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85119362-9C52-4A01-B1D6-E1E5B603A0C4}" xr6:coauthVersionLast="47" xr6:coauthVersionMax="47" xr10:uidLastSave="{00000000-0000-0000-0000-000000000000}"/>
  <bookViews>
    <workbookView xWindow="-120" yWindow="-120" windowWidth="20730" windowHeight="11040" activeTab="1" xr2:uid="{00000000-000D-0000-FFFF-FFFF00000000}"/>
  </bookViews>
  <sheets>
    <sheet name="Synthèse par tunnel" sheetId="35"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Template" sheetId="7" r:id="rId30"/>
  </sheets>
  <externalReferences>
    <externalReference r:id="rId31"/>
  </externalReference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17" l="1"/>
  <c r="E72" i="17" s="1"/>
  <c r="H72" i="17" s="1"/>
  <c r="C72" i="16"/>
  <c r="E72" i="16" s="1"/>
  <c r="H72" i="16" s="1"/>
  <c r="C72" i="14"/>
  <c r="E72" i="14" s="1"/>
  <c r="H72" i="14" s="1"/>
  <c r="C72" i="15"/>
  <c r="E72" i="15" s="1"/>
  <c r="H72" i="15" s="1"/>
  <c r="C72" i="13"/>
  <c r="E72" i="13" s="1"/>
  <c r="H72" i="13" s="1"/>
  <c r="F71" i="34" s="1"/>
  <c r="C72" i="12"/>
  <c r="E72" i="12" s="1"/>
  <c r="H72" i="12" s="1"/>
  <c r="C72" i="10"/>
  <c r="E72" i="10" s="1"/>
  <c r="H72" i="10" s="1"/>
  <c r="C72" i="1"/>
  <c r="E72" i="1" s="1"/>
  <c r="H72" i="1" s="1"/>
  <c r="C72" i="9"/>
  <c r="E72" i="9" s="1"/>
  <c r="H72" i="9" s="1"/>
  <c r="C72" i="8"/>
  <c r="E72" i="8" s="1"/>
  <c r="H72" i="8" s="1"/>
  <c r="C72" i="28"/>
  <c r="E72" i="28" s="1"/>
  <c r="H72" i="28" s="1"/>
  <c r="C72" i="29"/>
  <c r="E72" i="29" s="1"/>
  <c r="H72" i="29" s="1"/>
  <c r="C72" i="30"/>
  <c r="E72" i="30" s="1"/>
  <c r="H72" i="30" s="1"/>
  <c r="C72" i="32"/>
  <c r="E72" i="32" s="1"/>
  <c r="H72" i="32" s="1"/>
  <c r="C72" i="31"/>
  <c r="E72" i="31" s="1"/>
  <c r="H72" i="31" s="1"/>
  <c r="C72" i="33"/>
  <c r="E72" i="33" s="1"/>
  <c r="H72" i="33" s="1"/>
  <c r="C72" i="27"/>
  <c r="E72" i="27" s="1"/>
  <c r="H72" i="27" s="1"/>
  <c r="C72" i="26"/>
  <c r="E72" i="26" s="1"/>
  <c r="H72" i="26" s="1"/>
  <c r="C72" i="24"/>
  <c r="E72" i="24" s="1"/>
  <c r="H72" i="24" s="1"/>
  <c r="C72" i="23"/>
  <c r="E72" i="23" s="1"/>
  <c r="H72" i="23" s="1"/>
  <c r="C72" i="20"/>
  <c r="E72" i="20" s="1"/>
  <c r="H72" i="20" s="1"/>
  <c r="C71" i="34" s="1"/>
  <c r="C72" i="22"/>
  <c r="E72" i="22" s="1"/>
  <c r="H72" i="22" s="1"/>
  <c r="C72" i="21"/>
  <c r="E72" i="21" s="1"/>
  <c r="H72" i="21" s="1"/>
  <c r="C72" i="19"/>
  <c r="E72" i="19" s="1"/>
  <c r="H72" i="19" s="1"/>
  <c r="C72" i="18"/>
  <c r="E72" i="18" s="1"/>
  <c r="H72" i="18" s="1"/>
  <c r="C71" i="17"/>
  <c r="C71" i="16"/>
  <c r="C71" i="14"/>
  <c r="C71" i="15"/>
  <c r="C71" i="13"/>
  <c r="C71" i="12"/>
  <c r="C71" i="10"/>
  <c r="C71" i="1"/>
  <c r="C71" i="9"/>
  <c r="C71" i="8"/>
  <c r="C71" i="28"/>
  <c r="C71" i="29"/>
  <c r="C71" i="30"/>
  <c r="C71" i="32"/>
  <c r="C71" i="31"/>
  <c r="C71" i="33"/>
  <c r="C71" i="27"/>
  <c r="C71" i="26"/>
  <c r="C71" i="24"/>
  <c r="C71" i="20"/>
  <c r="C71" i="22"/>
  <c r="C71" i="21"/>
  <c r="C70" i="21"/>
  <c r="C71" i="19"/>
  <c r="C71" i="18"/>
  <c r="C71" i="23"/>
  <c r="E72" i="7"/>
  <c r="H72" i="7" s="1"/>
  <c r="G58" i="32"/>
  <c r="E71" i="34" l="1"/>
  <c r="D71" i="34"/>
  <c r="G71" i="34" s="1"/>
  <c r="G59" i="22"/>
  <c r="G58" i="22"/>
  <c r="G59" i="21"/>
  <c r="G58" i="21"/>
  <c r="G59" i="20"/>
  <c r="G58" i="20"/>
  <c r="G59" i="19"/>
  <c r="G58" i="19"/>
  <c r="G59" i="18"/>
  <c r="G58" i="18"/>
  <c r="G59" i="29"/>
  <c r="G58" i="29"/>
  <c r="G59" i="30"/>
  <c r="G58" i="30"/>
  <c r="G59" i="32"/>
  <c r="G59" i="31"/>
  <c r="G58" i="31"/>
  <c r="G59" i="33"/>
  <c r="G58" i="33"/>
  <c r="G59" i="27"/>
  <c r="G58" i="27"/>
  <c r="G59" i="26"/>
  <c r="G58" i="26"/>
  <c r="G59" i="24"/>
  <c r="G58" i="24"/>
  <c r="G59" i="23"/>
  <c r="G58" i="23"/>
  <c r="G59" i="28"/>
  <c r="G58" i="28"/>
  <c r="G59" i="9"/>
  <c r="G58" i="9"/>
  <c r="G59" i="1"/>
  <c r="G58" i="1"/>
  <c r="G59" i="10"/>
  <c r="G58" i="10"/>
  <c r="G59" i="12"/>
  <c r="G58" i="12"/>
  <c r="G59" i="8"/>
  <c r="G58" i="8"/>
  <c r="G59" i="13"/>
  <c r="G58" i="13"/>
  <c r="G59" i="15"/>
  <c r="G58" i="15"/>
  <c r="G59" i="14"/>
  <c r="G58" i="14"/>
  <c r="G58" i="16"/>
  <c r="G59" i="16"/>
  <c r="C58" i="17"/>
  <c r="G59" i="17"/>
  <c r="G58" i="17"/>
  <c r="G71" i="17"/>
  <c r="E71" i="17"/>
  <c r="G71" i="16"/>
  <c r="E71" i="16"/>
  <c r="G71" i="14"/>
  <c r="E71" i="14"/>
  <c r="G71" i="15"/>
  <c r="E71" i="15"/>
  <c r="G71" i="13"/>
  <c r="E71" i="13"/>
  <c r="G71" i="12"/>
  <c r="E71" i="12"/>
  <c r="G71" i="10"/>
  <c r="E71" i="10"/>
  <c r="G71" i="1"/>
  <c r="E71" i="1"/>
  <c r="G71" i="9"/>
  <c r="E71" i="9"/>
  <c r="G71" i="8"/>
  <c r="E71" i="8"/>
  <c r="G71" i="28"/>
  <c r="E71" i="28"/>
  <c r="G71" i="29"/>
  <c r="E71" i="29"/>
  <c r="G71" i="30"/>
  <c r="E71" i="30"/>
  <c r="G71" i="32"/>
  <c r="E71" i="32"/>
  <c r="G71" i="31"/>
  <c r="E71" i="31"/>
  <c r="G71" i="33"/>
  <c r="E71" i="33"/>
  <c r="G71" i="27"/>
  <c r="E71" i="27"/>
  <c r="G71" i="26"/>
  <c r="E71" i="26"/>
  <c r="G71" i="24"/>
  <c r="E71" i="24"/>
  <c r="G71" i="23"/>
  <c r="E71" i="23"/>
  <c r="G71" i="20"/>
  <c r="E71" i="20"/>
  <c r="G71" i="22"/>
  <c r="E71" i="22"/>
  <c r="G71" i="21"/>
  <c r="E71" i="21"/>
  <c r="G71" i="19"/>
  <c r="E71" i="19"/>
  <c r="G71" i="18"/>
  <c r="E71" i="18"/>
  <c r="E71" i="7"/>
  <c r="H71" i="7" s="1"/>
  <c r="F50" i="18"/>
  <c r="F38" i="19"/>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0" i="18"/>
  <c r="C69" i="18"/>
  <c r="C68" i="18"/>
  <c r="C67" i="18"/>
  <c r="C66" i="18"/>
  <c r="C65" i="18"/>
  <c r="C64" i="18"/>
  <c r="C63" i="18"/>
  <c r="C62" i="18"/>
  <c r="C61" i="18"/>
  <c r="C60" i="18"/>
  <c r="C59" i="18"/>
  <c r="C58" i="18"/>
  <c r="C57" i="18"/>
  <c r="C56" i="18"/>
  <c r="C55" i="18"/>
  <c r="C54" i="18"/>
  <c r="C53" i="18"/>
  <c r="C52" i="18"/>
  <c r="C51" i="18"/>
  <c r="C50" i="18"/>
  <c r="C49" i="18"/>
  <c r="E49" i="18" s="1"/>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9" i="17"/>
  <c r="C60" i="17"/>
  <c r="C61" i="17"/>
  <c r="C62" i="17"/>
  <c r="C63" i="17"/>
  <c r="C64" i="17"/>
  <c r="C65" i="17"/>
  <c r="C66" i="17"/>
  <c r="C67" i="17"/>
  <c r="C68" i="17"/>
  <c r="C69" i="17"/>
  <c r="C70" i="17"/>
  <c r="C3" i="17"/>
  <c r="G18" i="26"/>
  <c r="G17" i="26"/>
  <c r="G16" i="26"/>
  <c r="G15" i="26"/>
  <c r="H71" i="24" l="1"/>
  <c r="H71" i="15"/>
  <c r="H71" i="12"/>
  <c r="H71" i="20"/>
  <c r="H71" i="18"/>
  <c r="H71" i="23"/>
  <c r="H71" i="9"/>
  <c r="H71" i="13"/>
  <c r="H71" i="30"/>
  <c r="H71" i="27"/>
  <c r="H71" i="19"/>
  <c r="H71" i="22"/>
  <c r="H71" i="26"/>
  <c r="H71" i="31"/>
  <c r="H71" i="28"/>
  <c r="H71" i="32"/>
  <c r="H71" i="14"/>
  <c r="H71" i="21"/>
  <c r="H71" i="33"/>
  <c r="H71" i="29"/>
  <c r="H71" i="1"/>
  <c r="H71" i="10"/>
  <c r="H71" i="16"/>
  <c r="H71" i="17"/>
  <c r="H71" i="8"/>
  <c r="G61" i="33"/>
  <c r="G60"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0" i="33"/>
  <c r="F67" i="33"/>
  <c r="F65" i="33"/>
  <c r="F64"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0" i="33"/>
  <c r="E70" i="33"/>
  <c r="G69" i="33"/>
  <c r="E69" i="33"/>
  <c r="G68" i="33"/>
  <c r="E68" i="33"/>
  <c r="G67" i="33"/>
  <c r="E67" i="33"/>
  <c r="G66" i="33"/>
  <c r="E66" i="33"/>
  <c r="G65"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E9" i="33"/>
  <c r="G8" i="33"/>
  <c r="E8" i="33"/>
  <c r="G7" i="33"/>
  <c r="E7" i="33"/>
  <c r="E6" i="33"/>
  <c r="E5" i="33"/>
  <c r="E4" i="33"/>
  <c r="E3" i="33"/>
  <c r="C70" i="34" l="1"/>
  <c r="F70" i="34"/>
  <c r="D70" i="34"/>
  <c r="E70" i="34"/>
  <c r="H10" i="33"/>
  <c r="H53" i="33"/>
  <c r="H59" i="33"/>
  <c r="H13" i="33"/>
  <c r="H56" i="33"/>
  <c r="H57" i="33"/>
  <c r="H22" i="33"/>
  <c r="H27" i="33"/>
  <c r="H17" i="33"/>
  <c r="H7" i="33"/>
  <c r="H31" i="33"/>
  <c r="H46" i="33"/>
  <c r="H45" i="33"/>
  <c r="H49" i="33"/>
  <c r="H68" i="33"/>
  <c r="H8" i="33"/>
  <c r="H51" i="33"/>
  <c r="H15" i="33"/>
  <c r="H16" i="33"/>
  <c r="H5" i="33"/>
  <c r="H61" i="33"/>
  <c r="H60" i="33"/>
  <c r="H65" i="33"/>
  <c r="H20" i="33"/>
  <c r="H26" i="33"/>
  <c r="H33" i="33"/>
  <c r="H50" i="33"/>
  <c r="H69" i="33"/>
  <c r="H44" i="33"/>
  <c r="H12" i="33"/>
  <c r="H47" i="33"/>
  <c r="H35" i="33"/>
  <c r="H58" i="33"/>
  <c r="H66" i="33"/>
  <c r="H23" i="33"/>
  <c r="H3" i="33"/>
  <c r="H52" i="33"/>
  <c r="H55" i="33"/>
  <c r="H67" i="33"/>
  <c r="H4" i="33"/>
  <c r="H14" i="33"/>
  <c r="H36" i="33"/>
  <c r="H42" i="33"/>
  <c r="H32" i="33"/>
  <c r="H30" i="33"/>
  <c r="H29" i="33"/>
  <c r="H34" i="33"/>
  <c r="H28" i="33"/>
  <c r="H25" i="33"/>
  <c r="H24" i="33"/>
  <c r="H19" i="33"/>
  <c r="H9" i="33"/>
  <c r="H6" i="33"/>
  <c r="H70" i="33"/>
  <c r="H54" i="33"/>
  <c r="H48" i="33"/>
  <c r="H43" i="33"/>
  <c r="H38" i="33"/>
  <c r="H39" i="33"/>
  <c r="H40" i="33"/>
  <c r="F41" i="33"/>
  <c r="H41" i="33" s="1"/>
  <c r="H37" i="33"/>
  <c r="H21" i="33"/>
  <c r="H18" i="33"/>
  <c r="H11" i="33"/>
  <c r="G70" i="34" l="1"/>
  <c r="G61" i="32"/>
  <c r="G52" i="32"/>
  <c r="F52" i="32"/>
  <c r="G42" i="32"/>
  <c r="G60"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G33" i="32"/>
  <c r="G32" i="32"/>
  <c r="G31" i="32"/>
  <c r="G30" i="32"/>
  <c r="G29" i="32"/>
  <c r="G28" i="32"/>
  <c r="G27" i="32"/>
  <c r="H27" i="32" s="1"/>
  <c r="G26" i="32"/>
  <c r="G25" i="32"/>
  <c r="F70" i="32"/>
  <c r="F67" i="32"/>
  <c r="F65" i="32"/>
  <c r="F64" i="32"/>
  <c r="F54" i="32"/>
  <c r="F53" i="32"/>
  <c r="F46" i="32"/>
  <c r="F47" i="32"/>
  <c r="F48" i="32"/>
  <c r="F49" i="32"/>
  <c r="F50" i="32"/>
  <c r="F51" i="32"/>
  <c r="F45" i="32"/>
  <c r="F43" i="32"/>
  <c r="F38" i="32"/>
  <c r="F39" i="32"/>
  <c r="F40" i="32"/>
  <c r="F37" i="32"/>
  <c r="F36" i="32"/>
  <c r="F35" i="32"/>
  <c r="F22" i="32"/>
  <c r="F21" i="32"/>
  <c r="F18" i="32"/>
  <c r="F11" i="32"/>
  <c r="G70" i="32"/>
  <c r="E70" i="32"/>
  <c r="G69" i="32"/>
  <c r="E69" i="32"/>
  <c r="G68" i="32"/>
  <c r="E68" i="32"/>
  <c r="G67" i="32"/>
  <c r="E67" i="32"/>
  <c r="G66" i="32"/>
  <c r="E66" i="32"/>
  <c r="G65" i="32"/>
  <c r="E65" i="32"/>
  <c r="E64" i="32"/>
  <c r="E63" i="32"/>
  <c r="E62" i="32"/>
  <c r="E61" i="32"/>
  <c r="E60" i="32"/>
  <c r="E59" i="32"/>
  <c r="E58" i="32"/>
  <c r="G57" i="32"/>
  <c r="E57" i="32"/>
  <c r="G56" i="32"/>
  <c r="E56" i="32"/>
  <c r="G55" i="32"/>
  <c r="E55" i="32"/>
  <c r="G54" i="32"/>
  <c r="E54" i="32"/>
  <c r="G53" i="32"/>
  <c r="E53" i="32"/>
  <c r="E52" i="32"/>
  <c r="G51" i="32"/>
  <c r="E51" i="32"/>
  <c r="G50" i="32"/>
  <c r="E50" i="32"/>
  <c r="G49" i="32"/>
  <c r="E49" i="32"/>
  <c r="G48" i="32"/>
  <c r="E48" i="32"/>
  <c r="G47" i="32"/>
  <c r="E47" i="32"/>
  <c r="G46" i="32"/>
  <c r="E46" i="32"/>
  <c r="G45" i="32"/>
  <c r="E45" i="32"/>
  <c r="G44" i="32"/>
  <c r="E44" i="32"/>
  <c r="G43" i="32"/>
  <c r="E43" i="32"/>
  <c r="E42" i="32"/>
  <c r="G41" i="32"/>
  <c r="E41" i="32"/>
  <c r="G40" i="32"/>
  <c r="E40" i="32"/>
  <c r="G39" i="32"/>
  <c r="E39" i="32"/>
  <c r="G38" i="32"/>
  <c r="E38" i="32"/>
  <c r="G37" i="32"/>
  <c r="E37" i="32"/>
  <c r="G36" i="32"/>
  <c r="E36" i="32"/>
  <c r="G35" i="32"/>
  <c r="E35" i="32"/>
  <c r="E34" i="32"/>
  <c r="H34" i="32" s="1"/>
  <c r="E33" i="32"/>
  <c r="E32" i="32"/>
  <c r="E31" i="32"/>
  <c r="E30" i="32"/>
  <c r="E29" i="32"/>
  <c r="E28" i="32"/>
  <c r="E27" i="32"/>
  <c r="E26" i="32"/>
  <c r="E25" i="32"/>
  <c r="E24" i="32"/>
  <c r="H24" i="32" s="1"/>
  <c r="E23" i="32"/>
  <c r="H23" i="32" s="1"/>
  <c r="G22" i="32"/>
  <c r="E22" i="32"/>
  <c r="G21" i="32"/>
  <c r="E21" i="32"/>
  <c r="E20" i="32"/>
  <c r="H20" i="32" s="1"/>
  <c r="E19" i="32"/>
  <c r="H19" i="32" s="1"/>
  <c r="G18" i="32"/>
  <c r="E18" i="32"/>
  <c r="E17" i="32"/>
  <c r="H17" i="32" s="1"/>
  <c r="E16" i="32"/>
  <c r="H16" i="32" s="1"/>
  <c r="E15" i="32"/>
  <c r="H15" i="32" s="1"/>
  <c r="E14" i="32"/>
  <c r="H14" i="32" s="1"/>
  <c r="E13" i="32"/>
  <c r="H13" i="32" s="1"/>
  <c r="G12" i="32"/>
  <c r="E12" i="32"/>
  <c r="G11" i="32"/>
  <c r="E11" i="32"/>
  <c r="G10" i="32"/>
  <c r="E10" i="32"/>
  <c r="E9" i="32"/>
  <c r="G8" i="32"/>
  <c r="E8" i="32"/>
  <c r="G7" i="32"/>
  <c r="E7" i="32"/>
  <c r="E6" i="32"/>
  <c r="E5" i="32"/>
  <c r="E4" i="32"/>
  <c r="E3" i="32"/>
  <c r="G9" i="31"/>
  <c r="G6" i="10"/>
  <c r="G9" i="10"/>
  <c r="F15" i="31"/>
  <c r="G15" i="31"/>
  <c r="G24" i="31"/>
  <c r="G23" i="31"/>
  <c r="G44" i="31"/>
  <c r="G52" i="31"/>
  <c r="F52" i="31"/>
  <c r="G33" i="31"/>
  <c r="G32" i="31"/>
  <c r="G31" i="31"/>
  <c r="G30" i="31"/>
  <c r="G29" i="31"/>
  <c r="G28" i="31"/>
  <c r="G27" i="31"/>
  <c r="G26" i="31"/>
  <c r="G25" i="31"/>
  <c r="G20" i="31"/>
  <c r="G19" i="31"/>
  <c r="G34" i="31"/>
  <c r="G42" i="31"/>
  <c r="G60" i="31"/>
  <c r="G61" i="31"/>
  <c r="G17" i="31"/>
  <c r="G16" i="31"/>
  <c r="G14" i="31"/>
  <c r="G13" i="31"/>
  <c r="G6" i="31"/>
  <c r="G5" i="31"/>
  <c r="G4" i="31"/>
  <c r="G3" i="31"/>
  <c r="F70" i="31"/>
  <c r="F67" i="31"/>
  <c r="F65" i="31"/>
  <c r="F64" i="31"/>
  <c r="F54" i="31"/>
  <c r="F53" i="31"/>
  <c r="F51" i="31"/>
  <c r="F46" i="31"/>
  <c r="F47" i="31"/>
  <c r="F48" i="31"/>
  <c r="F49" i="31"/>
  <c r="F50" i="31"/>
  <c r="F45" i="31"/>
  <c r="F43" i="31"/>
  <c r="F38" i="31"/>
  <c r="F39" i="31"/>
  <c r="F40" i="31"/>
  <c r="F37" i="31"/>
  <c r="F36" i="31"/>
  <c r="F35" i="31"/>
  <c r="F22" i="31"/>
  <c r="F21" i="31"/>
  <c r="F18" i="31"/>
  <c r="F11" i="31"/>
  <c r="G70" i="31"/>
  <c r="E70" i="31"/>
  <c r="G69" i="31"/>
  <c r="E69" i="31"/>
  <c r="G68" i="31"/>
  <c r="E68" i="31"/>
  <c r="G67" i="31"/>
  <c r="E67" i="31"/>
  <c r="G66" i="31"/>
  <c r="E66" i="31"/>
  <c r="G65" i="31"/>
  <c r="E65" i="31"/>
  <c r="E64" i="31"/>
  <c r="E63" i="31"/>
  <c r="E62" i="31"/>
  <c r="E61" i="31"/>
  <c r="E60" i="31"/>
  <c r="E59" i="31"/>
  <c r="E58" i="31"/>
  <c r="G57" i="31"/>
  <c r="E57" i="31"/>
  <c r="G56" i="31"/>
  <c r="E56" i="31"/>
  <c r="G55" i="3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0" i="30"/>
  <c r="G52" i="30"/>
  <c r="G42" i="30"/>
  <c r="G34" i="30"/>
  <c r="G33" i="30"/>
  <c r="G32" i="30"/>
  <c r="G31" i="30"/>
  <c r="G30" i="30"/>
  <c r="G29" i="30"/>
  <c r="G28" i="30"/>
  <c r="G27" i="30"/>
  <c r="G26" i="30"/>
  <c r="G25" i="30"/>
  <c r="G24" i="30"/>
  <c r="G23" i="30"/>
  <c r="G19" i="30"/>
  <c r="G20" i="30"/>
  <c r="G17" i="30"/>
  <c r="G16" i="30"/>
  <c r="G15" i="30"/>
  <c r="G14" i="30"/>
  <c r="G13" i="30"/>
  <c r="G9" i="30"/>
  <c r="G6" i="30"/>
  <c r="G5" i="30"/>
  <c r="G4" i="30"/>
  <c r="G3" i="30"/>
  <c r="F70" i="30"/>
  <c r="F67" i="30"/>
  <c r="F65" i="30"/>
  <c r="F64" i="30"/>
  <c r="F54" i="30"/>
  <c r="F53" i="30"/>
  <c r="F46" i="30"/>
  <c r="F47" i="30"/>
  <c r="F48" i="30"/>
  <c r="F49" i="30"/>
  <c r="F50" i="30"/>
  <c r="F51" i="30"/>
  <c r="F45" i="30"/>
  <c r="F43" i="30"/>
  <c r="F38" i="30"/>
  <c r="F39" i="30"/>
  <c r="F40" i="30"/>
  <c r="F37" i="30"/>
  <c r="F36" i="30"/>
  <c r="F35" i="30"/>
  <c r="F22" i="30"/>
  <c r="F21" i="30"/>
  <c r="F18" i="30"/>
  <c r="F11" i="30"/>
  <c r="G70" i="30"/>
  <c r="E70" i="30"/>
  <c r="G69" i="30"/>
  <c r="E69" i="30"/>
  <c r="G68" i="30"/>
  <c r="E68" i="30"/>
  <c r="G67" i="30"/>
  <c r="E67" i="30"/>
  <c r="G66" i="30"/>
  <c r="E66" i="30"/>
  <c r="G65" i="30"/>
  <c r="E65" i="30"/>
  <c r="E64" i="30"/>
  <c r="E63" i="30"/>
  <c r="E62" i="30"/>
  <c r="H62" i="30" s="1"/>
  <c r="E61" i="30"/>
  <c r="H61" i="30" s="1"/>
  <c r="E60" i="30"/>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E16" i="30"/>
  <c r="E15" i="30"/>
  <c r="E14" i="30"/>
  <c r="E13" i="30"/>
  <c r="G12" i="30"/>
  <c r="E12" i="30"/>
  <c r="G11" i="30"/>
  <c r="E11" i="30"/>
  <c r="G10" i="30"/>
  <c r="E10" i="30"/>
  <c r="E9" i="30"/>
  <c r="G8" i="30"/>
  <c r="E8" i="30"/>
  <c r="G7" i="30"/>
  <c r="E7" i="30"/>
  <c r="E6" i="30"/>
  <c r="E5" i="30"/>
  <c r="E4" i="30"/>
  <c r="E3" i="30"/>
  <c r="G61" i="29"/>
  <c r="G60" i="29"/>
  <c r="G52" i="29"/>
  <c r="G42" i="29"/>
  <c r="G34" i="29"/>
  <c r="G33" i="29"/>
  <c r="G32" i="29"/>
  <c r="G31" i="29"/>
  <c r="G30" i="29"/>
  <c r="G29" i="29"/>
  <c r="G28" i="29"/>
  <c r="G27" i="29"/>
  <c r="G26" i="29"/>
  <c r="G25" i="29"/>
  <c r="G24" i="29"/>
  <c r="G23" i="29"/>
  <c r="G20" i="29"/>
  <c r="G19" i="29"/>
  <c r="G17" i="29"/>
  <c r="G16" i="29"/>
  <c r="G15" i="29"/>
  <c r="G14" i="29"/>
  <c r="G13" i="29"/>
  <c r="G9" i="29"/>
  <c r="G6" i="29"/>
  <c r="G5" i="29"/>
  <c r="G4" i="29"/>
  <c r="G3" i="29"/>
  <c r="F70" i="29"/>
  <c r="F67" i="29"/>
  <c r="F65" i="29"/>
  <c r="F64" i="29"/>
  <c r="F54" i="29"/>
  <c r="F53" i="29"/>
  <c r="F46" i="29"/>
  <c r="F47" i="29"/>
  <c r="F48" i="29"/>
  <c r="F49" i="29"/>
  <c r="F50" i="29"/>
  <c r="F51" i="29"/>
  <c r="F45" i="29"/>
  <c r="F43" i="29"/>
  <c r="F38" i="29"/>
  <c r="F39" i="29"/>
  <c r="F40" i="29"/>
  <c r="F37" i="29"/>
  <c r="F36" i="29"/>
  <c r="F35" i="29"/>
  <c r="F22" i="29"/>
  <c r="F21" i="29"/>
  <c r="F18" i="29"/>
  <c r="F11" i="29"/>
  <c r="G70" i="29"/>
  <c r="E70" i="29"/>
  <c r="G69" i="29"/>
  <c r="E69" i="29"/>
  <c r="G68" i="29"/>
  <c r="E68" i="29"/>
  <c r="G67" i="29"/>
  <c r="E67" i="29"/>
  <c r="G66" i="29"/>
  <c r="E66" i="29"/>
  <c r="G65"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E32" i="29"/>
  <c r="E31" i="29"/>
  <c r="E30" i="29"/>
  <c r="E29" i="29"/>
  <c r="E28" i="29"/>
  <c r="E27" i="29"/>
  <c r="E26" i="29"/>
  <c r="E25" i="29"/>
  <c r="E24" i="29"/>
  <c r="E23" i="29"/>
  <c r="G22" i="29"/>
  <c r="E22" i="29"/>
  <c r="G21" i="29"/>
  <c r="E21" i="29"/>
  <c r="E20" i="29"/>
  <c r="E19" i="29"/>
  <c r="G18" i="29"/>
  <c r="E18" i="29"/>
  <c r="E17" i="29"/>
  <c r="E16" i="29"/>
  <c r="E15" i="29"/>
  <c r="E14" i="29"/>
  <c r="E13" i="29"/>
  <c r="G12" i="29"/>
  <c r="E12" i="29"/>
  <c r="G11" i="29"/>
  <c r="E11" i="29"/>
  <c r="G10" i="29"/>
  <c r="E10" i="29"/>
  <c r="E9" i="29"/>
  <c r="G8" i="29"/>
  <c r="E8" i="29"/>
  <c r="G7" i="29"/>
  <c r="E7" i="29"/>
  <c r="E6" i="29"/>
  <c r="E5" i="29"/>
  <c r="E4" i="29"/>
  <c r="E3" i="29"/>
  <c r="G61" i="28"/>
  <c r="G60" i="28"/>
  <c r="G52" i="28"/>
  <c r="G42" i="28"/>
  <c r="G34" i="28"/>
  <c r="G33" i="28"/>
  <c r="G32" i="28"/>
  <c r="G31" i="28"/>
  <c r="G30" i="28"/>
  <c r="G29" i="28"/>
  <c r="G28" i="28"/>
  <c r="G27" i="28"/>
  <c r="G26" i="28"/>
  <c r="G25" i="28"/>
  <c r="G24" i="28"/>
  <c r="G23" i="28"/>
  <c r="G20" i="28"/>
  <c r="G19" i="28"/>
  <c r="G15" i="28"/>
  <c r="G17" i="28"/>
  <c r="G16" i="28"/>
  <c r="G14" i="28"/>
  <c r="G13" i="28"/>
  <c r="G9" i="28"/>
  <c r="G6" i="28"/>
  <c r="G5" i="28"/>
  <c r="G4" i="28"/>
  <c r="G3" i="28"/>
  <c r="F70" i="28"/>
  <c r="F67" i="28"/>
  <c r="F65" i="28"/>
  <c r="F64" i="28"/>
  <c r="F54" i="28"/>
  <c r="F53" i="28"/>
  <c r="F46" i="28"/>
  <c r="F47" i="28"/>
  <c r="F48" i="28"/>
  <c r="F49" i="28"/>
  <c r="F50" i="28"/>
  <c r="F51" i="28"/>
  <c r="F45" i="28"/>
  <c r="F43" i="28"/>
  <c r="F38" i="28"/>
  <c r="F39" i="28"/>
  <c r="F40" i="28"/>
  <c r="F37" i="28"/>
  <c r="F36" i="28"/>
  <c r="F35" i="28"/>
  <c r="F22" i="28"/>
  <c r="F21" i="28"/>
  <c r="F18" i="28"/>
  <c r="F11" i="28"/>
  <c r="G70" i="28"/>
  <c r="E70" i="28"/>
  <c r="G69" i="28"/>
  <c r="E69" i="28"/>
  <c r="G68" i="28"/>
  <c r="E68" i="28"/>
  <c r="G67" i="28"/>
  <c r="E67" i="28"/>
  <c r="G66" i="28"/>
  <c r="E66" i="28"/>
  <c r="G65" i="28"/>
  <c r="E65" i="28"/>
  <c r="E64" i="28"/>
  <c r="E63" i="28"/>
  <c r="E62" i="28"/>
  <c r="E61" i="28"/>
  <c r="E60" i="28"/>
  <c r="E59" i="28"/>
  <c r="E58" i="28"/>
  <c r="H58" i="28" s="1"/>
  <c r="G57" i="28"/>
  <c r="E57" i="28"/>
  <c r="G56" i="28"/>
  <c r="E56" i="28"/>
  <c r="G55" i="28"/>
  <c r="E55" i="28"/>
  <c r="G54" i="28"/>
  <c r="E54" i="28"/>
  <c r="G53" i="28"/>
  <c r="E53" i="28"/>
  <c r="E52" i="28"/>
  <c r="G51" i="28"/>
  <c r="E51" i="28"/>
  <c r="G50" i="28"/>
  <c r="E50" i="28"/>
  <c r="G49" i="28"/>
  <c r="E49" i="28"/>
  <c r="G48" i="28"/>
  <c r="E48" i="28"/>
  <c r="G47" i="28"/>
  <c r="E47" i="28"/>
  <c r="G46" i="28"/>
  <c r="E46" i="28"/>
  <c r="G45" i="28"/>
  <c r="E45" i="28"/>
  <c r="G44" i="28"/>
  <c r="E44" i="28"/>
  <c r="G43" i="28"/>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1" i="27"/>
  <c r="G60" i="27"/>
  <c r="G52" i="27"/>
  <c r="G42" i="27"/>
  <c r="G34" i="27"/>
  <c r="G33" i="27"/>
  <c r="G32" i="27"/>
  <c r="G31" i="27"/>
  <c r="G30" i="27"/>
  <c r="G29" i="27"/>
  <c r="G28" i="27"/>
  <c r="G27" i="27"/>
  <c r="G26" i="27"/>
  <c r="G25" i="27"/>
  <c r="G24" i="27"/>
  <c r="G23" i="27"/>
  <c r="G20" i="27"/>
  <c r="G19" i="27"/>
  <c r="G17" i="27"/>
  <c r="G16" i="27"/>
  <c r="G14" i="27"/>
  <c r="G13" i="27"/>
  <c r="G15" i="27"/>
  <c r="F70" i="27"/>
  <c r="F67" i="27"/>
  <c r="F65" i="27"/>
  <c r="F64"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0" i="27"/>
  <c r="E70" i="27"/>
  <c r="G69" i="27"/>
  <c r="E69" i="27"/>
  <c r="G68" i="27"/>
  <c r="E68" i="27"/>
  <c r="G67" i="27"/>
  <c r="E67" i="27"/>
  <c r="G66" i="27"/>
  <c r="E66" i="27"/>
  <c r="G65" i="27"/>
  <c r="E65" i="27"/>
  <c r="E64" i="27"/>
  <c r="E63" i="27"/>
  <c r="E62" i="27"/>
  <c r="H62" i="27" s="1"/>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E21" i="27"/>
  <c r="E20" i="27"/>
  <c r="E19" i="27"/>
  <c r="G18" i="27"/>
  <c r="E18" i="27"/>
  <c r="E17" i="27"/>
  <c r="E16" i="27"/>
  <c r="E15" i="27"/>
  <c r="E14" i="27"/>
  <c r="E13" i="27"/>
  <c r="G12" i="27"/>
  <c r="E12" i="27"/>
  <c r="G11" i="27"/>
  <c r="E11" i="27"/>
  <c r="G10" i="27"/>
  <c r="E10" i="27"/>
  <c r="E9" i="27"/>
  <c r="G8" i="27"/>
  <c r="E8" i="27"/>
  <c r="E7" i="27"/>
  <c r="E6" i="27"/>
  <c r="E5" i="27"/>
  <c r="E4" i="27"/>
  <c r="E3" i="27"/>
  <c r="G61" i="26"/>
  <c r="G60" i="26"/>
  <c r="G52" i="26"/>
  <c r="G42" i="26"/>
  <c r="G34" i="26"/>
  <c r="G33" i="26"/>
  <c r="G32" i="26"/>
  <c r="G31" i="26"/>
  <c r="G30" i="26"/>
  <c r="G29" i="26"/>
  <c r="G28" i="26"/>
  <c r="G27" i="26"/>
  <c r="G26" i="26"/>
  <c r="G25" i="26"/>
  <c r="G24" i="26"/>
  <c r="G23" i="26"/>
  <c r="G20" i="26"/>
  <c r="G19" i="26"/>
  <c r="G14" i="26"/>
  <c r="G13" i="26"/>
  <c r="G9" i="26"/>
  <c r="G6" i="26"/>
  <c r="G5" i="26"/>
  <c r="G4" i="26"/>
  <c r="G3" i="26"/>
  <c r="F70" i="26"/>
  <c r="F67" i="26"/>
  <c r="F65" i="26"/>
  <c r="F64" i="26"/>
  <c r="F54" i="26"/>
  <c r="F53" i="26"/>
  <c r="F51" i="26"/>
  <c r="F46" i="26"/>
  <c r="F47" i="26"/>
  <c r="F48" i="26"/>
  <c r="F49" i="26"/>
  <c r="F50" i="26"/>
  <c r="F45" i="26"/>
  <c r="F43" i="26"/>
  <c r="F38" i="26"/>
  <c r="F39" i="26"/>
  <c r="F40" i="26"/>
  <c r="F37" i="26"/>
  <c r="F36" i="26"/>
  <c r="F35" i="26"/>
  <c r="F22" i="26"/>
  <c r="F21" i="26"/>
  <c r="F18" i="26"/>
  <c r="F11" i="26"/>
  <c r="G70" i="26"/>
  <c r="E70" i="26"/>
  <c r="G69" i="26"/>
  <c r="E69" i="26"/>
  <c r="G68" i="26"/>
  <c r="E68" i="26"/>
  <c r="G67" i="26"/>
  <c r="E67" i="26"/>
  <c r="G66" i="26"/>
  <c r="E66" i="26"/>
  <c r="G65" i="26"/>
  <c r="E65" i="26"/>
  <c r="E64" i="26"/>
  <c r="E63" i="26"/>
  <c r="E62" i="26"/>
  <c r="H62" i="26" s="1"/>
  <c r="E61" i="26"/>
  <c r="E60" i="26"/>
  <c r="E59" i="26"/>
  <c r="E58" i="26"/>
  <c r="G57" i="26"/>
  <c r="E57" i="26"/>
  <c r="G56" i="26"/>
  <c r="E56" i="26"/>
  <c r="G55" i="26"/>
  <c r="E55" i="26"/>
  <c r="G54" i="26"/>
  <c r="E54" i="26"/>
  <c r="G53" i="26"/>
  <c r="E53" i="26"/>
  <c r="E52" i="26"/>
  <c r="G51" i="26"/>
  <c r="E51" i="26"/>
  <c r="G50" i="26"/>
  <c r="E50" i="26"/>
  <c r="G49" i="26"/>
  <c r="E49" i="26"/>
  <c r="G48" i="26"/>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E33" i="26"/>
  <c r="E32" i="26"/>
  <c r="E31" i="26"/>
  <c r="E30" i="26"/>
  <c r="E29" i="26"/>
  <c r="E28" i="26"/>
  <c r="E27" i="26"/>
  <c r="E26" i="26"/>
  <c r="E25" i="26"/>
  <c r="E24" i="26"/>
  <c r="E23" i="26"/>
  <c r="G22" i="26"/>
  <c r="E22" i="26"/>
  <c r="G21" i="26"/>
  <c r="E21" i="26"/>
  <c r="E20" i="26"/>
  <c r="E19" i="26"/>
  <c r="E18" i="26"/>
  <c r="E17" i="26"/>
  <c r="H17" i="26" s="1"/>
  <c r="E16" i="26"/>
  <c r="H16" i="26" s="1"/>
  <c r="E15" i="26"/>
  <c r="H15" i="26" s="1"/>
  <c r="E14" i="26"/>
  <c r="E13" i="26"/>
  <c r="G12" i="26"/>
  <c r="E12" i="26"/>
  <c r="G11" i="26"/>
  <c r="E11" i="26"/>
  <c r="G10" i="26"/>
  <c r="E10" i="26"/>
  <c r="E9" i="26"/>
  <c r="G8" i="26"/>
  <c r="E8" i="26"/>
  <c r="G7" i="26"/>
  <c r="E7" i="26"/>
  <c r="E6" i="26"/>
  <c r="E5" i="26"/>
  <c r="E4" i="26"/>
  <c r="E3" i="26"/>
  <c r="G61" i="24"/>
  <c r="G60" i="24"/>
  <c r="G52" i="24"/>
  <c r="G42" i="24"/>
  <c r="G34" i="24"/>
  <c r="G33" i="24"/>
  <c r="G32" i="24"/>
  <c r="G31" i="24"/>
  <c r="G30" i="24"/>
  <c r="G29" i="24"/>
  <c r="G28" i="24"/>
  <c r="G27" i="24"/>
  <c r="G26" i="24"/>
  <c r="G25" i="24"/>
  <c r="G24" i="24"/>
  <c r="G23" i="24"/>
  <c r="G20" i="24"/>
  <c r="G19" i="24"/>
  <c r="G17" i="24"/>
  <c r="G16" i="24"/>
  <c r="G15" i="24"/>
  <c r="G14" i="24"/>
  <c r="G13" i="24"/>
  <c r="G9" i="24"/>
  <c r="G6" i="24"/>
  <c r="G5" i="24"/>
  <c r="G4" i="24"/>
  <c r="G3" i="24"/>
  <c r="F70" i="24"/>
  <c r="F67" i="24"/>
  <c r="F65" i="24"/>
  <c r="F64" i="24"/>
  <c r="F54" i="24"/>
  <c r="F53" i="24"/>
  <c r="F46" i="24"/>
  <c r="F47" i="24"/>
  <c r="F48" i="24"/>
  <c r="F49" i="24"/>
  <c r="F50" i="24"/>
  <c r="F51" i="24"/>
  <c r="F45" i="24"/>
  <c r="F43" i="24"/>
  <c r="F40" i="24"/>
  <c r="F39" i="24"/>
  <c r="F38" i="24"/>
  <c r="F37" i="24"/>
  <c r="F36" i="24"/>
  <c r="F35" i="24"/>
  <c r="F22" i="24"/>
  <c r="F21" i="24"/>
  <c r="F18" i="24"/>
  <c r="F11" i="24"/>
  <c r="G70" i="24"/>
  <c r="E70" i="24"/>
  <c r="G69" i="24"/>
  <c r="E69" i="24"/>
  <c r="G68" i="24"/>
  <c r="E68" i="24"/>
  <c r="G67" i="24"/>
  <c r="E67" i="24"/>
  <c r="G66" i="24"/>
  <c r="H66" i="24" s="1"/>
  <c r="E66" i="24"/>
  <c r="G65" i="24"/>
  <c r="E65" i="24"/>
  <c r="E64" i="24"/>
  <c r="E63" i="24"/>
  <c r="E62" i="24"/>
  <c r="E61" i="24"/>
  <c r="E60" i="24"/>
  <c r="E59" i="24"/>
  <c r="E58" i="24"/>
  <c r="H58" i="24" s="1"/>
  <c r="G57" i="24"/>
  <c r="E57" i="24"/>
  <c r="G56" i="24"/>
  <c r="E56" i="24"/>
  <c r="G55" i="24"/>
  <c r="E55" i="24"/>
  <c r="G54" i="24"/>
  <c r="E54" i="24"/>
  <c r="G53" i="24"/>
  <c r="E53" i="24"/>
  <c r="E52" i="24"/>
  <c r="G51" i="24"/>
  <c r="E51" i="24"/>
  <c r="G50" i="24"/>
  <c r="E50" i="24"/>
  <c r="G49" i="24"/>
  <c r="E49" i="24"/>
  <c r="G48" i="24"/>
  <c r="E48" i="24"/>
  <c r="G47" i="24"/>
  <c r="E47" i="24"/>
  <c r="G46" i="24"/>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E12" i="24"/>
  <c r="G11" i="24"/>
  <c r="E11" i="24"/>
  <c r="G10" i="24"/>
  <c r="E10" i="24"/>
  <c r="E9" i="24"/>
  <c r="G8" i="24"/>
  <c r="E8" i="24"/>
  <c r="G7" i="24"/>
  <c r="E7" i="24"/>
  <c r="E6" i="24"/>
  <c r="E5" i="24"/>
  <c r="E4" i="24"/>
  <c r="E3" i="24"/>
  <c r="G61" i="23"/>
  <c r="G60" i="23"/>
  <c r="G52" i="23"/>
  <c r="G42" i="23"/>
  <c r="G32" i="23"/>
  <c r="G34" i="23"/>
  <c r="G33" i="23"/>
  <c r="G31" i="23"/>
  <c r="G30" i="23"/>
  <c r="G29" i="23"/>
  <c r="G28" i="23"/>
  <c r="G27" i="23"/>
  <c r="G26" i="23"/>
  <c r="G25" i="23"/>
  <c r="G24" i="23"/>
  <c r="G23" i="23"/>
  <c r="G20" i="23"/>
  <c r="G19" i="23"/>
  <c r="G15" i="23"/>
  <c r="G14" i="23"/>
  <c r="G13" i="23"/>
  <c r="G16" i="23"/>
  <c r="G17" i="23"/>
  <c r="G9" i="23"/>
  <c r="G6" i="23"/>
  <c r="G5" i="23"/>
  <c r="G4" i="23"/>
  <c r="G3" i="23"/>
  <c r="F70" i="23"/>
  <c r="F67" i="23"/>
  <c r="F65" i="23"/>
  <c r="F54" i="23"/>
  <c r="F53" i="23"/>
  <c r="F46" i="23"/>
  <c r="F47" i="23"/>
  <c r="F48" i="23"/>
  <c r="F49" i="23"/>
  <c r="F50" i="23"/>
  <c r="F51" i="23"/>
  <c r="F45" i="23"/>
  <c r="F43" i="23"/>
  <c r="F38" i="23"/>
  <c r="F39" i="23"/>
  <c r="F40" i="23"/>
  <c r="F37" i="23"/>
  <c r="F36" i="23"/>
  <c r="F35" i="23"/>
  <c r="F22" i="23"/>
  <c r="F21" i="23"/>
  <c r="F18" i="23"/>
  <c r="F11" i="23"/>
  <c r="G70" i="23"/>
  <c r="E70" i="23"/>
  <c r="G69" i="23"/>
  <c r="E69" i="23"/>
  <c r="G68" i="23"/>
  <c r="E68" i="23"/>
  <c r="G67" i="23"/>
  <c r="E67" i="23"/>
  <c r="G66" i="23"/>
  <c r="E66" i="23"/>
  <c r="G65" i="23"/>
  <c r="E65" i="23"/>
  <c r="E64" i="23"/>
  <c r="E63" i="23"/>
  <c r="E62" i="23"/>
  <c r="E61" i="23"/>
  <c r="E60" i="23"/>
  <c r="E59" i="23"/>
  <c r="H59" i="23" s="1"/>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E23" i="23"/>
  <c r="G22" i="23"/>
  <c r="E22" i="23"/>
  <c r="G21" i="23"/>
  <c r="E21" i="23"/>
  <c r="E20" i="23"/>
  <c r="E19" i="23"/>
  <c r="G18" i="23"/>
  <c r="E18" i="23"/>
  <c r="E17" i="23"/>
  <c r="E16" i="23"/>
  <c r="E15" i="23"/>
  <c r="E14" i="23"/>
  <c r="E13" i="23"/>
  <c r="G12" i="23"/>
  <c r="E12" i="23"/>
  <c r="G11" i="23"/>
  <c r="E11" i="23"/>
  <c r="G10" i="23"/>
  <c r="E10" i="23"/>
  <c r="E9" i="23"/>
  <c r="G8" i="23"/>
  <c r="E8" i="23"/>
  <c r="G7" i="23"/>
  <c r="E7" i="23"/>
  <c r="E6" i="23"/>
  <c r="E5" i="23"/>
  <c r="E4" i="23"/>
  <c r="E3" i="23"/>
  <c r="F70" i="22"/>
  <c r="F67" i="22"/>
  <c r="F65" i="22"/>
  <c r="F64" i="22"/>
  <c r="F54" i="22"/>
  <c r="F53" i="22"/>
  <c r="F51" i="22"/>
  <c r="F50" i="22"/>
  <c r="F49" i="22"/>
  <c r="F48" i="22"/>
  <c r="F47" i="22"/>
  <c r="F46" i="22"/>
  <c r="F45" i="22"/>
  <c r="F43" i="22"/>
  <c r="F40" i="22"/>
  <c r="F39" i="22"/>
  <c r="F38" i="22"/>
  <c r="F37" i="22"/>
  <c r="F36" i="22"/>
  <c r="F35" i="22"/>
  <c r="F22" i="22"/>
  <c r="F21" i="22"/>
  <c r="F18" i="22"/>
  <c r="F11" i="22"/>
  <c r="G52" i="22"/>
  <c r="G61" i="22"/>
  <c r="G70" i="22"/>
  <c r="E70" i="22"/>
  <c r="G69" i="22"/>
  <c r="E69" i="22"/>
  <c r="G68" i="22"/>
  <c r="E68" i="22"/>
  <c r="G67" i="22"/>
  <c r="E67" i="22"/>
  <c r="G66" i="22"/>
  <c r="E66" i="22"/>
  <c r="G65" i="22"/>
  <c r="E65" i="22"/>
  <c r="E64" i="22"/>
  <c r="E63" i="22"/>
  <c r="E62" i="22"/>
  <c r="H62" i="22" s="1"/>
  <c r="E61" i="22"/>
  <c r="G60" i="22"/>
  <c r="E60" i="22"/>
  <c r="E59" i="22"/>
  <c r="H59" i="22" s="1"/>
  <c r="E58" i="22"/>
  <c r="H58" i="22" s="1"/>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E44" i="22"/>
  <c r="G43" i="22"/>
  <c r="E43" i="22"/>
  <c r="G42" i="22"/>
  <c r="E42" i="22"/>
  <c r="G41" i="22"/>
  <c r="E41" i="22"/>
  <c r="G40" i="22"/>
  <c r="E40" i="22"/>
  <c r="G39" i="22"/>
  <c r="E39" i="22"/>
  <c r="G38" i="22"/>
  <c r="E38" i="22"/>
  <c r="G37" i="22"/>
  <c r="E37" i="22"/>
  <c r="G36" i="22"/>
  <c r="E36" i="22"/>
  <c r="G35" i="22"/>
  <c r="E35" i="22"/>
  <c r="E34" i="22"/>
  <c r="H34" i="22" s="1"/>
  <c r="G33" i="22"/>
  <c r="E33" i="22"/>
  <c r="G32" i="22"/>
  <c r="E32" i="22"/>
  <c r="G31" i="22"/>
  <c r="E31" i="22"/>
  <c r="G30" i="22"/>
  <c r="E30" i="22"/>
  <c r="G29" i="22"/>
  <c r="E29" i="22"/>
  <c r="G28" i="22"/>
  <c r="E28" i="22"/>
  <c r="G27" i="22"/>
  <c r="E27" i="22"/>
  <c r="G26" i="22"/>
  <c r="E26" i="22"/>
  <c r="G25" i="22"/>
  <c r="E25" i="22"/>
  <c r="G24" i="22"/>
  <c r="E24" i="22"/>
  <c r="G23" i="22"/>
  <c r="E23" i="22"/>
  <c r="G22" i="22"/>
  <c r="E22" i="22"/>
  <c r="G21" i="22"/>
  <c r="E21" i="22"/>
  <c r="G20" i="22"/>
  <c r="E20" i="22"/>
  <c r="G19" i="22"/>
  <c r="E19" i="22"/>
  <c r="G18" i="22"/>
  <c r="E18" i="22"/>
  <c r="G17" i="22"/>
  <c r="E17" i="22"/>
  <c r="G16" i="22"/>
  <c r="E16" i="22"/>
  <c r="G15" i="22"/>
  <c r="E15" i="22"/>
  <c r="G14" i="22"/>
  <c r="E14" i="22"/>
  <c r="G13" i="22"/>
  <c r="E13" i="22"/>
  <c r="G12" i="22"/>
  <c r="E12" i="22"/>
  <c r="G11" i="22"/>
  <c r="E11" i="22"/>
  <c r="G10" i="22"/>
  <c r="E10" i="22"/>
  <c r="G9" i="22"/>
  <c r="E9" i="22"/>
  <c r="G8" i="22"/>
  <c r="E8" i="22"/>
  <c r="G7" i="22"/>
  <c r="E7" i="22"/>
  <c r="G6" i="22"/>
  <c r="E6" i="22"/>
  <c r="G5" i="22"/>
  <c r="E5" i="22"/>
  <c r="G4" i="22"/>
  <c r="E4" i="22"/>
  <c r="G3" i="22"/>
  <c r="E3" i="22"/>
  <c r="G61" i="21"/>
  <c r="G60" i="21"/>
  <c r="G52" i="21"/>
  <c r="G42" i="21"/>
  <c r="G33" i="21"/>
  <c r="G32" i="21"/>
  <c r="G31" i="21"/>
  <c r="G30" i="21"/>
  <c r="G29" i="21"/>
  <c r="G28" i="21"/>
  <c r="G27" i="21"/>
  <c r="G26" i="21"/>
  <c r="G25" i="21"/>
  <c r="G24" i="21"/>
  <c r="G23" i="21"/>
  <c r="G20" i="21"/>
  <c r="G19" i="21"/>
  <c r="G13" i="21"/>
  <c r="G14" i="21"/>
  <c r="G15" i="21"/>
  <c r="G16" i="21"/>
  <c r="G17" i="21"/>
  <c r="G9" i="21"/>
  <c r="G6" i="21"/>
  <c r="G5" i="21"/>
  <c r="G4" i="21"/>
  <c r="G3" i="21"/>
  <c r="G7" i="21"/>
  <c r="G8" i="21"/>
  <c r="F70" i="21"/>
  <c r="F67" i="21"/>
  <c r="F65" i="21"/>
  <c r="F64" i="21"/>
  <c r="F54" i="21"/>
  <c r="F53" i="21"/>
  <c r="F46" i="21"/>
  <c r="F47" i="21"/>
  <c r="F48" i="21"/>
  <c r="F49" i="21"/>
  <c r="F50" i="21"/>
  <c r="F51" i="21"/>
  <c r="F45" i="21"/>
  <c r="F43" i="21"/>
  <c r="F38" i="21"/>
  <c r="F39" i="21"/>
  <c r="F40" i="21"/>
  <c r="F37" i="21"/>
  <c r="F36" i="21"/>
  <c r="F35" i="21"/>
  <c r="F22" i="21"/>
  <c r="F21" i="21"/>
  <c r="F18" i="21"/>
  <c r="F11" i="21"/>
  <c r="G70" i="21"/>
  <c r="E70" i="21"/>
  <c r="G69" i="21"/>
  <c r="E69" i="21"/>
  <c r="G68" i="21"/>
  <c r="E68" i="21"/>
  <c r="G67" i="21"/>
  <c r="E67" i="21"/>
  <c r="G66" i="21"/>
  <c r="E66" i="21"/>
  <c r="G65" i="21"/>
  <c r="E65" i="21"/>
  <c r="E64" i="21"/>
  <c r="E63" i="21"/>
  <c r="E62" i="21"/>
  <c r="H62" i="21" s="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E12" i="21"/>
  <c r="G11" i="21"/>
  <c r="E11" i="21"/>
  <c r="G10" i="21"/>
  <c r="E10" i="21"/>
  <c r="E9" i="21"/>
  <c r="E8" i="21"/>
  <c r="E7" i="21"/>
  <c r="E6" i="21"/>
  <c r="E5" i="21"/>
  <c r="E4" i="21"/>
  <c r="E3" i="21"/>
  <c r="G60" i="20"/>
  <c r="G52" i="20"/>
  <c r="G42" i="20"/>
  <c r="G34" i="20"/>
  <c r="G33" i="20"/>
  <c r="G32" i="20"/>
  <c r="G31" i="20"/>
  <c r="G30" i="20"/>
  <c r="G29" i="20"/>
  <c r="G28" i="20"/>
  <c r="G27" i="20"/>
  <c r="G26" i="20"/>
  <c r="G25" i="20"/>
  <c r="G24" i="20"/>
  <c r="G23" i="20"/>
  <c r="G20" i="20"/>
  <c r="G19" i="20"/>
  <c r="G17" i="20"/>
  <c r="G16" i="20"/>
  <c r="G15" i="20"/>
  <c r="G14" i="20"/>
  <c r="G13" i="20"/>
  <c r="G9" i="20"/>
  <c r="G6" i="20"/>
  <c r="G5" i="20"/>
  <c r="G4" i="20"/>
  <c r="G3" i="20"/>
  <c r="F70" i="20"/>
  <c r="F67" i="20"/>
  <c r="F65" i="20"/>
  <c r="F64" i="20"/>
  <c r="F54" i="20"/>
  <c r="F53" i="20"/>
  <c r="F46" i="20"/>
  <c r="F47" i="20"/>
  <c r="F48" i="20"/>
  <c r="F49" i="20"/>
  <c r="F50" i="20"/>
  <c r="F51" i="20"/>
  <c r="F45" i="20"/>
  <c r="F43" i="20"/>
  <c r="F40" i="20"/>
  <c r="F39" i="20"/>
  <c r="F38" i="20"/>
  <c r="F37" i="20"/>
  <c r="F36" i="20"/>
  <c r="F35" i="20"/>
  <c r="F22" i="20"/>
  <c r="F21" i="20"/>
  <c r="F18" i="20"/>
  <c r="F11" i="20"/>
  <c r="F70" i="19"/>
  <c r="F67" i="19"/>
  <c r="F65" i="19"/>
  <c r="F64" i="19"/>
  <c r="F54" i="19"/>
  <c r="F53" i="19"/>
  <c r="F51" i="19"/>
  <c r="F50" i="19"/>
  <c r="F49" i="19"/>
  <c r="F48" i="19"/>
  <c r="F47" i="19"/>
  <c r="F46" i="19"/>
  <c r="F45" i="19"/>
  <c r="F43" i="19"/>
  <c r="F40" i="19"/>
  <c r="F39" i="19"/>
  <c r="F41" i="19" s="1"/>
  <c r="F37" i="19"/>
  <c r="F36" i="19"/>
  <c r="F35" i="19"/>
  <c r="F22" i="19"/>
  <c r="F21" i="19"/>
  <c r="F18" i="19"/>
  <c r="F11" i="19"/>
  <c r="G70" i="20"/>
  <c r="E70" i="20"/>
  <c r="G69" i="20"/>
  <c r="E69" i="20"/>
  <c r="G68" i="20"/>
  <c r="E68" i="20"/>
  <c r="G67" i="20"/>
  <c r="E67" i="20"/>
  <c r="G66" i="20"/>
  <c r="E66" i="20"/>
  <c r="G65" i="20"/>
  <c r="E65" i="20"/>
  <c r="E64" i="20"/>
  <c r="H64" i="20" s="1"/>
  <c r="E63" i="20"/>
  <c r="E62" i="20"/>
  <c r="H62" i="20" s="1"/>
  <c r="E61" i="20"/>
  <c r="H61" i="20" s="1"/>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E8" i="20"/>
  <c r="G7" i="20"/>
  <c r="E7" i="20"/>
  <c r="E6" i="20"/>
  <c r="E5" i="20"/>
  <c r="E4" i="20"/>
  <c r="E3" i="20"/>
  <c r="G61" i="19"/>
  <c r="G60"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0" i="19"/>
  <c r="E70" i="19"/>
  <c r="G69" i="19"/>
  <c r="E69" i="19"/>
  <c r="G68" i="19"/>
  <c r="E68" i="19"/>
  <c r="G67" i="19"/>
  <c r="E67" i="19"/>
  <c r="G66" i="19"/>
  <c r="E66" i="19"/>
  <c r="G65" i="19"/>
  <c r="E65" i="19"/>
  <c r="E64" i="19"/>
  <c r="E63" i="19"/>
  <c r="E62" i="19"/>
  <c r="H62" i="19" s="1"/>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E8" i="19"/>
  <c r="G7" i="19"/>
  <c r="E7" i="19"/>
  <c r="E6" i="19"/>
  <c r="E5" i="19"/>
  <c r="E4" i="19"/>
  <c r="E3" i="19"/>
  <c r="G61" i="18"/>
  <c r="G60" i="18"/>
  <c r="G52" i="18"/>
  <c r="G42" i="18"/>
  <c r="G34" i="18"/>
  <c r="G33" i="18"/>
  <c r="G32" i="18"/>
  <c r="G31" i="18"/>
  <c r="G30" i="18"/>
  <c r="G29" i="18"/>
  <c r="G28" i="18"/>
  <c r="G27" i="18"/>
  <c r="G26" i="18"/>
  <c r="G25" i="18"/>
  <c r="G24" i="18"/>
  <c r="G23" i="18"/>
  <c r="G20" i="18"/>
  <c r="G19" i="18"/>
  <c r="G15" i="18"/>
  <c r="G14" i="18"/>
  <c r="G16" i="18"/>
  <c r="G17" i="18"/>
  <c r="G13" i="18"/>
  <c r="G9" i="18"/>
  <c r="G6" i="18"/>
  <c r="G44" i="18"/>
  <c r="F70" i="18"/>
  <c r="F67" i="18"/>
  <c r="F65" i="18"/>
  <c r="F64" i="18"/>
  <c r="F54" i="18"/>
  <c r="F53" i="18"/>
  <c r="F46" i="18"/>
  <c r="F47" i="18"/>
  <c r="F48" i="18"/>
  <c r="F49" i="18"/>
  <c r="F51" i="18"/>
  <c r="F45" i="18"/>
  <c r="F43" i="18"/>
  <c r="F38" i="18"/>
  <c r="F39" i="18"/>
  <c r="F40" i="18"/>
  <c r="F37" i="18"/>
  <c r="F36" i="18"/>
  <c r="F35" i="18"/>
  <c r="F22" i="18"/>
  <c r="F21" i="18"/>
  <c r="F18" i="18"/>
  <c r="F11" i="18"/>
  <c r="G70" i="18"/>
  <c r="E70" i="18"/>
  <c r="G69" i="18"/>
  <c r="E69" i="18"/>
  <c r="G68" i="18"/>
  <c r="E68" i="18"/>
  <c r="G67" i="18"/>
  <c r="E67" i="18"/>
  <c r="G66" i="18"/>
  <c r="E66" i="18"/>
  <c r="G65" i="18"/>
  <c r="E65" i="18"/>
  <c r="E64" i="18"/>
  <c r="E63" i="18"/>
  <c r="E62" i="18"/>
  <c r="E61" i="18"/>
  <c r="E60" i="18"/>
  <c r="E59" i="18"/>
  <c r="E58" i="18"/>
  <c r="G57" i="18"/>
  <c r="E57" i="18"/>
  <c r="G56" i="18"/>
  <c r="E56" i="18"/>
  <c r="G55" i="18"/>
  <c r="E55" i="18"/>
  <c r="G54" i="18"/>
  <c r="E54" i="18"/>
  <c r="G53" i="18"/>
  <c r="E53" i="18"/>
  <c r="E52" i="18"/>
  <c r="G51" i="18"/>
  <c r="E51" i="18"/>
  <c r="G50" i="18"/>
  <c r="E50" i="18"/>
  <c r="G49" i="18"/>
  <c r="G48" i="18"/>
  <c r="E48" i="18"/>
  <c r="G47" i="18"/>
  <c r="E47" i="18"/>
  <c r="G46" i="18"/>
  <c r="E46" i="18"/>
  <c r="G45" i="18"/>
  <c r="E45" i="18"/>
  <c r="E44" i="18"/>
  <c r="G43" i="18"/>
  <c r="E43" i="18"/>
  <c r="E42" i="18"/>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1" i="17"/>
  <c r="G60" i="17"/>
  <c r="G42" i="17"/>
  <c r="G34" i="17"/>
  <c r="G33" i="17"/>
  <c r="G32" i="17"/>
  <c r="G31" i="17"/>
  <c r="G30" i="17"/>
  <c r="G29" i="17"/>
  <c r="G28" i="17"/>
  <c r="G27" i="17"/>
  <c r="G26" i="17"/>
  <c r="G25" i="17"/>
  <c r="G24" i="17"/>
  <c r="G23" i="17"/>
  <c r="G21" i="17"/>
  <c r="G19" i="17"/>
  <c r="G20" i="17"/>
  <c r="G15" i="17"/>
  <c r="G14" i="17"/>
  <c r="G16" i="17"/>
  <c r="G17" i="17"/>
  <c r="G13" i="17"/>
  <c r="G9" i="17"/>
  <c r="G6" i="17"/>
  <c r="G5" i="17"/>
  <c r="G4" i="17"/>
  <c r="G3" i="17"/>
  <c r="F70" i="17"/>
  <c r="F67" i="17"/>
  <c r="F65" i="17"/>
  <c r="F64" i="17"/>
  <c r="F54" i="17"/>
  <c r="F53" i="17"/>
  <c r="F46" i="17"/>
  <c r="F47" i="17"/>
  <c r="F48" i="17"/>
  <c r="F49" i="17"/>
  <c r="F50" i="17"/>
  <c r="F51" i="17"/>
  <c r="F45" i="17"/>
  <c r="F43" i="17"/>
  <c r="F40" i="17"/>
  <c r="F39" i="17"/>
  <c r="F38" i="17"/>
  <c r="F37" i="17"/>
  <c r="F36" i="17"/>
  <c r="F35" i="17"/>
  <c r="F22" i="17"/>
  <c r="F21" i="17"/>
  <c r="F18" i="17"/>
  <c r="F11" i="17"/>
  <c r="G70" i="17"/>
  <c r="E70" i="17"/>
  <c r="G69" i="17"/>
  <c r="E69" i="17"/>
  <c r="G68" i="17"/>
  <c r="E68" i="17"/>
  <c r="G67" i="17"/>
  <c r="E67" i="17"/>
  <c r="G66" i="17"/>
  <c r="E66" i="17"/>
  <c r="G65" i="17"/>
  <c r="E65" i="17"/>
  <c r="E64" i="17"/>
  <c r="E63" i="17"/>
  <c r="E62" i="17"/>
  <c r="H62" i="17" s="1"/>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E14" i="17"/>
  <c r="E13" i="17"/>
  <c r="G12" i="17"/>
  <c r="E12" i="17"/>
  <c r="G11" i="17"/>
  <c r="E11" i="17"/>
  <c r="G10" i="17"/>
  <c r="E10" i="17"/>
  <c r="E9" i="17"/>
  <c r="G8" i="17"/>
  <c r="E8" i="17"/>
  <c r="G7" i="17"/>
  <c r="E7" i="17"/>
  <c r="E6" i="17"/>
  <c r="E5" i="17"/>
  <c r="E4" i="17"/>
  <c r="E3" i="17"/>
  <c r="G61" i="16"/>
  <c r="G42" i="16"/>
  <c r="G17" i="16"/>
  <c r="G16" i="16"/>
  <c r="G15" i="16"/>
  <c r="G14" i="16"/>
  <c r="G13" i="16"/>
  <c r="G9" i="16"/>
  <c r="G6" i="16"/>
  <c r="F70" i="16"/>
  <c r="F67" i="16"/>
  <c r="F65" i="16"/>
  <c r="F64" i="16"/>
  <c r="F54" i="16"/>
  <c r="F53" i="16"/>
  <c r="F46" i="16"/>
  <c r="F47" i="16"/>
  <c r="F48" i="16"/>
  <c r="F49" i="16"/>
  <c r="F50" i="16"/>
  <c r="F51" i="16"/>
  <c r="F45" i="16"/>
  <c r="F43" i="16"/>
  <c r="F40" i="16"/>
  <c r="F39" i="16"/>
  <c r="F38" i="16"/>
  <c r="F37" i="16"/>
  <c r="F36" i="16"/>
  <c r="F35" i="16"/>
  <c r="F22" i="16"/>
  <c r="F21" i="16"/>
  <c r="F18" i="16"/>
  <c r="F11" i="16"/>
  <c r="G70" i="16"/>
  <c r="E70" i="16"/>
  <c r="G69" i="16"/>
  <c r="E69" i="16"/>
  <c r="G68" i="16"/>
  <c r="E68" i="16"/>
  <c r="G67" i="16"/>
  <c r="E67" i="16"/>
  <c r="G66" i="16"/>
  <c r="E66" i="16"/>
  <c r="G65" i="16"/>
  <c r="E65" i="16"/>
  <c r="E64" i="16"/>
  <c r="E63" i="16"/>
  <c r="E62" i="16"/>
  <c r="H62" i="16" s="1"/>
  <c r="E61" i="16"/>
  <c r="G60" i="16"/>
  <c r="E60" i="16"/>
  <c r="E59"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1" i="15"/>
  <c r="G60" i="15"/>
  <c r="G52" i="15"/>
  <c r="G44" i="15"/>
  <c r="G34" i="15"/>
  <c r="G33" i="15"/>
  <c r="G32" i="15"/>
  <c r="G31" i="15"/>
  <c r="G30" i="15"/>
  <c r="G29" i="15"/>
  <c r="G28" i="15"/>
  <c r="G27" i="15"/>
  <c r="G26" i="15"/>
  <c r="G25" i="15"/>
  <c r="G17" i="15"/>
  <c r="G16" i="15"/>
  <c r="G15" i="15"/>
  <c r="G14" i="15"/>
  <c r="G13" i="15"/>
  <c r="G9" i="15"/>
  <c r="F70" i="15"/>
  <c r="F67" i="15"/>
  <c r="F65" i="15"/>
  <c r="F54" i="15"/>
  <c r="F53" i="15"/>
  <c r="F51" i="15"/>
  <c r="F50" i="15"/>
  <c r="F49" i="15"/>
  <c r="F48" i="15"/>
  <c r="F47" i="15"/>
  <c r="F46" i="15"/>
  <c r="F45" i="15"/>
  <c r="F43" i="15"/>
  <c r="F40" i="15"/>
  <c r="F39" i="15"/>
  <c r="F38" i="15"/>
  <c r="F37" i="15"/>
  <c r="F36" i="15"/>
  <c r="F35" i="15"/>
  <c r="F22" i="15"/>
  <c r="F21" i="15"/>
  <c r="F18" i="15"/>
  <c r="F11" i="15"/>
  <c r="G70" i="15"/>
  <c r="E70" i="15"/>
  <c r="G69" i="15"/>
  <c r="E69" i="15"/>
  <c r="G68" i="15"/>
  <c r="E68" i="15"/>
  <c r="G67" i="15"/>
  <c r="E67" i="15"/>
  <c r="G66" i="15"/>
  <c r="E66" i="15"/>
  <c r="G65"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E32" i="15"/>
  <c r="E31" i="15"/>
  <c r="E30" i="15"/>
  <c r="E29" i="15"/>
  <c r="E28" i="15"/>
  <c r="E27" i="15"/>
  <c r="E26"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1" i="14"/>
  <c r="G52" i="14"/>
  <c r="G60" i="14"/>
  <c r="G34" i="14"/>
  <c r="G33" i="14"/>
  <c r="G32" i="14"/>
  <c r="G31" i="14"/>
  <c r="G30" i="14"/>
  <c r="G29" i="14"/>
  <c r="G28" i="14"/>
  <c r="G27" i="14"/>
  <c r="G26" i="14"/>
  <c r="G25" i="14"/>
  <c r="G24" i="14"/>
  <c r="G23" i="14"/>
  <c r="G20" i="14"/>
  <c r="G19" i="14"/>
  <c r="G17" i="14"/>
  <c r="G16" i="14"/>
  <c r="G15" i="14"/>
  <c r="G14" i="14"/>
  <c r="G13" i="14"/>
  <c r="G9" i="14"/>
  <c r="G6" i="14"/>
  <c r="G5" i="14"/>
  <c r="G4" i="14"/>
  <c r="G3" i="14"/>
  <c r="F70" i="7"/>
  <c r="F70" i="13"/>
  <c r="F70" i="14"/>
  <c r="F67" i="14"/>
  <c r="F65" i="14"/>
  <c r="F64" i="14"/>
  <c r="F54" i="14"/>
  <c r="F53" i="14"/>
  <c r="F51" i="14"/>
  <c r="F50" i="14"/>
  <c r="F49" i="14"/>
  <c r="F48" i="14"/>
  <c r="F47" i="14"/>
  <c r="F46" i="14"/>
  <c r="F45" i="14"/>
  <c r="F43" i="14"/>
  <c r="F40" i="14"/>
  <c r="F39" i="14"/>
  <c r="F38" i="14"/>
  <c r="F37" i="14"/>
  <c r="F36" i="14"/>
  <c r="F35" i="14"/>
  <c r="F22" i="14"/>
  <c r="F21" i="14"/>
  <c r="F18" i="14"/>
  <c r="F11" i="14"/>
  <c r="G70" i="14"/>
  <c r="E70" i="14"/>
  <c r="G69" i="14"/>
  <c r="E69" i="14"/>
  <c r="G68" i="14"/>
  <c r="E68" i="14"/>
  <c r="G67" i="14"/>
  <c r="E67" i="14"/>
  <c r="G66" i="14"/>
  <c r="E66" i="14"/>
  <c r="G65"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1" i="12"/>
  <c r="G60" i="12"/>
  <c r="G52" i="12"/>
  <c r="G42" i="12"/>
  <c r="G34" i="12"/>
  <c r="G33" i="12"/>
  <c r="G32" i="12"/>
  <c r="G31" i="12"/>
  <c r="G30" i="12"/>
  <c r="G29" i="12"/>
  <c r="G28" i="12"/>
  <c r="G27" i="12"/>
  <c r="G26" i="12"/>
  <c r="G25" i="12"/>
  <c r="G24" i="12"/>
  <c r="G23" i="12"/>
  <c r="G20" i="12"/>
  <c r="G19" i="12"/>
  <c r="G17" i="12"/>
  <c r="G16" i="12"/>
  <c r="G15" i="12"/>
  <c r="G14" i="12"/>
  <c r="G13" i="12"/>
  <c r="G9" i="12"/>
  <c r="G6" i="12"/>
  <c r="G5" i="12"/>
  <c r="G4" i="12"/>
  <c r="G3" i="12"/>
  <c r="G61" i="13"/>
  <c r="G60" i="13"/>
  <c r="G52" i="13"/>
  <c r="G44" i="13"/>
  <c r="G42" i="13"/>
  <c r="G34" i="13"/>
  <c r="G33" i="13"/>
  <c r="G32" i="13"/>
  <c r="G31" i="13"/>
  <c r="G30" i="13"/>
  <c r="G29" i="13"/>
  <c r="G28" i="13"/>
  <c r="G27" i="13"/>
  <c r="G26" i="13"/>
  <c r="G25" i="13"/>
  <c r="G23" i="13"/>
  <c r="G24" i="13"/>
  <c r="G22" i="13"/>
  <c r="G21" i="13"/>
  <c r="G20" i="13"/>
  <c r="G19" i="13"/>
  <c r="G15" i="13"/>
  <c r="G17" i="13"/>
  <c r="G16" i="13"/>
  <c r="G14" i="13"/>
  <c r="G13" i="13"/>
  <c r="G6" i="13"/>
  <c r="G5" i="13"/>
  <c r="G4" i="13"/>
  <c r="G3" i="13"/>
  <c r="G9" i="13"/>
  <c r="F67" i="13"/>
  <c r="F65" i="13"/>
  <c r="F54" i="13"/>
  <c r="F53" i="13"/>
  <c r="F46" i="13"/>
  <c r="F47" i="13"/>
  <c r="F48" i="13"/>
  <c r="F49" i="13"/>
  <c r="F50" i="13"/>
  <c r="F51" i="13"/>
  <c r="F45" i="13"/>
  <c r="F43" i="13"/>
  <c r="F40" i="13"/>
  <c r="F39" i="13"/>
  <c r="F38" i="13"/>
  <c r="F37" i="13"/>
  <c r="F36" i="13"/>
  <c r="F35" i="13"/>
  <c r="F22" i="13"/>
  <c r="F21" i="13"/>
  <c r="F18" i="13"/>
  <c r="F11" i="13"/>
  <c r="G70" i="13"/>
  <c r="E70" i="13"/>
  <c r="G69" i="13"/>
  <c r="E69" i="13"/>
  <c r="G68" i="13"/>
  <c r="E68" i="13"/>
  <c r="G67" i="13"/>
  <c r="E67" i="13"/>
  <c r="G66" i="13"/>
  <c r="E66" i="13"/>
  <c r="G65" i="13"/>
  <c r="E65" i="13"/>
  <c r="E64" i="13"/>
  <c r="E63" i="13"/>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G43" i="13"/>
  <c r="E43" i="13"/>
  <c r="E42" i="13"/>
  <c r="G41" i="13"/>
  <c r="E41" i="13"/>
  <c r="G40" i="13"/>
  <c r="E40" i="13"/>
  <c r="G39" i="13"/>
  <c r="E39" i="13"/>
  <c r="G38" i="13"/>
  <c r="E38" i="13"/>
  <c r="G37" i="13"/>
  <c r="E37" i="13"/>
  <c r="G36" i="13"/>
  <c r="E36" i="13"/>
  <c r="G35" i="13"/>
  <c r="E35" i="13"/>
  <c r="E34" i="13"/>
  <c r="E33" i="13"/>
  <c r="E32" i="13"/>
  <c r="E31" i="13"/>
  <c r="E30" i="13"/>
  <c r="E29" i="13"/>
  <c r="E28" i="13"/>
  <c r="E27" i="13"/>
  <c r="E26" i="13"/>
  <c r="E25" i="13"/>
  <c r="E24" i="13"/>
  <c r="E23" i="13"/>
  <c r="E22" i="13"/>
  <c r="E21" i="13"/>
  <c r="E20" i="13"/>
  <c r="E19" i="13"/>
  <c r="G18" i="13"/>
  <c r="E18" i="13"/>
  <c r="E17" i="13"/>
  <c r="E16" i="13"/>
  <c r="E15" i="13"/>
  <c r="E14" i="13"/>
  <c r="E13" i="13"/>
  <c r="G12" i="13"/>
  <c r="E12" i="13"/>
  <c r="G11" i="13"/>
  <c r="E11" i="13"/>
  <c r="G10" i="13"/>
  <c r="E10" i="13"/>
  <c r="E9" i="13"/>
  <c r="G8" i="13"/>
  <c r="E8" i="13"/>
  <c r="G7" i="13"/>
  <c r="E7" i="13"/>
  <c r="E6" i="13"/>
  <c r="E5" i="13"/>
  <c r="E4" i="13"/>
  <c r="E3" i="13"/>
  <c r="F67" i="7"/>
  <c r="F65" i="7"/>
  <c r="F64" i="7"/>
  <c r="F54" i="7"/>
  <c r="F53" i="7"/>
  <c r="F51" i="7"/>
  <c r="F46" i="7"/>
  <c r="F47" i="7"/>
  <c r="F48" i="7"/>
  <c r="F49" i="7"/>
  <c r="F50" i="7"/>
  <c r="F45" i="7"/>
  <c r="F43" i="7"/>
  <c r="F40" i="7"/>
  <c r="F39" i="7"/>
  <c r="F38" i="7"/>
  <c r="F37" i="7"/>
  <c r="F36" i="7"/>
  <c r="F35" i="7"/>
  <c r="F22" i="7"/>
  <c r="F21" i="7"/>
  <c r="F18" i="7"/>
  <c r="F11" i="7"/>
  <c r="F21" i="9"/>
  <c r="F70" i="9"/>
  <c r="F70" i="10"/>
  <c r="F70" i="12"/>
  <c r="F65" i="12"/>
  <c r="F67" i="12"/>
  <c r="F64" i="12"/>
  <c r="F54" i="12"/>
  <c r="F53" i="12"/>
  <c r="F51" i="12"/>
  <c r="F50" i="12"/>
  <c r="F49" i="12"/>
  <c r="F48" i="12"/>
  <c r="F47" i="12"/>
  <c r="F46" i="12"/>
  <c r="F45" i="12"/>
  <c r="F43" i="12"/>
  <c r="F40" i="12"/>
  <c r="F39" i="12"/>
  <c r="F38" i="12"/>
  <c r="F37" i="12"/>
  <c r="F36" i="12"/>
  <c r="F35" i="12"/>
  <c r="F22" i="12"/>
  <c r="F21" i="12"/>
  <c r="F18" i="12"/>
  <c r="F11" i="12"/>
  <c r="G70" i="12"/>
  <c r="E70" i="12"/>
  <c r="G69" i="12"/>
  <c r="E69" i="12"/>
  <c r="G68" i="12"/>
  <c r="E68" i="12"/>
  <c r="G67" i="12"/>
  <c r="E67" i="12"/>
  <c r="G66" i="12"/>
  <c r="E66" i="12"/>
  <c r="G65" i="12"/>
  <c r="E65" i="12"/>
  <c r="E64" i="12"/>
  <c r="E63" i="12"/>
  <c r="E62" i="12"/>
  <c r="H62" i="12" s="1"/>
  <c r="E61" i="12"/>
  <c r="E60" i="12"/>
  <c r="E59" i="12"/>
  <c r="H59" i="12" s="1"/>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E40" i="12"/>
  <c r="G39" i="12"/>
  <c r="E39" i="12"/>
  <c r="G38" i="12"/>
  <c r="E38" i="12"/>
  <c r="G37" i="12"/>
  <c r="E37" i="12"/>
  <c r="G36" i="12"/>
  <c r="E36" i="12"/>
  <c r="G35" i="12"/>
  <c r="E35" i="12"/>
  <c r="E34" i="12"/>
  <c r="E33" i="12"/>
  <c r="E32" i="12"/>
  <c r="E31" i="12"/>
  <c r="E30" i="12"/>
  <c r="E29" i="12"/>
  <c r="E28" i="12"/>
  <c r="E27" i="12"/>
  <c r="E26" i="12"/>
  <c r="E25" i="12"/>
  <c r="E24" i="12"/>
  <c r="E23" i="12"/>
  <c r="G22" i="12"/>
  <c r="E22" i="12"/>
  <c r="G21" i="12"/>
  <c r="E21" i="12"/>
  <c r="E20" i="12"/>
  <c r="E19" i="12"/>
  <c r="G18" i="12"/>
  <c r="E18" i="12"/>
  <c r="E17" i="12"/>
  <c r="E16" i="12"/>
  <c r="H16" i="12" s="1"/>
  <c r="E15" i="12"/>
  <c r="E14" i="12"/>
  <c r="E13" i="12"/>
  <c r="G12" i="12"/>
  <c r="E12" i="12"/>
  <c r="G11" i="12"/>
  <c r="E11" i="12"/>
  <c r="G10" i="12"/>
  <c r="E10" i="12"/>
  <c r="E9" i="12"/>
  <c r="G8" i="12"/>
  <c r="H8" i="12" s="1"/>
  <c r="E8" i="12"/>
  <c r="G7" i="12"/>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1" i="10"/>
  <c r="G60" i="10"/>
  <c r="G20" i="10"/>
  <c r="G19" i="10"/>
  <c r="G17" i="10"/>
  <c r="G16" i="10"/>
  <c r="G15" i="10"/>
  <c r="G14" i="10"/>
  <c r="G13" i="10"/>
  <c r="F67" i="10"/>
  <c r="F65" i="10"/>
  <c r="F64" i="10"/>
  <c r="F54" i="10"/>
  <c r="F53" i="10"/>
  <c r="F46" i="10"/>
  <c r="F47" i="10"/>
  <c r="F48" i="10"/>
  <c r="F49" i="10"/>
  <c r="F50" i="10"/>
  <c r="F51" i="10"/>
  <c r="F45" i="10"/>
  <c r="F43" i="10"/>
  <c r="F40" i="10"/>
  <c r="F39" i="10"/>
  <c r="F38" i="10"/>
  <c r="F37" i="10"/>
  <c r="F36" i="10"/>
  <c r="F35" i="10"/>
  <c r="F22" i="10"/>
  <c r="F21" i="10"/>
  <c r="F18" i="10"/>
  <c r="F11" i="10"/>
  <c r="G70" i="10"/>
  <c r="E70" i="10"/>
  <c r="G69" i="10"/>
  <c r="E69" i="10"/>
  <c r="G68" i="10"/>
  <c r="E68" i="10"/>
  <c r="G67" i="10"/>
  <c r="E67" i="10"/>
  <c r="G66" i="10"/>
  <c r="E66" i="10"/>
  <c r="G65" i="10"/>
  <c r="E65" i="10"/>
  <c r="E64" i="10"/>
  <c r="E63" i="10"/>
  <c r="E62" i="10"/>
  <c r="H62" i="10" s="1"/>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E12" i="10"/>
  <c r="G11" i="10"/>
  <c r="E11" i="10"/>
  <c r="G10" i="10"/>
  <c r="E10" i="10"/>
  <c r="E9" i="10"/>
  <c r="G8" i="10"/>
  <c r="E8" i="10"/>
  <c r="G7" i="10"/>
  <c r="E7" i="10"/>
  <c r="E6" i="10"/>
  <c r="E5" i="10"/>
  <c r="E4" i="10"/>
  <c r="E3" i="10"/>
  <c r="G61" i="9"/>
  <c r="G60" i="9"/>
  <c r="G34" i="9"/>
  <c r="G33" i="9"/>
  <c r="G32" i="9"/>
  <c r="G31" i="9"/>
  <c r="G30" i="9"/>
  <c r="G29" i="9"/>
  <c r="G28" i="9"/>
  <c r="G27" i="9"/>
  <c r="G26" i="9"/>
  <c r="G25" i="9"/>
  <c r="G24" i="9"/>
  <c r="G23" i="9"/>
  <c r="G20" i="9"/>
  <c r="G19" i="9"/>
  <c r="G17" i="9"/>
  <c r="G16" i="9"/>
  <c r="G15" i="9"/>
  <c r="G14" i="9"/>
  <c r="G13" i="9"/>
  <c r="G9" i="9"/>
  <c r="G6" i="9"/>
  <c r="F67" i="9"/>
  <c r="F65" i="9"/>
  <c r="F64" i="9"/>
  <c r="F54" i="9"/>
  <c r="F53" i="9"/>
  <c r="F48" i="9"/>
  <c r="F49" i="9"/>
  <c r="F50" i="9"/>
  <c r="F51" i="9"/>
  <c r="F47" i="9"/>
  <c r="F46" i="9"/>
  <c r="F45" i="9"/>
  <c r="F43" i="9"/>
  <c r="F40" i="9"/>
  <c r="F39" i="9"/>
  <c r="F38" i="9"/>
  <c r="F37" i="9"/>
  <c r="F36" i="9"/>
  <c r="F35" i="9"/>
  <c r="F22" i="9"/>
  <c r="F18" i="9"/>
  <c r="F11" i="9"/>
  <c r="G70" i="9"/>
  <c r="E70" i="9"/>
  <c r="G69" i="9"/>
  <c r="E69" i="9"/>
  <c r="G68" i="9"/>
  <c r="E68" i="9"/>
  <c r="G67" i="9"/>
  <c r="E67" i="9"/>
  <c r="G66" i="9"/>
  <c r="E66" i="9"/>
  <c r="G65" i="9"/>
  <c r="E65" i="9"/>
  <c r="E64" i="9"/>
  <c r="E63" i="9"/>
  <c r="E62" i="9"/>
  <c r="H62" i="9" s="1"/>
  <c r="E61" i="9"/>
  <c r="E60" i="9"/>
  <c r="E59" i="9"/>
  <c r="H59" i="9" s="1"/>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E4" i="9"/>
  <c r="E3" i="9"/>
  <c r="G44" i="8"/>
  <c r="F18" i="8"/>
  <c r="F18" i="1"/>
  <c r="G61" i="8"/>
  <c r="G60" i="8"/>
  <c r="G24" i="8"/>
  <c r="G23" i="8"/>
  <c r="G20" i="8"/>
  <c r="G19" i="8"/>
  <c r="G17" i="8"/>
  <c r="G16" i="8"/>
  <c r="G14" i="8"/>
  <c r="G13" i="8"/>
  <c r="G15" i="8"/>
  <c r="G9" i="8"/>
  <c r="F70" i="8"/>
  <c r="F67" i="8"/>
  <c r="F65" i="8"/>
  <c r="F64" i="8"/>
  <c r="F54" i="8"/>
  <c r="F53" i="8"/>
  <c r="F51" i="8"/>
  <c r="F50" i="8"/>
  <c r="F49" i="8"/>
  <c r="F48" i="8"/>
  <c r="F47" i="8"/>
  <c r="F46" i="8"/>
  <c r="F45" i="8"/>
  <c r="F43" i="8"/>
  <c r="F40" i="8"/>
  <c r="F39" i="8"/>
  <c r="F38" i="8"/>
  <c r="F37" i="8"/>
  <c r="F36" i="8"/>
  <c r="F35" i="8"/>
  <c r="F22" i="8"/>
  <c r="F21" i="8"/>
  <c r="F11" i="8"/>
  <c r="G70" i="8"/>
  <c r="E70" i="8"/>
  <c r="G69" i="8"/>
  <c r="E69" i="8"/>
  <c r="G68" i="8"/>
  <c r="E68" i="8"/>
  <c r="G67" i="8"/>
  <c r="E67" i="8"/>
  <c r="G66" i="8"/>
  <c r="E66" i="8"/>
  <c r="G65" i="8"/>
  <c r="E65" i="8"/>
  <c r="E64" i="8"/>
  <c r="E63" i="8"/>
  <c r="E62" i="8"/>
  <c r="H62" i="8" s="1"/>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E7" i="8"/>
  <c r="E6" i="8"/>
  <c r="E5" i="8"/>
  <c r="E4" i="8"/>
  <c r="E3" i="8"/>
  <c r="F70" i="1"/>
  <c r="F67" i="1"/>
  <c r="F65" i="1"/>
  <c r="F64"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60" i="1"/>
  <c r="E63" i="1"/>
  <c r="E64" i="1"/>
  <c r="E65" i="1"/>
  <c r="E66" i="1"/>
  <c r="E67" i="1"/>
  <c r="E69" i="1"/>
  <c r="E70" i="1"/>
  <c r="E3" i="1"/>
  <c r="G70" i="7"/>
  <c r="E70" i="7"/>
  <c r="G69" i="7"/>
  <c r="E69" i="7"/>
  <c r="G68" i="7"/>
  <c r="E68" i="7"/>
  <c r="G67" i="7"/>
  <c r="E67" i="7"/>
  <c r="G66" i="7"/>
  <c r="E66" i="7"/>
  <c r="G65" i="7"/>
  <c r="E65" i="7"/>
  <c r="E64" i="7"/>
  <c r="E63" i="7"/>
  <c r="E62" i="7"/>
  <c r="E61" i="7"/>
  <c r="H61" i="7" s="1"/>
  <c r="E60" i="7"/>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E34" i="7"/>
  <c r="H34" i="7" s="1"/>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H12" i="7" s="1"/>
  <c r="E12" i="7"/>
  <c r="G11" i="7"/>
  <c r="E11" i="7"/>
  <c r="G10" i="7"/>
  <c r="E10" i="7"/>
  <c r="E9" i="7"/>
  <c r="H9" i="7" s="1"/>
  <c r="G8" i="7"/>
  <c r="E8" i="7"/>
  <c r="G7" i="7"/>
  <c r="E7" i="7"/>
  <c r="E6" i="7"/>
  <c r="H6" i="7" s="1"/>
  <c r="E5" i="7"/>
  <c r="H5" i="7" s="1"/>
  <c r="E4" i="7"/>
  <c r="H4" i="7" s="1"/>
  <c r="E3" i="7"/>
  <c r="H3" i="7" s="1"/>
  <c r="G66" i="1"/>
  <c r="G67" i="1"/>
  <c r="G68" i="1"/>
  <c r="G69" i="1"/>
  <c r="G70" i="1"/>
  <c r="G65" i="1"/>
  <c r="G61" i="1"/>
  <c r="G60"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4" i="18" s="1"/>
  <c r="G1007" i="6"/>
  <c r="G1008" i="6"/>
  <c r="G1009" i="6"/>
  <c r="G1010" i="6"/>
  <c r="G1011" i="6"/>
  <c r="G1012" i="6"/>
  <c r="G1013" i="6"/>
  <c r="G1014" i="6"/>
  <c r="G1015" i="6"/>
  <c r="G1016" i="6"/>
  <c r="G1017" i="6"/>
  <c r="G1018" i="6"/>
  <c r="G1019" i="6"/>
  <c r="G1020" i="6"/>
  <c r="G1021" i="6"/>
  <c r="G1022" i="6"/>
  <c r="G1023" i="6"/>
  <c r="G1024" i="6"/>
  <c r="G1025" i="6"/>
  <c r="G1026" i="6"/>
  <c r="G1027" i="6"/>
  <c r="G1028" i="6"/>
  <c r="G64" i="23" s="1"/>
  <c r="G1029" i="6"/>
  <c r="G1030" i="6"/>
  <c r="G64" i="29" s="1"/>
  <c r="G1031" i="6"/>
  <c r="G1032" i="6"/>
  <c r="G64" i="13" s="1"/>
  <c r="G1033" i="6"/>
  <c r="G64" i="15" s="1"/>
  <c r="G1034" i="6"/>
  <c r="G1035" i="6"/>
  <c r="G1036" i="6"/>
  <c r="G1037" i="6"/>
  <c r="G1038" i="6"/>
  <c r="G1039" i="6"/>
  <c r="G1040" i="6"/>
  <c r="G1041" i="6"/>
  <c r="G1042" i="6"/>
  <c r="G1043" i="6"/>
  <c r="G1044" i="6"/>
  <c r="G1045" i="6"/>
  <c r="G1046" i="6"/>
  <c r="G1047" i="6"/>
  <c r="G1048" i="6"/>
  <c r="G1049" i="6"/>
  <c r="G1050" i="6"/>
  <c r="G64" i="1" s="1"/>
  <c r="G1051" i="6"/>
  <c r="G1052" i="6"/>
  <c r="G1053" i="6"/>
  <c r="G1054" i="6"/>
  <c r="G1055" i="6"/>
  <c r="G1056" i="6"/>
  <c r="G1057" i="6"/>
  <c r="G1058" i="6"/>
  <c r="G1059" i="6"/>
  <c r="G1060" i="6"/>
  <c r="G1061" i="6"/>
  <c r="G1062" i="6"/>
  <c r="G1063" i="6"/>
  <c r="G1064" i="6"/>
  <c r="G1065" i="6"/>
  <c r="G62" i="18" s="1"/>
  <c r="G1066" i="6"/>
  <c r="G1067" i="6"/>
  <c r="G1068" i="6"/>
  <c r="G1069" i="6"/>
  <c r="G1070" i="6"/>
  <c r="G1071" i="6"/>
  <c r="G1072" i="6"/>
  <c r="G1073" i="6"/>
  <c r="G1074" i="6"/>
  <c r="G1075" i="6"/>
  <c r="G1076" i="6"/>
  <c r="G1077" i="6"/>
  <c r="G1078" i="6"/>
  <c r="G1079" i="6"/>
  <c r="G1080" i="6"/>
  <c r="G1081" i="6"/>
  <c r="G1082" i="6"/>
  <c r="G1083" i="6"/>
  <c r="G1084" i="6"/>
  <c r="G1085" i="6"/>
  <c r="G1086" i="6"/>
  <c r="G1087" i="6"/>
  <c r="G62" i="23" s="1"/>
  <c r="H62" i="23" s="1"/>
  <c r="G1088" i="6"/>
  <c r="G1089" i="6"/>
  <c r="G62" i="29" s="1"/>
  <c r="H62" i="29" s="1"/>
  <c r="G1090" i="6"/>
  <c r="G1091" i="6"/>
  <c r="G1092" i="6"/>
  <c r="G62" i="15" s="1"/>
  <c r="H62" i="15" s="1"/>
  <c r="G1093" i="6"/>
  <c r="G1094" i="6"/>
  <c r="G1095" i="6"/>
  <c r="G1096" i="6"/>
  <c r="G1097" i="6"/>
  <c r="G1098" i="6"/>
  <c r="G1099" i="6"/>
  <c r="G1100" i="6"/>
  <c r="G1101" i="6"/>
  <c r="G1102" i="6"/>
  <c r="G1103" i="6"/>
  <c r="G1104" i="6"/>
  <c r="G1105" i="6"/>
  <c r="G1106" i="6"/>
  <c r="E40" i="1"/>
  <c r="E36" i="1"/>
  <c r="E68" i="1"/>
  <c r="E62" i="1"/>
  <c r="E61" i="1"/>
  <c r="E59" i="1"/>
  <c r="E55" i="1"/>
  <c r="E52" i="1"/>
  <c r="E47" i="1"/>
  <c r="E45" i="1"/>
  <c r="E44" i="1"/>
  <c r="E31" i="1"/>
  <c r="E29" i="1"/>
  <c r="E28" i="1"/>
  <c r="E21" i="1"/>
  <c r="E20" i="1"/>
  <c r="E13" i="1"/>
  <c r="E12" i="1"/>
  <c r="E9" i="1"/>
  <c r="E5" i="1"/>
  <c r="E4" i="1"/>
  <c r="H21" i="27" l="1"/>
  <c r="H10" i="29"/>
  <c r="H8" i="19"/>
  <c r="H4" i="29"/>
  <c r="H33" i="31"/>
  <c r="H22" i="13"/>
  <c r="H30" i="13"/>
  <c r="H26" i="15"/>
  <c r="H3" i="10"/>
  <c r="H24" i="23"/>
  <c r="H5" i="9"/>
  <c r="H61" i="12"/>
  <c r="H31" i="15"/>
  <c r="H10" i="22"/>
  <c r="H30" i="22"/>
  <c r="F41" i="22"/>
  <c r="H41" i="22" s="1"/>
  <c r="H32" i="22"/>
  <c r="H64" i="22"/>
  <c r="H27" i="21"/>
  <c r="H20" i="20"/>
  <c r="F41" i="30"/>
  <c r="H41" i="30" s="1"/>
  <c r="H25" i="32"/>
  <c r="H26" i="32"/>
  <c r="H6" i="32"/>
  <c r="H11" i="32"/>
  <c r="H64" i="31"/>
  <c r="H44" i="27"/>
  <c r="H26" i="26"/>
  <c r="H34" i="26"/>
  <c r="H20" i="26"/>
  <c r="F41" i="26"/>
  <c r="H41" i="26" s="1"/>
  <c r="H48" i="26"/>
  <c r="F41" i="24"/>
  <c r="H70" i="24"/>
  <c r="H61" i="24"/>
  <c r="H42" i="24"/>
  <c r="H8" i="23"/>
  <c r="H23" i="23"/>
  <c r="H64" i="28"/>
  <c r="F41" i="9"/>
  <c r="H31" i="1"/>
  <c r="H10" i="10"/>
  <c r="H12" i="10"/>
  <c r="H40" i="12"/>
  <c r="H25" i="12"/>
  <c r="H33" i="12"/>
  <c r="H13" i="12"/>
  <c r="F41" i="13"/>
  <c r="H61" i="13"/>
  <c r="H12" i="13"/>
  <c r="H27" i="13"/>
  <c r="H44" i="13"/>
  <c r="H25" i="15"/>
  <c r="H33" i="15"/>
  <c r="H29" i="32"/>
  <c r="H32" i="15"/>
  <c r="H17" i="30"/>
  <c r="H26" i="14"/>
  <c r="F41" i="14"/>
  <c r="H16" i="29"/>
  <c r="H33" i="23"/>
  <c r="H13" i="29"/>
  <c r="H59" i="30"/>
  <c r="H15" i="17"/>
  <c r="H30" i="24"/>
  <c r="H30" i="29"/>
  <c r="H39" i="8"/>
  <c r="H12" i="12"/>
  <c r="H44" i="17"/>
  <c r="H23" i="21"/>
  <c r="H31" i="21"/>
  <c r="H13" i="22"/>
  <c r="H25" i="22"/>
  <c r="H7" i="23"/>
  <c r="H59" i="24"/>
  <c r="H7" i="29"/>
  <c r="H31" i="29"/>
  <c r="H59" i="29"/>
  <c r="H20" i="30"/>
  <c r="H17" i="13"/>
  <c r="H65" i="26"/>
  <c r="H30" i="30"/>
  <c r="H9" i="31"/>
  <c r="H14" i="26"/>
  <c r="H60" i="29"/>
  <c r="H27" i="23"/>
  <c r="H7" i="17"/>
  <c r="H3" i="21"/>
  <c r="H7" i="22"/>
  <c r="H3" i="26"/>
  <c r="H29" i="12"/>
  <c r="H68" i="21"/>
  <c r="H44" i="22"/>
  <c r="H43" i="28"/>
  <c r="H51" i="28"/>
  <c r="H61" i="28"/>
  <c r="H45" i="32"/>
  <c r="H49" i="32"/>
  <c r="H7" i="12"/>
  <c r="H14" i="13"/>
  <c r="H31" i="13"/>
  <c r="H40" i="14"/>
  <c r="H34" i="15"/>
  <c r="H68" i="20"/>
  <c r="H58" i="21"/>
  <c r="H12" i="22"/>
  <c r="H4" i="24"/>
  <c r="H7" i="20"/>
  <c r="H64" i="19"/>
  <c r="H23" i="20"/>
  <c r="H12" i="21"/>
  <c r="H11" i="23"/>
  <c r="H68" i="23"/>
  <c r="H19" i="24"/>
  <c r="H29" i="24"/>
  <c r="H53" i="26"/>
  <c r="H18" i="26"/>
  <c r="H4" i="26"/>
  <c r="H23" i="26"/>
  <c r="H59" i="26"/>
  <c r="H4" i="28"/>
  <c r="H26" i="29"/>
  <c r="H34" i="29"/>
  <c r="H55" i="31"/>
  <c r="H59" i="20"/>
  <c r="H14" i="30"/>
  <c r="H8" i="20"/>
  <c r="H25" i="20"/>
  <c r="H33" i="20"/>
  <c r="H12" i="23"/>
  <c r="H69" i="23"/>
  <c r="H16" i="23"/>
  <c r="H23" i="24"/>
  <c r="H23" i="27"/>
  <c r="H31" i="27"/>
  <c r="H30" i="28"/>
  <c r="H43" i="32"/>
  <c r="H14" i="9"/>
  <c r="H26" i="20"/>
  <c r="H34" i="20"/>
  <c r="H60" i="20"/>
  <c r="H52" i="22"/>
  <c r="H12" i="24"/>
  <c r="H46" i="24"/>
  <c r="H50" i="24"/>
  <c r="H13" i="24"/>
  <c r="H50" i="26"/>
  <c r="H61" i="26"/>
  <c r="H15" i="27"/>
  <c r="H19" i="29"/>
  <c r="H3" i="31"/>
  <c r="H19" i="31"/>
  <c r="H35" i="32"/>
  <c r="H32" i="32"/>
  <c r="H7" i="8"/>
  <c r="H16" i="20"/>
  <c r="H44" i="21"/>
  <c r="H39" i="22"/>
  <c r="H25" i="24"/>
  <c r="H27" i="26"/>
  <c r="H42" i="23"/>
  <c r="H42" i="22"/>
  <c r="H42" i="18"/>
  <c r="H25" i="29"/>
  <c r="H33" i="29"/>
  <c r="H9" i="27"/>
  <c r="H8" i="32"/>
  <c r="H14" i="21"/>
  <c r="H31" i="28"/>
  <c r="H15" i="8"/>
  <c r="H17" i="20"/>
  <c r="H55" i="1"/>
  <c r="H69" i="29"/>
  <c r="H21" i="32"/>
  <c r="H42" i="29"/>
  <c r="H23" i="31"/>
  <c r="H24" i="31"/>
  <c r="H65" i="24"/>
  <c r="H27" i="29"/>
  <c r="H56" i="29"/>
  <c r="H42" i="31"/>
  <c r="H66" i="31"/>
  <c r="H17" i="29"/>
  <c r="H9" i="8"/>
  <c r="H60" i="18"/>
  <c r="H16" i="21"/>
  <c r="H30" i="26"/>
  <c r="H10" i="28"/>
  <c r="H44" i="28"/>
  <c r="H9" i="17"/>
  <c r="H11" i="17"/>
  <c r="H66" i="29"/>
  <c r="H70" i="29"/>
  <c r="H69" i="32"/>
  <c r="H30" i="17"/>
  <c r="H14" i="27"/>
  <c r="H61" i="29"/>
  <c r="H43" i="31"/>
  <c r="H5" i="22"/>
  <c r="H43" i="26"/>
  <c r="H28" i="31"/>
  <c r="H5" i="10"/>
  <c r="H29" i="23"/>
  <c r="H68" i="31"/>
  <c r="H7" i="32"/>
  <c r="H59" i="14"/>
  <c r="H23" i="19"/>
  <c r="H18" i="24"/>
  <c r="H16" i="28"/>
  <c r="H12" i="30"/>
  <c r="H43" i="21"/>
  <c r="H55" i="24"/>
  <c r="H69" i="26"/>
  <c r="H54" i="28"/>
  <c r="H9" i="13"/>
  <c r="H6" i="10"/>
  <c r="H52" i="21"/>
  <c r="H8" i="9"/>
  <c r="H24" i="12"/>
  <c r="H32" i="12"/>
  <c r="H69" i="12"/>
  <c r="H23" i="13"/>
  <c r="H68" i="14"/>
  <c r="H42" i="16"/>
  <c r="H52" i="19"/>
  <c r="H57" i="20"/>
  <c r="H29" i="21"/>
  <c r="H30" i="23"/>
  <c r="H10" i="24"/>
  <c r="H29" i="30"/>
  <c r="H55" i="12"/>
  <c r="H67" i="17"/>
  <c r="H67" i="18"/>
  <c r="H57" i="19"/>
  <c r="H6" i="20"/>
  <c r="H66" i="28"/>
  <c r="H5" i="31"/>
  <c r="H9" i="16"/>
  <c r="H54" i="17"/>
  <c r="H12" i="19"/>
  <c r="H19" i="20"/>
  <c r="H69" i="21"/>
  <c r="H6" i="9"/>
  <c r="H33" i="21"/>
  <c r="H61" i="27"/>
  <c r="H57" i="29"/>
  <c r="H58" i="31"/>
  <c r="H13" i="8"/>
  <c r="H16" i="15"/>
  <c r="H16" i="16"/>
  <c r="H59" i="17"/>
  <c r="H3" i="20"/>
  <c r="H30" i="27"/>
  <c r="H34" i="28"/>
  <c r="H26" i="30"/>
  <c r="H31" i="12"/>
  <c r="H25" i="18"/>
  <c r="H3" i="19"/>
  <c r="H9" i="19"/>
  <c r="H4" i="20"/>
  <c r="H35" i="21"/>
  <c r="H24" i="24"/>
  <c r="H31" i="24"/>
  <c r="H45" i="26"/>
  <c r="H9" i="28"/>
  <c r="H12" i="29"/>
  <c r="H18" i="29"/>
  <c r="H23" i="29"/>
  <c r="H54" i="29"/>
  <c r="H10" i="30"/>
  <c r="H66" i="30"/>
  <c r="H60" i="31"/>
  <c r="H14" i="31"/>
  <c r="H21" i="9"/>
  <c r="H17" i="23"/>
  <c r="H14" i="24"/>
  <c r="H21" i="24"/>
  <c r="H44" i="31"/>
  <c r="G64" i="14"/>
  <c r="H64" i="14" s="1"/>
  <c r="H46" i="10"/>
  <c r="H50" i="10"/>
  <c r="H42" i="15"/>
  <c r="H55" i="15"/>
  <c r="H59" i="15"/>
  <c r="H70" i="17"/>
  <c r="H39" i="19"/>
  <c r="H13" i="21"/>
  <c r="H55" i="22"/>
  <c r="H49" i="23"/>
  <c r="H3" i="24"/>
  <c r="H10" i="26"/>
  <c r="H43" i="27"/>
  <c r="H20" i="28"/>
  <c r="H38" i="30"/>
  <c r="H55" i="30"/>
  <c r="H69" i="30"/>
  <c r="H13" i="17"/>
  <c r="H3" i="12"/>
  <c r="H61" i="17"/>
  <c r="H3" i="18"/>
  <c r="H61" i="18"/>
  <c r="H12" i="8"/>
  <c r="H65" i="8"/>
  <c r="H4" i="15"/>
  <c r="H19" i="15"/>
  <c r="H23" i="15"/>
  <c r="H67" i="15"/>
  <c r="H68" i="16"/>
  <c r="H36" i="17"/>
  <c r="H28" i="18"/>
  <c r="H3" i="23"/>
  <c r="H55" i="14"/>
  <c r="H36" i="14"/>
  <c r="H16" i="17"/>
  <c r="H68" i="17"/>
  <c r="H7" i="19"/>
  <c r="H18" i="19"/>
  <c r="H54" i="19"/>
  <c r="H38" i="21"/>
  <c r="H57" i="22"/>
  <c r="H56" i="24"/>
  <c r="H13" i="27"/>
  <c r="H33" i="27"/>
  <c r="H55" i="27"/>
  <c r="H65" i="27"/>
  <c r="H69" i="27"/>
  <c r="H11" i="28"/>
  <c r="H53" i="30"/>
  <c r="H57" i="30"/>
  <c r="H67" i="30"/>
  <c r="H27" i="31"/>
  <c r="H10" i="32"/>
  <c r="G62" i="33"/>
  <c r="H62" i="33" s="1"/>
  <c r="H39" i="13"/>
  <c r="H5" i="15"/>
  <c r="H20" i="15"/>
  <c r="H24" i="15"/>
  <c r="H68" i="15"/>
  <c r="H28" i="16"/>
  <c r="H57" i="16"/>
  <c r="H69" i="16"/>
  <c r="H30" i="10"/>
  <c r="H3" i="14"/>
  <c r="H27" i="14"/>
  <c r="H55" i="20"/>
  <c r="H69" i="20"/>
  <c r="H22" i="21"/>
  <c r="H44" i="23"/>
  <c r="H61" i="23"/>
  <c r="H70" i="23"/>
  <c r="H38" i="24"/>
  <c r="H35" i="26"/>
  <c r="H39" i="26"/>
  <c r="H44" i="29"/>
  <c r="H48" i="29"/>
  <c r="H8" i="30"/>
  <c r="H19" i="30"/>
  <c r="H68" i="30"/>
  <c r="H44" i="32"/>
  <c r="H67" i="32"/>
  <c r="H67" i="13"/>
  <c r="H38" i="14"/>
  <c r="H64" i="16"/>
  <c r="H36" i="20"/>
  <c r="H67" i="20"/>
  <c r="H21" i="21"/>
  <c r="H48" i="23"/>
  <c r="H67" i="23"/>
  <c r="H70" i="28"/>
  <c r="H46" i="31"/>
  <c r="H50" i="31"/>
  <c r="H36" i="12"/>
  <c r="H53" i="16"/>
  <c r="H65" i="16"/>
  <c r="H46" i="21"/>
  <c r="H64" i="26"/>
  <c r="H54" i="27"/>
  <c r="H11" i="30"/>
  <c r="H48" i="8"/>
  <c r="H37" i="17"/>
  <c r="H49" i="17"/>
  <c r="F41" i="23"/>
  <c r="H41" i="23" s="1"/>
  <c r="H38" i="26"/>
  <c r="H70" i="31"/>
  <c r="H46" i="32"/>
  <c r="H21" i="29"/>
  <c r="H38" i="32"/>
  <c r="H46" i="16"/>
  <c r="H50" i="16"/>
  <c r="H67" i="21"/>
  <c r="H37" i="22"/>
  <c r="H46" i="23"/>
  <c r="H50" i="23"/>
  <c r="H65" i="23"/>
  <c r="H54" i="24"/>
  <c r="H70" i="27"/>
  <c r="H45" i="30"/>
  <c r="H49" i="30"/>
  <c r="H11" i="15"/>
  <c r="F41" i="16"/>
  <c r="H41" i="16" s="1"/>
  <c r="H51" i="17"/>
  <c r="H67" i="29"/>
  <c r="H18" i="22"/>
  <c r="H47" i="24"/>
  <c r="H38" i="28"/>
  <c r="H48" i="32"/>
  <c r="H69" i="10"/>
  <c r="H22" i="12"/>
  <c r="H30" i="18"/>
  <c r="H37" i="24"/>
  <c r="H56" i="26"/>
  <c r="H10" i="27"/>
  <c r="H7" i="28"/>
  <c r="H52" i="31"/>
  <c r="H5" i="13"/>
  <c r="H46" i="13"/>
  <c r="H69" i="13"/>
  <c r="H53" i="14"/>
  <c r="H6" i="15"/>
  <c r="H65" i="15"/>
  <c r="H69" i="15"/>
  <c r="H29" i="16"/>
  <c r="H33" i="16"/>
  <c r="H60" i="16"/>
  <c r="H66" i="16"/>
  <c r="H58" i="20"/>
  <c r="H50" i="21"/>
  <c r="H3" i="22"/>
  <c r="H37" i="23"/>
  <c r="H29" i="27"/>
  <c r="H4" i="31"/>
  <c r="H42" i="12"/>
  <c r="H42" i="17"/>
  <c r="H48" i="24"/>
  <c r="H7" i="26"/>
  <c r="H32" i="26"/>
  <c r="H57" i="26"/>
  <c r="H52" i="29"/>
  <c r="H31" i="30"/>
  <c r="H14" i="20"/>
  <c r="H47" i="21"/>
  <c r="H51" i="21"/>
  <c r="H66" i="21"/>
  <c r="H45" i="22"/>
  <c r="H49" i="22"/>
  <c r="H65" i="22"/>
  <c r="H67" i="26"/>
  <c r="H13" i="28"/>
  <c r="H11" i="29"/>
  <c r="H22" i="29"/>
  <c r="H53" i="31"/>
  <c r="H55" i="32"/>
  <c r="H4" i="32"/>
  <c r="H8" i="8"/>
  <c r="H55" i="8"/>
  <c r="H68" i="9"/>
  <c r="H39" i="17"/>
  <c r="H20" i="18"/>
  <c r="H35" i="20"/>
  <c r="H39" i="20"/>
  <c r="H66" i="20"/>
  <c r="H70" i="20"/>
  <c r="H19" i="22"/>
  <c r="H23" i="22"/>
  <c r="H35" i="22"/>
  <c r="H8" i="26"/>
  <c r="H14" i="28"/>
  <c r="H35" i="28"/>
  <c r="H45" i="29"/>
  <c r="H49" i="29"/>
  <c r="H7" i="31"/>
  <c r="H45" i="31"/>
  <c r="H49" i="31"/>
  <c r="H57" i="31"/>
  <c r="H8" i="16"/>
  <c r="H19" i="16"/>
  <c r="H23" i="16"/>
  <c r="H27" i="16"/>
  <c r="H22" i="20"/>
  <c r="H40" i="21"/>
  <c r="H48" i="21"/>
  <c r="H50" i="22"/>
  <c r="H66" i="22"/>
  <c r="H21" i="23"/>
  <c r="H22" i="32"/>
  <c r="H56" i="32"/>
  <c r="H52" i="32"/>
  <c r="H49" i="12"/>
  <c r="H68" i="13"/>
  <c r="H18" i="20"/>
  <c r="H8" i="21"/>
  <c r="H49" i="21"/>
  <c r="H6" i="22"/>
  <c r="H51" i="22"/>
  <c r="H36" i="23"/>
  <c r="H40" i="23"/>
  <c r="H32" i="31"/>
  <c r="H12" i="32"/>
  <c r="H18" i="32"/>
  <c r="H53" i="32"/>
  <c r="H57" i="32"/>
  <c r="H56" i="22"/>
  <c r="H56" i="31"/>
  <c r="H57" i="27"/>
  <c r="H55" i="13"/>
  <c r="H55" i="21"/>
  <c r="H55" i="26"/>
  <c r="H55" i="29"/>
  <c r="H53" i="19"/>
  <c r="H53" i="20"/>
  <c r="H68" i="32"/>
  <c r="H68" i="19"/>
  <c r="H68" i="29"/>
  <c r="H66"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5" i="21"/>
  <c r="H28" i="22"/>
  <c r="H69" i="22"/>
  <c r="H4" i="23"/>
  <c r="H25" i="23"/>
  <c r="H40" i="24"/>
  <c r="H44" i="24"/>
  <c r="H51" i="24"/>
  <c r="H69" i="24"/>
  <c r="H42" i="26"/>
  <c r="H4" i="27"/>
  <c r="H21" i="28"/>
  <c r="H46" i="28"/>
  <c r="H50" i="28"/>
  <c r="H68" i="28"/>
  <c r="H35" i="29"/>
  <c r="H39" i="29"/>
  <c r="H36" i="29"/>
  <c r="H7" i="30"/>
  <c r="H18" i="30"/>
  <c r="H36" i="30"/>
  <c r="H44" i="30"/>
  <c r="H48" i="30"/>
  <c r="H38" i="31"/>
  <c r="H50" i="32"/>
  <c r="H58" i="15"/>
  <c r="H17" i="17"/>
  <c r="H23" i="17"/>
  <c r="H31" i="17"/>
  <c r="H16" i="18"/>
  <c r="H29" i="18"/>
  <c r="H59"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5" i="28"/>
  <c r="H69" i="28"/>
  <c r="H10" i="31"/>
  <c r="H35" i="31"/>
  <c r="H51" i="32"/>
  <c r="H66" i="32"/>
  <c r="H47" i="8"/>
  <c r="H66" i="8"/>
  <c r="H70" i="8"/>
  <c r="H37" i="9"/>
  <c r="H5" i="12"/>
  <c r="H14" i="12"/>
  <c r="H21" i="12"/>
  <c r="H7" i="13"/>
  <c r="H66" i="13"/>
  <c r="H22" i="15"/>
  <c r="H66" i="15"/>
  <c r="H7" i="16"/>
  <c r="H22" i="16"/>
  <c r="H26" i="16"/>
  <c r="H30" i="16"/>
  <c r="H34" i="16"/>
  <c r="H38" i="16"/>
  <c r="H67" i="16"/>
  <c r="H8" i="17"/>
  <c r="H50" i="17"/>
  <c r="H69" i="17"/>
  <c r="H23" i="18"/>
  <c r="H37" i="20"/>
  <c r="H54" i="20"/>
  <c r="H7" i="21"/>
  <c r="H37" i="21"/>
  <c r="H22" i="22"/>
  <c r="H48" i="22"/>
  <c r="H61" i="22"/>
  <c r="H43" i="23"/>
  <c r="H66" i="23"/>
  <c r="H49" i="24"/>
  <c r="H57" i="24"/>
  <c r="H29" i="26"/>
  <c r="H44" i="26"/>
  <c r="H68" i="26"/>
  <c r="H12" i="27"/>
  <c r="H53" i="27"/>
  <c r="H66" i="27"/>
  <c r="H37" i="32"/>
  <c r="H69" i="9"/>
  <c r="H16" i="10"/>
  <c r="H29" i="10"/>
  <c r="H36" i="10"/>
  <c r="H56" i="13"/>
  <c r="H65" i="14"/>
  <c r="H43" i="16"/>
  <c r="H55" i="17"/>
  <c r="H47" i="19"/>
  <c r="H46" i="20"/>
  <c r="H50" i="20"/>
  <c r="H53" i="21"/>
  <c r="H57" i="21"/>
  <c r="H8" i="22"/>
  <c r="H26" i="22"/>
  <c r="H22" i="23"/>
  <c r="H56" i="23"/>
  <c r="H60" i="23"/>
  <c r="H7" i="24"/>
  <c r="H35" i="24"/>
  <c r="H67" i="24"/>
  <c r="H40" i="26"/>
  <c r="H8" i="27"/>
  <c r="H19" i="27"/>
  <c r="H37" i="27"/>
  <c r="H45" i="27"/>
  <c r="H49" i="27"/>
  <c r="H39" i="27"/>
  <c r="H8" i="29"/>
  <c r="H46" i="30"/>
  <c r="H13" i="14"/>
  <c r="H19" i="18"/>
  <c r="H42" i="20"/>
  <c r="H57" i="28"/>
  <c r="H50" i="29"/>
  <c r="H54" i="31"/>
  <c r="H67" i="31"/>
  <c r="H36" i="7"/>
  <c r="H43" i="9"/>
  <c r="H51" i="9"/>
  <c r="H66" i="9"/>
  <c r="H23" i="10"/>
  <c r="H31" i="10"/>
  <c r="H57" i="12"/>
  <c r="H53" i="13"/>
  <c r="H57" i="13"/>
  <c r="H21" i="14"/>
  <c r="H66" i="14"/>
  <c r="H70" i="14"/>
  <c r="H36" i="15"/>
  <c r="H44" i="15"/>
  <c r="H13" i="16"/>
  <c r="H5" i="17"/>
  <c r="H10" i="17"/>
  <c r="H28" i="17"/>
  <c r="H48" i="17"/>
  <c r="H26" i="18"/>
  <c r="H34" i="18"/>
  <c r="H10" i="19"/>
  <c r="H15" i="19"/>
  <c r="H61" i="19"/>
  <c r="H10" i="20"/>
  <c r="H43" i="20"/>
  <c r="H10" i="21"/>
  <c r="H26" i="21"/>
  <c r="H54" i="21"/>
  <c r="H9" i="22"/>
  <c r="H16" i="22"/>
  <c r="H27" i="22"/>
  <c r="H31" i="22"/>
  <c r="H68" i="22"/>
  <c r="H18" i="23"/>
  <c r="H57" i="23"/>
  <c r="H8" i="24"/>
  <c r="H36" i="24"/>
  <c r="H68" i="24"/>
  <c r="H49" i="26"/>
  <c r="H38" i="27"/>
  <c r="H42" i="27"/>
  <c r="H50" i="27"/>
  <c r="H8" i="28"/>
  <c r="H67" i="28"/>
  <c r="H47" i="30"/>
  <c r="H12" i="31"/>
  <c r="H37" i="31"/>
  <c r="H70" i="18"/>
  <c r="H44" i="19"/>
  <c r="H67" i="19"/>
  <c r="H11" i="19"/>
  <c r="H49" i="19"/>
  <c r="H17" i="21"/>
  <c r="H36" i="21"/>
  <c r="H61" i="21"/>
  <c r="H4" i="21"/>
  <c r="H5" i="21"/>
  <c r="H20" i="21"/>
  <c r="H59" i="21"/>
  <c r="H60" i="22"/>
  <c r="H15" i="22"/>
  <c r="H46" i="22"/>
  <c r="H67" i="22"/>
  <c r="H4" i="22"/>
  <c r="H17" i="22"/>
  <c r="H20" i="22"/>
  <c r="H24" i="22"/>
  <c r="H38" i="20"/>
  <c r="H27" i="20"/>
  <c r="H9" i="20"/>
  <c r="H56" i="20"/>
  <c r="H40" i="20"/>
  <c r="H13" i="20"/>
  <c r="H30" i="20"/>
  <c r="H5" i="20"/>
  <c r="H31" i="20"/>
  <c r="H31" i="23"/>
  <c r="H53" i="23"/>
  <c r="H10" i="23"/>
  <c r="H14" i="23"/>
  <c r="H5" i="23"/>
  <c r="H19" i="23"/>
  <c r="H27" i="24"/>
  <c r="H60" i="24"/>
  <c r="H20" i="24"/>
  <c r="H53" i="24"/>
  <c r="H16" i="24"/>
  <c r="H22" i="24"/>
  <c r="H17" i="24"/>
  <c r="H26" i="24"/>
  <c r="H34" i="24"/>
  <c r="H12" i="26"/>
  <c r="H5" i="26"/>
  <c r="H58" i="26"/>
  <c r="H22" i="26"/>
  <c r="H31" i="26"/>
  <c r="H36" i="26"/>
  <c r="H13" i="26"/>
  <c r="H70" i="26"/>
  <c r="H46" i="26"/>
  <c r="H46" i="27"/>
  <c r="H3" i="27"/>
  <c r="H24" i="27"/>
  <c r="H68" i="27"/>
  <c r="H32" i="27"/>
  <c r="H59" i="27"/>
  <c r="H5" i="27"/>
  <c r="H25" i="27"/>
  <c r="H35" i="27"/>
  <c r="H16" i="27"/>
  <c r="H60" i="27"/>
  <c r="H6" i="27"/>
  <c r="H27" i="27"/>
  <c r="H67" i="27"/>
  <c r="H28" i="27"/>
  <c r="H8" i="31"/>
  <c r="H21" i="31"/>
  <c r="H6" i="31"/>
  <c r="H15" i="31"/>
  <c r="H25" i="31"/>
  <c r="H69" i="31"/>
  <c r="H16" i="31"/>
  <c r="H11" i="31"/>
  <c r="H39" i="31"/>
  <c r="H29" i="31"/>
  <c r="H18" i="31"/>
  <c r="H28" i="32"/>
  <c r="H9" i="32"/>
  <c r="H3" i="32"/>
  <c r="H39" i="32"/>
  <c r="H30" i="32"/>
  <c r="H5" i="32"/>
  <c r="H47" i="32"/>
  <c r="H31" i="32"/>
  <c r="H65" i="32"/>
  <c r="H33" i="32"/>
  <c r="H34" i="30"/>
  <c r="H56" i="30"/>
  <c r="H43" i="30"/>
  <c r="H5" i="30"/>
  <c r="H27" i="30"/>
  <c r="H51" i="30"/>
  <c r="H13" i="30"/>
  <c r="H23" i="30"/>
  <c r="H58" i="30"/>
  <c r="H4" i="30"/>
  <c r="H20" i="29"/>
  <c r="H53" i="29"/>
  <c r="H14" i="29"/>
  <c r="H29" i="29"/>
  <c r="H40" i="29"/>
  <c r="H3" i="29"/>
  <c r="H58" i="29"/>
  <c r="H38" i="29"/>
  <c r="H5" i="29"/>
  <c r="H12" i="28"/>
  <c r="H55" i="28"/>
  <c r="H53" i="28"/>
  <c r="H56" i="28"/>
  <c r="H36" i="28"/>
  <c r="H45" i="28"/>
  <c r="H49" i="28"/>
  <c r="H40" i="28"/>
  <c r="H17" i="28"/>
  <c r="H26" i="28"/>
  <c r="H55" i="9"/>
  <c r="H15" i="10"/>
  <c r="H33" i="10"/>
  <c r="H22" i="10"/>
  <c r="H38" i="10"/>
  <c r="H52" i="10"/>
  <c r="H19" i="12"/>
  <c r="H58" i="13"/>
  <c r="H50" i="13"/>
  <c r="H48" i="13"/>
  <c r="H61" i="15"/>
  <c r="H38" i="15"/>
  <c r="H49" i="15"/>
  <c r="H27" i="15"/>
  <c r="H13" i="15"/>
  <c r="H52" i="15"/>
  <c r="H28" i="15"/>
  <c r="H58" i="14"/>
  <c r="H50" i="14"/>
  <c r="H46" i="14"/>
  <c r="H44" i="14"/>
  <c r="H45" i="14"/>
  <c r="H17" i="14"/>
  <c r="H51" i="16"/>
  <c r="H4" i="16"/>
  <c r="H24" i="16"/>
  <c r="H32" i="16"/>
  <c r="G64" i="33"/>
  <c r="H64" i="33" s="1"/>
  <c r="H59" i="18"/>
  <c r="H9" i="18"/>
  <c r="G62" i="32"/>
  <c r="H62" i="32" s="1"/>
  <c r="G64" i="32"/>
  <c r="H64" i="32" s="1"/>
  <c r="G62" i="24"/>
  <c r="H62" i="24" s="1"/>
  <c r="G63" i="1"/>
  <c r="H63" i="1" s="1"/>
  <c r="G63" i="32"/>
  <c r="H63" i="32" s="1"/>
  <c r="G63" i="33"/>
  <c r="H63" i="33" s="1"/>
  <c r="G64" i="24"/>
  <c r="H64" i="24" s="1"/>
  <c r="G63" i="12"/>
  <c r="H63" i="12" s="1"/>
  <c r="H62" i="18"/>
  <c r="C61" i="34" s="1"/>
  <c r="G63" i="9"/>
  <c r="H63" i="9" s="1"/>
  <c r="G64" i="10"/>
  <c r="H64" i="10" s="1"/>
  <c r="G63" i="16"/>
  <c r="H63" i="16" s="1"/>
  <c r="G63" i="23"/>
  <c r="H63" i="23" s="1"/>
  <c r="G64" i="12"/>
  <c r="H64" i="12" s="1"/>
  <c r="G62" i="13"/>
  <c r="H62" i="13" s="1"/>
  <c r="G63" i="14"/>
  <c r="H63" i="14" s="1"/>
  <c r="G63" i="18"/>
  <c r="H63" i="18" s="1"/>
  <c r="G63" i="8"/>
  <c r="H63" i="8" s="1"/>
  <c r="G63" i="13"/>
  <c r="H63" i="13" s="1"/>
  <c r="G62" i="14"/>
  <c r="H62" i="14" s="1"/>
  <c r="G63" i="27"/>
  <c r="H63" i="27" s="1"/>
  <c r="G64" i="9"/>
  <c r="H64" i="9" s="1"/>
  <c r="H64" i="13"/>
  <c r="G63" i="24"/>
  <c r="H63" i="24" s="1"/>
  <c r="G63" i="26"/>
  <c r="H63" i="26" s="1"/>
  <c r="G63" i="30"/>
  <c r="H63" i="30" s="1"/>
  <c r="G64" i="8"/>
  <c r="H64" i="8" s="1"/>
  <c r="G63" i="15"/>
  <c r="H63" i="15" s="1"/>
  <c r="G63" i="17"/>
  <c r="H63" i="17" s="1"/>
  <c r="G63" i="21"/>
  <c r="H63" i="21" s="1"/>
  <c r="G63" i="22"/>
  <c r="H63" i="22" s="1"/>
  <c r="G63" i="31"/>
  <c r="H63" i="31" s="1"/>
  <c r="G63" i="19"/>
  <c r="H63" i="19" s="1"/>
  <c r="G63" i="20"/>
  <c r="H63" i="20" s="1"/>
  <c r="G63" i="28"/>
  <c r="H63" i="28" s="1"/>
  <c r="G63" i="29"/>
  <c r="H63" i="29" s="1"/>
  <c r="G63" i="10"/>
  <c r="H63" i="10" s="1"/>
  <c r="G64" i="17"/>
  <c r="H64" i="17" s="1"/>
  <c r="H61" i="32"/>
  <c r="H42" i="32"/>
  <c r="H60" i="32"/>
  <c r="H58" i="32"/>
  <c r="H70" i="32"/>
  <c r="H54" i="32"/>
  <c r="H40" i="32"/>
  <c r="H36" i="32"/>
  <c r="F41" i="32"/>
  <c r="H41" i="32" s="1"/>
  <c r="H30" i="31"/>
  <c r="H26" i="31"/>
  <c r="H31" i="31"/>
  <c r="H20" i="31"/>
  <c r="H34" i="31"/>
  <c r="H59" i="31"/>
  <c r="H61" i="31"/>
  <c r="H62" i="31"/>
  <c r="H17" i="31"/>
  <c r="H13" i="31"/>
  <c r="H65" i="31"/>
  <c r="H51" i="31"/>
  <c r="H47" i="31"/>
  <c r="H48" i="31"/>
  <c r="H40" i="31"/>
  <c r="F41" i="31"/>
  <c r="H41" i="31" s="1"/>
  <c r="H36" i="31"/>
  <c r="H22" i="31"/>
  <c r="H60" i="30"/>
  <c r="H52" i="30"/>
  <c r="H42" i="30"/>
  <c r="H32" i="30"/>
  <c r="H28" i="30"/>
  <c r="H33" i="30"/>
  <c r="H25" i="30"/>
  <c r="H24" i="30"/>
  <c r="H16" i="30"/>
  <c r="H15" i="30"/>
  <c r="H9" i="30"/>
  <c r="H6" i="30"/>
  <c r="H3" i="30"/>
  <c r="H70" i="30"/>
  <c r="H65" i="30"/>
  <c r="H64" i="30"/>
  <c r="H54" i="30"/>
  <c r="H50" i="30"/>
  <c r="H39" i="30"/>
  <c r="H40" i="30"/>
  <c r="H37" i="30"/>
  <c r="H35" i="30"/>
  <c r="H22" i="30"/>
  <c r="H21" i="30"/>
  <c r="H64" i="29"/>
  <c r="H32" i="29"/>
  <c r="H28" i="29"/>
  <c r="H24" i="29"/>
  <c r="H15" i="29"/>
  <c r="H9" i="29"/>
  <c r="H65" i="29"/>
  <c r="H46" i="29"/>
  <c r="H47" i="29"/>
  <c r="H51" i="29"/>
  <c r="H43" i="29"/>
  <c r="F41" i="29"/>
  <c r="H41" i="29" s="1"/>
  <c r="H37" i="29"/>
  <c r="H60" i="28"/>
  <c r="H62" i="28"/>
  <c r="H59" i="28"/>
  <c r="H52" i="28"/>
  <c r="H42" i="28"/>
  <c r="H29" i="28"/>
  <c r="H27" i="28"/>
  <c r="H25" i="28"/>
  <c r="H32" i="28"/>
  <c r="H33" i="28"/>
  <c r="H28" i="28"/>
  <c r="H24" i="28"/>
  <c r="H23" i="28"/>
  <c r="H19" i="28"/>
  <c r="H15" i="28"/>
  <c r="H3" i="28"/>
  <c r="H5" i="28"/>
  <c r="H6" i="28"/>
  <c r="H47" i="28"/>
  <c r="H48" i="28"/>
  <c r="F41" i="28"/>
  <c r="H41" i="28" s="1"/>
  <c r="H37" i="28"/>
  <c r="H18" i="28"/>
  <c r="H58" i="27"/>
  <c r="H52" i="27"/>
  <c r="H34" i="27"/>
  <c r="H26" i="27"/>
  <c r="H20" i="27"/>
  <c r="H17" i="27"/>
  <c r="H64" i="27"/>
  <c r="H47" i="27"/>
  <c r="H51" i="27"/>
  <c r="H40" i="27"/>
  <c r="F41" i="27"/>
  <c r="H41" i="27" s="1"/>
  <c r="H22" i="27"/>
  <c r="H11" i="27"/>
  <c r="H7" i="27"/>
  <c r="H60" i="26"/>
  <c r="H52" i="26"/>
  <c r="H28" i="26"/>
  <c r="H25" i="26"/>
  <c r="H33" i="26"/>
  <c r="H24" i="26"/>
  <c r="H19" i="26"/>
  <c r="H9" i="26"/>
  <c r="H6" i="26"/>
  <c r="H54" i="26"/>
  <c r="H51" i="26"/>
  <c r="H47" i="26"/>
  <c r="H37" i="26"/>
  <c r="H21" i="26"/>
  <c r="H11" i="26"/>
  <c r="H52" i="24"/>
  <c r="H28" i="24"/>
  <c r="H32" i="24"/>
  <c r="H15" i="24"/>
  <c r="H9" i="24"/>
  <c r="H43" i="24"/>
  <c r="H39" i="24"/>
  <c r="H11" i="24"/>
  <c r="H41" i="24"/>
  <c r="H58" i="23"/>
  <c r="H52" i="23"/>
  <c r="H32" i="23"/>
  <c r="H28" i="23"/>
  <c r="H26" i="23"/>
  <c r="H20" i="23"/>
  <c r="H15" i="23"/>
  <c r="H13" i="23"/>
  <c r="H9" i="23"/>
  <c r="H6" i="23"/>
  <c r="H64" i="23"/>
  <c r="H54" i="23"/>
  <c r="H47" i="23"/>
  <c r="H51" i="23"/>
  <c r="H45" i="23"/>
  <c r="H38" i="23"/>
  <c r="H39" i="23"/>
  <c r="H35" i="23"/>
  <c r="H70" i="22"/>
  <c r="H54" i="22"/>
  <c r="H53" i="22"/>
  <c r="H47" i="22"/>
  <c r="H43" i="22"/>
  <c r="H40" i="22"/>
  <c r="H38" i="22"/>
  <c r="H36" i="22"/>
  <c r="H21" i="22"/>
  <c r="H11" i="22"/>
  <c r="H60" i="21"/>
  <c r="H42" i="21"/>
  <c r="H28" i="21"/>
  <c r="H25" i="21"/>
  <c r="H32" i="21"/>
  <c r="H24" i="21"/>
  <c r="H19" i="21"/>
  <c r="H15" i="21"/>
  <c r="H9" i="21"/>
  <c r="H6" i="21"/>
  <c r="H70" i="21"/>
  <c r="H64" i="21"/>
  <c r="H45" i="21"/>
  <c r="F41" i="21"/>
  <c r="H41" i="21" s="1"/>
  <c r="H18" i="21"/>
  <c r="H52" i="20"/>
  <c r="H28" i="20"/>
  <c r="H32" i="20"/>
  <c r="H24" i="20"/>
  <c r="H15" i="20"/>
  <c r="H65" i="20"/>
  <c r="H47" i="20"/>
  <c r="H51" i="20"/>
  <c r="H48" i="20"/>
  <c r="F41" i="20"/>
  <c r="H41" i="20" s="1"/>
  <c r="H21" i="20"/>
  <c r="H21" i="19"/>
  <c r="H43" i="17"/>
  <c r="H66" i="17"/>
  <c r="H6" i="17"/>
  <c r="H12" i="17"/>
  <c r="H35" i="17"/>
  <c r="H21" i="17"/>
  <c r="H27" i="17"/>
  <c r="H56" i="17"/>
  <c r="H38" i="17"/>
  <c r="H53" i="17"/>
  <c r="H47" i="17"/>
  <c r="H14" i="17"/>
  <c r="H22" i="17"/>
  <c r="H46" i="17"/>
  <c r="H65" i="17"/>
  <c r="H18" i="17"/>
  <c r="H14" i="16"/>
  <c r="H3" i="16"/>
  <c r="H20" i="16"/>
  <c r="H31" i="16"/>
  <c r="H35" i="16"/>
  <c r="H55" i="16"/>
  <c r="H47" i="16"/>
  <c r="H58" i="16"/>
  <c r="H12" i="16"/>
  <c r="H25" i="16"/>
  <c r="H44" i="16"/>
  <c r="H48" i="16"/>
  <c r="H56" i="16"/>
  <c r="H70" i="16"/>
  <c r="H59" i="16"/>
  <c r="H45" i="16"/>
  <c r="H49" i="16"/>
  <c r="H11" i="14"/>
  <c r="H48" i="14"/>
  <c r="H7" i="14"/>
  <c r="H20" i="14"/>
  <c r="H30" i="14"/>
  <c r="H8" i="14"/>
  <c r="H12" i="14"/>
  <c r="H37" i="14"/>
  <c r="H51" i="14"/>
  <c r="H61" i="14"/>
  <c r="H56" i="14"/>
  <c r="H4" i="14"/>
  <c r="H34" i="14"/>
  <c r="H10" i="14"/>
  <c r="H57" i="14"/>
  <c r="H69" i="14"/>
  <c r="H48" i="15"/>
  <c r="H40" i="15"/>
  <c r="H51" i="15"/>
  <c r="H8" i="15"/>
  <c r="H12" i="15"/>
  <c r="H37" i="15"/>
  <c r="H45" i="15"/>
  <c r="H21" i="15"/>
  <c r="H7" i="15"/>
  <c r="H56" i="15"/>
  <c r="H3" i="15"/>
  <c r="H46" i="15"/>
  <c r="H57" i="15"/>
  <c r="H60" i="15"/>
  <c r="H39" i="15"/>
  <c r="H47" i="15"/>
  <c r="H50" i="15"/>
  <c r="F41" i="15"/>
  <c r="H41" i="15" s="1"/>
  <c r="H59" i="13"/>
  <c r="H8" i="13"/>
  <c r="H4" i="13"/>
  <c r="H35" i="13"/>
  <c r="H65" i="13"/>
  <c r="H20" i="13"/>
  <c r="H26" i="13"/>
  <c r="H34" i="13"/>
  <c r="H29" i="13"/>
  <c r="H51" i="13"/>
  <c r="H13" i="13"/>
  <c r="H11" i="13"/>
  <c r="H37" i="13"/>
  <c r="H49" i="13"/>
  <c r="H60" i="12"/>
  <c r="H9" i="12"/>
  <c r="H44" i="12"/>
  <c r="H48" i="12"/>
  <c r="H56" i="12"/>
  <c r="H68" i="12"/>
  <c r="H43" i="12"/>
  <c r="H27" i="12"/>
  <c r="H53" i="12"/>
  <c r="H11" i="12"/>
  <c r="H26" i="12"/>
  <c r="H66" i="12"/>
  <c r="H23" i="12"/>
  <c r="H46" i="12"/>
  <c r="H50" i="12"/>
  <c r="H10" i="12"/>
  <c r="H35" i="12"/>
  <c r="H38" i="12"/>
  <c r="H45" i="12"/>
  <c r="H18" i="12"/>
  <c r="H39" i="12"/>
  <c r="H47" i="12"/>
  <c r="H51" i="12"/>
  <c r="H25" i="10"/>
  <c r="H57" i="10"/>
  <c r="H4" i="10"/>
  <c r="H9" i="10"/>
  <c r="H26" i="10"/>
  <c r="H20" i="10"/>
  <c r="H13" i="10"/>
  <c r="H11" i="10"/>
  <c r="H28" i="10"/>
  <c r="H39" i="10"/>
  <c r="H55" i="10"/>
  <c r="H58" i="10"/>
  <c r="H24" i="10"/>
  <c r="H32" i="10"/>
  <c r="H44" i="10"/>
  <c r="H65" i="10"/>
  <c r="H8" i="10"/>
  <c r="H56" i="10"/>
  <c r="H66" i="10"/>
  <c r="H70" i="10"/>
  <c r="H30" i="9"/>
  <c r="H40" i="9"/>
  <c r="H27" i="9"/>
  <c r="H46" i="9"/>
  <c r="H50" i="9"/>
  <c r="H58" i="9"/>
  <c r="H11" i="8"/>
  <c r="H40" i="8"/>
  <c r="H45" i="8"/>
  <c r="H53" i="8"/>
  <c r="H67" i="8"/>
  <c r="H11" i="7"/>
  <c r="H44" i="7"/>
  <c r="H12" i="18"/>
  <c r="H53" i="18"/>
  <c r="H37" i="18"/>
  <c r="H46" i="18"/>
  <c r="H11" i="18"/>
  <c r="H17" i="18"/>
  <c r="H22" i="18"/>
  <c r="H5" i="19"/>
  <c r="H50" i="19"/>
  <c r="H70" i="19"/>
  <c r="H28" i="19"/>
  <c r="H14" i="19"/>
  <c r="H19" i="19"/>
  <c r="H55" i="19"/>
  <c r="H46" i="19"/>
  <c r="H6" i="19"/>
  <c r="H59" i="19"/>
  <c r="H26" i="19"/>
  <c r="H56" i="19"/>
  <c r="H45" i="19"/>
  <c r="H24" i="19"/>
  <c r="H35" i="19"/>
  <c r="H51" i="19"/>
  <c r="H66" i="19"/>
  <c r="H69" i="19"/>
  <c r="H60" i="19"/>
  <c r="H58" i="19"/>
  <c r="H42" i="19"/>
  <c r="H34" i="19"/>
  <c r="H33" i="19"/>
  <c r="H29" i="19"/>
  <c r="H27" i="19"/>
  <c r="H30" i="19"/>
  <c r="H31" i="19"/>
  <c r="H25" i="19"/>
  <c r="H20" i="19"/>
  <c r="H17" i="19"/>
  <c r="H16" i="19"/>
  <c r="H13" i="19"/>
  <c r="H4" i="19"/>
  <c r="H65" i="19"/>
  <c r="H48" i="19"/>
  <c r="H43" i="19"/>
  <c r="H38" i="19"/>
  <c r="H41" i="19"/>
  <c r="H40" i="19"/>
  <c r="H37" i="19"/>
  <c r="H36" i="19"/>
  <c r="H22" i="19"/>
  <c r="H33" i="18"/>
  <c r="H50" i="18"/>
  <c r="H68" i="18"/>
  <c r="H27" i="18"/>
  <c r="H47" i="18"/>
  <c r="H8" i="18"/>
  <c r="H55" i="18"/>
  <c r="H14" i="18"/>
  <c r="H44" i="18"/>
  <c r="H48" i="18"/>
  <c r="H66" i="18"/>
  <c r="H36" i="18"/>
  <c r="H58" i="18"/>
  <c r="H52" i="18"/>
  <c r="H7" i="18"/>
  <c r="H21" i="18"/>
  <c r="H39" i="18"/>
  <c r="H43" i="18"/>
  <c r="H57" i="18"/>
  <c r="H54" i="18"/>
  <c r="H13" i="18"/>
  <c r="H40" i="18"/>
  <c r="H32" i="18"/>
  <c r="H51" i="18"/>
  <c r="H31" i="18"/>
  <c r="H38" i="18"/>
  <c r="H10" i="18"/>
  <c r="H4" i="18"/>
  <c r="H56" i="18"/>
  <c r="H69" i="18"/>
  <c r="H5" i="18"/>
  <c r="H24" i="18"/>
  <c r="H15" i="18"/>
  <c r="H65" i="18"/>
  <c r="H64" i="18"/>
  <c r="H49" i="18"/>
  <c r="H45" i="18"/>
  <c r="F41" i="18"/>
  <c r="H41" i="18" s="1"/>
  <c r="H35" i="18"/>
  <c r="H18" i="18"/>
  <c r="H60" i="17"/>
  <c r="H58" i="17"/>
  <c r="H33" i="17"/>
  <c r="H29" i="17"/>
  <c r="H25" i="17"/>
  <c r="H34" i="17"/>
  <c r="H26" i="17"/>
  <c r="H19" i="17"/>
  <c r="H20" i="17"/>
  <c r="H3" i="17"/>
  <c r="H4" i="17"/>
  <c r="H40" i="17"/>
  <c r="F41" i="17"/>
  <c r="H41" i="17" s="1"/>
  <c r="H61" i="16"/>
  <c r="H54" i="16"/>
  <c r="H40" i="16"/>
  <c r="H39" i="16"/>
  <c r="H37" i="16"/>
  <c r="H36" i="16"/>
  <c r="H21" i="16"/>
  <c r="H18" i="16"/>
  <c r="H11" i="16"/>
  <c r="H64" i="15"/>
  <c r="H30" i="15"/>
  <c r="H29" i="15"/>
  <c r="H14" i="15"/>
  <c r="H9" i="15"/>
  <c r="H70" i="15"/>
  <c r="H53" i="15"/>
  <c r="H43" i="15"/>
  <c r="H35" i="15"/>
  <c r="H18" i="15"/>
  <c r="H42" i="14"/>
  <c r="H52" i="14"/>
  <c r="H60" i="14"/>
  <c r="H32" i="14"/>
  <c r="H31" i="14"/>
  <c r="H33" i="14"/>
  <c r="H28" i="14"/>
  <c r="H25" i="14"/>
  <c r="H23" i="14"/>
  <c r="H24" i="14"/>
  <c r="H19" i="14"/>
  <c r="H16" i="14"/>
  <c r="H15" i="14"/>
  <c r="H14" i="14"/>
  <c r="H9" i="14"/>
  <c r="H6" i="14"/>
  <c r="H5" i="14"/>
  <c r="H70" i="13"/>
  <c r="H67" i="14"/>
  <c r="H54" i="14"/>
  <c r="H49" i="14"/>
  <c r="H47" i="14"/>
  <c r="H43" i="14"/>
  <c r="H39" i="14"/>
  <c r="H35" i="14"/>
  <c r="H18" i="14"/>
  <c r="H41" i="14"/>
  <c r="H58" i="12"/>
  <c r="H52" i="12"/>
  <c r="H30" i="12"/>
  <c r="H28" i="12"/>
  <c r="H34" i="12"/>
  <c r="H17" i="12"/>
  <c r="H15" i="12"/>
  <c r="H6" i="12"/>
  <c r="H60" i="13"/>
  <c r="H52" i="13"/>
  <c r="H42" i="13"/>
  <c r="H32" i="13"/>
  <c r="H33" i="13"/>
  <c r="H28" i="13"/>
  <c r="H25" i="13"/>
  <c r="H19" i="13"/>
  <c r="H24" i="13"/>
  <c r="H15" i="13"/>
  <c r="H16" i="13"/>
  <c r="H6" i="13"/>
  <c r="H3" i="13"/>
  <c r="H54" i="13"/>
  <c r="H47" i="13"/>
  <c r="H45" i="13"/>
  <c r="H43" i="13"/>
  <c r="H40" i="13"/>
  <c r="H38" i="13"/>
  <c r="H36" i="13"/>
  <c r="H21" i="13"/>
  <c r="H18" i="13"/>
  <c r="H41" i="13"/>
  <c r="H70" i="12"/>
  <c r="H65" i="12"/>
  <c r="H67" i="12"/>
  <c r="H54" i="12"/>
  <c r="F41" i="12"/>
  <c r="H41" i="12" s="1"/>
  <c r="H37" i="12"/>
  <c r="H42" i="10"/>
  <c r="H6" i="8"/>
  <c r="H34" i="10"/>
  <c r="H27" i="10"/>
  <c r="H32" i="8"/>
  <c r="H28" i="8"/>
  <c r="H27" i="8"/>
  <c r="H25" i="8"/>
  <c r="H61" i="10"/>
  <c r="H60" i="10"/>
  <c r="H59" i="10"/>
  <c r="H19" i="10"/>
  <c r="H17" i="10"/>
  <c r="H14" i="10"/>
  <c r="H53" i="10"/>
  <c r="H48" i="10"/>
  <c r="H40" i="10"/>
  <c r="H37" i="10"/>
  <c r="H18" i="10"/>
  <c r="H21" i="10"/>
  <c r="H54" i="10"/>
  <c r="H68" i="10"/>
  <c r="H51" i="10"/>
  <c r="H7" i="10"/>
  <c r="H49" i="10"/>
  <c r="H35" i="10"/>
  <c r="F41" i="10"/>
  <c r="H41" i="10" s="1"/>
  <c r="H47" i="10"/>
  <c r="H67" i="10"/>
  <c r="H43" i="10"/>
  <c r="H45" i="10"/>
  <c r="F41" i="1"/>
  <c r="H41" i="1" s="1"/>
  <c r="H33" i="1"/>
  <c r="H23" i="9"/>
  <c r="H38" i="9"/>
  <c r="H7" i="9"/>
  <c r="H11" i="9"/>
  <c r="H65" i="9"/>
  <c r="H31" i="9"/>
  <c r="H67" i="9"/>
  <c r="H12" i="9"/>
  <c r="H56" i="9"/>
  <c r="H70" i="9"/>
  <c r="H48" i="9"/>
  <c r="H57" i="9"/>
  <c r="H53" i="9"/>
  <c r="H36" i="8"/>
  <c r="H57" i="8"/>
  <c r="H69" i="8"/>
  <c r="F41" i="8"/>
  <c r="H41" i="8" s="1"/>
  <c r="H3" i="8"/>
  <c r="H24" i="8"/>
  <c r="H29" i="8"/>
  <c r="H42" i="8"/>
  <c r="H10" i="8"/>
  <c r="H14" i="8"/>
  <c r="H59" i="8"/>
  <c r="H44" i="8"/>
  <c r="H5" i="8"/>
  <c r="H16" i="8"/>
  <c r="H22" i="8"/>
  <c r="H60" i="8"/>
  <c r="H56" i="8"/>
  <c r="H68" i="8"/>
  <c r="H19" i="8"/>
  <c r="H55" i="7"/>
  <c r="H62" i="7"/>
  <c r="H68" i="7"/>
  <c r="H61" i="9"/>
  <c r="H60" i="9"/>
  <c r="H32" i="9"/>
  <c r="H29" i="9"/>
  <c r="H26" i="9"/>
  <c r="H33" i="9"/>
  <c r="H34" i="9"/>
  <c r="H28" i="9"/>
  <c r="H25" i="9"/>
  <c r="H24" i="9"/>
  <c r="H20" i="9"/>
  <c r="H19" i="9"/>
  <c r="H17" i="9"/>
  <c r="H16" i="9"/>
  <c r="H15" i="9"/>
  <c r="H13" i="9"/>
  <c r="H9" i="9"/>
  <c r="H3" i="9"/>
  <c r="B20" i="35" s="1"/>
  <c r="H4" i="9"/>
  <c r="H54" i="9"/>
  <c r="H49" i="9"/>
  <c r="H47" i="9"/>
  <c r="H45" i="9"/>
  <c r="H39" i="9"/>
  <c r="H36" i="9"/>
  <c r="H35" i="9"/>
  <c r="H22" i="9"/>
  <c r="H18" i="9"/>
  <c r="H41" i="9"/>
  <c r="H66" i="7"/>
  <c r="H18" i="8"/>
  <c r="H61" i="8"/>
  <c r="H58" i="8"/>
  <c r="H52" i="8"/>
  <c r="H34" i="8"/>
  <c r="H26" i="8"/>
  <c r="H30" i="8"/>
  <c r="H20" i="8"/>
  <c r="H17" i="8"/>
  <c r="H4" i="8"/>
  <c r="H51" i="8"/>
  <c r="H50" i="8"/>
  <c r="H49" i="8"/>
  <c r="H46" i="8"/>
  <c r="H43" i="8"/>
  <c r="H38" i="8"/>
  <c r="H37" i="8"/>
  <c r="H35" i="8"/>
  <c r="H21" i="8"/>
  <c r="H47" i="1"/>
  <c r="H47" i="7"/>
  <c r="H49" i="7"/>
  <c r="H70" i="7"/>
  <c r="H67" i="7"/>
  <c r="H28" i="1"/>
  <c r="H70" i="1"/>
  <c r="H56" i="7"/>
  <c r="H65" i="7"/>
  <c r="H69" i="7"/>
  <c r="H7" i="7"/>
  <c r="H57" i="7"/>
  <c r="H10" i="7"/>
  <c r="H51" i="7"/>
  <c r="H54" i="7"/>
  <c r="H45" i="7"/>
  <c r="H43" i="7"/>
  <c r="H38" i="7"/>
  <c r="F41" i="7"/>
  <c r="H41" i="7" s="1"/>
  <c r="H39" i="7"/>
  <c r="H37" i="7"/>
  <c r="H35" i="7"/>
  <c r="H22" i="7"/>
  <c r="H18" i="7"/>
  <c r="H40" i="1"/>
  <c r="H39" i="1"/>
  <c r="H34" i="1"/>
  <c r="H54" i="1"/>
  <c r="H53" i="7"/>
  <c r="H64" i="1"/>
  <c r="G64" i="7"/>
  <c r="H64" i="7" s="1"/>
  <c r="H8" i="7"/>
  <c r="H29" i="7"/>
  <c r="H33" i="7"/>
  <c r="H40" i="7"/>
  <c r="H50" i="7"/>
  <c r="G62" i="1"/>
  <c r="H62" i="1" s="1"/>
  <c r="E61" i="34" s="1"/>
  <c r="H27" i="7"/>
  <c r="H48" i="7"/>
  <c r="H13" i="7"/>
  <c r="H17" i="7"/>
  <c r="H24" i="7"/>
  <c r="G63" i="7"/>
  <c r="H63" i="7" s="1"/>
  <c r="H21" i="7"/>
  <c r="H25" i="7"/>
  <c r="H32" i="7"/>
  <c r="H42" i="7"/>
  <c r="H46" i="7"/>
  <c r="H60" i="7"/>
  <c r="H67" i="1"/>
  <c r="H49" i="1"/>
  <c r="H56" i="1"/>
  <c r="H36" i="1"/>
  <c r="H50" i="1"/>
  <c r="H65" i="1"/>
  <c r="H58" i="1"/>
  <c r="H66" i="1"/>
  <c r="H68" i="1"/>
  <c r="H69" i="1"/>
  <c r="H61" i="1"/>
  <c r="H60" i="1"/>
  <c r="H59" i="1"/>
  <c r="H57" i="1"/>
  <c r="H53" i="1"/>
  <c r="H52" i="1"/>
  <c r="H51" i="1"/>
  <c r="H46" i="1"/>
  <c r="H48" i="1"/>
  <c r="H45" i="1"/>
  <c r="H44" i="1"/>
  <c r="H43" i="1"/>
  <c r="H42" i="1"/>
  <c r="H38" i="1"/>
  <c r="H37"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B4" i="35" l="1"/>
  <c r="B27" i="35"/>
  <c r="B8" i="35"/>
  <c r="B13" i="35"/>
  <c r="B19" i="35"/>
  <c r="B12" i="35"/>
  <c r="C12" i="35" s="1"/>
  <c r="B29" i="35"/>
  <c r="B26" i="35"/>
  <c r="B17" i="35"/>
  <c r="B15" i="35"/>
  <c r="B14" i="35"/>
  <c r="B5" i="35"/>
  <c r="B2" i="35"/>
  <c r="B6" i="35"/>
  <c r="C6" i="35" s="1"/>
  <c r="B16" i="35"/>
  <c r="B25" i="35"/>
  <c r="B28" i="35"/>
  <c r="C28" i="35" s="1"/>
  <c r="B23" i="35"/>
  <c r="B9" i="35"/>
  <c r="B3" i="35"/>
  <c r="B10" i="35"/>
  <c r="B21" i="35"/>
  <c r="C21" i="35" s="1"/>
  <c r="B11" i="35"/>
  <c r="B22" i="35"/>
  <c r="C22" i="35" s="1"/>
  <c r="F57" i="34"/>
  <c r="C56" i="34"/>
  <c r="C9" i="35"/>
  <c r="C20" i="35"/>
  <c r="C4" i="35"/>
  <c r="C27" i="35"/>
  <c r="C26" i="35"/>
  <c r="C5" i="35"/>
  <c r="C3" i="35"/>
  <c r="C17" i="35"/>
  <c r="C14" i="35"/>
  <c r="C11" i="35"/>
  <c r="C10" i="35"/>
  <c r="C16" i="35"/>
  <c r="C43" i="34"/>
  <c r="C29" i="35"/>
  <c r="C15" i="35"/>
  <c r="C23" i="35"/>
  <c r="C13" i="35"/>
  <c r="F67" i="34"/>
  <c r="D63" i="34"/>
  <c r="C15" i="34"/>
  <c r="F6" i="34"/>
  <c r="D34" i="34"/>
  <c r="C33" i="34"/>
  <c r="C9" i="34"/>
  <c r="F43" i="34"/>
  <c r="D37" i="34"/>
  <c r="D12" i="34"/>
  <c r="D61" i="34"/>
  <c r="D11" i="34"/>
  <c r="D6" i="34"/>
  <c r="D44" i="34"/>
  <c r="D22" i="34"/>
  <c r="D7" i="34"/>
  <c r="D10" i="34"/>
  <c r="D58" i="34"/>
  <c r="D26" i="34"/>
  <c r="D32" i="34"/>
  <c r="D53" i="34"/>
  <c r="D23" i="34"/>
  <c r="D41" i="34"/>
  <c r="D31" i="34"/>
  <c r="D13" i="34"/>
  <c r="C22" i="34"/>
  <c r="D68" i="34"/>
  <c r="D15" i="34"/>
  <c r="D67" i="34"/>
  <c r="D40" i="34"/>
  <c r="D5" i="34"/>
  <c r="D51" i="34"/>
  <c r="D62" i="34"/>
  <c r="D9" i="34"/>
  <c r="D38" i="34"/>
  <c r="D8" i="34"/>
  <c r="D57" i="34"/>
  <c r="D52" i="34"/>
  <c r="D64" i="34"/>
  <c r="D29" i="34"/>
  <c r="D30" i="34"/>
  <c r="D49" i="34"/>
  <c r="D16" i="34"/>
  <c r="D28" i="34"/>
  <c r="D14" i="34"/>
  <c r="D59" i="34"/>
  <c r="D20" i="34"/>
  <c r="D36" i="34"/>
  <c r="D45" i="34"/>
  <c r="D66" i="34"/>
  <c r="D48" i="34"/>
  <c r="C67" i="34"/>
  <c r="C18" i="34"/>
  <c r="D50" i="34"/>
  <c r="D19" i="34"/>
  <c r="D56" i="34"/>
  <c r="D55" i="34"/>
  <c r="D24" i="34"/>
  <c r="D47" i="34"/>
  <c r="D2" i="34"/>
  <c r="D46" i="34"/>
  <c r="D25" i="34"/>
  <c r="D18" i="34"/>
  <c r="D17" i="34"/>
  <c r="D21" i="34"/>
  <c r="D3" i="34"/>
  <c r="D69" i="34"/>
  <c r="D27" i="34"/>
  <c r="D4" i="34"/>
  <c r="D65" i="34"/>
  <c r="D54" i="34"/>
  <c r="D39" i="34"/>
  <c r="D60" i="34"/>
  <c r="D42" i="34"/>
  <c r="D33" i="34"/>
  <c r="D35" i="34"/>
  <c r="D43" i="34"/>
  <c r="F54" i="34"/>
  <c r="C11" i="34"/>
  <c r="C25" i="34"/>
  <c r="F22" i="34"/>
  <c r="C6" i="34"/>
  <c r="F14" i="34"/>
  <c r="E68" i="34"/>
  <c r="F65" i="34"/>
  <c r="C2" i="34"/>
  <c r="F10" i="34"/>
  <c r="F60" i="34"/>
  <c r="F4" i="34"/>
  <c r="F3" i="34"/>
  <c r="C7" i="34"/>
  <c r="C28" i="34"/>
  <c r="F25" i="34"/>
  <c r="C17" i="34"/>
  <c r="C13" i="34"/>
  <c r="F9" i="34"/>
  <c r="F29" i="34"/>
  <c r="C36" i="34"/>
  <c r="E20" i="34"/>
  <c r="C63" i="34"/>
  <c r="C66" i="34"/>
  <c r="E6" i="34"/>
  <c r="F11" i="34"/>
  <c r="C60" i="34"/>
  <c r="E30" i="34"/>
  <c r="E54" i="34"/>
  <c r="F68" i="34"/>
  <c r="F66" i="34"/>
  <c r="C65" i="34"/>
  <c r="E11" i="34"/>
  <c r="E41" i="34"/>
  <c r="F51" i="34"/>
  <c r="F28" i="34"/>
  <c r="C35" i="34"/>
  <c r="C58" i="34"/>
  <c r="C10" i="34"/>
  <c r="C53" i="34"/>
  <c r="E2" i="34"/>
  <c r="E7" i="34"/>
  <c r="F16" i="34"/>
  <c r="E31" i="34"/>
  <c r="C38" i="34"/>
  <c r="F21" i="34"/>
  <c r="F15" i="34"/>
  <c r="F13" i="34"/>
  <c r="E24" i="34"/>
  <c r="F56" i="34"/>
  <c r="F52" i="34"/>
  <c r="C49" i="34"/>
  <c r="C48" i="34"/>
  <c r="C34" i="34"/>
  <c r="C54" i="34"/>
  <c r="C51" i="34"/>
  <c r="C32" i="34"/>
  <c r="C57" i="34"/>
  <c r="C44" i="34"/>
  <c r="C46" i="34"/>
  <c r="C21" i="34"/>
  <c r="C68" i="34"/>
  <c r="C52" i="34"/>
  <c r="C12" i="34"/>
  <c r="C16" i="34"/>
  <c r="C27" i="34"/>
  <c r="C5" i="34"/>
  <c r="C41" i="34"/>
  <c r="C3" i="34"/>
  <c r="C47" i="34"/>
  <c r="C55" i="34"/>
  <c r="C50" i="34"/>
  <c r="C42" i="34"/>
  <c r="C45" i="34"/>
  <c r="C59" i="34"/>
  <c r="C26" i="34"/>
  <c r="C64" i="34"/>
  <c r="C30" i="34"/>
  <c r="C4" i="34"/>
  <c r="C24" i="34"/>
  <c r="C29" i="34"/>
  <c r="C8" i="34"/>
  <c r="C14" i="34"/>
  <c r="C23" i="34"/>
  <c r="C69" i="34"/>
  <c r="C19" i="34"/>
  <c r="C31" i="34"/>
  <c r="C37" i="34"/>
  <c r="C20" i="34"/>
  <c r="C40" i="34"/>
  <c r="C39" i="34"/>
  <c r="E4" i="34"/>
  <c r="E28" i="34"/>
  <c r="E29" i="34"/>
  <c r="E9" i="34"/>
  <c r="E23" i="34"/>
  <c r="E19" i="34"/>
  <c r="E51" i="34"/>
  <c r="E50" i="34"/>
  <c r="E39" i="34"/>
  <c r="E42" i="34"/>
  <c r="E5" i="34"/>
  <c r="E35" i="34"/>
  <c r="E32" i="34"/>
  <c r="E26" i="34"/>
  <c r="E60" i="34"/>
  <c r="E12" i="34"/>
  <c r="E46" i="34"/>
  <c r="E15" i="34"/>
  <c r="E22" i="34"/>
  <c r="E49" i="34"/>
  <c r="E44" i="34"/>
  <c r="E47" i="34"/>
  <c r="E40" i="34"/>
  <c r="E16" i="34"/>
  <c r="E3" i="34"/>
  <c r="E37" i="34"/>
  <c r="E25" i="34"/>
  <c r="E69" i="34"/>
  <c r="E13" i="34"/>
  <c r="E65" i="34"/>
  <c r="E27" i="34"/>
  <c r="E56" i="34"/>
  <c r="E21" i="34"/>
  <c r="E58" i="34"/>
  <c r="E48" i="34"/>
  <c r="E45" i="34"/>
  <c r="E18" i="34"/>
  <c r="E33" i="34"/>
  <c r="E43" i="34"/>
  <c r="E66" i="34"/>
  <c r="E10" i="34"/>
  <c r="E8" i="34"/>
  <c r="E64" i="34"/>
  <c r="E52" i="34"/>
  <c r="E59" i="34"/>
  <c r="E57" i="34"/>
  <c r="E38" i="34"/>
  <c r="E67" i="34"/>
  <c r="E36" i="34"/>
  <c r="E14" i="34"/>
  <c r="E17" i="34"/>
  <c r="E55" i="34"/>
  <c r="E53" i="34"/>
  <c r="E34" i="34"/>
  <c r="E63" i="34"/>
  <c r="F35" i="34"/>
  <c r="F37" i="34"/>
  <c r="F23" i="34"/>
  <c r="F41" i="34"/>
  <c r="F32" i="34"/>
  <c r="F58" i="34"/>
  <c r="F50" i="34"/>
  <c r="F64" i="34"/>
  <c r="F36" i="34"/>
  <c r="F12" i="34"/>
  <c r="F7" i="34"/>
  <c r="F44" i="34"/>
  <c r="F55" i="34"/>
  <c r="F8" i="34"/>
  <c r="F69" i="34"/>
  <c r="F26" i="34"/>
  <c r="F49" i="34"/>
  <c r="F27" i="34"/>
  <c r="F38" i="34"/>
  <c r="F45" i="34"/>
  <c r="F18" i="34"/>
  <c r="F59" i="34"/>
  <c r="F47" i="34"/>
  <c r="F30" i="34"/>
  <c r="F53" i="34"/>
  <c r="F33" i="34"/>
  <c r="F5" i="34"/>
  <c r="F48" i="34"/>
  <c r="F31" i="34"/>
  <c r="F42" i="34"/>
  <c r="F61" i="34"/>
  <c r="F34" i="34"/>
  <c r="F46" i="34"/>
  <c r="F40" i="34"/>
  <c r="F24" i="34"/>
  <c r="F39" i="34"/>
  <c r="F17" i="34"/>
  <c r="F2" i="34"/>
  <c r="F19" i="34"/>
  <c r="F20" i="34"/>
  <c r="F62" i="34"/>
  <c r="E62" i="34"/>
  <c r="F63" i="34"/>
  <c r="C62" i="34"/>
  <c r="E72" i="34" l="1"/>
  <c r="C72" i="34"/>
  <c r="D72" i="34"/>
  <c r="F72" i="34"/>
  <c r="G67" i="34"/>
  <c r="G6" i="34"/>
  <c r="C25" i="35"/>
  <c r="B30" i="35"/>
  <c r="C30" i="35" s="1"/>
  <c r="G29" i="34"/>
  <c r="C8" i="35"/>
  <c r="B18" i="35"/>
  <c r="C18" i="35" s="1"/>
  <c r="C2" i="35"/>
  <c r="B7" i="35"/>
  <c r="C19" i="35"/>
  <c r="B24" i="35"/>
  <c r="C24" i="35" s="1"/>
  <c r="G16" i="34"/>
  <c r="G65" i="34"/>
  <c r="G60" i="34"/>
  <c r="G13" i="34"/>
  <c r="G11" i="34"/>
  <c r="G43" i="34"/>
  <c r="G9" i="34"/>
  <c r="G28" i="34"/>
  <c r="G66" i="34"/>
  <c r="G54" i="34"/>
  <c r="G68" i="34"/>
  <c r="G25" i="34"/>
  <c r="G30" i="34"/>
  <c r="G55" i="34"/>
  <c r="G24" i="34"/>
  <c r="G52" i="34"/>
  <c r="G7" i="34"/>
  <c r="G3" i="34"/>
  <c r="G19" i="34"/>
  <c r="G26" i="34"/>
  <c r="G10" i="34"/>
  <c r="G47" i="34"/>
  <c r="G15" i="34"/>
  <c r="G56" i="34"/>
  <c r="G32" i="34"/>
  <c r="G51" i="34"/>
  <c r="G21" i="34"/>
  <c r="G45" i="34"/>
  <c r="G5" i="34"/>
  <c r="G59" i="34"/>
  <c r="G50" i="34"/>
  <c r="G44" i="34"/>
  <c r="G35" i="34"/>
  <c r="G2" i="34"/>
  <c r="G61" i="34"/>
  <c r="G8" i="34"/>
  <c r="G20" i="34"/>
  <c r="G22" i="34"/>
  <c r="G41" i="34"/>
  <c r="G4" i="34"/>
  <c r="G14" i="34"/>
  <c r="G17" i="34"/>
  <c r="G42" i="34"/>
  <c r="G58" i="34"/>
  <c r="G40" i="34"/>
  <c r="G46" i="34"/>
  <c r="G12" i="34"/>
  <c r="G23" i="34"/>
  <c r="G57" i="34"/>
  <c r="G18" i="34"/>
  <c r="G63" i="34"/>
  <c r="G64" i="34"/>
  <c r="G33" i="34"/>
  <c r="G27" i="34"/>
  <c r="G48" i="34"/>
  <c r="G34" i="34"/>
  <c r="G49" i="34"/>
  <c r="G36" i="34"/>
  <c r="G53" i="34"/>
  <c r="G37" i="34"/>
  <c r="G69" i="34"/>
  <c r="G38" i="34"/>
  <c r="G39" i="34"/>
  <c r="G62" i="34"/>
  <c r="G31" i="34"/>
  <c r="G72" i="34" l="1"/>
  <c r="B31" i="35"/>
  <c r="C31" i="35" s="1"/>
  <c r="C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05/05/2025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<sst xmlns="http://schemas.openxmlformats.org/spreadsheetml/2006/main" count="12159" uniqueCount="2571">
  <si>
    <t>Marché</t>
  </si>
  <si>
    <t>Opération</t>
  </si>
  <si>
    <t>Maintenance préventive des issues de secours et niches de sécurité</t>
  </si>
  <si>
    <t>Propreté</t>
  </si>
  <si>
    <t>Lavage d'un tube</t>
  </si>
  <si>
    <t>Vérification des installations électriques</t>
  </si>
  <si>
    <t>Nettoyage des plots de jalonnement pour un sens</t>
  </si>
  <si>
    <t>Nettoyage de l'éclairage pour un sens</t>
  </si>
  <si>
    <t>Bâtiment</t>
  </si>
  <si>
    <t>Eclairage</t>
  </si>
  <si>
    <t>Remplacement systématiques des sources</t>
  </si>
  <si>
    <t>Auto-évacuation</t>
  </si>
  <si>
    <t>Essais fonctionnels pour un sens</t>
  </si>
  <si>
    <t>Maintenance préventive pour un sens</t>
  </si>
  <si>
    <t>Automate</t>
  </si>
  <si>
    <t>Maintenance préventive de niveau 1 des installations BT</t>
  </si>
  <si>
    <t>Maintenance préventive de niveau 2 des installations BT</t>
  </si>
  <si>
    <t>Maintenance préventive de niveau 3 des installations BT</t>
  </si>
  <si>
    <t>Maintenance préventive PST</t>
  </si>
  <si>
    <t>Détection</t>
  </si>
  <si>
    <t>Préventif d'un tube des capteurs atmosphériques</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</si>
  <si>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</si>
  <si>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</si>
  <si>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</si>
  <si>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</si>
  <si>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</si>
  <si>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</si>
  <si>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</si>
  <si>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</si>
  <si>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</si>
  <si>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</si>
  <si>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</si>
  <si>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</si>
  <si>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</si>
  <si>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</si>
  <si>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</si>
  <si>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</si>
  <si>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Maintenance préventive des caméras en issues de secours du tunnel</t>
  </si>
  <si>
    <t>Climatisation</t>
  </si>
  <si>
    <t>Onduleur</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</si>
  <si>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</si>
  <si>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</si>
  <si>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</si>
  <si>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</si>
  <si>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</si>
  <si>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</si>
  <si>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</si>
  <si>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</si>
  <si>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</si>
  <si>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</si>
  <si>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</si>
  <si>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</si>
  <si>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</si>
  <si>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</si>
  <si>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</si>
  <si>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</si>
  <si>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</si>
  <si>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</si>
  <si>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</si>
  <si>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</si>
  <si>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</si>
  <si>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</si>
  <si>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</si>
  <si>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</si>
  <si>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</si>
  <si>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</si>
  <si>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</si>
  <si>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</si>
  <si>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</si>
  <si>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</si>
  <si>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</si>
  <si>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</si>
  <si>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</si>
  <si>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</si>
  <si>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</si>
  <si>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</si>
  <si>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</si>
  <si>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</si>
  <si>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</si>
  <si>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</si>
  <si>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</si>
  <si>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</si>
  <si>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</si>
  <si>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</si>
  <si>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</si>
  <si>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</si>
  <si>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</si>
  <si>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</si>
  <si>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</si>
  <si>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</si>
  <si>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</si>
  <si>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</si>
  <si>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</si>
  <si>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</si>
  <si>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</si>
  <si>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</si>
  <si>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</si>
  <si>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</si>
  <si>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</si>
  <si>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</si>
  <si>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</si>
  <si>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</si>
  <si>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</si>
  <si>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</si>
  <si>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</si>
  <si>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</si>
  <si>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</si>
  <si>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</si>
  <si>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</si>
  <si>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</si>
  <si>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</si>
  <si>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</si>
  <si>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</si>
  <si>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</si>
  <si>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</si>
  <si>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</si>
  <si>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</si>
  <si>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</si>
  <si>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</si>
  <si>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</si>
  <si>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</si>
  <si>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</si>
  <si>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</si>
  <si>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</si>
  <si>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</si>
  <si>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</si>
  <si>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</si>
  <si>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</si>
  <si>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</si>
  <si>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</si>
  <si>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</si>
  <si>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</si>
  <si>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</si>
  <si>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</si>
  <si>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</si>
  <si>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</si>
  <si>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</si>
  <si>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</si>
  <si>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</si>
  <si>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</si>
  <si>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</si>
  <si>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</si>
  <si>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</si>
  <si>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</si>
  <si>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</si>
  <si>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</si>
  <si>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</si>
  <si>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</si>
  <si>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</si>
  <si>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</si>
  <si>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</si>
  <si>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</si>
  <si>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</si>
  <si>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</si>
  <si>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</si>
  <si>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</si>
  <si>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</si>
  <si>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</si>
  <si>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</si>
  <si>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</si>
  <si>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</si>
  <si>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</si>
  <si>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</si>
  <si>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</si>
  <si>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</si>
  <si>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</si>
  <si>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</si>
  <si>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</si>
  <si>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</si>
  <si>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</si>
  <si>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</si>
  <si>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</si>
  <si>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</si>
  <si>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</si>
  <si>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</si>
  <si>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</si>
  <si>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</si>
  <si>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</si>
  <si>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</si>
  <si>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</si>
  <si>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</si>
  <si>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</si>
  <si>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</si>
  <si>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</si>
  <si>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</si>
  <si>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</si>
  <si>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</si>
  <si>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</si>
  <si>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</si>
  <si>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</si>
  <si>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</si>
  <si>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</si>
  <si>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</si>
  <si>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</si>
  <si>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</si>
  <si>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</si>
  <si>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</si>
  <si>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</si>
  <si>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</si>
  <si>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</si>
  <si>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</si>
  <si>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</si>
  <si>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</si>
  <si>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</si>
  <si>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</si>
  <si>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</si>
  <si>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</si>
  <si>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</si>
  <si>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</si>
  <si>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</si>
  <si>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</si>
  <si>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</si>
  <si>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</si>
  <si>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</si>
  <si>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</si>
  <si>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</si>
  <si>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</si>
  <si>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</si>
  <si>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</si>
  <si>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</si>
  <si>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</si>
  <si>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</si>
  <si>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</si>
  <si>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</si>
  <si>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</si>
  <si>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</si>
  <si>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</si>
  <si>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</si>
  <si>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</si>
  <si>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</si>
  <si>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</si>
  <si>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</si>
  <si>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</si>
  <si>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</si>
  <si>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</si>
  <si>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</si>
  <si>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</si>
  <si>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</si>
  <si>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</si>
  <si>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</si>
  <si>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</si>
  <si>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</si>
  <si>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</si>
  <si>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</si>
  <si>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</si>
  <si>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</si>
  <si>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</si>
  <si>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</si>
  <si>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</si>
  <si>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</si>
  <si>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</si>
  <si>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</si>
  <si>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</si>
  <si>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</si>
  <si>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</si>
  <si>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</si>
  <si>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</si>
  <si>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</si>
  <si>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</si>
  <si>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</si>
  <si>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</si>
  <si>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</si>
  <si>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</si>
  <si>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</si>
  <si>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</si>
  <si>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</si>
  <si>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</si>
  <si>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</si>
  <si>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</si>
  <si>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</si>
  <si>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</si>
  <si>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</si>
  <si>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</si>
  <si>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</si>
  <si>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</si>
  <si>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</si>
  <si>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</si>
  <si>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</si>
  <si>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</si>
  <si>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</si>
  <si>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</si>
  <si>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</si>
  <si>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</si>
  <si>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</si>
  <si>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</si>
  <si>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</si>
  <si>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</si>
  <si>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</si>
  <si>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</si>
  <si>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</si>
  <si>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</si>
  <si>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</si>
  <si>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</si>
  <si>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</si>
  <si>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</si>
  <si>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</si>
  <si>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</si>
  <si>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</si>
  <si>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</si>
  <si>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</si>
  <si>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</si>
  <si>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</si>
  <si>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</si>
  <si>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</si>
  <si>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</si>
  <si>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</si>
  <si>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</si>
  <si>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</si>
  <si>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</si>
  <si>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</si>
  <si>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</si>
  <si>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</si>
  <si>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</si>
  <si>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</si>
  <si>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</si>
  <si>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</si>
  <si>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</si>
  <si>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</si>
  <si>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</si>
  <si>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</si>
  <si>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</si>
  <si>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</si>
  <si>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</si>
  <si>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</si>
  <si>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</si>
  <si>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</si>
  <si>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</si>
  <si>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</si>
  <si>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</si>
  <si>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</si>
  <si>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</si>
  <si>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</si>
  <si>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</si>
  <si>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</si>
  <si>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</si>
  <si>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</si>
  <si>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</si>
  <si>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</si>
  <si>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</si>
  <si>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</si>
  <si>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</si>
  <si>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</si>
  <si>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</si>
  <si>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</si>
  <si>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</si>
  <si>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</si>
  <si>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</si>
  <si>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</si>
  <si>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</si>
  <si>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</si>
  <si>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</si>
  <si>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</si>
  <si>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</si>
  <si>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</si>
  <si>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</si>
  <si>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</si>
  <si>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</si>
  <si>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</si>
  <si>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</si>
  <si>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</si>
  <si>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</si>
  <si>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</si>
  <si>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</si>
  <si>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</si>
  <si>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</si>
  <si>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</si>
  <si>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</si>
  <si>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</si>
  <si>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</si>
  <si>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</si>
  <si>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</si>
  <si>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</si>
  <si>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</si>
  <si>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</si>
  <si>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</si>
  <si>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</si>
  <si>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</si>
  <si>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</si>
  <si>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</si>
  <si>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</si>
  <si>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</si>
  <si>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</si>
  <si>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</si>
  <si>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</si>
  <si>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</si>
  <si>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</si>
  <si>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</si>
  <si>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</si>
  <si>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</si>
  <si>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</si>
  <si>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</si>
  <si>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</si>
  <si>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</si>
  <si>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</si>
  <si>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</si>
  <si>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</si>
  <si>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</si>
  <si>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</si>
  <si>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</si>
  <si>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</si>
  <si>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</si>
  <si>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</si>
  <si>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</si>
  <si>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</si>
  <si>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</si>
  <si>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</si>
  <si>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</si>
  <si>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</si>
  <si>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</si>
  <si>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</si>
  <si>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</si>
  <si>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</si>
  <si>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</si>
  <si>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</si>
  <si>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</si>
  <si>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</si>
  <si>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</si>
  <si>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</si>
  <si>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</si>
  <si>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</si>
  <si>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</si>
  <si>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</si>
  <si>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</si>
  <si>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</si>
  <si>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</si>
  <si>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</si>
  <si>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</si>
  <si>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</si>
  <si>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</si>
  <si>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</si>
  <si>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</si>
  <si>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</si>
  <si>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</si>
  <si>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</si>
  <si>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</si>
  <si>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</si>
  <si>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</si>
  <si>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</si>
  <si>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</si>
  <si>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</si>
  <si>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</si>
  <si>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</si>
  <si>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</si>
  <si>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</si>
  <si>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</si>
  <si>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</si>
  <si>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</si>
  <si>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</si>
  <si>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</si>
  <si>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</si>
  <si>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</si>
  <si>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</si>
  <si>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</si>
  <si>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</si>
  <si>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</si>
  <si>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</si>
  <si>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</si>
  <si>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</si>
  <si>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</si>
  <si>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</si>
  <si>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</si>
  <si>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</si>
  <si>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</si>
  <si>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</si>
  <si>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</si>
  <si>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</si>
  <si>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</si>
  <si>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</si>
  <si>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</si>
  <si>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</si>
  <si>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</si>
  <si>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</si>
  <si>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</si>
  <si>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</si>
  <si>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</si>
  <si>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</si>
  <si>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</si>
  <si>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</si>
  <si>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</si>
  <si>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</si>
  <si>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</si>
  <si>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</si>
  <si>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</si>
  <si>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</si>
  <si>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</si>
  <si>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</si>
  <si>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</si>
  <si>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</si>
  <si>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</si>
  <si>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</si>
  <si>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</si>
  <si>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</si>
  <si>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</si>
  <si>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</si>
  <si>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</si>
  <si>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</si>
  <si>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</si>
  <si>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</si>
  <si>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</si>
  <si>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</si>
  <si>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</si>
  <si>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</si>
  <si>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</si>
  <si>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</si>
  <si>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</si>
  <si>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</si>
  <si>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</si>
  <si>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</si>
  <si>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</si>
  <si>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</si>
  <si>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</si>
  <si>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</si>
  <si>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</si>
  <si>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</si>
  <si>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</si>
  <si>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</si>
  <si>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</si>
  <si>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</si>
  <si>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</si>
  <si>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</si>
  <si>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</si>
  <si>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</si>
  <si>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</si>
  <si>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</si>
  <si>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</si>
  <si>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</si>
  <si>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</si>
  <si>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</si>
  <si>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</si>
  <si>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</si>
  <si>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</si>
  <si>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</si>
  <si>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</si>
  <si>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</si>
  <si>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</si>
  <si>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</si>
  <si>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</si>
  <si>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</si>
  <si>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</si>
  <si>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</si>
  <si>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</si>
  <si>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</si>
  <si>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</si>
  <si>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</si>
  <si>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</si>
  <si>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</si>
  <si>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</si>
  <si>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</si>
  <si>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</si>
  <si>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</si>
  <si>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</si>
  <si>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</si>
  <si>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</si>
  <si>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</si>
  <si>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</si>
  <si>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</si>
  <si>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</si>
  <si>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</si>
  <si>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</si>
  <si>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</si>
  <si>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</si>
  <si>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</si>
  <si>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</si>
  <si>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</si>
  <si>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</si>
  <si>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</si>
  <si>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</si>
  <si>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</si>
  <si>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</si>
  <si>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</si>
  <si>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</si>
  <si>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</si>
  <si>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</si>
  <si>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</si>
  <si>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</si>
  <si>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</si>
  <si>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</si>
  <si>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</si>
  <si>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</si>
  <si>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</si>
  <si>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</si>
  <si>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</si>
  <si>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</si>
  <si>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</si>
  <si>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</si>
  <si>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</si>
  <si>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</si>
  <si>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</si>
  <si>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</si>
  <si>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</si>
  <si>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</si>
  <si>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</si>
  <si>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</si>
  <si>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</si>
  <si>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</si>
  <si>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</si>
  <si>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</si>
  <si>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</si>
  <si>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</si>
  <si>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</si>
  <si>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</si>
  <si>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</si>
  <si>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</si>
  <si>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</si>
  <si>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</si>
  <si>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</si>
  <si>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</si>
  <si>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</si>
  <si>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</si>
  <si>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</si>
  <si>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</si>
  <si>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</si>
  <si>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</si>
  <si>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</si>
  <si>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</si>
  <si>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</si>
  <si>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</si>
  <si>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</si>
  <si>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</si>
  <si>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</si>
  <si>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</si>
  <si>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</si>
  <si>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</si>
  <si>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</si>
  <si>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</si>
  <si>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</si>
  <si>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</si>
  <si>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</si>
  <si>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</si>
  <si>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</si>
  <si>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</si>
  <si>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</si>
  <si>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</si>
  <si>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</si>
  <si>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</si>
  <si>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</si>
  <si>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</si>
  <si>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</si>
  <si>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</si>
  <si>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</si>
  <si>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</si>
  <si>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</si>
  <si>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</si>
  <si>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</si>
  <si>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</si>
  <si>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</si>
  <si>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</si>
  <si>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</si>
  <si>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</si>
  <si>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</si>
  <si>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</si>
  <si>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</si>
  <si>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</si>
  <si>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</si>
  <si>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</si>
  <si>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</si>
  <si>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</si>
  <si>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</si>
  <si>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</si>
  <si>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</si>
  <si>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</si>
  <si>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</si>
  <si>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</si>
  <si>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</si>
  <si>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</si>
  <si>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</si>
  <si>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</si>
  <si>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</si>
  <si>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</si>
  <si>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</si>
  <si>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</si>
  <si>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</si>
  <si>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</si>
  <si>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</si>
  <si>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</si>
  <si>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</si>
  <si>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</si>
  <si>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</si>
  <si>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</si>
  <si>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</si>
  <si>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</si>
  <si>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</si>
  <si>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</si>
  <si>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</si>
  <si>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</si>
  <si>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</si>
  <si>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</si>
  <si>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</si>
  <si>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</si>
  <si>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</si>
  <si>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</si>
  <si>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</si>
  <si>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</si>
  <si>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</si>
  <si>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</si>
  <si>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</si>
  <si>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</si>
  <si>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</si>
  <si>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</si>
  <si>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</si>
  <si>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</si>
  <si>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</si>
  <si>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</si>
  <si>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</si>
  <si>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</si>
  <si>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</si>
  <si>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</si>
  <si>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</si>
  <si>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</si>
  <si>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</si>
  <si>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</si>
  <si>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</si>
  <si>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</si>
  <si>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</si>
  <si>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</si>
  <si>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</si>
  <si>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</si>
  <si>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</si>
  <si>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</si>
  <si>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</si>
  <si>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</si>
  <si>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</si>
  <si>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</si>
  <si>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</si>
  <si>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</si>
  <si>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</si>
  <si>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</si>
  <si>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</si>
  <si>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</si>
  <si>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</si>
  <si>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</si>
  <si>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</si>
  <si>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</si>
  <si>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</si>
  <si>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</si>
  <si>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</si>
  <si>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</si>
  <si>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</si>
  <si>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</si>
  <si>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</si>
  <si>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</si>
  <si>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</si>
  <si>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</si>
  <si>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</si>
  <si>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</si>
  <si>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</si>
  <si>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</si>
  <si>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</si>
  <si>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</si>
  <si>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</si>
  <si>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</si>
  <si>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</si>
  <si>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</si>
  <si>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</si>
  <si>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</si>
  <si>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</si>
  <si>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</si>
  <si>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</si>
  <si>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</si>
  <si>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</si>
  <si>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</si>
  <si>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</si>
  <si>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</si>
  <si>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</si>
  <si>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</si>
  <si>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</si>
  <si>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</si>
  <si>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</si>
  <si>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</si>
  <si>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</si>
  <si>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</si>
  <si>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</si>
  <si>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</si>
  <si>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</si>
  <si>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</si>
  <si>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</si>
  <si>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</si>
  <si>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</si>
  <si>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</si>
  <si>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</si>
  <si>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</si>
  <si>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</si>
  <si>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</si>
  <si>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</si>
  <si>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</si>
  <si>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</si>
  <si>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</si>
  <si>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</si>
  <si>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</si>
  <si>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</si>
  <si>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</si>
  <si>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</si>
  <si>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</si>
  <si>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</si>
  <si>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</si>
  <si>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</si>
  <si>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</si>
  <si>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</si>
  <si>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</si>
  <si>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</si>
  <si>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</si>
  <si>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</si>
  <si>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</si>
  <si>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</si>
  <si>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</si>
  <si>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</si>
  <si>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</si>
  <si>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</si>
  <si>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</si>
  <si>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</si>
  <si>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</si>
  <si>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</si>
  <si>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</si>
  <si>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</si>
  <si>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</si>
  <si>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</si>
  <si>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</si>
  <si>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</si>
  <si>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</si>
  <si>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</si>
  <si>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</si>
  <si>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</si>
  <si>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</si>
  <si>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</si>
  <si>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</si>
  <si>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</si>
  <si>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</si>
  <si>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</si>
  <si>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</si>
  <si>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</si>
  <si>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</si>
  <si>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</si>
  <si>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</si>
  <si>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</si>
  <si>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</si>
  <si>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</si>
  <si>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</si>
  <si>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</si>
  <si>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</si>
  <si>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</si>
  <si>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</si>
  <si>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</si>
  <si>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</si>
  <si>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</si>
  <si>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</si>
  <si>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</si>
  <si>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</si>
  <si>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</si>
  <si>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</si>
  <si>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</si>
  <si>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</si>
  <si>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</si>
  <si>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</si>
  <si>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</si>
  <si>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</si>
  <si>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</si>
  <si>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</si>
  <si>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</si>
  <si>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</si>
  <si>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</si>
  <si>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</si>
  <si>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</si>
  <si>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</si>
  <si>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</si>
  <si>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</si>
  <si>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</si>
  <si>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</si>
  <si>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</si>
  <si>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</si>
  <si>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</si>
  <si>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</si>
  <si>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</si>
  <si>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</si>
  <si>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</si>
  <si>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</si>
  <si>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</si>
  <si>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</si>
  <si>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</si>
  <si>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</si>
  <si>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</si>
  <si>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</si>
  <si>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</si>
  <si>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</si>
  <si>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</si>
  <si>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</si>
  <si>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</si>
  <si>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</si>
  <si>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</si>
  <si>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</si>
  <si>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</si>
  <si>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</si>
  <si>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</si>
  <si>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</si>
  <si>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</si>
  <si>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</si>
  <si>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</si>
  <si>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</si>
  <si>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</si>
  <si>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</si>
  <si>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</si>
  <si>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</si>
  <si>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</si>
  <si>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</si>
  <si>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</si>
  <si>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</si>
  <si>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</si>
  <si>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</si>
  <si>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</si>
  <si>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</si>
  <si>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</si>
  <si>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</si>
  <si>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</si>
  <si>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</si>
  <si>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</si>
  <si>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</si>
  <si>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</si>
  <si>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</si>
  <si>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</si>
  <si>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</si>
  <si>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</si>
  <si>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</si>
  <si>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</si>
  <si>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</si>
  <si>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</si>
  <si>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</si>
  <si>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</si>
  <si>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</si>
  <si>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</si>
  <si>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</si>
  <si>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</si>
  <si>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</si>
  <si>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</si>
  <si>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</si>
  <si>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</si>
  <si>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</si>
  <si>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</si>
  <si>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</si>
  <si>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</si>
  <si>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</si>
  <si>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</si>
  <si>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</si>
  <si>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</si>
  <si>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</si>
  <si>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</si>
  <si>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</si>
  <si>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</si>
  <si>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</si>
  <si>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</si>
  <si>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</si>
  <si>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</si>
  <si>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</si>
  <si>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</si>
  <si>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</si>
  <si>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</si>
  <si>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</si>
  <si>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</si>
  <si>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</si>
  <si>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</si>
  <si>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</si>
  <si>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</si>
  <si>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</si>
  <si>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</si>
  <si>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</si>
  <si>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</si>
  <si>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</si>
  <si>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</si>
  <si>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</si>
  <si>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</si>
  <si>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</si>
  <si>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</si>
  <si>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</si>
  <si>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</si>
  <si>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</si>
  <si>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</si>
  <si>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</si>
  <si>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</si>
  <si>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</si>
  <si>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</si>
  <si>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</si>
  <si>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</si>
  <si>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</si>
  <si>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</si>
  <si>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</si>
  <si>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</si>
  <si>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</si>
  <si>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</si>
  <si>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</si>
  <si>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</si>
  <si>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</si>
  <si>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</si>
  <si>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</si>
  <si>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</si>
  <si>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</si>
  <si>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</si>
  <si>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</si>
  <si>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</si>
  <si>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</si>
  <si>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</si>
  <si>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</si>
  <si>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</si>
  <si>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</si>
  <si>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</si>
  <si>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</si>
  <si>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</si>
  <si>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</si>
  <si>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</si>
  <si>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</si>
  <si>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</si>
  <si>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</si>
  <si>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</si>
  <si>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</si>
  <si>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</si>
  <si>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</si>
  <si>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</si>
  <si>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</si>
  <si>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</si>
  <si>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</si>
  <si>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</si>
  <si>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</si>
  <si>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</si>
  <si>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</si>
  <si>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</si>
  <si>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</si>
  <si>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</si>
  <si>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</si>
  <si>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</si>
  <si>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</si>
  <si>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</si>
  <si>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</si>
  <si>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</si>
  <si>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</si>
  <si>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</si>
  <si>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</si>
  <si>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</si>
  <si>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</si>
  <si>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</si>
  <si>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</si>
  <si>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</si>
  <si>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</si>
  <si>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</si>
  <si>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</si>
  <si>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</si>
  <si>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</si>
  <si>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</si>
  <si>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</si>
  <si>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</si>
  <si>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</si>
  <si>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</si>
  <si>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</si>
  <si>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</si>
  <si>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</si>
  <si>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</si>
  <si>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</si>
  <si>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</si>
  <si>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</si>
  <si>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</si>
  <si>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</si>
  <si>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</si>
  <si>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</si>
  <si>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</si>
  <si>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</si>
  <si>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</si>
  <si>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</si>
  <si>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</si>
  <si>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</si>
  <si>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</si>
  <si>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</si>
  <si>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</si>
  <si>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</si>
  <si>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</si>
  <si>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</si>
  <si>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</si>
  <si>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</si>
  <si>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</si>
  <si>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</si>
  <si>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</si>
  <si>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</si>
  <si>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</si>
  <si>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</si>
  <si>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</si>
  <si>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</si>
  <si>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</si>
  <si>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</si>
  <si>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</si>
  <si>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</si>
  <si>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</si>
  <si>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</si>
  <si>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</si>
  <si>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</si>
  <si>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</si>
  <si>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</si>
  <si>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</si>
  <si>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</si>
  <si>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</si>
  <si>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</si>
  <si>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</si>
  <si>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</si>
  <si>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</si>
  <si>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</si>
  <si>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</si>
  <si>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</si>
  <si>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</si>
  <si>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</si>
  <si>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</si>
  <si>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</si>
  <si>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</si>
  <si>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</si>
  <si>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</si>
  <si>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</si>
  <si>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</si>
  <si>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</si>
  <si>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</si>
  <si>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</si>
  <si>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</si>
  <si>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</si>
  <si>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</si>
  <si>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</si>
  <si>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</si>
  <si>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</si>
  <si>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</si>
  <si>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</si>
  <si>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</si>
  <si>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</si>
  <si>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</si>
  <si>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</si>
  <si>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</si>
  <si>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</si>
  <si>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</si>
  <si>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</si>
  <si>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</si>
  <si>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</si>
  <si>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</si>
  <si>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</si>
  <si>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</si>
  <si>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</si>
  <si>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</si>
  <si>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</si>
  <si>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</si>
  <si>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</si>
  <si>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</si>
  <si>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</si>
  <si>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</si>
  <si>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</si>
  <si>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</si>
  <si>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</si>
  <si>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</si>
  <si>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</si>
  <si>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</si>
  <si>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</si>
  <si>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</si>
  <si>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</si>
  <si>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</si>
  <si>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</si>
  <si>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</si>
  <si>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</si>
  <si>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</si>
  <si>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</si>
  <si>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</si>
  <si>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</si>
  <si>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</si>
  <si>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</si>
  <si>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</si>
  <si>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</si>
  <si>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</si>
  <si>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</si>
  <si>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</si>
  <si>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</si>
  <si>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</si>
  <si>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</si>
  <si>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</si>
  <si>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</si>
  <si>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</si>
  <si>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</si>
  <si>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</si>
  <si>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</si>
  <si>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</si>
  <si>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</si>
  <si>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</si>
  <si>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</si>
  <si>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</si>
  <si>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</si>
  <si>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</si>
  <si>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</si>
  <si>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</si>
  <si>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</si>
  <si>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</si>
  <si>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</si>
  <si>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</si>
  <si>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</si>
  <si>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</si>
  <si>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</si>
  <si>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</si>
  <si>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</si>
  <si>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</si>
  <si>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</si>
  <si>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</si>
  <si>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</si>
  <si>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</si>
  <si>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</si>
  <si>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</si>
  <si>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</si>
  <si>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</si>
  <si>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</si>
  <si>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</si>
  <si>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</si>
  <si>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</si>
  <si>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</si>
  <si>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</si>
  <si>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</si>
  <si>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</si>
  <si>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</si>
  <si>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</si>
  <si>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</si>
  <si>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</si>
  <si>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</si>
  <si>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</si>
  <si>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</si>
  <si>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</si>
  <si>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</si>
  <si>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</si>
  <si>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</si>
  <si>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</si>
  <si>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</si>
  <si>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</si>
  <si>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</si>
  <si>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</si>
  <si>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</si>
  <si>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</si>
  <si>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</si>
  <si>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</si>
  <si>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</si>
  <si>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</si>
  <si>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</si>
  <si>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</si>
  <si>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</si>
  <si>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</si>
  <si>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</si>
  <si>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</si>
  <si>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</si>
  <si>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</si>
  <si>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</si>
  <si>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</si>
  <si>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</si>
  <si>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</si>
  <si>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</si>
  <si>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</si>
  <si>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</si>
  <si>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</si>
  <si>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</si>
  <si>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</si>
  <si>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</si>
  <si>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</si>
  <si>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</si>
  <si>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</si>
  <si>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</si>
  <si>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</si>
  <si>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</si>
  <si>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</si>
  <si>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</si>
  <si>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</si>
  <si>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</si>
  <si>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</si>
  <si>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</si>
  <si>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</si>
  <si>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</si>
  <si>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</si>
  <si>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</si>
  <si>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</si>
  <si>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</si>
  <si>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</si>
  <si>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</si>
  <si>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</si>
  <si>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</si>
  <si>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</si>
  <si>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</si>
  <si>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</si>
  <si>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</si>
  <si>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</si>
  <si>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</si>
  <si>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</si>
  <si>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</si>
  <si>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</si>
  <si>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</si>
  <si>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</si>
  <si>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</si>
  <si>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</si>
  <si>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</si>
  <si>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</si>
  <si>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</si>
  <si>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</si>
  <si>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</si>
  <si>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</si>
  <si>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</si>
  <si>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</si>
  <si>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</si>
  <si>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</si>
  <si>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</si>
  <si>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</si>
  <si>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</si>
  <si>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</si>
  <si>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</si>
  <si>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</si>
  <si>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</si>
  <si>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</si>
  <si>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</si>
  <si>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</si>
  <si>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</si>
  <si>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</si>
  <si>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</si>
  <si>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</si>
  <si>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</si>
  <si>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</si>
  <si>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</si>
  <si>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</si>
  <si>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</si>
  <si>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</si>
  <si>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</si>
  <si>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</si>
  <si>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</si>
  <si>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</si>
  <si>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</si>
  <si>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</si>
  <si>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</si>
  <si>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</si>
  <si>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</si>
  <si>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</si>
  <si>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</si>
  <si>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</si>
  <si>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</si>
  <si>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</si>
  <si>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</si>
  <si>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</si>
  <si>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</si>
  <si>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</si>
  <si>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</si>
  <si>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</si>
  <si>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</si>
  <si>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</si>
  <si>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</si>
  <si>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</si>
  <si>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</si>
  <si>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</si>
  <si>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</si>
  <si>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</si>
  <si>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</si>
  <si>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</si>
  <si>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</si>
  <si>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</si>
  <si>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</si>
  <si>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</si>
  <si>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</si>
  <si>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</si>
  <si>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</si>
  <si>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</si>
  <si>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</si>
  <si>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</si>
  <si>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</si>
  <si>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</si>
  <si>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</si>
  <si>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</si>
  <si>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</si>
  <si>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</si>
  <si>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</si>
  <si>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</si>
  <si>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</si>
  <si>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</si>
  <si>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</si>
  <si>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</si>
  <si>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</si>
  <si>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</si>
  <si>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</si>
  <si>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</si>
  <si>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</si>
  <si>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</si>
  <si>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</si>
  <si>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</si>
  <si>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</si>
  <si>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</si>
  <si>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</si>
  <si>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</si>
  <si>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</si>
  <si>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</si>
  <si>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</si>
  <si>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</si>
  <si>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</si>
  <si>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</si>
  <si>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</si>
  <si>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</si>
  <si>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</si>
  <si>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</si>
  <si>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</si>
  <si>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</si>
  <si>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</si>
  <si>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</si>
  <si>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</si>
  <si>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</si>
  <si>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</si>
  <si>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</si>
  <si>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</si>
  <si>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</si>
  <si>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</si>
  <si>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</si>
  <si>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</si>
  <si>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</si>
  <si>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</si>
  <si>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</si>
  <si>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</si>
  <si>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</si>
  <si>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</si>
  <si>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</si>
  <si>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</si>
  <si>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</si>
  <si>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</si>
  <si>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</si>
  <si>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</si>
  <si>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</si>
  <si>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</si>
  <si>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</si>
  <si>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</si>
  <si>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</si>
  <si>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</si>
  <si>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</si>
  <si>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</si>
  <si>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</si>
  <si>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</si>
  <si>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</si>
  <si>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</si>
  <si>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</si>
  <si>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</si>
  <si>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</si>
  <si>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</si>
  <si>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</si>
  <si>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</si>
  <si>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</si>
  <si>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</si>
  <si>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</si>
  <si>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</si>
  <si>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</si>
  <si>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</si>
  <si>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</si>
  <si>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</si>
  <si>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</si>
  <si>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</si>
  <si>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</si>
  <si>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</si>
  <si>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</si>
  <si>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</si>
  <si>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</si>
  <si>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</si>
  <si>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</si>
  <si>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</si>
  <si>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</si>
  <si>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</si>
  <si>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</si>
  <si>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</si>
  <si>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</si>
  <si>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</si>
  <si>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</si>
  <si>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</si>
  <si>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</si>
  <si>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</si>
  <si>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</si>
  <si>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</si>
  <si>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</si>
  <si>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</si>
  <si>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</si>
  <si>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</si>
  <si>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</si>
  <si>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</si>
  <si>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</si>
  <si>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</si>
  <si>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</si>
  <si>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</si>
  <si>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</si>
  <si>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</si>
  <si>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</si>
  <si>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</si>
  <si>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</si>
  <si>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</si>
  <si>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</si>
  <si>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</si>
  <si>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</si>
  <si>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</si>
  <si>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</si>
  <si>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</si>
  <si>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</si>
  <si>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</si>
  <si>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</si>
  <si>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</si>
  <si>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</si>
  <si>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</si>
  <si>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</si>
  <si>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</si>
  <si>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</si>
  <si>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</si>
  <si>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</si>
  <si>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</si>
  <si>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</si>
  <si>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</si>
  <si>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</si>
  <si>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</si>
  <si>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</si>
  <si>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</si>
  <si>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</si>
  <si>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</si>
  <si>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</si>
  <si>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</si>
  <si>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</si>
  <si>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</si>
  <si>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</si>
  <si>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</si>
  <si>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</si>
  <si>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</si>
  <si>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</si>
  <si>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</si>
  <si>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</si>
  <si>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</si>
  <si>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</si>
  <si>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</si>
  <si>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</si>
  <si>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</si>
  <si>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</si>
  <si>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</si>
  <si>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</si>
  <si>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</si>
  <si>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</si>
  <si>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</si>
  <si>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</si>
  <si>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</si>
  <si>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</si>
  <si>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</si>
  <si>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</si>
  <si>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</si>
  <si>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</si>
  <si>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</si>
  <si>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</si>
  <si>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</si>
  <si>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</si>
  <si>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</si>
  <si>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</si>
  <si>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</si>
  <si>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</si>
  <si>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</si>
  <si>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</si>
  <si>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</si>
  <si>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</si>
  <si>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</si>
  <si>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</si>
  <si>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</si>
  <si>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</si>
  <si>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</si>
  <si>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</si>
  <si>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</si>
  <si>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</si>
  <si>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</si>
  <si>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</si>
  <si>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</si>
  <si>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</si>
  <si>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</si>
  <si>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</si>
  <si>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</si>
  <si>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</si>
  <si>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</si>
  <si>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</si>
  <si>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</si>
  <si>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</si>
  <si>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</si>
  <si>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</si>
  <si>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</si>
  <si>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</si>
  <si>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</si>
  <si>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</si>
  <si>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</si>
  <si>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</si>
  <si>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</si>
  <si>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</si>
  <si>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</si>
  <si>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</si>
  <si>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</si>
  <si>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</si>
  <si>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</si>
  <si>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</si>
  <si>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</si>
  <si>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</si>
  <si>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</si>
  <si>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</si>
  <si>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</si>
  <si>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</si>
  <si>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</si>
  <si>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</si>
  <si>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</si>
  <si>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</si>
  <si>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</si>
  <si>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</si>
  <si>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</si>
  <si>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</si>
  <si>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</si>
  <si>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</si>
  <si>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</si>
  <si>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</si>
  <si>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</si>
  <si>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</si>
  <si>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</si>
  <si>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</si>
  <si>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</si>
  <si>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</si>
  <si>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</si>
  <si>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</si>
  <si>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</si>
  <si>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</si>
  <si>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</si>
  <si>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</si>
  <si>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</si>
  <si>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</si>
  <si>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</si>
  <si>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</si>
  <si>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</si>
  <si>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</si>
  <si>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</si>
  <si>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</si>
  <si>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</si>
  <si>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</si>
  <si>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</si>
  <si>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</si>
  <si>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</si>
  <si>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</si>
  <si>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</si>
  <si>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</si>
  <si>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</si>
  <si>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</si>
  <si>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</si>
  <si>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</si>
  <si>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</si>
  <si>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</si>
  <si>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</si>
  <si>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</si>
  <si>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</si>
  <si>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</si>
  <si>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</si>
  <si>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</si>
  <si>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</si>
  <si>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</si>
  <si>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</si>
  <si>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</si>
  <si>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</si>
  <si>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</si>
  <si>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</si>
  <si>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</si>
  <si>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</si>
  <si>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</si>
  <si>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</si>
  <si>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</si>
  <si>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</si>
  <si>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</si>
  <si>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</si>
  <si>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</si>
  <si>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</si>
  <si>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</si>
  <si>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</si>
  <si>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</si>
  <si>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</si>
  <si>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</si>
  <si>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</si>
  <si>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</si>
  <si>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</si>
  <si>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</si>
  <si>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</si>
  <si>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</si>
  <si>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</si>
  <si>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</si>
  <si>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</si>
  <si>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</si>
  <si>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</si>
  <si>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</si>
  <si>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</si>
  <si>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</si>
  <si>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</si>
  <si>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</si>
  <si>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</si>
  <si>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</si>
  <si>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</si>
  <si>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</si>
  <si>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</si>
  <si>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</si>
  <si>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</si>
  <si>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</si>
  <si>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</si>
  <si>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</si>
  <si>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</si>
  <si>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</si>
  <si>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</si>
  <si>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</si>
  <si>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</si>
  <si>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</si>
  <si>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</si>
  <si>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</si>
  <si>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</si>
  <si>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</si>
  <si>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</si>
  <si>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</si>
  <si>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</si>
  <si>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</si>
  <si>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</si>
  <si>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</si>
  <si>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</si>
  <si>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</si>
  <si>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</si>
  <si>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</si>
  <si>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</si>
  <si>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</si>
  <si>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</si>
  <si>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</si>
  <si>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</si>
  <si>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</si>
  <si>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</si>
  <si>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</si>
  <si>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</si>
  <si>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</si>
  <si>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</si>
  <si>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</si>
  <si>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</si>
  <si>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</si>
  <si>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</si>
  <si>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</si>
  <si>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</si>
  <si>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</si>
  <si>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</si>
  <si>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</si>
  <si>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</si>
  <si>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</si>
  <si>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</si>
  <si>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</si>
  <si>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</si>
  <si>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</si>
  <si>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</si>
  <si>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</si>
  <si>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</si>
  <si>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</si>
  <si>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</si>
  <si>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</si>
  <si>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</si>
  <si>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</si>
  <si>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</si>
  <si>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</si>
  <si>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</si>
  <si>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</si>
  <si>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</si>
  <si>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</si>
  <si>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</si>
  <si>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</si>
  <si>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</si>
  <si>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</si>
  <si>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</si>
  <si>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</si>
  <si>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</si>
  <si>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</si>
  <si>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</si>
  <si>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</si>
  <si>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</si>
  <si>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</si>
  <si>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</si>
  <si>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</si>
  <si>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</si>
  <si>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</si>
  <si>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</si>
  <si>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</si>
  <si>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</si>
  <si>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</si>
  <si>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</si>
  <si>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</si>
  <si>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</si>
  <si>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</si>
  <si>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</si>
  <si>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</si>
  <si>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</si>
  <si>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</si>
  <si>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</si>
  <si>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</si>
  <si>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</si>
  <si>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</si>
  <si>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</si>
  <si>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</si>
  <si>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</si>
  <si>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</si>
  <si>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</si>
  <si>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</si>
  <si>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</si>
  <si>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</si>
  <si>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</si>
  <si>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</si>
  <si>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</si>
  <si>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</si>
  <si>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</si>
  <si>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</si>
  <si>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</si>
  <si>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</si>
  <si>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</si>
  <si>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</si>
  <si>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</si>
  <si>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</si>
  <si>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</si>
  <si>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</si>
  <si>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</si>
  <si>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</si>
  <si>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</si>
  <si>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</si>
  <si>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</si>
  <si>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</si>
  <si>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</si>
  <si>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</si>
  <si>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</si>
  <si>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</si>
  <si>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</si>
  <si>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</si>
  <si>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</si>
  <si>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</si>
  <si>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</si>
  <si>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</si>
  <si>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</si>
  <si>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</si>
  <si>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</si>
  <si>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</si>
  <si>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</si>
  <si>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</si>
  <si>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</si>
  <si>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</si>
  <si>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</si>
  <si>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</si>
  <si>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</si>
  <si>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</si>
  <si>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</si>
  <si>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</si>
  <si>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</si>
  <si>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</si>
  <si>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</si>
  <si>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</si>
  <si>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</si>
  <si>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</si>
  <si>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</si>
  <si>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</si>
  <si>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</si>
  <si>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</si>
  <si>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</si>
  <si>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</si>
  <si>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</si>
  <si>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</si>
  <si>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</si>
  <si>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</si>
  <si>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</si>
  <si>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</si>
  <si>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</si>
  <si>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</si>
  <si>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</si>
  <si>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</si>
  <si>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</si>
  <si>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</si>
  <si>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</si>
  <si>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</si>
  <si>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</si>
  <si>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</si>
  <si>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</si>
  <si>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</si>
  <si>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</si>
  <si>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</si>
  <si>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</si>
  <si>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</si>
  <si>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</si>
  <si>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</si>
  <si>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</si>
  <si>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</si>
  <si>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</si>
  <si>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</si>
  <si>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</si>
  <si>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</si>
  <si>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</si>
  <si>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</si>
  <si>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</si>
  <si>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</si>
  <si>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</si>
  <si>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</si>
  <si>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</si>
  <si>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</si>
  <si>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</si>
  <si>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</si>
  <si>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</si>
  <si>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</si>
  <si>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</si>
  <si>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</si>
  <si>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</si>
  <si>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</si>
  <si>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</si>
  <si>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</si>
  <si>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</si>
  <si>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</si>
  <si>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</si>
  <si>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</si>
  <si>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</si>
  <si>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</si>
  <si>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</si>
  <si>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</si>
  <si>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</si>
  <si>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</si>
  <si>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</si>
  <si>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</si>
  <si>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</si>
  <si>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</si>
  <si>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</si>
  <si>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</si>
  <si>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</si>
  <si>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</si>
  <si>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</si>
  <si>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</si>
  <si>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</si>
  <si>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</si>
  <si>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</si>
  <si>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</si>
  <si>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</si>
  <si>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</si>
  <si>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</si>
  <si>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</si>
  <si>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</si>
  <si>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</si>
  <si>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</si>
  <si>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</si>
  <si>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</si>
  <si>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</si>
  <si>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</si>
  <si>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</si>
  <si>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</si>
  <si>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</si>
  <si>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</si>
  <si>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</si>
  <si>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</si>
  <si>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</si>
  <si>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</si>
  <si>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</si>
  <si>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</si>
  <si>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</si>
  <si>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</si>
  <si>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</si>
  <si>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</si>
  <si>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</si>
  <si>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</si>
  <si>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</si>
  <si>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</si>
  <si>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</si>
  <si>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</si>
  <si>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</si>
  <si>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</si>
  <si>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</si>
  <si>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</si>
  <si>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</si>
  <si>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</si>
  <si>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</si>
  <si>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</si>
  <si>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</si>
  <si>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</si>
  <si>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</si>
  <si>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</si>
  <si>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</si>
  <si>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</si>
  <si>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</si>
  <si>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</si>
  <si>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</si>
  <si>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</si>
  <si>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</si>
  <si>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</si>
  <si>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</si>
  <si>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</si>
  <si>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</si>
  <si>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</si>
  <si>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</si>
  <si>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</si>
  <si>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</si>
  <si>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</si>
  <si>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</si>
  <si>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</si>
  <si>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</si>
  <si>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</si>
  <si>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</si>
  <si>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</si>
  <si>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</si>
  <si>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</si>
  <si>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</si>
  <si>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</si>
  <si>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</si>
  <si>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</si>
  <si>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</si>
  <si>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</si>
  <si>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</si>
  <si>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</si>
  <si>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</si>
  <si>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</si>
  <si>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</si>
  <si>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</si>
  <si>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</si>
  <si>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</si>
  <si>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</si>
  <si>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</si>
  <si>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</si>
  <si>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</si>
  <si>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</si>
  <si>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</si>
  <si>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</si>
  <si>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</si>
  <si>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</si>
  <si>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</si>
  <si>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</si>
  <si>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</si>
  <si>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</si>
  <si>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</si>
  <si>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</si>
  <si>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</si>
  <si>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</si>
  <si>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</si>
  <si>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</si>
  <si>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</si>
  <si>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</si>
  <si>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</si>
  <si>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</si>
  <si>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</si>
  <si>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</si>
  <si>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</si>
  <si>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</si>
  <si>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</si>
  <si>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</si>
  <si>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</si>
  <si>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</si>
  <si>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</si>
  <si>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</si>
  <si>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</si>
  <si>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</si>
  <si>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</si>
  <si>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</si>
  <si>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</si>
  <si>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</si>
  <si>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</si>
  <si>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</si>
  <si>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</si>
  <si>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</si>
  <si>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</si>
  <si>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</si>
  <si>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</si>
  <si>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</si>
  <si>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</si>
  <si>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</si>
  <si>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</si>
  <si>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</si>
  <si>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</si>
  <si>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</si>
  <si>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</si>
  <si>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</si>
  <si>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</si>
  <si>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</si>
  <si>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</si>
  <si>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</si>
  <si>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</si>
  <si>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</si>
  <si>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</si>
  <si>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</si>
  <si>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</si>
  <si>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</si>
  <si>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</si>
  <si>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</si>
  <si>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</si>
  <si>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</si>
  <si>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</si>
  <si>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</si>
  <si>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</si>
  <si>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</si>
  <si>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</si>
  <si>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</si>
  <si>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</si>
  <si>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</si>
  <si>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</si>
  <si>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</si>
  <si>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</si>
  <si>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</si>
  <si>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</si>
  <si>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</si>
  <si>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</si>
  <si>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</si>
  <si>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</si>
  <si>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</si>
  <si>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</si>
  <si>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</si>
  <si>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</si>
  <si>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</si>
  <si>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</si>
  <si>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</si>
  <si>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</si>
  <si>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</si>
  <si>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</si>
  <si>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</si>
  <si>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</si>
  <si>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</si>
  <si>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</si>
  <si>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</si>
  <si>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</si>
  <si>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</si>
  <si>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</si>
  <si>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</si>
  <si>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</si>
  <si>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</si>
  <si>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</si>
  <si>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</si>
  <si>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</si>
  <si>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</si>
  <si>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</si>
  <si>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</si>
  <si>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</si>
  <si>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</si>
  <si>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</si>
  <si>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</si>
  <si>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</si>
  <si>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</si>
  <si>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</si>
  <si>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</si>
  <si>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</si>
  <si>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</si>
  <si>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</si>
  <si>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</si>
  <si>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</si>
  <si>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</si>
  <si>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</si>
  <si>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</si>
  <si>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</si>
  <si>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</si>
  <si>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</si>
  <si>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</si>
  <si>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</si>
  <si>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</si>
  <si>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</si>
  <si>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</si>
  <si>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</si>
  <si>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</si>
  <si>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</si>
  <si>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</si>
  <si>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</si>
  <si>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</si>
  <si>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</si>
  <si>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</si>
  <si>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</si>
  <si>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</si>
  <si>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</si>
  <si>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</si>
  <si>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</si>
  <si>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</si>
  <si>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</si>
  <si>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</si>
  <si>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</si>
  <si>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</si>
  <si>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</si>
  <si>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</si>
  <si>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</si>
  <si>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</si>
  <si>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</si>
  <si>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</si>
  <si>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</si>
  <si>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</si>
  <si>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</si>
  <si>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</si>
  <si>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</si>
  <si>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</si>
  <si>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</si>
  <si>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</si>
  <si>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</si>
  <si>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</si>
  <si>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</si>
  <si>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</si>
  <si>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</si>
  <si>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</si>
  <si>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</si>
  <si>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</si>
  <si>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</si>
  <si>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</si>
  <si>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</si>
  <si>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</si>
  <si>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</si>
  <si>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</si>
  <si>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</si>
  <si>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</si>
  <si>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</si>
  <si>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</si>
  <si>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</si>
  <si>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</si>
  <si>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</si>
  <si>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</si>
  <si>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</si>
  <si>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</si>
  <si>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</si>
  <si>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</si>
  <si>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</si>
  <si>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</si>
  <si>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</si>
  <si>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</si>
  <si>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</si>
  <si>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</si>
  <si>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</si>
  <si>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</si>
  <si>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</si>
  <si>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</si>
  <si>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</si>
  <si>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</si>
  <si>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</si>
  <si>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</si>
  <si>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</si>
  <si>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</si>
  <si>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</si>
  <si>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</si>
  <si>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</si>
  <si>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</si>
  <si>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</si>
  <si>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</si>
  <si>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</si>
  <si>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</si>
  <si>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</si>
  <si>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</si>
  <si>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</si>
  <si>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</si>
  <si>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</si>
  <si>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</si>
  <si>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</si>
  <si>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</si>
  <si>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</si>
  <si>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</si>
  <si>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</si>
  <si>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</si>
  <si>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</si>
  <si>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</si>
  <si>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</si>
  <si>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</si>
  <si>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</si>
  <si>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</si>
  <si>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</si>
  <si>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</si>
  <si>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</si>
  <si>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</si>
  <si>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</si>
  <si>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</si>
  <si>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</si>
  <si>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</si>
  <si>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</si>
  <si>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</si>
  <si>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</si>
  <si>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</si>
  <si>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</si>
  <si>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</si>
  <si>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</si>
  <si>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</si>
  <si>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</si>
  <si>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</si>
  <si>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</si>
  <si>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</si>
  <si>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</si>
  <si>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</si>
  <si>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</si>
  <si>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</si>
  <si>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</si>
  <si>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</si>
  <si>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</si>
  <si>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</si>
  <si>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</si>
  <si>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</si>
  <si>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</si>
  <si>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</si>
  <si>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</si>
  <si>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</si>
  <si>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</si>
  <si>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</si>
  <si>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</si>
  <si>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</si>
  <si>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</si>
  <si>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</si>
  <si>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</si>
  <si>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</si>
  <si>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</si>
  <si>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</si>
  <si>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</si>
  <si>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</si>
  <si>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</si>
  <si>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</si>
  <si>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</si>
  <si>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</si>
  <si>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</si>
  <si>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</si>
  <si>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</si>
  <si>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</si>
  <si>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</si>
  <si>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</si>
  <si>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</si>
  <si>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</si>
  <si>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</si>
  <si>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</si>
  <si>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</si>
  <si>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</si>
  <si>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</si>
  <si>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</si>
  <si>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</si>
  <si>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</si>
  <si>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</si>
  <si>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</si>
  <si>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</si>
  <si>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</si>
  <si>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</si>
  <si>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</si>
  <si>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</si>
  <si>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</si>
  <si>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</si>
  <si>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</si>
  <si>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</si>
  <si>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</si>
  <si>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</si>
  <si>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</si>
  <si>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</si>
  <si>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</si>
  <si>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</si>
  <si>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</si>
  <si>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</si>
  <si>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</si>
  <si>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</si>
  <si>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</si>
  <si>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</si>
  <si>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</si>
  <si>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</si>
  <si>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</si>
  <si>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</si>
  <si>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</si>
  <si>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</si>
  <si>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</si>
  <si>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</si>
  <si>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</si>
  <si>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</si>
  <si>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</si>
  <si>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</si>
  <si>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</si>
  <si>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</si>
  <si>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</si>
  <si>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</si>
  <si>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</si>
  <si>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</si>
  <si>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</si>
  <si>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</si>
  <si>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</si>
  <si>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</si>
  <si>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</si>
  <si>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</si>
  <si>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</si>
  <si>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</si>
  <si>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</si>
  <si>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</si>
  <si>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</si>
  <si>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</si>
  <si>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</si>
  <si>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</si>
  <si>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</si>
  <si>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</si>
  <si>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</si>
  <si>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</si>
  <si>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</si>
  <si>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</si>
  <si>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</si>
  <si>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</si>
  <si>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</si>
  <si>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</si>
  <si>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</si>
  <si>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</si>
  <si>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</si>
  <si>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</si>
  <si>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</si>
  <si>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</si>
  <si>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</si>
  <si>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</si>
  <si>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</si>
  <si>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</si>
  <si>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</si>
  <si>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</si>
  <si>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</si>
  <si>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</si>
  <si>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</si>
  <si>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</si>
  <si>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</si>
  <si>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</si>
  <si>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</si>
  <si>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</si>
  <si>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</si>
  <si>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</si>
  <si>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</si>
  <si>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</si>
  <si>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</si>
  <si>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</si>
  <si>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</si>
  <si>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</si>
  <si>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</si>
  <si>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</si>
  <si>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</si>
  <si>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</si>
  <si>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</si>
  <si>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</si>
  <si>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</si>
  <si>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</si>
  <si>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</si>
  <si>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</si>
  <si>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</si>
  <si>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</si>
  <si>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</si>
  <si>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</si>
  <si>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</si>
  <si>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</si>
  <si>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</si>
  <si>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</si>
  <si>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</si>
  <si>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</si>
  <si>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</si>
  <si>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</si>
  <si>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</si>
  <si>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</si>
  <si>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</si>
  <si>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</si>
  <si>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</si>
  <si>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</si>
  <si>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</si>
  <si>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</si>
  <si>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</si>
  <si>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</si>
  <si>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</si>
  <si>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</si>
  <si>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</si>
  <si>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</si>
  <si>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</si>
  <si>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</si>
  <si>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</si>
  <si>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</si>
  <si>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</si>
  <si>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</si>
  <si>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</si>
  <si>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</si>
  <si>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</si>
  <si>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</si>
  <si>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</si>
  <si>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</si>
  <si>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</si>
  <si>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</si>
  <si>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</si>
  <si>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</si>
  <si>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</si>
  <si>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</si>
  <si>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</si>
  <si>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</si>
  <si>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</si>
  <si>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</si>
  <si>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</si>
  <si>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</si>
  <si>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</si>
  <si>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</si>
  <si>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</si>
  <si>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</si>
  <si>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</si>
  <si>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</si>
  <si>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</si>
  <si>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</si>
  <si>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</si>
  <si>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</si>
  <si>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</si>
  <si>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</si>
  <si>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</si>
  <si>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</si>
  <si>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</si>
  <si>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</si>
  <si>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</si>
  <si>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</si>
  <si>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</si>
  <si>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</si>
  <si>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</si>
  <si>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</si>
  <si>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</si>
  <si>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</si>
  <si>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</si>
  <si>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</si>
  <si>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</si>
  <si>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</si>
  <si>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</si>
  <si>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</si>
  <si>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</si>
  <si>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</si>
  <si>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</si>
  <si>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</si>
  <si>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</si>
  <si>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</si>
  <si>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</si>
  <si>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</si>
  <si>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</si>
  <si>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</si>
  <si>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</si>
  <si>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</si>
  <si>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</si>
  <si>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</si>
  <si>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</si>
  <si>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</si>
  <si>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</si>
  <si>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</si>
  <si>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</si>
  <si>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</si>
  <si>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</si>
  <si>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</si>
  <si>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</si>
  <si>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</si>
  <si>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</si>
  <si>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t>Olry</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</si>
  <si>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</si>
  <si>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</si>
  <si>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</si>
  <si>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</si>
  <si>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</si>
  <si>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</si>
  <si>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</si>
  <si>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</si>
  <si>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</si>
  <si>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</si>
  <si>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</si>
  <si>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</si>
  <si>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</si>
  <si>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</si>
  <si>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</si>
  <si>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</si>
  <si>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</si>
  <si>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</si>
  <si>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</si>
  <si>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</si>
  <si>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</si>
  <si>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</si>
  <si>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</si>
  <si>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</si>
  <si>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</si>
  <si>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</si>
  <si>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</si>
  <si>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</si>
  <si>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</si>
  <si>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</si>
  <si>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</si>
  <si>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</si>
  <si>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</si>
  <si>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</si>
  <si>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</si>
  <si>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</si>
  <si>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</si>
  <si>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</si>
  <si>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</si>
  <si>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</si>
  <si>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</si>
  <si>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</si>
  <si>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</si>
  <si>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</si>
  <si>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</si>
  <si>
    <t>Prix par secteur à diviser par le nombre de tunnels</t>
  </si>
  <si>
    <t>Prix par secteur à diviser par les 5 tunnels</t>
  </si>
  <si>
    <t>Prix par secteur à diviser par les 10 tunnels</t>
  </si>
  <si>
    <t>Maintenance préventive des installations du PCTT</t>
  </si>
  <si>
    <t>Somme des deux prix par sens</t>
  </si>
  <si>
    <r>
      <t>Somme des deux prix par sens</t>
    </r>
    <r>
      <rPr>
        <sz val="11"/>
        <color rgb="FFC00000"/>
        <rFont val="Arial"/>
        <family val="2"/>
      </rPr>
      <t xml:space="preserve"> + Bicêtre</t>
    </r>
  </si>
  <si>
    <r>
      <t>Somme des deux prix par sens</t>
    </r>
    <r>
      <rPr>
        <sz val="11"/>
        <color rgb="FFC00000"/>
        <rFont val="Arial"/>
        <family val="2"/>
      </rPr>
      <t xml:space="preserve"> + Italie</t>
    </r>
  </si>
  <si>
    <t>Somme des prix par sens</t>
  </si>
  <si>
    <t>Maintenance préventive de la DAI</t>
  </si>
  <si>
    <t>Nettoyage des caméras</t>
  </si>
  <si>
    <r>
      <t>Somme des prix par tube</t>
    </r>
    <r>
      <rPr>
        <sz val="11"/>
        <color rgb="FFC00000"/>
        <rFont val="Arial"/>
        <family val="2"/>
      </rPr>
      <t xml:space="preserve"> / 2  (Groupement Guy Môquet/Moulin)</t>
    </r>
  </si>
  <si>
    <t>Commentaire
UPMM</t>
  </si>
  <si>
    <t>Signadyn</t>
  </si>
  <si>
    <t>Signalisation dynamique, infos à venir</t>
  </si>
  <si>
    <t>Pour le moment, moyenne des prix préventifs 2023/2024</t>
  </si>
  <si>
    <t>Total HT
(tous PCTT)</t>
  </si>
  <si>
    <t>TOTAL  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</si>
</sst>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0"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name val="Arial"/>
      <family val="2"/>
    </font>
    <font>
      <sz val="11"/>
      <color theme="1"/>
      <name val="Calibri"/>
      <family val="2"/>
      <scheme val="minor"/>
    </font>
    <font>
      <b/>
      <sz val="11"/>
      <color rgb="FFFF0000"/>
      <name val="Arial"/>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44" fontId="18" fillId="0" borderId="0" applyFont="0" applyFill="0" applyBorder="0" applyAlignment="0" applyProtection="0"/>
  </cellStyleXfs>
  <cellXfs count="106">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7" borderId="1" xfId="0" applyFill="1" applyBorder="1"/>
    <xf numFmtId="0" fontId="0" fillId="4" borderId="1" xfId="0" applyFill="1" applyBorder="1"/>
    <xf numFmtId="0" fontId="0" fillId="5" borderId="1" xfId="0" applyFill="1" applyBorder="1"/>
    <xf numFmtId="0" fontId="0" fillId="3" borderId="1" xfId="0" applyFill="1" applyBorder="1"/>
    <xf numFmtId="0" fontId="0" fillId="6"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8" borderId="1" xfId="0" applyFont="1" applyFill="1" applyBorder="1"/>
    <xf numFmtId="0" fontId="2"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9" borderId="1" xfId="0" applyNumberFormat="1" applyFont="1" applyFill="1" applyBorder="1" applyAlignment="1">
      <alignment horizontal="center" vertical="center"/>
    </xf>
    <xf numFmtId="0" fontId="2" fillId="9" borderId="1" xfId="0" applyFont="1" applyFill="1" applyBorder="1" applyAlignment="1">
      <alignment horizontal="left" vertical="center"/>
    </xf>
    <xf numFmtId="0" fontId="15" fillId="0" borderId="1" xfId="0" applyFont="1" applyBorder="1" applyAlignment="1">
      <alignment horizontal="left" vertical="center"/>
    </xf>
    <xf numFmtId="0" fontId="15" fillId="9"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7" fillId="0" borderId="0" xfId="0" applyFont="1" applyAlignment="1">
      <alignment horizontal="left" vertical="center"/>
    </xf>
    <xf numFmtId="0" fontId="17"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164" fontId="19" fillId="0" borderId="1" xfId="1" applyNumberFormat="1" applyFont="1" applyFill="1" applyBorder="1" applyAlignment="1">
      <alignment horizontal="center" vertical="center"/>
    </xf>
    <xf numFmtId="164" fontId="17" fillId="0" borderId="1" xfId="1" applyNumberFormat="1" applyFont="1" applyBorder="1" applyAlignment="1">
      <alignment horizontal="center" vertical="center"/>
    </xf>
    <xf numFmtId="0" fontId="2" fillId="10" borderId="1" xfId="0" applyFont="1" applyFill="1" applyBorder="1" applyAlignment="1">
      <alignment horizontal="right" vertical="center"/>
    </xf>
    <xf numFmtId="164" fontId="17" fillId="10" borderId="1" xfId="1" applyNumberFormat="1" applyFont="1" applyFill="1" applyBorder="1" applyAlignment="1">
      <alignment horizontal="center" vertical="center"/>
    </xf>
    <xf numFmtId="164" fontId="19" fillId="0" borderId="1" xfId="1" applyNumberFormat="1" applyFont="1" applyBorder="1" applyAlignment="1">
      <alignment horizontal="center" vertical="center"/>
    </xf>
    <xf numFmtId="0" fontId="2" fillId="0" borderId="1" xfId="0" applyFont="1" applyFill="1" applyBorder="1" applyAlignment="1">
      <alignment horizontal="center" vertical="center"/>
    </xf>
    <xf numFmtId="0" fontId="1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workbookViewId="0">
      <pane ySplit="1" topLeftCell="A10" activePane="bottomLeft" state="frozen"/>
      <selection activeCell="H71" sqref="H3:H71"/>
      <selection pane="bottomLeft" activeCell="E28" sqref="E28"/>
    </sheetView>
  </sheetViews>
  <sheetFormatPr baseColWidth="10" defaultColWidth="9.140625" defaultRowHeight="30" customHeight="1" x14ac:dyDescent="0.25"/>
  <cols>
    <col min="1" max="1" width="29" style="2" customWidth="1"/>
    <col min="2" max="2" width="16.28515625" style="2" customWidth="1"/>
    <col min="3" max="3" width="17.140625" style="74" customWidth="1"/>
    <col min="4" max="16384" width="9.140625" style="2"/>
  </cols>
  <sheetData>
    <row r="1" spans="1:3" ht="30" customHeight="1" x14ac:dyDescent="0.25">
      <c r="A1" s="79" t="s">
        <v>2553</v>
      </c>
      <c r="B1" s="80" t="s">
        <v>40</v>
      </c>
      <c r="C1" s="80" t="s">
        <v>41</v>
      </c>
    </row>
    <row r="2" spans="1:3" ht="15" customHeight="1" x14ac:dyDescent="0.25">
      <c r="A2" s="9" t="s">
        <v>56</v>
      </c>
      <c r="B2" s="76">
        <f>SUM(Boissy!H3:H72)</f>
        <v>292252.37699999992</v>
      </c>
      <c r="C2" s="76">
        <f>B2*1.2</f>
        <v>350702.85239999992</v>
      </c>
    </row>
    <row r="3" spans="1:3" ht="15" customHeight="1" x14ac:dyDescent="0.25">
      <c r="A3" s="9" t="s">
        <v>47</v>
      </c>
      <c r="B3" s="76">
        <f>SUM(Champigny!H3:H72)</f>
        <v>311786.99699999997</v>
      </c>
      <c r="C3" s="76">
        <f t="shared" ref="C3:C31" si="0">B3*1.2</f>
        <v>374144.39639999997</v>
      </c>
    </row>
    <row r="4" spans="1:3" ht="15" customHeight="1" x14ac:dyDescent="0.25">
      <c r="A4" s="9" t="s">
        <v>59</v>
      </c>
      <c r="B4" s="76">
        <f>SUM('Guy Môquet'!H3:H72)</f>
        <v>213513.9485</v>
      </c>
      <c r="C4" s="76">
        <f t="shared" si="0"/>
        <v>256216.73819999999</v>
      </c>
    </row>
    <row r="5" spans="1:3" ht="15" customHeight="1" x14ac:dyDescent="0.25">
      <c r="A5" s="9" t="s">
        <v>115</v>
      </c>
      <c r="B5" s="76">
        <f>SUM(Moulin!H3:H72)</f>
        <v>215460.24850000002</v>
      </c>
      <c r="C5" s="76">
        <f t="shared" si="0"/>
        <v>258552.29820000002</v>
      </c>
    </row>
    <row r="6" spans="1:3" ht="15" customHeight="1" x14ac:dyDescent="0.25">
      <c r="A6" s="9" t="s">
        <v>46</v>
      </c>
      <c r="B6" s="76">
        <f>SUM(Nogent!H3:H72)</f>
        <v>512524.36299999978</v>
      </c>
      <c r="C6" s="76">
        <f t="shared" si="0"/>
        <v>615029.23559999967</v>
      </c>
    </row>
    <row r="7" spans="1:3" ht="15" customHeight="1" x14ac:dyDescent="0.25">
      <c r="A7" s="83" t="s">
        <v>2548</v>
      </c>
      <c r="B7" s="84">
        <f>SUM(B2:B6)</f>
        <v>1545537.9339999994</v>
      </c>
      <c r="C7" s="84">
        <f t="shared" si="0"/>
        <v>1854645.5207999994</v>
      </c>
    </row>
    <row r="8" spans="1:3" ht="15" customHeight="1" x14ac:dyDescent="0.25">
      <c r="A8" s="9" t="s">
        <v>118</v>
      </c>
      <c r="B8" s="76">
        <f>SUM('Ambroise Paré'!H3:H72)</f>
        <v>262963.27999999991</v>
      </c>
      <c r="C8" s="76">
        <f t="shared" si="0"/>
        <v>315555.93599999987</v>
      </c>
    </row>
    <row r="9" spans="1:3" ht="15" customHeight="1" x14ac:dyDescent="0.25">
      <c r="A9" s="9" t="s">
        <v>2231</v>
      </c>
      <c r="B9" s="76">
        <f>SUM('Belle-Rive'!H3:H72)</f>
        <v>329366.03200000001</v>
      </c>
      <c r="C9" s="76">
        <f t="shared" si="0"/>
        <v>395239.23839999997</v>
      </c>
    </row>
    <row r="10" spans="1:3" ht="15" customHeight="1" x14ac:dyDescent="0.25">
      <c r="A10" s="9" t="s">
        <v>120</v>
      </c>
      <c r="B10" s="76">
        <f>SUM(Chennevières!H3:H72)</f>
        <v>145966.79099999997</v>
      </c>
      <c r="C10" s="76">
        <f t="shared" si="0"/>
        <v>175160.14919999996</v>
      </c>
    </row>
    <row r="11" spans="1:3" ht="15" customHeight="1" x14ac:dyDescent="0.25">
      <c r="A11" s="9" t="s">
        <v>101</v>
      </c>
      <c r="B11" s="76">
        <f>SUM(Fontenay!H3:H72)</f>
        <v>194303.18199999994</v>
      </c>
      <c r="C11" s="76">
        <f t="shared" si="0"/>
        <v>233163.81839999993</v>
      </c>
    </row>
    <row r="12" spans="1:3" ht="15" customHeight="1" x14ac:dyDescent="0.25">
      <c r="A12" s="9" t="s">
        <v>60</v>
      </c>
      <c r="B12" s="76">
        <f>SUM('La Défense'!H3:H72)</f>
        <v>1253639.7326666664</v>
      </c>
      <c r="C12" s="76">
        <f t="shared" si="0"/>
        <v>1504367.6791999997</v>
      </c>
    </row>
    <row r="13" spans="1:3" ht="15" customHeight="1" x14ac:dyDescent="0.25">
      <c r="A13" s="9" t="s">
        <v>474</v>
      </c>
      <c r="B13" s="76">
        <f>SUM('Nanterre Centre'!H3:H72)</f>
        <v>354076.37183333334</v>
      </c>
      <c r="C13" s="76">
        <f t="shared" si="0"/>
        <v>424891.64620000002</v>
      </c>
    </row>
    <row r="14" spans="1:3" ht="15" customHeight="1" x14ac:dyDescent="0.25">
      <c r="A14" s="9" t="s">
        <v>2549</v>
      </c>
      <c r="B14" s="76">
        <f>SUM('Nanterre échangeur'!H3:H72)</f>
        <v>545207.90966666653</v>
      </c>
      <c r="C14" s="76">
        <f t="shared" si="0"/>
        <v>654249.49159999983</v>
      </c>
    </row>
    <row r="15" spans="1:3" ht="15" customHeight="1" x14ac:dyDescent="0.25">
      <c r="A15" s="9" t="s">
        <v>43</v>
      </c>
      <c r="B15" s="76">
        <f>SUM(Neuilly!H3:H72)</f>
        <v>149435.49300000002</v>
      </c>
      <c r="C15" s="76">
        <f t="shared" si="0"/>
        <v>179322.59160000001</v>
      </c>
    </row>
    <row r="16" spans="1:3" ht="15" customHeight="1" x14ac:dyDescent="0.25">
      <c r="A16" s="9" t="s">
        <v>50</v>
      </c>
      <c r="B16" s="76">
        <f>SUM('Saint-Cloud'!H3:H72)</f>
        <v>279114.89099999995</v>
      </c>
      <c r="C16" s="76">
        <f t="shared" si="0"/>
        <v>334937.8691999999</v>
      </c>
    </row>
    <row r="17" spans="1:3" ht="15" customHeight="1" x14ac:dyDescent="0.25">
      <c r="A17" s="9" t="s">
        <v>44</v>
      </c>
      <c r="B17" s="76">
        <f>SUM(Sévines!H3:H72)</f>
        <v>126017.28699999997</v>
      </c>
      <c r="C17" s="76">
        <f t="shared" si="0"/>
        <v>151220.74439999997</v>
      </c>
    </row>
    <row r="18" spans="1:3" ht="15" customHeight="1" x14ac:dyDescent="0.25">
      <c r="A18" s="83" t="s">
        <v>2550</v>
      </c>
      <c r="B18" s="84">
        <f>SUM(B8:B17)</f>
        <v>3640090.970166666</v>
      </c>
      <c r="C18" s="84">
        <f t="shared" si="0"/>
        <v>4368109.1641999986</v>
      </c>
    </row>
    <row r="19" spans="1:3" ht="15" customHeight="1" x14ac:dyDescent="0.25">
      <c r="A19" s="9" t="s">
        <v>55</v>
      </c>
      <c r="B19" s="76">
        <f>SUM(Bobigny!H3:H72)</f>
        <v>332977.41349999997</v>
      </c>
      <c r="C19" s="76">
        <f t="shared" si="0"/>
        <v>399572.89619999996</v>
      </c>
    </row>
    <row r="20" spans="1:3" ht="15" customHeight="1" x14ac:dyDescent="0.25">
      <c r="A20" s="9" t="s">
        <v>51</v>
      </c>
      <c r="B20" s="76">
        <f>SUM('La Courneuve'!H3:H72)</f>
        <v>133493.45499999999</v>
      </c>
      <c r="C20" s="76">
        <f t="shared" si="0"/>
        <v>160192.14599999998</v>
      </c>
    </row>
    <row r="21" spans="1:3" ht="15" customHeight="1" x14ac:dyDescent="0.25">
      <c r="A21" s="9" t="s">
        <v>52</v>
      </c>
      <c r="B21" s="76">
        <f>SUM(Landy!H3:H72)</f>
        <v>364615.46900000004</v>
      </c>
      <c r="C21" s="76">
        <f t="shared" si="0"/>
        <v>437538.56280000001</v>
      </c>
    </row>
    <row r="22" spans="1:3" ht="15" customHeight="1" x14ac:dyDescent="0.25">
      <c r="A22" s="9" t="s">
        <v>58</v>
      </c>
      <c r="B22" s="76">
        <f>SUM('Lumen-Norton'!H3:H72)</f>
        <v>259568.87549999997</v>
      </c>
      <c r="C22" s="76">
        <f t="shared" si="0"/>
        <v>311482.65059999994</v>
      </c>
    </row>
    <row r="23" spans="1:3" ht="15" customHeight="1" x14ac:dyDescent="0.25">
      <c r="A23" s="9" t="s">
        <v>45</v>
      </c>
      <c r="B23" s="76">
        <f>SUM(Taverny!H3:H72)</f>
        <v>165285.31699999998</v>
      </c>
      <c r="C23" s="76">
        <f t="shared" si="0"/>
        <v>198342.38039999997</v>
      </c>
    </row>
    <row r="24" spans="1:3" ht="15" customHeight="1" x14ac:dyDescent="0.25">
      <c r="A24" s="83" t="s">
        <v>2551</v>
      </c>
      <c r="B24" s="84">
        <f>SUM(B19:B23)</f>
        <v>1255940.53</v>
      </c>
      <c r="C24" s="84">
        <f t="shared" si="0"/>
        <v>1507128.6359999999</v>
      </c>
    </row>
    <row r="25" spans="1:3" ht="15" customHeight="1" x14ac:dyDescent="0.25">
      <c r="A25" s="9" t="s">
        <v>57</v>
      </c>
      <c r="B25" s="76">
        <f>SUM(Antony!H3:H72)</f>
        <v>201369.83199999994</v>
      </c>
      <c r="C25" s="76">
        <f t="shared" si="0"/>
        <v>241643.79839999991</v>
      </c>
    </row>
    <row r="26" spans="1:3" ht="15" customHeight="1" x14ac:dyDescent="0.25">
      <c r="A26" s="9" t="s">
        <v>48</v>
      </c>
      <c r="B26" s="76">
        <f>SUM(Fresnes!H3:H72)</f>
        <v>195177.19799999995</v>
      </c>
      <c r="C26" s="76">
        <f t="shared" si="0"/>
        <v>234212.63759999993</v>
      </c>
    </row>
    <row r="27" spans="1:3" ht="15" customHeight="1" x14ac:dyDescent="0.25">
      <c r="A27" s="9" t="s">
        <v>49</v>
      </c>
      <c r="B27" s="76">
        <f>SUM(Bicêtre!H3:H72)</f>
        <v>258903.62199999994</v>
      </c>
      <c r="C27" s="76">
        <f t="shared" si="0"/>
        <v>310684.34639999992</v>
      </c>
    </row>
    <row r="28" spans="1:3" ht="15" customHeight="1" x14ac:dyDescent="0.25">
      <c r="A28" s="9" t="s">
        <v>53</v>
      </c>
      <c r="B28" s="76">
        <f>SUM(Italie!H3:H72)</f>
        <v>107836.39799999999</v>
      </c>
      <c r="C28" s="76">
        <f t="shared" si="0"/>
        <v>129403.67759999998</v>
      </c>
    </row>
    <row r="29" spans="1:3" ht="15" customHeight="1" x14ac:dyDescent="0.25">
      <c r="A29" s="9" t="s">
        <v>54</v>
      </c>
      <c r="B29" s="76">
        <f>SUM(Orly!H3:H72)</f>
        <v>173262.58799999996</v>
      </c>
      <c r="C29" s="76">
        <f t="shared" si="0"/>
        <v>207915.10559999995</v>
      </c>
    </row>
    <row r="30" spans="1:3" ht="15" customHeight="1" x14ac:dyDescent="0.25">
      <c r="A30" s="83" t="s">
        <v>2552</v>
      </c>
      <c r="B30" s="84">
        <f>SUM(B25:B29)</f>
        <v>936549.6379999998</v>
      </c>
      <c r="C30" s="84">
        <f t="shared" si="0"/>
        <v>1123859.5655999996</v>
      </c>
    </row>
    <row r="31" spans="1:3" s="74" customFormat="1" ht="30" customHeight="1" x14ac:dyDescent="0.25">
      <c r="A31" s="71" t="s">
        <v>2545</v>
      </c>
      <c r="B31" s="82">
        <f>B7+B18+B24+B30</f>
        <v>7378119.0721666645</v>
      </c>
      <c r="C31" s="81">
        <f t="shared" si="0"/>
        <v>8853742.8865999971</v>
      </c>
    </row>
  </sheetData>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120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Préventifs_tunnels!G47</f>
        <v>507</v>
      </c>
      <c r="H3" s="6">
        <f>E3*F3*G3</f>
        <v>3042</v>
      </c>
      <c r="I3" s="68" t="s">
        <v>2519</v>
      </c>
    </row>
    <row r="4" spans="1:9" ht="15" customHeight="1" x14ac:dyDescent="0.25">
      <c r="A4" s="1" t="s">
        <v>8</v>
      </c>
      <c r="B4" s="1" t="s">
        <v>93</v>
      </c>
      <c r="C4" s="1">
        <f>Template!C4</f>
        <v>6</v>
      </c>
      <c r="D4" s="60">
        <v>0</v>
      </c>
      <c r="E4" s="1">
        <f t="shared" si="0"/>
        <v>6</v>
      </c>
      <c r="F4" s="1">
        <v>1</v>
      </c>
      <c r="G4" s="6">
        <f>Préventifs_tunnels!G77</f>
        <v>1306</v>
      </c>
      <c r="H4" s="6">
        <f>E4*F4*G4</f>
        <v>7836</v>
      </c>
      <c r="I4" s="68" t="s">
        <v>2519</v>
      </c>
    </row>
    <row r="5" spans="1:9" ht="15" customHeight="1" x14ac:dyDescent="0.25">
      <c r="A5" s="1" t="s">
        <v>8</v>
      </c>
      <c r="B5" s="1" t="s">
        <v>2</v>
      </c>
      <c r="C5" s="1">
        <f>Template!C5</f>
        <v>1</v>
      </c>
      <c r="D5" s="60">
        <v>0</v>
      </c>
      <c r="E5" s="1">
        <f t="shared" si="0"/>
        <v>1</v>
      </c>
      <c r="F5" s="1">
        <v>1</v>
      </c>
      <c r="G5" s="6">
        <f>Préventifs_tunnels!G17</f>
        <v>1407</v>
      </c>
      <c r="H5" s="6">
        <f>E5*F5*G5</f>
        <v>1407</v>
      </c>
      <c r="I5" s="68" t="s">
        <v>2519</v>
      </c>
    </row>
    <row r="6" spans="1:9" ht="15" customHeight="1" x14ac:dyDescent="0.25">
      <c r="A6" s="1" t="s">
        <v>3</v>
      </c>
      <c r="B6" s="1" t="s">
        <v>4</v>
      </c>
      <c r="C6" s="1">
        <f>Template!C6</f>
        <v>2</v>
      </c>
      <c r="D6" s="60">
        <v>0</v>
      </c>
      <c r="E6" s="1">
        <f t="shared" si="0"/>
        <v>2</v>
      </c>
      <c r="F6" s="1">
        <v>2</v>
      </c>
      <c r="G6" s="6">
        <f>Préventifs_tunnels!G92</f>
        <v>7456.6</v>
      </c>
      <c r="H6" s="6">
        <f t="shared" ref="H6:H70" si="1">E6*F6*G6</f>
        <v>29826.400000000001</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Préventifs_tunnels!G166</f>
        <v>540.5</v>
      </c>
      <c r="H9" s="6">
        <f t="shared" si="1"/>
        <v>540.5</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tunnel'!L51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Préventifs_tunnels!G188</f>
        <v>81.44</v>
      </c>
      <c r="H13" s="6">
        <f t="shared" si="1"/>
        <v>325.76</v>
      </c>
      <c r="I13" s="9" t="s">
        <v>2426</v>
      </c>
    </row>
    <row r="14" spans="1:9" ht="15" customHeight="1" x14ac:dyDescent="0.25">
      <c r="A14" s="1" t="s">
        <v>9</v>
      </c>
      <c r="B14" s="1" t="s">
        <v>7</v>
      </c>
      <c r="C14" s="1">
        <f>Template!C14</f>
        <v>2</v>
      </c>
      <c r="D14" s="60">
        <v>0</v>
      </c>
      <c r="E14" s="1">
        <f t="shared" si="0"/>
        <v>2</v>
      </c>
      <c r="F14" s="1">
        <v>2</v>
      </c>
      <c r="G14" s="6">
        <f>Préventifs_tunnels!G193</f>
        <v>4593.75</v>
      </c>
      <c r="H14" s="6">
        <f t="shared" si="1"/>
        <v>18375</v>
      </c>
      <c r="I14" s="9" t="s">
        <v>2426</v>
      </c>
    </row>
    <row r="15" spans="1:9" ht="15" customHeight="1" x14ac:dyDescent="0.25">
      <c r="A15" s="1" t="s">
        <v>9</v>
      </c>
      <c r="B15" s="1" t="s">
        <v>10</v>
      </c>
      <c r="C15" s="1">
        <f>Template!C15</f>
        <v>0.4</v>
      </c>
      <c r="D15" s="60">
        <v>0</v>
      </c>
      <c r="E15" s="1">
        <f t="shared" si="0"/>
        <v>0.4</v>
      </c>
      <c r="F15" s="1">
        <v>2</v>
      </c>
      <c r="G15" s="6">
        <f>SUM(Préventifs_tunnels!G200:G202)</f>
        <v>16514.12</v>
      </c>
      <c r="H15" s="6">
        <f>E15*F15*G15</f>
        <v>13211.296</v>
      </c>
      <c r="I15" s="68" t="s">
        <v>2518</v>
      </c>
    </row>
    <row r="16" spans="1:9" ht="15" customHeight="1" x14ac:dyDescent="0.25">
      <c r="A16" s="1" t="s">
        <v>76</v>
      </c>
      <c r="B16" s="1" t="s">
        <v>12</v>
      </c>
      <c r="C16" s="1">
        <f>Template!C16</f>
        <v>2</v>
      </c>
      <c r="D16" s="60">
        <v>0</v>
      </c>
      <c r="E16" s="1">
        <f t="shared" si="0"/>
        <v>2</v>
      </c>
      <c r="F16" s="1">
        <v>2</v>
      </c>
      <c r="G16" s="6">
        <f>Préventifs_tunnels!G312</f>
        <v>354.36</v>
      </c>
      <c r="H16" s="6">
        <f>E16*F16*G16</f>
        <v>1417.44</v>
      </c>
      <c r="I16" s="9" t="s">
        <v>2426</v>
      </c>
    </row>
    <row r="17" spans="1:9" ht="15" customHeight="1" x14ac:dyDescent="0.25">
      <c r="A17" s="1" t="s">
        <v>76</v>
      </c>
      <c r="B17" s="1" t="s">
        <v>13</v>
      </c>
      <c r="C17" s="1">
        <f>Template!C17</f>
        <v>2</v>
      </c>
      <c r="D17" s="60">
        <v>0</v>
      </c>
      <c r="E17" s="1">
        <f t="shared" si="0"/>
        <v>2</v>
      </c>
      <c r="F17" s="1">
        <v>2</v>
      </c>
      <c r="G17" s="6">
        <f>Préventifs_tunnels!G337</f>
        <v>942.35</v>
      </c>
      <c r="H17" s="6">
        <f>E17*F17*G17</f>
        <v>3769.4</v>
      </c>
      <c r="I17" s="9" t="s">
        <v>2426</v>
      </c>
    </row>
    <row r="18" spans="1:9" ht="15" customHeight="1" x14ac:dyDescent="0.25">
      <c r="A18" s="1" t="s">
        <v>76</v>
      </c>
      <c r="B18" s="1" t="s">
        <v>75</v>
      </c>
      <c r="C18" s="1">
        <f>Template!C18</f>
        <v>1</v>
      </c>
      <c r="D18" s="60">
        <v>0</v>
      </c>
      <c r="E18" s="1">
        <f t="shared" si="0"/>
        <v>1</v>
      </c>
      <c r="F18" s="62">
        <f>'Equipements par tunnel'!L59</f>
        <v>6</v>
      </c>
      <c r="G18" s="6">
        <f>Préventifs_tunnels!G361</f>
        <v>61.7</v>
      </c>
      <c r="H18" s="6">
        <f>E18*F18*G18</f>
        <v>370.20000000000005</v>
      </c>
      <c r="I18" s="9" t="s">
        <v>2465</v>
      </c>
    </row>
    <row r="19" spans="1:9" ht="15" customHeight="1" x14ac:dyDescent="0.25">
      <c r="A19" s="1" t="s">
        <v>14</v>
      </c>
      <c r="B19" s="1" t="s">
        <v>97</v>
      </c>
      <c r="C19" s="1">
        <f>Template!C19</f>
        <v>1</v>
      </c>
      <c r="D19" s="60">
        <v>0</v>
      </c>
      <c r="E19" s="1">
        <f t="shared" si="0"/>
        <v>1</v>
      </c>
      <c r="F19" s="1">
        <v>1</v>
      </c>
      <c r="G19" s="6">
        <f>Préventifs_tunnels!G376</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Préventifs_tunnels!G377</f>
        <v>220.9</v>
      </c>
      <c r="H20" s="6">
        <f t="shared" si="1"/>
        <v>220.9</v>
      </c>
      <c r="I20" s="9" t="s">
        <v>2425</v>
      </c>
    </row>
    <row r="21" spans="1:9" ht="15" customHeight="1" x14ac:dyDescent="0.25">
      <c r="A21" s="1" t="s">
        <v>14</v>
      </c>
      <c r="B21" s="1" t="s">
        <v>2423</v>
      </c>
      <c r="C21" s="1">
        <f>Template!C21</f>
        <v>1</v>
      </c>
      <c r="D21" s="60">
        <v>0</v>
      </c>
      <c r="E21" s="1">
        <f t="shared" si="0"/>
        <v>1</v>
      </c>
      <c r="F21" s="62">
        <f>'Equipements par tunnel'!L4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tunnel'!L6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Préventifs_tunnels!G424</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Préventifs_tunnels!G446</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Préventifs_tunnels!G722</f>
        <v>1354.56</v>
      </c>
      <c r="H25" s="6">
        <f t="shared" si="1"/>
        <v>677.28</v>
      </c>
      <c r="I25" s="9" t="s">
        <v>2425</v>
      </c>
    </row>
    <row r="26" spans="1:9" ht="15" customHeight="1" x14ac:dyDescent="0.25">
      <c r="A26" s="1" t="s">
        <v>78</v>
      </c>
      <c r="B26" s="1" t="s">
        <v>32</v>
      </c>
      <c r="C26" s="1">
        <f>Template!C26</f>
        <v>0.5</v>
      </c>
      <c r="D26" s="60">
        <v>0</v>
      </c>
      <c r="E26" s="1">
        <f t="shared" si="0"/>
        <v>0.5</v>
      </c>
      <c r="F26" s="1">
        <v>1</v>
      </c>
      <c r="G26" s="6">
        <f>Préventifs_tunnels!G726</f>
        <v>1686.31</v>
      </c>
      <c r="H26" s="6">
        <f t="shared" si="1"/>
        <v>843.15499999999997</v>
      </c>
      <c r="I26" s="9" t="s">
        <v>2425</v>
      </c>
    </row>
    <row r="27" spans="1:9" ht="15" customHeight="1" x14ac:dyDescent="0.25">
      <c r="A27" s="1" t="s">
        <v>78</v>
      </c>
      <c r="B27" s="1" t="s">
        <v>33</v>
      </c>
      <c r="C27" s="1">
        <f>Template!C27</f>
        <v>0</v>
      </c>
      <c r="D27" s="60">
        <v>0</v>
      </c>
      <c r="E27" s="1">
        <f t="shared" si="0"/>
        <v>0</v>
      </c>
      <c r="F27" s="1">
        <v>1</v>
      </c>
      <c r="G27" s="6">
        <f>Préventifs_tunnels!G730</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Préventifs_tunnels!G733</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Préventifs_tunnels!G738</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Préventifs_tunnels!G743</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Préventifs_tunnels!G748</f>
        <v>2525.5100000000002</v>
      </c>
      <c r="H31" s="6">
        <f t="shared" si="1"/>
        <v>1262.7550000000001</v>
      </c>
      <c r="I31" s="9" t="s">
        <v>2425</v>
      </c>
    </row>
    <row r="32" spans="1:9" ht="15" customHeight="1" x14ac:dyDescent="0.25">
      <c r="A32" s="1" t="s">
        <v>78</v>
      </c>
      <c r="B32" s="1" t="s">
        <v>35</v>
      </c>
      <c r="C32" s="1">
        <f>Template!C32</f>
        <v>0.5</v>
      </c>
      <c r="D32" s="60">
        <v>0</v>
      </c>
      <c r="E32" s="1">
        <f t="shared" si="0"/>
        <v>0.5</v>
      </c>
      <c r="F32" s="1">
        <v>1</v>
      </c>
      <c r="G32" s="6">
        <f>Préventifs_tunnels!G754</f>
        <v>3056.29</v>
      </c>
      <c r="H32" s="6">
        <f t="shared" si="1"/>
        <v>1528.145</v>
      </c>
      <c r="I32" s="9" t="s">
        <v>2425</v>
      </c>
    </row>
    <row r="33" spans="1:9" ht="15" customHeight="1" x14ac:dyDescent="0.25">
      <c r="A33" s="1" t="s">
        <v>78</v>
      </c>
      <c r="B33" s="1" t="s">
        <v>36</v>
      </c>
      <c r="C33" s="1">
        <f>Template!C33</f>
        <v>0</v>
      </c>
      <c r="D33" s="60">
        <v>0</v>
      </c>
      <c r="E33" s="1">
        <f t="shared" si="0"/>
        <v>0</v>
      </c>
      <c r="F33" s="1">
        <v>1</v>
      </c>
      <c r="G33" s="6">
        <f>Préventifs_tunnels!G760</f>
        <v>5502.84</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Préventifs_tunnels!G766</f>
        <v>932.29</v>
      </c>
      <c r="H34" s="6">
        <f t="shared" si="1"/>
        <v>932.29</v>
      </c>
      <c r="I34" s="9" t="s">
        <v>2425</v>
      </c>
    </row>
    <row r="35" spans="1:9" ht="15" customHeight="1" x14ac:dyDescent="0.25">
      <c r="A35" s="1" t="s">
        <v>78</v>
      </c>
      <c r="B35" s="1" t="s">
        <v>73</v>
      </c>
      <c r="C35" s="1">
        <f>Template!C35</f>
        <v>0.5</v>
      </c>
      <c r="D35" s="60">
        <v>0</v>
      </c>
      <c r="E35" s="1">
        <f t="shared" si="0"/>
        <v>0.5</v>
      </c>
      <c r="F35" s="62">
        <f>'Equipements par tunnel'!L50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tunnel'!L50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tunnel'!L55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tunnel'!L56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tunnel'!L57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tunnel'!L58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Préventifs_tunnels!G775</f>
        <v>2923.2</v>
      </c>
      <c r="H42" s="6">
        <f t="shared" si="1"/>
        <v>23385.599999999999</v>
      </c>
      <c r="I42" s="9" t="s">
        <v>2426</v>
      </c>
    </row>
    <row r="43" spans="1:9" ht="15" customHeight="1" x14ac:dyDescent="0.25">
      <c r="A43" s="1" t="s">
        <v>19</v>
      </c>
      <c r="B43" s="1" t="s">
        <v>2435</v>
      </c>
      <c r="C43" s="1">
        <f>Template!C43</f>
        <v>1</v>
      </c>
      <c r="D43" s="60">
        <v>0</v>
      </c>
      <c r="E43" s="1">
        <f t="shared" si="0"/>
        <v>1</v>
      </c>
      <c r="F43" s="62">
        <f>'Equipements par tunnel'!L12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tunnel'!L20</f>
        <v>13</v>
      </c>
      <c r="G45" s="6">
        <f>Préventifs_tunnels!G801</f>
        <v>33.6</v>
      </c>
      <c r="H45" s="6">
        <f t="shared" si="1"/>
        <v>436.8</v>
      </c>
      <c r="I45" s="9" t="s">
        <v>2441</v>
      </c>
    </row>
    <row r="46" spans="1:9" ht="15" customHeight="1" x14ac:dyDescent="0.25">
      <c r="A46" s="1" t="s">
        <v>19</v>
      </c>
      <c r="B46" s="1" t="s">
        <v>66</v>
      </c>
      <c r="C46" s="1">
        <f>Template!C46</f>
        <v>1</v>
      </c>
      <c r="D46" s="60">
        <v>0</v>
      </c>
      <c r="E46" s="1">
        <f t="shared" si="0"/>
        <v>1</v>
      </c>
      <c r="F46" s="62">
        <f>'Equipements par tunnel'!L21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tunnel'!L22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tunnel'!L23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tunnel'!L24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tunnel'!L25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tunnel'!L26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f>Préventifs_tunnels!G816</f>
        <v>1943.45</v>
      </c>
      <c r="H52" s="6">
        <f t="shared" si="1"/>
        <v>1943.45</v>
      </c>
      <c r="I52" s="9" t="s">
        <v>2425</v>
      </c>
    </row>
    <row r="53" spans="1:9" ht="15" customHeight="1" x14ac:dyDescent="0.25">
      <c r="A53" s="1" t="s">
        <v>21</v>
      </c>
      <c r="B53" s="1" t="s">
        <v>103</v>
      </c>
      <c r="C53" s="1">
        <f>Template!C53</f>
        <v>1</v>
      </c>
      <c r="D53" s="60">
        <v>0</v>
      </c>
      <c r="E53" s="1">
        <f t="shared" si="0"/>
        <v>1</v>
      </c>
      <c r="F53" s="62">
        <f>'Equipements par tunnel'!L35+'Equipements par tunnel'!L37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tunnel'!L33+'Equipements par tunnel'!L34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Préventifs_tunnels!G875+Préventifs_tunnels!G876</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Préventifs_tunnels!G923+Préventifs_tunnels!G924</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Préventifs_tunnels!G954</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Préventifs_tunnels!G974</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tunnel'!L28</f>
        <v>1</v>
      </c>
      <c r="G64" s="6"/>
      <c r="H64" s="6">
        <f t="shared" si="1"/>
        <v>0</v>
      </c>
      <c r="I64" s="67" t="s">
        <v>2520</v>
      </c>
    </row>
    <row r="65" spans="1:11" ht="15" customHeight="1" x14ac:dyDescent="0.25">
      <c r="A65" s="1" t="s">
        <v>27</v>
      </c>
      <c r="B65" s="1" t="s">
        <v>85</v>
      </c>
      <c r="C65" s="1">
        <f>Template!C65</f>
        <v>1</v>
      </c>
      <c r="D65" s="60">
        <v>0</v>
      </c>
      <c r="E65" s="1">
        <f t="shared" si="0"/>
        <v>1</v>
      </c>
      <c r="F65" s="62">
        <f>'Equipements par tunnel'!L27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tunnel'!L15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tunnel'!L29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12241</v>
      </c>
      <c r="H72" s="6">
        <f>E72*F72*G72</f>
        <v>12241</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K72"/>
  <sheetViews>
    <sheetView workbookViewId="0">
      <pane ySplit="2" topLeftCell="A53"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SUM(Préventifs_tunnels!G48:G49)</f>
        <v>1014</v>
      </c>
      <c r="H3" s="6">
        <f>E3*F3*G3</f>
        <v>12168</v>
      </c>
      <c r="I3" s="68" t="s">
        <v>2503</v>
      </c>
    </row>
    <row r="4" spans="1:9" ht="15" customHeight="1" x14ac:dyDescent="0.25">
      <c r="A4" s="1" t="s">
        <v>8</v>
      </c>
      <c r="B4" s="1" t="s">
        <v>93</v>
      </c>
      <c r="C4" s="1">
        <f>Template!C4</f>
        <v>6</v>
      </c>
      <c r="D4" s="60">
        <v>0</v>
      </c>
      <c r="E4" s="1">
        <f t="shared" si="0"/>
        <v>6</v>
      </c>
      <c r="F4" s="1">
        <v>2</v>
      </c>
      <c r="G4" s="6">
        <f>SUM(Préventifs_tunnels!G78:G79)</f>
        <v>2612</v>
      </c>
      <c r="H4" s="6">
        <f>E4*F4*G4</f>
        <v>31344</v>
      </c>
      <c r="I4" s="68" t="s">
        <v>2503</v>
      </c>
    </row>
    <row r="5" spans="1:9" ht="15" customHeight="1" x14ac:dyDescent="0.25">
      <c r="A5" s="1" t="s">
        <v>8</v>
      </c>
      <c r="B5" s="1" t="s">
        <v>2</v>
      </c>
      <c r="C5" s="1">
        <f>Template!C5</f>
        <v>1</v>
      </c>
      <c r="D5" s="60">
        <v>0</v>
      </c>
      <c r="E5" s="1">
        <f t="shared" si="0"/>
        <v>1</v>
      </c>
      <c r="F5" s="1">
        <v>2</v>
      </c>
      <c r="G5" s="6">
        <f>SUM(Préventifs_tunnels!G18:G19)</f>
        <v>2814</v>
      </c>
      <c r="H5" s="6">
        <f t="shared" ref="H5:H70" si="1">E5*F5*G5</f>
        <v>5628</v>
      </c>
      <c r="I5" s="68" t="s">
        <v>2503</v>
      </c>
    </row>
    <row r="6" spans="1:9" ht="15" customHeight="1" x14ac:dyDescent="0.25">
      <c r="A6" s="1" t="s">
        <v>3</v>
      </c>
      <c r="B6" s="1" t="s">
        <v>4</v>
      </c>
      <c r="C6" s="1">
        <f>Template!C6</f>
        <v>2</v>
      </c>
      <c r="D6" s="60">
        <v>0</v>
      </c>
      <c r="E6" s="1">
        <f t="shared" si="0"/>
        <v>2</v>
      </c>
      <c r="F6" s="1">
        <v>2</v>
      </c>
      <c r="G6" s="6">
        <f>Préventifs_tunnels!G93</f>
        <v>7700.59</v>
      </c>
      <c r="H6" s="6">
        <f t="shared" si="1"/>
        <v>30802.36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Préventifs_tunnels!G165</f>
        <v>432.4</v>
      </c>
      <c r="H9" s="6">
        <f t="shared" si="1"/>
        <v>432.4</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tunnel'!O51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Préventifs_tunnels!G194</f>
        <v>3265.72</v>
      </c>
      <c r="H14" s="6">
        <f t="shared" si="1"/>
        <v>13062.88</v>
      </c>
      <c r="I14" s="9" t="s">
        <v>2426</v>
      </c>
    </row>
    <row r="15" spans="1:9" ht="15" customHeight="1" x14ac:dyDescent="0.25">
      <c r="A15" s="1" t="s">
        <v>9</v>
      </c>
      <c r="B15" s="1" t="s">
        <v>10</v>
      </c>
      <c r="C15" s="1">
        <f>Template!C15</f>
        <v>0.4</v>
      </c>
      <c r="D15" s="60">
        <v>0</v>
      </c>
      <c r="E15" s="1">
        <f t="shared" si="0"/>
        <v>0.4</v>
      </c>
      <c r="F15" s="1">
        <v>2</v>
      </c>
      <c r="G15" s="6">
        <f>SUM(Préventifs_tunnels!G203:G205)</f>
        <v>11739.99</v>
      </c>
      <c r="H15" s="6">
        <f t="shared" si="1"/>
        <v>9391.9920000000002</v>
      </c>
      <c r="I15" s="68" t="s">
        <v>2518</v>
      </c>
    </row>
    <row r="16" spans="1:9" ht="15" customHeight="1" x14ac:dyDescent="0.25">
      <c r="A16" s="1" t="s">
        <v>76</v>
      </c>
      <c r="B16" s="1" t="s">
        <v>12</v>
      </c>
      <c r="C16" s="1">
        <f>Template!C16</f>
        <v>2</v>
      </c>
      <c r="D16" s="60">
        <v>0</v>
      </c>
      <c r="E16" s="1">
        <f t="shared" si="0"/>
        <v>2</v>
      </c>
      <c r="F16" s="1">
        <v>2</v>
      </c>
      <c r="G16" s="6">
        <f>Préventifs_tunnels!G313</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Préventifs_tunnels!G338</f>
        <v>794.03</v>
      </c>
      <c r="H17" s="6">
        <f t="shared" si="1"/>
        <v>3176.12</v>
      </c>
      <c r="I17" s="9" t="s">
        <v>2426</v>
      </c>
    </row>
    <row r="18" spans="1:9" ht="15" customHeight="1" x14ac:dyDescent="0.25">
      <c r="A18" s="1" t="s">
        <v>76</v>
      </c>
      <c r="B18" s="1" t="s">
        <v>75</v>
      </c>
      <c r="C18" s="1">
        <f>Template!C18</f>
        <v>1</v>
      </c>
      <c r="D18" s="60">
        <v>0</v>
      </c>
      <c r="E18" s="1">
        <f t="shared" si="0"/>
        <v>1</v>
      </c>
      <c r="F18" s="62">
        <f>'Equipements par tunnel'!O59</f>
        <v>16</v>
      </c>
      <c r="G18" s="6">
        <f>Préventifs_tunnels!G361</f>
        <v>61.7</v>
      </c>
      <c r="H18" s="6">
        <f t="shared" si="1"/>
        <v>987.2</v>
      </c>
      <c r="I18" s="9" t="s">
        <v>2465</v>
      </c>
    </row>
    <row r="19" spans="1:9" ht="15" customHeight="1" x14ac:dyDescent="0.25">
      <c r="A19" s="1" t="s">
        <v>14</v>
      </c>
      <c r="B19" s="1" t="s">
        <v>97</v>
      </c>
      <c r="C19" s="1">
        <f>Template!C19</f>
        <v>1</v>
      </c>
      <c r="D19" s="60">
        <v>0</v>
      </c>
      <c r="E19" s="1">
        <f t="shared" si="0"/>
        <v>1</v>
      </c>
      <c r="F19" s="1">
        <v>1</v>
      </c>
      <c r="G19" s="6">
        <f>Préventifs_tunnels!G378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Préventifs_tunnels!G379</f>
        <v>686.42</v>
      </c>
      <c r="H20" s="6">
        <f t="shared" si="1"/>
        <v>686.42</v>
      </c>
      <c r="I20" s="9" t="s">
        <v>2425</v>
      </c>
    </row>
    <row r="21" spans="1:9" ht="15" customHeight="1" x14ac:dyDescent="0.25">
      <c r="A21" s="1" t="s">
        <v>14</v>
      </c>
      <c r="B21" s="1" t="s">
        <v>2423</v>
      </c>
      <c r="C21" s="1">
        <f>Template!C21</f>
        <v>1</v>
      </c>
      <c r="D21" s="60">
        <v>0</v>
      </c>
      <c r="E21" s="1">
        <f t="shared" si="0"/>
        <v>1</v>
      </c>
      <c r="F21" s="62">
        <f>'Equipements par tunnel'!O4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tunnel'!O6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Préventifs_tunnels!G425</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Préventifs_tunnels!G447</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Préventifs_tunnels!G721</f>
        <v>1917.89</v>
      </c>
      <c r="H25" s="6">
        <f t="shared" si="1"/>
        <v>958.94500000000005</v>
      </c>
      <c r="I25" s="9" t="s">
        <v>2425</v>
      </c>
    </row>
    <row r="26" spans="1:9" ht="15" customHeight="1" x14ac:dyDescent="0.25">
      <c r="A26" s="1" t="s">
        <v>78</v>
      </c>
      <c r="B26" s="1" t="s">
        <v>32</v>
      </c>
      <c r="C26" s="1">
        <f>Template!C26</f>
        <v>0.5</v>
      </c>
      <c r="D26" s="60">
        <v>0</v>
      </c>
      <c r="E26" s="1">
        <f t="shared" si="0"/>
        <v>0.5</v>
      </c>
      <c r="F26" s="1">
        <v>1</v>
      </c>
      <c r="G26" s="6">
        <f>Préventifs_tunnels!G725</f>
        <v>2670.58</v>
      </c>
      <c r="H26" s="6">
        <f t="shared" si="1"/>
        <v>1335.29</v>
      </c>
      <c r="I26" s="9" t="s">
        <v>2425</v>
      </c>
    </row>
    <row r="27" spans="1:9" ht="15" customHeight="1" x14ac:dyDescent="0.25">
      <c r="A27" s="1" t="s">
        <v>78</v>
      </c>
      <c r="B27" s="1" t="s">
        <v>33</v>
      </c>
      <c r="C27" s="1">
        <f>Template!C27</f>
        <v>0</v>
      </c>
      <c r="D27" s="60">
        <v>0</v>
      </c>
      <c r="E27" s="1">
        <f t="shared" si="0"/>
        <v>0</v>
      </c>
      <c r="F27" s="1">
        <v>1</v>
      </c>
      <c r="G27" s="6">
        <f>Préventifs_tunnels!G729</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Préventifs_tunnels!G737</f>
        <v>1511.36</v>
      </c>
      <c r="H28" s="6">
        <f t="shared" si="1"/>
        <v>755.68</v>
      </c>
      <c r="I28" s="9" t="s">
        <v>2425</v>
      </c>
    </row>
    <row r="29" spans="1:9" ht="15" customHeight="1" x14ac:dyDescent="0.25">
      <c r="A29" s="1" t="s">
        <v>78</v>
      </c>
      <c r="B29" s="1" t="s">
        <v>16</v>
      </c>
      <c r="C29" s="1">
        <f>Template!C29</f>
        <v>0.5</v>
      </c>
      <c r="D29" s="60">
        <v>0</v>
      </c>
      <c r="E29" s="1">
        <f t="shared" si="0"/>
        <v>0.5</v>
      </c>
      <c r="F29" s="1">
        <v>1</v>
      </c>
      <c r="G29" s="6">
        <f>Préventifs_tunnels!G742</f>
        <v>2051.15</v>
      </c>
      <c r="H29" s="6">
        <f t="shared" si="1"/>
        <v>1025.575</v>
      </c>
      <c r="I29" s="9" t="s">
        <v>2425</v>
      </c>
    </row>
    <row r="30" spans="1:9" ht="15" customHeight="1" x14ac:dyDescent="0.25">
      <c r="A30" s="1" t="s">
        <v>78</v>
      </c>
      <c r="B30" s="1" t="s">
        <v>17</v>
      </c>
      <c r="C30" s="1">
        <f>Template!C30</f>
        <v>0</v>
      </c>
      <c r="D30" s="60">
        <v>0</v>
      </c>
      <c r="E30" s="1">
        <f t="shared" si="0"/>
        <v>0</v>
      </c>
      <c r="F30" s="1">
        <v>1</v>
      </c>
      <c r="G30" s="6">
        <f>Préventifs_tunnels!G747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Préventifs_tunnels!G753</f>
        <v>3776.4</v>
      </c>
      <c r="H31" s="6">
        <f t="shared" si="1"/>
        <v>1888.2</v>
      </c>
      <c r="I31" s="9" t="s">
        <v>2425</v>
      </c>
    </row>
    <row r="32" spans="1:9" ht="15" customHeight="1" x14ac:dyDescent="0.25">
      <c r="A32" s="1" t="s">
        <v>78</v>
      </c>
      <c r="B32" s="1" t="s">
        <v>35</v>
      </c>
      <c r="C32" s="1">
        <f>Template!C32</f>
        <v>0.5</v>
      </c>
      <c r="D32" s="60">
        <v>0</v>
      </c>
      <c r="E32" s="1">
        <f t="shared" si="0"/>
        <v>0.5</v>
      </c>
      <c r="F32" s="1">
        <v>1</v>
      </c>
      <c r="G32" s="6">
        <f>Préventifs_tunnels!G759</f>
        <v>4661.04</v>
      </c>
      <c r="H32" s="6">
        <f t="shared" si="1"/>
        <v>2330.52</v>
      </c>
      <c r="I32" s="9" t="s">
        <v>2425</v>
      </c>
    </row>
    <row r="33" spans="1:9" ht="15" customHeight="1" x14ac:dyDescent="0.25">
      <c r="A33" s="1" t="s">
        <v>78</v>
      </c>
      <c r="B33" s="1" t="s">
        <v>36</v>
      </c>
      <c r="C33" s="1">
        <f>Template!C33</f>
        <v>0</v>
      </c>
      <c r="D33" s="60">
        <v>0</v>
      </c>
      <c r="E33" s="1">
        <f t="shared" si="0"/>
        <v>0</v>
      </c>
      <c r="F33" s="1">
        <v>1</v>
      </c>
      <c r="G33" s="6">
        <f>Préventifs_tunnels!G765</f>
        <v>8738.6200000000008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Préventifs_tunnels!G767</f>
        <v>1165.3599999999999</v>
      </c>
      <c r="H34" s="6">
        <f t="shared" si="1"/>
        <v>1165.3599999999999</v>
      </c>
      <c r="I34" s="9" t="s">
        <v>2425</v>
      </c>
    </row>
    <row r="35" spans="1:9" ht="15" customHeight="1" x14ac:dyDescent="0.25">
      <c r="A35" s="1" t="s">
        <v>78</v>
      </c>
      <c r="B35" s="1" t="s">
        <v>73</v>
      </c>
      <c r="C35" s="1">
        <f>Template!C35</f>
        <v>0.5</v>
      </c>
      <c r="D35" s="60">
        <v>0</v>
      </c>
      <c r="E35" s="1">
        <f t="shared" si="0"/>
        <v>0.5</v>
      </c>
      <c r="F35" s="62">
        <f>'Equipements par tunnel'!O50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tunnel'!O50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tunnel'!O55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tunnel'!O56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tunnel'!O57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tunnel'!O58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Préventifs_tunnels!G776</f>
        <v>2929.5</v>
      </c>
      <c r="H42" s="6">
        <f t="shared" si="1"/>
        <v>23436</v>
      </c>
      <c r="I42" s="9" t="s">
        <v>2426</v>
      </c>
    </row>
    <row r="43" spans="1:9" ht="15" customHeight="1" x14ac:dyDescent="0.25">
      <c r="A43" s="1" t="s">
        <v>19</v>
      </c>
      <c r="B43" s="1" t="s">
        <v>2435</v>
      </c>
      <c r="C43" s="1">
        <f>Template!C43</f>
        <v>1</v>
      </c>
      <c r="D43" s="60">
        <v>0</v>
      </c>
      <c r="E43" s="1">
        <f t="shared" si="0"/>
        <v>1</v>
      </c>
      <c r="F43" s="62">
        <f>'Equipements par tunnel'!O12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tunnel'!O20</f>
        <v>24</v>
      </c>
      <c r="G45" s="6">
        <f>Préventifs_tunnels!G801</f>
        <v>33.6</v>
      </c>
      <c r="H45" s="6">
        <f t="shared" si="1"/>
        <v>806.40000000000009</v>
      </c>
      <c r="I45" s="9" t="s">
        <v>2441</v>
      </c>
    </row>
    <row r="46" spans="1:9" ht="15" customHeight="1" x14ac:dyDescent="0.25">
      <c r="A46" s="1" t="s">
        <v>19</v>
      </c>
      <c r="B46" s="1" t="s">
        <v>66</v>
      </c>
      <c r="C46" s="1">
        <f>Template!C46</f>
        <v>1</v>
      </c>
      <c r="D46" s="60">
        <v>0</v>
      </c>
      <c r="E46" s="1">
        <f t="shared" si="0"/>
        <v>1</v>
      </c>
      <c r="F46" s="62">
        <f>'Equipements par tunnel'!O21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tunnel'!O22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tunnel'!O23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tunnel'!O24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tunnel'!O25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tunnel'!O26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Préventifs_tunnels!G817</f>
        <v>1925.53</v>
      </c>
      <c r="H52" s="6">
        <f t="shared" si="1"/>
        <v>1925.53</v>
      </c>
      <c r="I52" s="9" t="s">
        <v>2425</v>
      </c>
    </row>
    <row r="53" spans="1:9" ht="15" customHeight="1" x14ac:dyDescent="0.25">
      <c r="A53" s="1" t="s">
        <v>21</v>
      </c>
      <c r="B53" s="1" t="s">
        <v>103</v>
      </c>
      <c r="C53" s="1">
        <f>Template!C53</f>
        <v>1</v>
      </c>
      <c r="D53" s="60">
        <v>0</v>
      </c>
      <c r="E53" s="1">
        <f t="shared" si="0"/>
        <v>1</v>
      </c>
      <c r="F53" s="62">
        <f>'Equipements par tunnel'!O35+'Equipements par tunnel'!O37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tunnel'!O33+'Equipements par tunnel'!O34</f>
        <v>10</v>
      </c>
      <c r="G54" s="6">
        <f>Préventifs_tunnels!G836</f>
        <v>128.27000000000001</v>
      </c>
      <c r="H54" s="6">
        <f t="shared" si="1"/>
        <v>1282.7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Préventifs_tunnels!G871+Préventifs_tunnels!G872</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Préventifs_tunnels!G919+Préventifs_tunnels!G920</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Préventifs_tunnels!G952</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Préventifs_tunnels!G976</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2521</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tunnel'!O28</f>
        <v>0</v>
      </c>
      <c r="G64" s="6"/>
      <c r="H64" s="6">
        <f t="shared" si="1"/>
        <v>0</v>
      </c>
      <c r="I64" s="67" t="s">
        <v>2521</v>
      </c>
    </row>
    <row r="65" spans="1:11" ht="15" customHeight="1" x14ac:dyDescent="0.25">
      <c r="A65" s="1" t="s">
        <v>27</v>
      </c>
      <c r="B65" s="1" t="s">
        <v>85</v>
      </c>
      <c r="C65" s="1">
        <f>Template!C65</f>
        <v>1</v>
      </c>
      <c r="D65" s="60">
        <v>0</v>
      </c>
      <c r="E65" s="1">
        <f t="shared" si="0"/>
        <v>1</v>
      </c>
      <c r="F65" s="62">
        <f>'Equipements par tunnel'!O27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tunnel'!O15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tunnel'!O29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22292</v>
      </c>
      <c r="H72" s="6">
        <f>E72*F72*G72</f>
        <v>22292</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K72"/>
  <sheetViews>
    <sheetView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2534</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2534</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2534</v>
      </c>
    </row>
    <row r="6" spans="1:9" ht="15" customHeight="1" x14ac:dyDescent="0.25">
      <c r="A6" s="1" t="s">
        <v>3</v>
      </c>
      <c r="B6" s="1" t="s">
        <v>4</v>
      </c>
      <c r="C6" s="1">
        <f>Template!C6</f>
        <v>2</v>
      </c>
      <c r="D6" s="60">
        <v>0</v>
      </c>
      <c r="E6" s="1">
        <f t="shared" si="0"/>
        <v>2</v>
      </c>
      <c r="F6" s="1">
        <v>2</v>
      </c>
      <c r="G6" s="6">
        <f>Préventifs_tunnels!G98</f>
        <v>45421.61</v>
      </c>
      <c r="H6" s="6">
        <f t="shared" ref="H6:H70" si="1">E6*F6*G6</f>
        <v>181686.44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Préventifs_tunnels!G174</f>
        <v>432.4</v>
      </c>
      <c r="H9" s="6">
        <f t="shared" si="1"/>
        <v>432.4</v>
      </c>
      <c r="I9" s="68" t="s">
        <v>2538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tunnel'!P51</f>
        <v>119</v>
      </c>
      <c r="G11" s="6">
        <f>Préventifs_tunnels!G114</f>
        <v>864.8</v>
      </c>
      <c r="H11" s="6">
        <f t="shared" si="1"/>
        <v>102911.2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SUM(Préventifs_tunnels!G261:G262)</f>
        <v>3749.8999999999996</v>
      </c>
      <c r="H13" s="6">
        <f t="shared" si="1"/>
        <v>14999.599999999999</v>
      </c>
      <c r="I13" s="9" t="s">
        <v>2536</v>
      </c>
    </row>
    <row r="14" spans="1:9" ht="15" customHeight="1" x14ac:dyDescent="0.25">
      <c r="A14" s="1" t="s">
        <v>9</v>
      </c>
      <c r="B14" s="1" t="s">
        <v>7</v>
      </c>
      <c r="C14" s="1">
        <f>Template!C14</f>
        <v>2</v>
      </c>
      <c r="D14" s="60">
        <v>0</v>
      </c>
      <c r="E14" s="1">
        <f t="shared" si="0"/>
        <v>2</v>
      </c>
      <c r="F14" s="1">
        <v>2</v>
      </c>
      <c r="G14" s="6">
        <f>SUM(Préventifs_tunnels!G267:G268)</f>
        <v>65465.65</v>
      </c>
      <c r="H14" s="6">
        <f t="shared" si="1"/>
        <v>261862.6</v>
      </c>
      <c r="I14" s="9" t="s">
        <v>2536</v>
      </c>
    </row>
    <row r="15" spans="1:9" ht="15" customHeight="1" x14ac:dyDescent="0.25">
      <c r="A15" s="1" t="s">
        <v>9</v>
      </c>
      <c r="B15" s="1" t="s">
        <v>10</v>
      </c>
      <c r="C15" s="1">
        <f>Template!C15</f>
        <v>0.4</v>
      </c>
      <c r="D15" s="60">
        <v>0</v>
      </c>
      <c r="E15" s="1">
        <f t="shared" si="0"/>
        <v>0.4</v>
      </c>
      <c r="F15" s="1">
        <v>2</v>
      </c>
      <c r="G15" s="6">
        <f>SUM(Préventifs_tunnels!G273:G278)</f>
        <v>257735.57</v>
      </c>
      <c r="H15" s="6">
        <f t="shared" si="1"/>
        <v>206188.45600000001</v>
      </c>
      <c r="I15" s="63" t="s">
        <v>2467</v>
      </c>
    </row>
    <row r="16" spans="1:9" ht="15" customHeight="1" x14ac:dyDescent="0.25">
      <c r="A16" s="1" t="s">
        <v>76</v>
      </c>
      <c r="B16" s="1" t="s">
        <v>12</v>
      </c>
      <c r="C16" s="1">
        <f>Template!C16</f>
        <v>2</v>
      </c>
      <c r="D16" s="60">
        <v>0</v>
      </c>
      <c r="E16" s="1">
        <f t="shared" si="0"/>
        <v>2</v>
      </c>
      <c r="F16" s="1">
        <v>2</v>
      </c>
      <c r="G16" s="6">
        <f>SUM(Préventifs_tunnels!G325:G326)</f>
        <v>4630.32</v>
      </c>
      <c r="H16" s="6">
        <f t="shared" si="1"/>
        <v>18521.28</v>
      </c>
      <c r="I16" s="9" t="s">
        <v>2536</v>
      </c>
    </row>
    <row r="17" spans="1:9" ht="15" customHeight="1" x14ac:dyDescent="0.25">
      <c r="A17" s="1" t="s">
        <v>76</v>
      </c>
      <c r="B17" s="1" t="s">
        <v>13</v>
      </c>
      <c r="C17" s="1">
        <f>Template!C17</f>
        <v>2</v>
      </c>
      <c r="D17" s="60">
        <v>0</v>
      </c>
      <c r="E17" s="1">
        <f t="shared" si="0"/>
        <v>2</v>
      </c>
      <c r="F17" s="1">
        <v>2</v>
      </c>
      <c r="G17" s="6">
        <f>SUM(Préventifs_tunnels!G350:G351)</f>
        <v>17295.41</v>
      </c>
      <c r="H17" s="6">
        <f t="shared" si="1"/>
        <v>69181.64</v>
      </c>
      <c r="I17" s="9" t="s">
        <v>2536</v>
      </c>
    </row>
    <row r="18" spans="1:9" ht="15" customHeight="1" x14ac:dyDescent="0.25">
      <c r="A18" s="1" t="s">
        <v>76</v>
      </c>
      <c r="B18" s="1" t="s">
        <v>75</v>
      </c>
      <c r="C18" s="1">
        <f>Template!C18</f>
        <v>1</v>
      </c>
      <c r="D18" s="60">
        <v>0</v>
      </c>
      <c r="E18" s="1">
        <f t="shared" si="0"/>
        <v>1</v>
      </c>
      <c r="F18" s="62">
        <f>'Equipements par tunnel'!P59</f>
        <v>67</v>
      </c>
      <c r="G18" s="6">
        <f>Préventifs_tunnels!G361</f>
        <v>61.7</v>
      </c>
      <c r="H18" s="6">
        <f t="shared" si="1"/>
        <v>4133.9000000000005</v>
      </c>
      <c r="I18" s="9" t="s">
        <v>2465</v>
      </c>
    </row>
    <row r="19" spans="1:9" ht="15" customHeight="1" x14ac:dyDescent="0.25">
      <c r="A19" s="1" t="s">
        <v>14</v>
      </c>
      <c r="B19" s="1" t="s">
        <v>97</v>
      </c>
      <c r="C19" s="1">
        <f>Template!C19</f>
        <v>1</v>
      </c>
      <c r="D19" s="60">
        <v>0</v>
      </c>
      <c r="E19" s="1">
        <f t="shared" si="0"/>
        <v>1</v>
      </c>
      <c r="F19" s="1">
        <v>1</v>
      </c>
      <c r="G19" s="6">
        <f>Préventifs_tunnels!G364</f>
        <v>941.83</v>
      </c>
      <c r="H19" s="6">
        <f t="shared" si="1"/>
        <v>941.83</v>
      </c>
      <c r="I19" s="9" t="s">
        <v>2425</v>
      </c>
    </row>
    <row r="20" spans="1:9" ht="15" customHeight="1" x14ac:dyDescent="0.25">
      <c r="A20" s="1" t="s">
        <v>14</v>
      </c>
      <c r="B20" s="1" t="s">
        <v>98</v>
      </c>
      <c r="C20" s="1">
        <f>Template!C20</f>
        <v>1</v>
      </c>
      <c r="D20" s="60">
        <v>0</v>
      </c>
      <c r="E20" s="1">
        <f t="shared" si="0"/>
        <v>1</v>
      </c>
      <c r="F20" s="1">
        <v>1</v>
      </c>
      <c r="G20" s="6">
        <f>Préventifs_tunnels!G365</f>
        <v>3689.6</v>
      </c>
      <c r="H20" s="6">
        <f t="shared" si="1"/>
        <v>3689.6</v>
      </c>
      <c r="I20" s="9" t="s">
        <v>2425</v>
      </c>
    </row>
    <row r="21" spans="1:9" ht="15" customHeight="1" x14ac:dyDescent="0.25">
      <c r="A21" s="1" t="s">
        <v>14</v>
      </c>
      <c r="B21" s="1" t="s">
        <v>2423</v>
      </c>
      <c r="C21" s="1">
        <f>Template!C21</f>
        <v>1</v>
      </c>
      <c r="D21" s="60">
        <v>0</v>
      </c>
      <c r="E21" s="1">
        <f t="shared" si="0"/>
        <v>1</v>
      </c>
      <c r="F21" s="62">
        <f>'Equipements par tunnel'!P4</f>
        <v>8</v>
      </c>
      <c r="G21" s="6">
        <f>Préventifs_tunnels!G406</f>
        <v>195.35</v>
      </c>
      <c r="H21" s="6">
        <f t="shared" si="1"/>
        <v>1562.8</v>
      </c>
      <c r="I21" s="9" t="s">
        <v>2421</v>
      </c>
    </row>
    <row r="22" spans="1:9" ht="15" customHeight="1" x14ac:dyDescent="0.25">
      <c r="A22" s="1" t="s">
        <v>14</v>
      </c>
      <c r="B22" s="1" t="s">
        <v>2424</v>
      </c>
      <c r="C22" s="1">
        <f>Template!C22</f>
        <v>1</v>
      </c>
      <c r="D22" s="60">
        <v>0</v>
      </c>
      <c r="E22" s="1">
        <f t="shared" si="0"/>
        <v>1</v>
      </c>
      <c r="F22" s="62">
        <f>'Equipements par tunnel'!P6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Préventifs_tunnels!G419</f>
        <v>6082.62</v>
      </c>
      <c r="H23" s="6">
        <f t="shared" si="1"/>
        <v>24330.48</v>
      </c>
      <c r="I23" s="9" t="s">
        <v>2425</v>
      </c>
    </row>
    <row r="24" spans="1:9" ht="15" customHeight="1" x14ac:dyDescent="0.25">
      <c r="A24" s="3" t="s">
        <v>42</v>
      </c>
      <c r="B24" s="1" t="s">
        <v>30</v>
      </c>
      <c r="C24" s="1">
        <f>Template!C24</f>
        <v>4</v>
      </c>
      <c r="D24" s="60">
        <v>0</v>
      </c>
      <c r="E24" s="1">
        <f t="shared" si="0"/>
        <v>4</v>
      </c>
      <c r="F24" s="1">
        <v>1</v>
      </c>
      <c r="G24" s="6">
        <f>Préventifs_tunnels!G441</f>
        <v>2069.25</v>
      </c>
      <c r="H24" s="6">
        <f t="shared" si="1"/>
        <v>8277</v>
      </c>
      <c r="I24" s="9" t="s">
        <v>2425</v>
      </c>
    </row>
    <row r="25" spans="1:9" ht="15" customHeight="1" x14ac:dyDescent="0.25">
      <c r="A25" s="1" t="s">
        <v>78</v>
      </c>
      <c r="B25" s="1" t="s">
        <v>31</v>
      </c>
      <c r="C25" s="1">
        <f>Template!C25</f>
        <v>0.5</v>
      </c>
      <c r="D25" s="60">
        <v>0</v>
      </c>
      <c r="E25" s="1">
        <f t="shared" si="0"/>
        <v>0.5</v>
      </c>
      <c r="F25" s="1">
        <v>1</v>
      </c>
      <c r="G25" s="6">
        <f>SUM(Préventifs_tunnels!G649:G650)</f>
        <v>26209.71</v>
      </c>
      <c r="H25" s="6">
        <f t="shared" si="1"/>
        <v>13104.855</v>
      </c>
      <c r="I25" s="9" t="s">
        <v>2539</v>
      </c>
    </row>
    <row r="26" spans="1:9" ht="15" customHeight="1" x14ac:dyDescent="0.25">
      <c r="A26" s="1" t="s">
        <v>78</v>
      </c>
      <c r="B26" s="1" t="s">
        <v>32</v>
      </c>
      <c r="C26" s="1">
        <f>Template!C26</f>
        <v>0.5</v>
      </c>
      <c r="D26" s="60">
        <v>0</v>
      </c>
      <c r="E26" s="1">
        <f t="shared" si="0"/>
        <v>0.5</v>
      </c>
      <c r="F26" s="1">
        <v>1</v>
      </c>
      <c r="G26" s="6">
        <f>SUM(Préventifs_tunnels!G656:G657)</f>
        <v>36845.729999999996</v>
      </c>
      <c r="H26" s="6">
        <f t="shared" si="1"/>
        <v>18422.864999999998</v>
      </c>
      <c r="I26" s="9" t="s">
        <v>2539</v>
      </c>
    </row>
    <row r="27" spans="1:9" ht="15" customHeight="1" x14ac:dyDescent="0.25">
      <c r="A27" s="1" t="s">
        <v>78</v>
      </c>
      <c r="B27" s="1" t="s">
        <v>33</v>
      </c>
      <c r="C27" s="1">
        <f>Template!C27</f>
        <v>0</v>
      </c>
      <c r="D27" s="60">
        <v>0</v>
      </c>
      <c r="E27" s="1">
        <f t="shared" si="0"/>
        <v>0</v>
      </c>
      <c r="F27" s="1">
        <v>1</v>
      </c>
      <c r="G27" s="6">
        <f>SUM(Préventifs_tunnels!G663:G664)</f>
        <v>80690.53</v>
      </c>
      <c r="H27" s="6">
        <f t="shared" si="1"/>
        <v>0</v>
      </c>
      <c r="I27" s="9" t="s">
        <v>2539</v>
      </c>
    </row>
    <row r="28" spans="1:9" ht="15" customHeight="1" x14ac:dyDescent="0.25">
      <c r="A28" s="1" t="s">
        <v>78</v>
      </c>
      <c r="B28" s="1" t="s">
        <v>15</v>
      </c>
      <c r="C28" s="1">
        <f>Template!C28</f>
        <v>0.5</v>
      </c>
      <c r="D28" s="60">
        <v>0</v>
      </c>
      <c r="E28" s="1">
        <f t="shared" si="0"/>
        <v>0.5</v>
      </c>
      <c r="F28" s="1">
        <v>1</v>
      </c>
      <c r="G28" s="6">
        <f>SUM(Préventifs_tunnels!G670:G671)</f>
        <v>21034.739999999998</v>
      </c>
      <c r="H28" s="6">
        <f t="shared" si="1"/>
        <v>10517.369999999999</v>
      </c>
      <c r="I28" s="9" t="s">
        <v>2539</v>
      </c>
    </row>
    <row r="29" spans="1:9" ht="15" customHeight="1" x14ac:dyDescent="0.25">
      <c r="A29" s="1" t="s">
        <v>78</v>
      </c>
      <c r="B29" s="1" t="s">
        <v>16</v>
      </c>
      <c r="C29" s="1">
        <f>Template!C29</f>
        <v>0.5</v>
      </c>
      <c r="D29" s="60">
        <v>0</v>
      </c>
      <c r="E29" s="1">
        <f t="shared" si="0"/>
        <v>0.5</v>
      </c>
      <c r="F29" s="1">
        <v>1</v>
      </c>
      <c r="G29" s="6">
        <f>SUM(Préventifs_tunnels!G677:G678)</f>
        <v>25675.41</v>
      </c>
      <c r="H29" s="6">
        <f t="shared" si="1"/>
        <v>12837.705</v>
      </c>
      <c r="I29" s="9" t="s">
        <v>2539</v>
      </c>
    </row>
    <row r="30" spans="1:9" ht="15" customHeight="1" x14ac:dyDescent="0.25">
      <c r="A30" s="1" t="s">
        <v>78</v>
      </c>
      <c r="B30" s="1" t="s">
        <v>17</v>
      </c>
      <c r="C30" s="1">
        <f>Template!C30</f>
        <v>0</v>
      </c>
      <c r="D30" s="60">
        <v>0</v>
      </c>
      <c r="E30" s="1">
        <f t="shared" si="0"/>
        <v>0</v>
      </c>
      <c r="F30" s="1">
        <v>1</v>
      </c>
      <c r="G30" s="6">
        <f>SUM(Préventifs_tunnels!G684:G685)</f>
        <v>30569.73</v>
      </c>
      <c r="H30" s="6">
        <f t="shared" si="1"/>
        <v>0</v>
      </c>
      <c r="I30" s="9" t="s">
        <v>2539</v>
      </c>
    </row>
    <row r="31" spans="1:9" ht="15" customHeight="1" x14ac:dyDescent="0.25">
      <c r="A31" s="1" t="s">
        <v>78</v>
      </c>
      <c r="B31" s="1" t="s">
        <v>34</v>
      </c>
      <c r="C31" s="1">
        <f>Template!C31</f>
        <v>0.5</v>
      </c>
      <c r="D31" s="60">
        <v>0</v>
      </c>
      <c r="E31" s="1">
        <f t="shared" si="0"/>
        <v>0.5</v>
      </c>
      <c r="F31" s="1">
        <v>1</v>
      </c>
      <c r="G31" s="6">
        <f>SUM(Préventifs_tunnels!G691:G692)</f>
        <v>33196.14</v>
      </c>
      <c r="H31" s="6">
        <f t="shared" si="1"/>
        <v>16598.07</v>
      </c>
      <c r="I31" s="9" t="s">
        <v>2539</v>
      </c>
    </row>
    <row r="32" spans="1:9" ht="15" customHeight="1" x14ac:dyDescent="0.25">
      <c r="A32" s="1" t="s">
        <v>78</v>
      </c>
      <c r="B32" s="1" t="s">
        <v>35</v>
      </c>
      <c r="C32" s="1">
        <f>Template!C32</f>
        <v>0.5</v>
      </c>
      <c r="D32" s="60">
        <v>0</v>
      </c>
      <c r="E32" s="1">
        <f t="shared" si="0"/>
        <v>0.5</v>
      </c>
      <c r="F32" s="1">
        <v>1</v>
      </c>
      <c r="G32" s="6">
        <f>SUM(Préventifs_tunnels!G697:G698)</f>
        <v>42219.41</v>
      </c>
      <c r="H32" s="6">
        <f t="shared" si="1"/>
        <v>21109.705000000002</v>
      </c>
      <c r="I32" s="9" t="s">
        <v>2539</v>
      </c>
    </row>
    <row r="33" spans="1:9" ht="15" customHeight="1" x14ac:dyDescent="0.25">
      <c r="A33" s="1" t="s">
        <v>78</v>
      </c>
      <c r="B33" s="1" t="s">
        <v>36</v>
      </c>
      <c r="C33" s="1">
        <f>Template!C33</f>
        <v>0</v>
      </c>
      <c r="D33" s="60">
        <v>0</v>
      </c>
      <c r="E33" s="1">
        <f t="shared" si="0"/>
        <v>0</v>
      </c>
      <c r="F33" s="1">
        <v>1</v>
      </c>
      <c r="G33" s="6">
        <f>SUM(Préventifs_tunnels!G703:G704)</f>
        <v>83810.73</v>
      </c>
      <c r="H33" s="6">
        <f t="shared" si="1"/>
        <v>0</v>
      </c>
      <c r="I33" s="9" t="s">
        <v>2539</v>
      </c>
    </row>
    <row r="34" spans="1:9" ht="15" customHeight="1" x14ac:dyDescent="0.25">
      <c r="A34" s="1" t="s">
        <v>78</v>
      </c>
      <c r="B34" s="1" t="s">
        <v>18</v>
      </c>
      <c r="C34" s="1">
        <f>Template!C34</f>
        <v>1</v>
      </c>
      <c r="D34" s="60">
        <v>0</v>
      </c>
      <c r="E34" s="1">
        <f t="shared" si="0"/>
        <v>1</v>
      </c>
      <c r="F34" s="58">
        <v>1</v>
      </c>
      <c r="G34" s="6">
        <f>SUM(Préventifs_tunnels!G709:G710)</f>
        <v>14567</v>
      </c>
      <c r="H34" s="6">
        <f t="shared" si="1"/>
        <v>14567</v>
      </c>
      <c r="I34" s="9" t="s">
        <v>2539</v>
      </c>
    </row>
    <row r="35" spans="1:9" ht="15" customHeight="1" x14ac:dyDescent="0.25">
      <c r="A35" s="1" t="s">
        <v>78</v>
      </c>
      <c r="B35" s="1" t="s">
        <v>73</v>
      </c>
      <c r="C35" s="1">
        <f>Template!C35</f>
        <v>0.5</v>
      </c>
      <c r="D35" s="60">
        <v>0</v>
      </c>
      <c r="E35" s="1">
        <f t="shared" si="0"/>
        <v>0.5</v>
      </c>
      <c r="F35" s="62">
        <f>'Equipements par tunnel'!P50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tunnel'!P50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tunnel'!P55</f>
        <v>4</v>
      </c>
      <c r="G37" s="6">
        <f>Préventifs_tunnels!G808</f>
        <v>304.01</v>
      </c>
      <c r="H37" s="6">
        <f t="shared" si="1"/>
        <v>1216.04</v>
      </c>
      <c r="I37" s="9" t="s">
        <v>2429</v>
      </c>
    </row>
    <row r="38" spans="1:9" ht="15" customHeight="1" x14ac:dyDescent="0.25">
      <c r="A38" s="1" t="s">
        <v>39</v>
      </c>
      <c r="B38" s="1" t="s">
        <v>196</v>
      </c>
      <c r="C38" s="1">
        <f>Template!C38</f>
        <v>1</v>
      </c>
      <c r="D38" s="60">
        <v>0</v>
      </c>
      <c r="E38" s="1">
        <f t="shared" si="0"/>
        <v>1</v>
      </c>
      <c r="F38" s="62">
        <f>'Equipements par tunnel'!P56</f>
        <v>4</v>
      </c>
      <c r="G38" s="6">
        <f>Préventifs_tunnels!G809</f>
        <v>337.95</v>
      </c>
      <c r="H38" s="6">
        <f t="shared" si="1"/>
        <v>1351.8</v>
      </c>
      <c r="I38" s="9" t="s">
        <v>2430</v>
      </c>
    </row>
    <row r="39" spans="1:9" ht="15" customHeight="1" x14ac:dyDescent="0.25">
      <c r="A39" s="1" t="s">
        <v>39</v>
      </c>
      <c r="B39" s="1" t="s">
        <v>197</v>
      </c>
      <c r="C39" s="1">
        <f>Template!C39</f>
        <v>1</v>
      </c>
      <c r="D39" s="60">
        <v>0</v>
      </c>
      <c r="E39" s="1">
        <f t="shared" si="0"/>
        <v>1</v>
      </c>
      <c r="F39" s="62">
        <f>'Equipements par tunnel'!P57</f>
        <v>7</v>
      </c>
      <c r="G39" s="6">
        <f>Préventifs_tunnels!G810</f>
        <v>371.88</v>
      </c>
      <c r="H39" s="6">
        <f t="shared" si="1"/>
        <v>2603.16</v>
      </c>
      <c r="I39" s="9" t="s">
        <v>2431</v>
      </c>
    </row>
    <row r="40" spans="1:9" ht="15" customHeight="1" x14ac:dyDescent="0.25">
      <c r="A40" s="1" t="s">
        <v>39</v>
      </c>
      <c r="B40" s="1" t="s">
        <v>198</v>
      </c>
      <c r="C40" s="1">
        <f>Template!C40</f>
        <v>1</v>
      </c>
      <c r="D40" s="60">
        <v>0</v>
      </c>
      <c r="E40" s="1">
        <f t="shared" si="0"/>
        <v>1</v>
      </c>
      <c r="F40" s="62">
        <f>'Equipements par tunnel'!P58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15</v>
      </c>
      <c r="G41" s="6">
        <f>Préventifs_tunnels!G812</f>
        <v>414.3</v>
      </c>
      <c r="H41" s="6">
        <f t="shared" si="1"/>
        <v>3107.25</v>
      </c>
      <c r="I41" s="9" t="s">
        <v>2433</v>
      </c>
    </row>
    <row r="42" spans="1:9" ht="15" customHeight="1" x14ac:dyDescent="0.25">
      <c r="A42" s="1" t="s">
        <v>19</v>
      </c>
      <c r="B42" s="1" t="s">
        <v>20</v>
      </c>
      <c r="C42" s="1">
        <f>Template!C42</f>
        <v>4</v>
      </c>
      <c r="D42" s="60">
        <v>0</v>
      </c>
      <c r="E42" s="1">
        <f t="shared" si="0"/>
        <v>4</v>
      </c>
      <c r="F42" s="1">
        <v>2</v>
      </c>
      <c r="G42" s="6">
        <f>Préventifs_tunnels!G780</f>
        <v>9264.15</v>
      </c>
      <c r="H42" s="6">
        <f t="shared" si="1"/>
        <v>74113.2</v>
      </c>
      <c r="I42" s="9" t="s">
        <v>2426</v>
      </c>
    </row>
    <row r="43" spans="1:9" ht="15" customHeight="1" x14ac:dyDescent="0.25">
      <c r="A43" s="1" t="s">
        <v>19</v>
      </c>
      <c r="B43" s="1" t="s">
        <v>2435</v>
      </c>
      <c r="C43" s="1">
        <f>Template!C43</f>
        <v>1</v>
      </c>
      <c r="D43" s="60">
        <v>0</v>
      </c>
      <c r="E43" s="1">
        <f t="shared" si="0"/>
        <v>1</v>
      </c>
      <c r="F43" s="62">
        <f>'Equipements par tunnel'!P12</f>
        <v>1</v>
      </c>
      <c r="G43" s="6">
        <f>Préventifs_tunnels!G796</f>
        <v>24.15</v>
      </c>
      <c r="H43" s="6">
        <f t="shared" si="1"/>
        <v>24.15</v>
      </c>
      <c r="I43" s="9" t="s">
        <v>2458</v>
      </c>
    </row>
    <row r="44" spans="1:9" ht="15" customHeight="1" x14ac:dyDescent="0.25">
      <c r="A44" s="1" t="s">
        <v>19</v>
      </c>
      <c r="B44" s="1" t="s">
        <v>108</v>
      </c>
      <c r="C44" s="1">
        <f>Template!C44</f>
        <v>1</v>
      </c>
      <c r="D44" s="60">
        <v>0</v>
      </c>
      <c r="E44" s="1">
        <f t="shared" si="0"/>
        <v>1</v>
      </c>
      <c r="F44" s="1">
        <v>1</v>
      </c>
      <c r="G44" s="6">
        <f>Préventifs_tunnels!G800</f>
        <v>1554</v>
      </c>
      <c r="H44" s="6">
        <f t="shared" si="1"/>
        <v>1554</v>
      </c>
      <c r="I44" s="9" t="s">
        <v>2540</v>
      </c>
    </row>
    <row r="45" spans="1:9" ht="15" customHeight="1" x14ac:dyDescent="0.25">
      <c r="A45" s="1" t="s">
        <v>19</v>
      </c>
      <c r="B45" s="1" t="s">
        <v>65</v>
      </c>
      <c r="C45" s="1">
        <f>Template!C45</f>
        <v>1</v>
      </c>
      <c r="D45" s="60">
        <v>0</v>
      </c>
      <c r="E45" s="1">
        <f t="shared" si="0"/>
        <v>1</v>
      </c>
      <c r="F45" s="62">
        <f>'Equipements par tunnel'!P20</f>
        <v>143</v>
      </c>
      <c r="G45" s="6">
        <f>Préventifs_tunnels!G801</f>
        <v>33.6</v>
      </c>
      <c r="H45" s="6">
        <f t="shared" si="1"/>
        <v>4804.8</v>
      </c>
      <c r="I45" s="9" t="s">
        <v>2441</v>
      </c>
    </row>
    <row r="46" spans="1:9" ht="15" customHeight="1" x14ac:dyDescent="0.25">
      <c r="A46" s="1" t="s">
        <v>19</v>
      </c>
      <c r="B46" s="1" t="s">
        <v>66</v>
      </c>
      <c r="C46" s="1">
        <f>Template!C46</f>
        <v>1</v>
      </c>
      <c r="D46" s="60">
        <v>0</v>
      </c>
      <c r="E46" s="1">
        <f t="shared" si="0"/>
        <v>1</v>
      </c>
      <c r="F46" s="62">
        <f>'Equipements par tunnel'!P21</f>
        <v>21</v>
      </c>
      <c r="G46" s="6">
        <f>Préventifs_tunnels!G802</f>
        <v>21</v>
      </c>
      <c r="H46" s="6">
        <f t="shared" si="1"/>
        <v>441</v>
      </c>
      <c r="I46" s="9" t="s">
        <v>2442</v>
      </c>
    </row>
    <row r="47" spans="1:9" ht="15" customHeight="1" x14ac:dyDescent="0.25">
      <c r="A47" s="1" t="s">
        <v>19</v>
      </c>
      <c r="B47" s="1" t="s">
        <v>67</v>
      </c>
      <c r="C47" s="1">
        <f>Template!C47</f>
        <v>1</v>
      </c>
      <c r="D47" s="60">
        <v>0</v>
      </c>
      <c r="E47" s="1">
        <f t="shared" si="0"/>
        <v>1</v>
      </c>
      <c r="F47" s="62">
        <f>'Equipements par tunnel'!P22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tunnel'!P23</f>
        <v>38</v>
      </c>
      <c r="G48" s="6">
        <f>Préventifs_tunnels!G804</f>
        <v>15.75</v>
      </c>
      <c r="H48" s="6">
        <f t="shared" si="1"/>
        <v>598.5</v>
      </c>
      <c r="I48" s="9" t="s">
        <v>2444</v>
      </c>
    </row>
    <row r="49" spans="1:9" ht="15" customHeight="1" x14ac:dyDescent="0.25">
      <c r="A49" s="1" t="s">
        <v>19</v>
      </c>
      <c r="B49" s="1" t="s">
        <v>69</v>
      </c>
      <c r="C49" s="1">
        <f>Template!C49</f>
        <v>1</v>
      </c>
      <c r="D49" s="60">
        <v>0</v>
      </c>
      <c r="E49" s="1">
        <f t="shared" si="0"/>
        <v>1</v>
      </c>
      <c r="F49" s="62">
        <f>'Equipements par tunnel'!P24</f>
        <v>1</v>
      </c>
      <c r="G49" s="6">
        <f>Préventifs_tunnels!G805</f>
        <v>23.1</v>
      </c>
      <c r="H49" s="6">
        <f t="shared" si="1"/>
        <v>23.1</v>
      </c>
      <c r="I49" s="9" t="s">
        <v>2445</v>
      </c>
    </row>
    <row r="50" spans="1:9" ht="15" customHeight="1" x14ac:dyDescent="0.25">
      <c r="A50" s="1" t="s">
        <v>19</v>
      </c>
      <c r="B50" s="1" t="s">
        <v>70</v>
      </c>
      <c r="C50" s="1">
        <f>Template!C50</f>
        <v>1</v>
      </c>
      <c r="D50" s="60">
        <v>0</v>
      </c>
      <c r="E50" s="1">
        <f t="shared" si="0"/>
        <v>1</v>
      </c>
      <c r="F50" s="62">
        <f>'Equipements par tunnel'!P25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tunnel'!P26</f>
        <v>107</v>
      </c>
      <c r="G51" s="6">
        <f>Préventifs_tunnels!G807</f>
        <v>15.75</v>
      </c>
      <c r="H51" s="6">
        <f t="shared" si="1"/>
        <v>1685.25</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63" t="s">
        <v>2528</v>
      </c>
    </row>
    <row r="53" spans="1:9" ht="15" customHeight="1" x14ac:dyDescent="0.25">
      <c r="A53" s="1" t="s">
        <v>21</v>
      </c>
      <c r="B53" s="1" t="s">
        <v>103</v>
      </c>
      <c r="C53" s="1">
        <f>Template!C53</f>
        <v>1</v>
      </c>
      <c r="D53" s="60">
        <v>0</v>
      </c>
      <c r="E53" s="1">
        <f t="shared" si="0"/>
        <v>1</v>
      </c>
      <c r="F53" s="62">
        <f>'Equipements par tunnel'!P35+'Equipements par tunnel'!P37</f>
        <v>52</v>
      </c>
      <c r="G53" s="6">
        <f>Préventifs_tunnels!G835</f>
        <v>78.849999999999994</v>
      </c>
      <c r="H53" s="6">
        <f t="shared" si="1"/>
        <v>4100.2</v>
      </c>
      <c r="I53" s="9" t="s">
        <v>2459</v>
      </c>
    </row>
    <row r="54" spans="1:9" ht="15" customHeight="1" x14ac:dyDescent="0.25">
      <c r="A54" s="1" t="s">
        <v>21</v>
      </c>
      <c r="B54" s="1" t="s">
        <v>104</v>
      </c>
      <c r="C54" s="1">
        <f>Template!C54</f>
        <v>1</v>
      </c>
      <c r="D54" s="60">
        <v>0</v>
      </c>
      <c r="E54" s="1">
        <f t="shared" si="0"/>
        <v>1</v>
      </c>
      <c r="F54" s="62">
        <f>'Equipements par tunnel'!P33+'Equipements par tunnel'!P34</f>
        <v>117</v>
      </c>
      <c r="G54" s="6">
        <f>Préventifs_tunnels!G836</f>
        <v>128.27000000000001</v>
      </c>
      <c r="H54" s="6">
        <f t="shared" si="1"/>
        <v>15007.590000000002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Préventifs_tunnels!G863+Préventifs_tunnels!G864</f>
        <v>19205</v>
      </c>
      <c r="H58" s="6">
        <f t="shared" si="1"/>
        <v>19205</v>
      </c>
      <c r="I58" s="9" t="s">
        <v>2558</v>
      </c>
    </row>
    <row r="59" spans="1:9" ht="15" customHeight="1" x14ac:dyDescent="0.25">
      <c r="A59" s="1" t="s">
        <v>22</v>
      </c>
      <c r="B59" s="1" t="s">
        <v>2563</v>
      </c>
      <c r="C59" s="1">
        <f>Template!C59</f>
        <v>2</v>
      </c>
      <c r="D59" s="60">
        <v>0</v>
      </c>
      <c r="E59" s="1">
        <f t="shared" si="0"/>
        <v>2</v>
      </c>
      <c r="F59" s="1">
        <v>1</v>
      </c>
      <c r="G59" s="6">
        <f>Préventifs_tunnels!G911+Préventifs_tunnels!G912</f>
        <v>9122.4</v>
      </c>
      <c r="H59" s="6">
        <f t="shared" si="1"/>
        <v>18244.8</v>
      </c>
      <c r="I59" s="9" t="s">
        <v>2558</v>
      </c>
    </row>
    <row r="60" spans="1:9" ht="15" customHeight="1" x14ac:dyDescent="0.25">
      <c r="A60" s="1" t="s">
        <v>22</v>
      </c>
      <c r="B60" s="1" t="s">
        <v>37</v>
      </c>
      <c r="C60" s="1">
        <f>Template!C60</f>
        <v>1</v>
      </c>
      <c r="D60" s="60">
        <v>0</v>
      </c>
      <c r="E60" s="1">
        <f t="shared" si="0"/>
        <v>1</v>
      </c>
      <c r="F60" s="1">
        <v>1</v>
      </c>
      <c r="G60" s="6">
        <f>Préventifs_tunnels!G948</f>
        <v>684</v>
      </c>
      <c r="H60" s="6">
        <f>E60*F60*G60</f>
        <v>684</v>
      </c>
      <c r="I60" s="9" t="s">
        <v>2425</v>
      </c>
    </row>
    <row r="61" spans="1:9" ht="15" customHeight="1" x14ac:dyDescent="0.25">
      <c r="A61" s="1" t="s">
        <v>27</v>
      </c>
      <c r="B61" s="1" t="s">
        <v>28</v>
      </c>
      <c r="C61" s="1">
        <f>Template!C61</f>
        <v>1</v>
      </c>
      <c r="D61" s="60">
        <v>0</v>
      </c>
      <c r="E61" s="1">
        <f t="shared" si="0"/>
        <v>1</v>
      </c>
      <c r="F61" s="1">
        <v>1</v>
      </c>
      <c r="G61" s="6">
        <f>Préventifs_tunnels!G972</f>
        <v>8921</v>
      </c>
      <c r="H61" s="6">
        <f t="shared" si="1"/>
        <v>8921</v>
      </c>
      <c r="I61" s="9" t="s">
        <v>2425</v>
      </c>
    </row>
    <row r="62" spans="1:9" ht="15" customHeight="1" x14ac:dyDescent="0.25">
      <c r="A62" s="1" t="s">
        <v>27</v>
      </c>
      <c r="B62" s="1" t="s">
        <v>83</v>
      </c>
      <c r="C62" s="1">
        <f>Template!C62</f>
        <v>3</v>
      </c>
      <c r="D62" s="60">
        <v>0</v>
      </c>
      <c r="E62" s="1">
        <f t="shared" si="0"/>
        <v>3</v>
      </c>
      <c r="F62" s="1">
        <v>1</v>
      </c>
      <c r="G62" s="6">
        <f>SUM(Préventifs_tunnels!G1077:G1078)</f>
        <v>1080.56</v>
      </c>
      <c r="H62" s="6">
        <f t="shared" si="1"/>
        <v>3241.68</v>
      </c>
      <c r="I62" s="9" t="s">
        <v>2517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tunnel'!P28</f>
        <v>3</v>
      </c>
      <c r="G64" s="6">
        <f>SUM(Préventifs_tunnels!G1018:G1019)</f>
        <v>1833.83</v>
      </c>
      <c r="H64" s="6">
        <f t="shared" si="1"/>
        <v>5501.49</v>
      </c>
      <c r="I64" s="9" t="s">
        <v>2517</v>
      </c>
    </row>
    <row r="65" spans="1:11" ht="15" customHeight="1" x14ac:dyDescent="0.25">
      <c r="A65" s="1" t="s">
        <v>27</v>
      </c>
      <c r="B65" s="1" t="s">
        <v>85</v>
      </c>
      <c r="C65" s="1">
        <f>Template!C65</f>
        <v>1</v>
      </c>
      <c r="D65" s="60">
        <v>0</v>
      </c>
      <c r="E65" s="1">
        <f t="shared" si="0"/>
        <v>1</v>
      </c>
      <c r="F65" s="62">
        <f>'Equipements par tunnel'!P27</f>
        <v>4</v>
      </c>
      <c r="G65" s="6">
        <f>Préventifs_tunnels!G987</f>
        <v>824</v>
      </c>
      <c r="H65" s="6">
        <f t="shared" si="1"/>
        <v>3296</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tunnel'!P15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tunnel'!P29</f>
        <v>11</v>
      </c>
      <c r="G70" s="6">
        <f>Préventifs_tunnels!G992</f>
        <v>686</v>
      </c>
      <c r="H70" s="6">
        <f t="shared" si="1"/>
        <v>7546</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13164</v>
      </c>
      <c r="H72" s="6">
        <f>E72*F72*G72</f>
        <v>13164</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K72"/>
  <sheetViews>
    <sheetView zoomScaleNormal="100"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74.42578125" style="2" customWidth="1"/>
    <col min="3" max="6" width="13.7109375" style="2" customWidth="1"/>
    <col min="7" max="8" width="13.7109375" style="11" customWidth="1"/>
    <col min="9" max="9" width="61.7109375" style="7" customWidth="1"/>
    <col min="10" max="16384" width="9.140625" style="2"/>
  </cols>
  <sheetData>
    <row r="1" spans="1:9" ht="15" customHeight="1" x14ac:dyDescent="0.25">
      <c r="A1" s="2" t="s">
        <v>2532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SUM(Préventifs_tunnels!G50:G51)</f>
        <v>2028</v>
      </c>
      <c r="H3" s="6">
        <f>E3*F3*G3</f>
        <v>12168</v>
      </c>
      <c r="I3" s="68" t="s">
        <v>2503</v>
      </c>
    </row>
    <row r="4" spans="1:9" ht="15" customHeight="1" x14ac:dyDescent="0.25">
      <c r="A4" s="1" t="s">
        <v>8</v>
      </c>
      <c r="B4" s="1" t="s">
        <v>93</v>
      </c>
      <c r="C4" s="1">
        <f>Template!C4</f>
        <v>6</v>
      </c>
      <c r="D4" s="60">
        <v>0</v>
      </c>
      <c r="E4" s="1">
        <f t="shared" si="0"/>
        <v>6</v>
      </c>
      <c r="F4" s="1">
        <v>1</v>
      </c>
      <c r="G4" s="6">
        <f>SUM(Préventifs_tunnels!G80:G81)</f>
        <v>3916</v>
      </c>
      <c r="H4" s="6">
        <f>E4*F4*G4</f>
        <v>23496</v>
      </c>
      <c r="I4" s="68" t="s">
        <v>2503</v>
      </c>
    </row>
    <row r="5" spans="1:9" ht="15" customHeight="1" x14ac:dyDescent="0.25">
      <c r="A5" s="1" t="s">
        <v>8</v>
      </c>
      <c r="B5" s="1" t="s">
        <v>2</v>
      </c>
      <c r="C5" s="1">
        <f>Template!C5</f>
        <v>1</v>
      </c>
      <c r="D5" s="60">
        <v>0</v>
      </c>
      <c r="E5" s="1">
        <f t="shared" si="0"/>
        <v>1</v>
      </c>
      <c r="F5" s="1">
        <v>1</v>
      </c>
      <c r="G5" s="6">
        <f>SUM(Préventifs_tunnels!G20:G21)</f>
        <v>4222</v>
      </c>
      <c r="H5" s="6">
        <f>E5*F5*G5</f>
        <v>4222</v>
      </c>
      <c r="I5" s="68" t="s">
        <v>2503</v>
      </c>
    </row>
    <row r="6" spans="1:9" ht="15" customHeight="1" x14ac:dyDescent="0.25">
      <c r="A6" s="1" t="s">
        <v>3</v>
      </c>
      <c r="B6" s="1" t="s">
        <v>4</v>
      </c>
      <c r="C6" s="1">
        <f>Template!C6</f>
        <v>2</v>
      </c>
      <c r="D6" s="60">
        <v>0</v>
      </c>
      <c r="E6" s="1">
        <f t="shared" si="0"/>
        <v>2</v>
      </c>
      <c r="F6" s="1">
        <v>1</v>
      </c>
      <c r="G6" s="6">
        <f>Préventifs_tunnels!G97</f>
        <v>10734.42</v>
      </c>
      <c r="H6" s="6">
        <f>E6*F6*G6</f>
        <v>21468.84</v>
      </c>
      <c r="I6" s="9" t="s">
        <v>2525</v>
      </c>
    </row>
    <row r="7" spans="1:9" ht="15" customHeight="1" x14ac:dyDescent="0.25">
      <c r="A7" s="1" t="s">
        <v>77</v>
      </c>
      <c r="B7" s="1" t="s">
        <v>2166</v>
      </c>
      <c r="C7" s="1">
        <f>Template!C7</f>
        <v>1</v>
      </c>
      <c r="D7" s="60">
        <v>0</v>
      </c>
      <c r="E7" s="1">
        <f t="shared" si="0"/>
        <v>1</v>
      </c>
      <c r="F7" s="61">
        <v>1</v>
      </c>
      <c r="G7" s="6">
        <f>Préventifs_tunnels!G116</f>
        <v>486.45</v>
      </c>
      <c r="H7" s="6">
        <f t="shared" ref="H7:H70" si="1">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2531</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SUM(Préventifs_tunnels!G263:G264)</f>
        <v>2038.6</v>
      </c>
      <c r="H13" s="6">
        <f t="shared" si="1"/>
        <v>8154.4</v>
      </c>
      <c r="I13" s="68" t="s">
        <v>2503</v>
      </c>
    </row>
    <row r="14" spans="1:9" ht="15" customHeight="1" x14ac:dyDescent="0.25">
      <c r="A14" s="1" t="s">
        <v>9</v>
      </c>
      <c r="B14" s="1" t="s">
        <v>7</v>
      </c>
      <c r="C14" s="1">
        <f>Template!C14</f>
        <v>2</v>
      </c>
      <c r="D14" s="60">
        <v>0</v>
      </c>
      <c r="E14" s="1">
        <f t="shared" si="0"/>
        <v>2</v>
      </c>
      <c r="F14" s="1">
        <v>2</v>
      </c>
      <c r="G14" s="6">
        <f>SUM(Préventifs_tunnels!G269:G270)</f>
        <v>15889.079999999998</v>
      </c>
      <c r="H14" s="6">
        <f t="shared" si="1"/>
        <v>63556.319999999992</v>
      </c>
      <c r="I14" s="68" t="s">
        <v>2503</v>
      </c>
    </row>
    <row r="15" spans="1:9" ht="15" customHeight="1" x14ac:dyDescent="0.25">
      <c r="A15" s="1" t="s">
        <v>9</v>
      </c>
      <c r="B15" s="1" t="s">
        <v>10</v>
      </c>
      <c r="C15" s="1">
        <f>Template!C15</f>
        <v>0.4</v>
      </c>
      <c r="D15" s="60">
        <v>0</v>
      </c>
      <c r="E15" s="1">
        <f t="shared" si="0"/>
        <v>0.4</v>
      </c>
      <c r="F15" s="1">
        <f>1/3</f>
        <v>0.33333333333333331</v>
      </c>
      <c r="G15" s="6">
        <f>SUM(Préventifs_tunnels!G273:G278)</f>
        <v>257735.57</v>
      </c>
      <c r="H15" s="6">
        <f t="shared" si="1"/>
        <v>34364.742666666665</v>
      </c>
      <c r="I15" s="63" t="s">
        <v>2530</v>
      </c>
    </row>
    <row r="16" spans="1:9" ht="15" customHeight="1" x14ac:dyDescent="0.25">
      <c r="A16" s="1" t="s">
        <v>76</v>
      </c>
      <c r="B16" s="1" t="s">
        <v>12</v>
      </c>
      <c r="C16" s="1">
        <f>Template!C16</f>
        <v>2</v>
      </c>
      <c r="D16" s="60">
        <v>0</v>
      </c>
      <c r="E16" s="1">
        <f t="shared" si="0"/>
        <v>2</v>
      </c>
      <c r="F16" s="1">
        <v>2</v>
      </c>
      <c r="G16" s="6">
        <f>SUM(Préventifs_tunnels!G327:G328)</f>
        <v>1868.68</v>
      </c>
      <c r="H16" s="6">
        <f t="shared" si="1"/>
        <v>7474.72</v>
      </c>
      <c r="I16" s="68" t="s">
        <v>2503</v>
      </c>
    </row>
    <row r="17" spans="1:9" ht="15" customHeight="1" x14ac:dyDescent="0.25">
      <c r="A17" s="1" t="s">
        <v>76</v>
      </c>
      <c r="B17" s="1" t="s">
        <v>13</v>
      </c>
      <c r="C17" s="1">
        <f>Template!C17</f>
        <v>2</v>
      </c>
      <c r="D17" s="60">
        <v>0</v>
      </c>
      <c r="E17" s="1">
        <f t="shared" si="0"/>
        <v>2</v>
      </c>
      <c r="F17" s="1">
        <v>2</v>
      </c>
      <c r="G17" s="6">
        <f>SUM(Préventifs_tunnels!G352:G353)</f>
        <v>5672.85</v>
      </c>
      <c r="H17" s="6">
        <f t="shared" si="1"/>
        <v>22691.4</v>
      </c>
      <c r="I17" s="68" t="s">
        <v>2503</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Préventifs_tunnels!G366</f>
        <v>372.24</v>
      </c>
      <c r="H19" s="6">
        <f t="shared" si="1"/>
        <v>372.24</v>
      </c>
      <c r="I19" s="9" t="s">
        <v>2425</v>
      </c>
    </row>
    <row r="20" spans="1:9" ht="15" customHeight="1" x14ac:dyDescent="0.25">
      <c r="A20" s="1" t="s">
        <v>14</v>
      </c>
      <c r="B20" s="1" t="s">
        <v>98</v>
      </c>
      <c r="C20" s="1">
        <f>Template!C20</f>
        <v>1</v>
      </c>
      <c r="D20" s="60">
        <v>0</v>
      </c>
      <c r="E20" s="1">
        <f t="shared" si="0"/>
        <v>1</v>
      </c>
      <c r="F20" s="1">
        <v>1</v>
      </c>
      <c r="G20" s="6">
        <f>Préventifs_tunnels!G367</f>
        <v>800.17</v>
      </c>
      <c r="H20" s="6">
        <f t="shared" si="1"/>
        <v>800.17</v>
      </c>
      <c r="I20" s="9" t="s">
        <v>2425</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Préventifs_tunnels!G421</f>
        <v>1182.73</v>
      </c>
      <c r="H23" s="6">
        <f t="shared" si="1"/>
        <v>4730.92</v>
      </c>
      <c r="I23" s="9" t="s">
        <v>2425</v>
      </c>
    </row>
    <row r="24" spans="1:9" ht="15" customHeight="1" x14ac:dyDescent="0.25">
      <c r="A24" s="3" t="s">
        <v>42</v>
      </c>
      <c r="B24" s="1" t="s">
        <v>30</v>
      </c>
      <c r="C24" s="1">
        <f>Template!C24</f>
        <v>4</v>
      </c>
      <c r="D24" s="60">
        <v>0</v>
      </c>
      <c r="E24" s="1">
        <f t="shared" si="0"/>
        <v>4</v>
      </c>
      <c r="F24" s="1">
        <v>1</v>
      </c>
      <c r="G24" s="6">
        <f>Préventifs_tunnels!G443</f>
        <v>539.80999999999995</v>
      </c>
      <c r="H24" s="6">
        <f t="shared" si="1"/>
        <v>2159.2399999999998</v>
      </c>
      <c r="I24" s="9" t="s">
        <v>2425</v>
      </c>
    </row>
    <row r="25" spans="1:9" ht="15" customHeight="1" x14ac:dyDescent="0.25">
      <c r="A25" s="1" t="s">
        <v>78</v>
      </c>
      <c r="B25" s="1" t="s">
        <v>31</v>
      </c>
      <c r="C25" s="1">
        <f>Template!C25</f>
        <v>0.5</v>
      </c>
      <c r="D25" s="60">
        <v>0</v>
      </c>
      <c r="E25" s="1">
        <f t="shared" si="0"/>
        <v>0.5</v>
      </c>
      <c r="F25" s="1">
        <v>0.5</v>
      </c>
      <c r="G25" s="6">
        <f>Préventifs_tunnels!G651</f>
        <v>11132.89</v>
      </c>
      <c r="H25" s="6">
        <f t="shared" si="1"/>
        <v>2783.2224999999999</v>
      </c>
      <c r="I25" s="9" t="s">
        <v>2526</v>
      </c>
    </row>
    <row r="26" spans="1:9" ht="15" customHeight="1" x14ac:dyDescent="0.25">
      <c r="A26" s="1" t="s">
        <v>78</v>
      </c>
      <c r="B26" s="1" t="s">
        <v>32</v>
      </c>
      <c r="C26" s="1">
        <f>Template!C26</f>
        <v>0.5</v>
      </c>
      <c r="D26" s="60">
        <v>0</v>
      </c>
      <c r="E26" s="1">
        <f t="shared" si="0"/>
        <v>0.5</v>
      </c>
      <c r="F26" s="1">
        <v>0.5</v>
      </c>
      <c r="G26" s="6">
        <f>Préventifs_tunnels!G658</f>
        <v>15916.35</v>
      </c>
      <c r="H26" s="6">
        <f t="shared" si="1"/>
        <v>3979.0875000000001</v>
      </c>
      <c r="I26" s="9" t="s">
        <v>2526</v>
      </c>
    </row>
    <row r="27" spans="1:9" ht="15" customHeight="1" x14ac:dyDescent="0.25">
      <c r="A27" s="1" t="s">
        <v>78</v>
      </c>
      <c r="B27" s="1" t="s">
        <v>2527</v>
      </c>
      <c r="C27" s="1">
        <f>Template!C27</f>
        <v>0</v>
      </c>
      <c r="D27" s="60">
        <v>0</v>
      </c>
      <c r="E27" s="1">
        <f t="shared" si="0"/>
        <v>0</v>
      </c>
      <c r="F27" s="1">
        <v>0.5</v>
      </c>
      <c r="G27" s="6">
        <f>Préventifs_tunnels!G665</f>
        <v>42718.52</v>
      </c>
      <c r="H27" s="6">
        <f t="shared" si="1"/>
        <v>0</v>
      </c>
      <c r="I27" s="9" t="s">
        <v>2526</v>
      </c>
    </row>
    <row r="28" spans="1:9" ht="15" customHeight="1" x14ac:dyDescent="0.25">
      <c r="A28" s="1" t="s">
        <v>78</v>
      </c>
      <c r="B28" s="1" t="s">
        <v>15</v>
      </c>
      <c r="C28" s="1">
        <f>Template!C28</f>
        <v>0.5</v>
      </c>
      <c r="D28" s="60">
        <v>0</v>
      </c>
      <c r="E28" s="1">
        <f t="shared" si="0"/>
        <v>0.5</v>
      </c>
      <c r="F28" s="1">
        <v>0.5</v>
      </c>
      <c r="G28" s="6">
        <f>Préventifs_tunnels!G672</f>
        <v>7309.4</v>
      </c>
      <c r="H28" s="6">
        <f t="shared" si="1"/>
        <v>1827.35</v>
      </c>
      <c r="I28" s="9" t="s">
        <v>2526</v>
      </c>
    </row>
    <row r="29" spans="1:9" ht="15" customHeight="1" x14ac:dyDescent="0.25">
      <c r="A29" s="1" t="s">
        <v>78</v>
      </c>
      <c r="B29" s="1" t="s">
        <v>16</v>
      </c>
      <c r="C29" s="1">
        <f>Template!C29</f>
        <v>0.5</v>
      </c>
      <c r="D29" s="60">
        <v>0</v>
      </c>
      <c r="E29" s="1">
        <f t="shared" si="0"/>
        <v>0.5</v>
      </c>
      <c r="F29" s="1">
        <v>0.5</v>
      </c>
      <c r="G29" s="6">
        <f>Préventifs_tunnels!G679</f>
        <v>9299.7000000000007</v>
      </c>
      <c r="H29" s="6">
        <f t="shared" si="1"/>
        <v>2324.9250000000002</v>
      </c>
      <c r="I29" s="9" t="s">
        <v>2526</v>
      </c>
    </row>
    <row r="30" spans="1:9" ht="15" customHeight="1" x14ac:dyDescent="0.25">
      <c r="A30" s="1" t="s">
        <v>78</v>
      </c>
      <c r="B30" s="1" t="s">
        <v>17</v>
      </c>
      <c r="C30" s="1">
        <f>Template!C30</f>
        <v>0</v>
      </c>
      <c r="D30" s="60">
        <v>0</v>
      </c>
      <c r="E30" s="1">
        <f t="shared" si="0"/>
        <v>0</v>
      </c>
      <c r="F30" s="1">
        <v>0.5</v>
      </c>
      <c r="G30" s="6">
        <f>Préventifs_tunnels!G686</f>
        <v>10373.01</v>
      </c>
      <c r="H30" s="6">
        <f t="shared" si="1"/>
        <v>0</v>
      </c>
      <c r="I30" s="9" t="s">
        <v>2526</v>
      </c>
    </row>
    <row r="31" spans="1:9" ht="15" customHeight="1" x14ac:dyDescent="0.25">
      <c r="A31" s="1" t="s">
        <v>78</v>
      </c>
      <c r="B31" s="1" t="s">
        <v>34</v>
      </c>
      <c r="C31" s="1">
        <f>Template!C31</f>
        <v>0.5</v>
      </c>
      <c r="D31" s="60">
        <v>0</v>
      </c>
      <c r="E31" s="1">
        <f t="shared" si="0"/>
        <v>0.5</v>
      </c>
      <c r="F31" s="1">
        <v>0.5</v>
      </c>
      <c r="G31" s="6">
        <f>Préventifs_tunnels!G693</f>
        <v>17536.240000000002</v>
      </c>
      <c r="H31" s="6">
        <f t="shared" si="1"/>
        <v>4384.0600000000004</v>
      </c>
      <c r="I31" s="9" t="s">
        <v>2526</v>
      </c>
    </row>
    <row r="32" spans="1:9" ht="15" customHeight="1" x14ac:dyDescent="0.25">
      <c r="A32" s="1" t="s">
        <v>78</v>
      </c>
      <c r="B32" s="1" t="s">
        <v>35</v>
      </c>
      <c r="C32" s="1">
        <f>Template!C32</f>
        <v>0.5</v>
      </c>
      <c r="D32" s="60">
        <v>0</v>
      </c>
      <c r="E32" s="1">
        <f t="shared" si="0"/>
        <v>0.5</v>
      </c>
      <c r="F32" s="1">
        <v>0.5</v>
      </c>
      <c r="G32" s="6">
        <f>Préventifs_tunnels!G699</f>
        <v>22313.27</v>
      </c>
      <c r="H32" s="6">
        <f t="shared" si="1"/>
        <v>5578.3175000000001</v>
      </c>
      <c r="I32" s="9" t="s">
        <v>2526</v>
      </c>
    </row>
    <row r="33" spans="1:9" ht="15" customHeight="1" x14ac:dyDescent="0.25">
      <c r="A33" s="1" t="s">
        <v>78</v>
      </c>
      <c r="B33" s="1" t="s">
        <v>36</v>
      </c>
      <c r="C33" s="1">
        <f>Template!C33</f>
        <v>0</v>
      </c>
      <c r="D33" s="60">
        <v>0</v>
      </c>
      <c r="E33" s="1">
        <f t="shared" si="0"/>
        <v>0</v>
      </c>
      <c r="F33" s="1">
        <v>0.5</v>
      </c>
      <c r="G33" s="6">
        <f>Préventifs_tunnels!G705</f>
        <v>44332.2</v>
      </c>
      <c r="H33" s="6">
        <f t="shared" si="1"/>
        <v>0</v>
      </c>
      <c r="I33" s="9" t="s">
        <v>2526</v>
      </c>
    </row>
    <row r="34" spans="1:9" ht="15" customHeight="1" x14ac:dyDescent="0.25">
      <c r="A34" s="1" t="s">
        <v>78</v>
      </c>
      <c r="B34" s="1" t="s">
        <v>18</v>
      </c>
      <c r="C34" s="1">
        <f>Template!C34</f>
        <v>1</v>
      </c>
      <c r="D34" s="60">
        <v>0</v>
      </c>
      <c r="E34" s="1">
        <f t="shared" si="0"/>
        <v>1</v>
      </c>
      <c r="F34" s="58">
        <v>1</v>
      </c>
      <c r="G34" s="6">
        <f>Préventifs_tunnels!G711</f>
        <v>4078.76</v>
      </c>
      <c r="H34" s="6">
        <f t="shared" si="1"/>
        <v>4078.76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Préventifs_tunnels!G782</f>
        <v>3109.05</v>
      </c>
      <c r="H42" s="6">
        <f t="shared" si="1"/>
        <v>24872.400000000001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2528</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Préventifs_tunnels!G861+Préventifs_tunnels!G862</f>
        <v>6401.6</v>
      </c>
      <c r="H58" s="6">
        <f t="shared" si="1"/>
        <v>6401.6</v>
      </c>
      <c r="I58" s="9" t="s">
        <v>2558</v>
      </c>
    </row>
    <row r="59" spans="1:9" ht="15" customHeight="1" x14ac:dyDescent="0.25">
      <c r="A59" s="1" t="s">
        <v>22</v>
      </c>
      <c r="B59" s="1" t="s">
        <v>2563</v>
      </c>
      <c r="C59" s="1">
        <f>Template!C59</f>
        <v>2</v>
      </c>
      <c r="D59" s="60">
        <v>0</v>
      </c>
      <c r="E59" s="1">
        <f t="shared" si="0"/>
        <v>2</v>
      </c>
      <c r="F59" s="1">
        <v>1</v>
      </c>
      <c r="G59" s="6">
        <f>Préventifs_tunnels!G909+Préventifs_tunnels!G910</f>
        <v>4665.5</v>
      </c>
      <c r="H59" s="6">
        <f t="shared" si="1"/>
        <v>9331</v>
      </c>
      <c r="I59" s="9" t="s">
        <v>2558</v>
      </c>
    </row>
    <row r="60" spans="1:9" ht="15" customHeight="1" x14ac:dyDescent="0.25">
      <c r="A60" s="1" t="s">
        <v>22</v>
      </c>
      <c r="B60" s="1" t="s">
        <v>37</v>
      </c>
      <c r="C60" s="1">
        <f>Template!C60</f>
        <v>1</v>
      </c>
      <c r="D60" s="60">
        <v>0</v>
      </c>
      <c r="E60" s="1">
        <f t="shared" si="0"/>
        <v>1</v>
      </c>
      <c r="F60" s="1">
        <v>1</v>
      </c>
      <c r="G60" s="6">
        <f>Préventifs_tunnels!G947</f>
        <v>178.4</v>
      </c>
      <c r="H60" s="6">
        <f t="shared" si="1"/>
        <v>178.4</v>
      </c>
      <c r="I60" s="9" t="s">
        <v>2425</v>
      </c>
    </row>
    <row r="61" spans="1:9" ht="15" customHeight="1" x14ac:dyDescent="0.25">
      <c r="A61" s="1" t="s">
        <v>27</v>
      </c>
      <c r="B61" s="1" t="s">
        <v>28</v>
      </c>
      <c r="C61" s="1">
        <f>Template!C61</f>
        <v>1</v>
      </c>
      <c r="D61" s="60">
        <v>0</v>
      </c>
      <c r="E61" s="1">
        <f t="shared" si="0"/>
        <v>1</v>
      </c>
      <c r="F61" s="1">
        <v>1</v>
      </c>
      <c r="G61" s="6">
        <f>Préventifs_tunnels!G977</f>
        <v>1922</v>
      </c>
      <c r="H61" s="6">
        <f t="shared" si="1"/>
        <v>1922</v>
      </c>
      <c r="I61" s="9" t="s">
        <v>2425</v>
      </c>
    </row>
    <row r="62" spans="1:9" ht="15" customHeight="1" x14ac:dyDescent="0.25">
      <c r="A62" s="1" t="s">
        <v>27</v>
      </c>
      <c r="B62" s="1" t="s">
        <v>83</v>
      </c>
      <c r="C62" s="1">
        <f>Template!C62</f>
        <v>3</v>
      </c>
      <c r="D62" s="60">
        <v>0</v>
      </c>
      <c r="E62" s="1">
        <f t="shared" si="0"/>
        <v>3</v>
      </c>
      <c r="F62" s="1">
        <v>1</v>
      </c>
      <c r="G62" s="66"/>
      <c r="H62" s="6">
        <f t="shared" si="1"/>
        <v>0</v>
      </c>
      <c r="I62" s="67" t="s">
        <v>2529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6"/>
      <c r="H64" s="6">
        <f t="shared" si="1"/>
        <v>0</v>
      </c>
      <c r="I64" s="67" t="s">
        <v>2529</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13164</v>
      </c>
      <c r="H72" s="6">
        <f>E72*F72*G72</f>
        <v>13164</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K72"/>
  <sheetViews>
    <sheetView workbookViewId="0">
      <pane ySplit="2" topLeftCell="A50" activePane="bottomLeft" state="frozen"/>
      <selection activeCell="H71" sqref="H3:H71"/>
      <selection pane="bottomLeft" activeCell="F63" sqref="F6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2533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2534</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2534</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2534</v>
      </c>
    </row>
    <row r="6" spans="1:9" ht="15" customHeight="1" x14ac:dyDescent="0.25">
      <c r="A6" s="1" t="s">
        <v>3</v>
      </c>
      <c r="B6" s="1" t="s">
        <v>4</v>
      </c>
      <c r="C6" s="1">
        <f>Template!C6</f>
        <v>2</v>
      </c>
      <c r="D6" s="60">
        <v>0</v>
      </c>
      <c r="E6" s="1">
        <f t="shared" si="0"/>
        <v>2</v>
      </c>
      <c r="F6" s="1">
        <v>1</v>
      </c>
      <c r="G6" s="6">
        <f>Préventifs_tunnels!G97</f>
        <v>10734.42</v>
      </c>
      <c r="H6" s="6">
        <f t="shared" ref="H6:H70" si="1">E6*F6*G6</f>
        <v>21468.84</v>
      </c>
      <c r="I6" s="9" t="s">
        <v>2525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2531</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SUM(Préventifs_tunnels!G261:G262)</f>
        <v>3749.8999999999996</v>
      </c>
      <c r="H13" s="6">
        <f t="shared" si="1"/>
        <v>7499.7999999999993</v>
      </c>
      <c r="I13" s="9" t="s">
        <v>2536</v>
      </c>
    </row>
    <row r="14" spans="1:9" ht="15" customHeight="1" x14ac:dyDescent="0.25">
      <c r="A14" s="1" t="s">
        <v>9</v>
      </c>
      <c r="B14" s="1" t="s">
        <v>7</v>
      </c>
      <c r="C14" s="1">
        <f>Template!C14</f>
        <v>2</v>
      </c>
      <c r="D14" s="60">
        <v>0</v>
      </c>
      <c r="E14" s="1">
        <f t="shared" si="0"/>
        <v>2</v>
      </c>
      <c r="F14" s="1">
        <v>1</v>
      </c>
      <c r="G14" s="6">
        <f>SUM(Préventifs_tunnels!G267:G268)</f>
        <v>65465.65</v>
      </c>
      <c r="H14" s="6">
        <f t="shared" si="1"/>
        <v>130931.3</v>
      </c>
      <c r="I14" s="9" t="s">
        <v>2536</v>
      </c>
    </row>
    <row r="15" spans="1:9" ht="15" customHeight="1" x14ac:dyDescent="0.25">
      <c r="A15" s="1" t="s">
        <v>9</v>
      </c>
      <c r="B15" s="1" t="s">
        <v>10</v>
      </c>
      <c r="C15" s="1">
        <f>Template!C15</f>
        <v>0.4</v>
      </c>
      <c r="D15" s="60">
        <v>0</v>
      </c>
      <c r="E15" s="1">
        <f t="shared" si="0"/>
        <v>0.4</v>
      </c>
      <c r="F15" s="1">
        <v>1</v>
      </c>
      <c r="G15" s="6">
        <f>SUM(Préventifs_tunnels!G273:G278)</f>
        <v>257735.57</v>
      </c>
      <c r="H15" s="6">
        <f t="shared" si="1"/>
        <v>103094.228</v>
      </c>
      <c r="I15" s="63" t="s">
        <v>2467</v>
      </c>
    </row>
    <row r="16" spans="1:9" ht="15" customHeight="1" x14ac:dyDescent="0.25">
      <c r="A16" s="1" t="s">
        <v>76</v>
      </c>
      <c r="B16" s="1" t="s">
        <v>12</v>
      </c>
      <c r="C16" s="1">
        <f>Template!C16</f>
        <v>2</v>
      </c>
      <c r="D16" s="60">
        <v>0</v>
      </c>
      <c r="E16" s="1">
        <f t="shared" si="0"/>
        <v>2</v>
      </c>
      <c r="F16" s="1">
        <v>1</v>
      </c>
      <c r="G16" s="6">
        <f>SUM(Préventifs_tunnels!G325:G326)</f>
        <v>4630.32</v>
      </c>
      <c r="H16" s="6">
        <f t="shared" si="1"/>
        <v>9260.64</v>
      </c>
      <c r="I16" s="9" t="s">
        <v>2536</v>
      </c>
    </row>
    <row r="17" spans="1:9" ht="15" customHeight="1" x14ac:dyDescent="0.25">
      <c r="A17" s="1" t="s">
        <v>76</v>
      </c>
      <c r="B17" s="1" t="s">
        <v>13</v>
      </c>
      <c r="C17" s="1">
        <f>Template!C17</f>
        <v>2</v>
      </c>
      <c r="D17" s="60">
        <v>0</v>
      </c>
      <c r="E17" s="1">
        <f t="shared" si="0"/>
        <v>2</v>
      </c>
      <c r="F17" s="1">
        <v>1</v>
      </c>
      <c r="G17" s="6">
        <f>SUM(Préventifs_tunnels!G350:G351)</f>
        <v>17295.41</v>
      </c>
      <c r="H17" s="6">
        <f t="shared" si="1"/>
        <v>34590.82</v>
      </c>
      <c r="I17" s="9" t="s">
        <v>2536</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0.5</v>
      </c>
      <c r="G19" s="6">
        <f>Préventifs_tunnels!G368</f>
        <v>358.59</v>
      </c>
      <c r="H19" s="6">
        <f t="shared" si="1"/>
        <v>179.29499999999999</v>
      </c>
      <c r="I19" s="9" t="s">
        <v>2537</v>
      </c>
    </row>
    <row r="20" spans="1:9" ht="15" customHeight="1" x14ac:dyDescent="0.25">
      <c r="A20" s="1" t="s">
        <v>14</v>
      </c>
      <c r="B20" s="1" t="s">
        <v>98</v>
      </c>
      <c r="C20" s="1">
        <f>Template!C20</f>
        <v>1</v>
      </c>
      <c r="D20" s="60">
        <v>0</v>
      </c>
      <c r="E20" s="1">
        <f t="shared" si="0"/>
        <v>1</v>
      </c>
      <c r="F20" s="1">
        <v>0.5</v>
      </c>
      <c r="G20" s="6">
        <f>Préventifs_tunnels!G369</f>
        <v>668.21</v>
      </c>
      <c r="H20" s="6">
        <f t="shared" si="1"/>
        <v>334.10500000000002</v>
      </c>
      <c r="I20" s="9" t="s">
        <v>2537</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Préventifs_tunnels!G442</f>
        <v>764.73</v>
      </c>
      <c r="H24" s="6">
        <f t="shared" si="1"/>
        <v>3058.92</v>
      </c>
      <c r="I24" s="9" t="s">
        <v>2425</v>
      </c>
    </row>
    <row r="25" spans="1:9" ht="15" customHeight="1" x14ac:dyDescent="0.25">
      <c r="A25" s="1" t="s">
        <v>78</v>
      </c>
      <c r="B25" s="1" t="s">
        <v>31</v>
      </c>
      <c r="C25" s="1">
        <f>Template!C25</f>
        <v>0.5</v>
      </c>
      <c r="D25" s="60">
        <v>0</v>
      </c>
      <c r="E25" s="1">
        <f t="shared" si="0"/>
        <v>0.5</v>
      </c>
      <c r="F25" s="1">
        <v>1</v>
      </c>
      <c r="G25" s="6">
        <f>Préventifs_tunnels!G651</f>
        <v>11132.89</v>
      </c>
      <c r="H25" s="6">
        <f t="shared" si="1"/>
        <v>5566.4449999999997</v>
      </c>
      <c r="I25" s="9" t="s">
        <v>2526</v>
      </c>
    </row>
    <row r="26" spans="1:9" ht="15" customHeight="1" x14ac:dyDescent="0.25">
      <c r="A26" s="1" t="s">
        <v>78</v>
      </c>
      <c r="B26" s="1" t="s">
        <v>32</v>
      </c>
      <c r="C26" s="1">
        <f>Template!C26</f>
        <v>0.5</v>
      </c>
      <c r="D26" s="60">
        <v>0</v>
      </c>
      <c r="E26" s="1">
        <f t="shared" si="0"/>
        <v>0.5</v>
      </c>
      <c r="F26" s="1">
        <v>1</v>
      </c>
      <c r="G26" s="6">
        <f>Préventifs_tunnels!G658</f>
        <v>15916.35</v>
      </c>
      <c r="H26" s="6">
        <f t="shared" si="1"/>
        <v>7958.1750000000002</v>
      </c>
      <c r="I26" s="9" t="s">
        <v>2526</v>
      </c>
    </row>
    <row r="27" spans="1:9" ht="15" customHeight="1" x14ac:dyDescent="0.25">
      <c r="A27" s="1" t="s">
        <v>78</v>
      </c>
      <c r="B27" s="1" t="s">
        <v>33</v>
      </c>
      <c r="C27" s="1">
        <f>Template!C27</f>
        <v>0</v>
      </c>
      <c r="D27" s="60">
        <v>0</v>
      </c>
      <c r="E27" s="1">
        <f t="shared" si="0"/>
        <v>0</v>
      </c>
      <c r="F27" s="1">
        <v>1</v>
      </c>
      <c r="G27" s="6">
        <f>Préventifs_tunnels!G665</f>
        <v>42718.52</v>
      </c>
      <c r="H27" s="6">
        <f t="shared" si="1"/>
        <v>0</v>
      </c>
      <c r="I27" s="9" t="s">
        <v>2526</v>
      </c>
    </row>
    <row r="28" spans="1:9" ht="15" customHeight="1" x14ac:dyDescent="0.25">
      <c r="A28" s="1" t="s">
        <v>78</v>
      </c>
      <c r="B28" s="1" t="s">
        <v>15</v>
      </c>
      <c r="C28" s="1">
        <f>Template!C28</f>
        <v>0.5</v>
      </c>
      <c r="D28" s="60">
        <v>0</v>
      </c>
      <c r="E28" s="1">
        <f t="shared" si="0"/>
        <v>0.5</v>
      </c>
      <c r="F28" s="1">
        <v>1</v>
      </c>
      <c r="G28" s="6">
        <f>Préventifs_tunnels!G672</f>
        <v>7309.4</v>
      </c>
      <c r="H28" s="6">
        <f t="shared" si="1"/>
        <v>3654.7</v>
      </c>
      <c r="I28" s="9" t="s">
        <v>2526</v>
      </c>
    </row>
    <row r="29" spans="1:9" ht="15" customHeight="1" x14ac:dyDescent="0.25">
      <c r="A29" s="1" t="s">
        <v>78</v>
      </c>
      <c r="B29" s="1" t="s">
        <v>16</v>
      </c>
      <c r="C29" s="1">
        <f>Template!C29</f>
        <v>0.5</v>
      </c>
      <c r="D29" s="60">
        <v>0</v>
      </c>
      <c r="E29" s="1">
        <f t="shared" si="0"/>
        <v>0.5</v>
      </c>
      <c r="F29" s="1">
        <v>1</v>
      </c>
      <c r="G29" s="6">
        <f>Préventifs_tunnels!G679</f>
        <v>9299.7000000000007</v>
      </c>
      <c r="H29" s="6">
        <f t="shared" si="1"/>
        <v>4649.8500000000004</v>
      </c>
      <c r="I29" s="9" t="s">
        <v>2526</v>
      </c>
    </row>
    <row r="30" spans="1:9" ht="15" customHeight="1" x14ac:dyDescent="0.25">
      <c r="A30" s="1" t="s">
        <v>78</v>
      </c>
      <c r="B30" s="1" t="s">
        <v>17</v>
      </c>
      <c r="C30" s="1">
        <f>Template!C30</f>
        <v>0</v>
      </c>
      <c r="D30" s="60">
        <v>0</v>
      </c>
      <c r="E30" s="1">
        <f t="shared" si="0"/>
        <v>0</v>
      </c>
      <c r="F30" s="1">
        <v>1</v>
      </c>
      <c r="G30" s="6">
        <f>Préventifs_tunnels!G686</f>
        <v>10373.01</v>
      </c>
      <c r="H30" s="6">
        <f t="shared" si="1"/>
        <v>0</v>
      </c>
      <c r="I30" s="9" t="s">
        <v>2526</v>
      </c>
    </row>
    <row r="31" spans="1:9" ht="15" customHeight="1" x14ac:dyDescent="0.25">
      <c r="A31" s="1" t="s">
        <v>78</v>
      </c>
      <c r="B31" s="1" t="s">
        <v>34</v>
      </c>
      <c r="C31" s="1">
        <f>Template!C31</f>
        <v>0.5</v>
      </c>
      <c r="D31" s="60">
        <v>0</v>
      </c>
      <c r="E31" s="1">
        <f t="shared" si="0"/>
        <v>0.5</v>
      </c>
      <c r="F31" s="1">
        <v>1</v>
      </c>
      <c r="G31" s="6">
        <f>Préventifs_tunnels!G693</f>
        <v>17536.240000000002</v>
      </c>
      <c r="H31" s="6">
        <f t="shared" si="1"/>
        <v>8768.1200000000008</v>
      </c>
      <c r="I31" s="9" t="s">
        <v>2526</v>
      </c>
    </row>
    <row r="32" spans="1:9" ht="15" customHeight="1" x14ac:dyDescent="0.25">
      <c r="A32" s="1" t="s">
        <v>78</v>
      </c>
      <c r="B32" s="1" t="s">
        <v>35</v>
      </c>
      <c r="C32" s="1">
        <f>Template!C32</f>
        <v>0.5</v>
      </c>
      <c r="D32" s="60">
        <v>0</v>
      </c>
      <c r="E32" s="1">
        <f t="shared" si="0"/>
        <v>0.5</v>
      </c>
      <c r="F32" s="1">
        <v>1</v>
      </c>
      <c r="G32" s="6">
        <f>Préventifs_tunnels!G699</f>
        <v>22313.27</v>
      </c>
      <c r="H32" s="6">
        <f t="shared" si="1"/>
        <v>11156.635</v>
      </c>
      <c r="I32" s="9" t="s">
        <v>2526</v>
      </c>
    </row>
    <row r="33" spans="1:9" ht="15" customHeight="1" x14ac:dyDescent="0.25">
      <c r="A33" s="1" t="s">
        <v>78</v>
      </c>
      <c r="B33" s="1" t="s">
        <v>36</v>
      </c>
      <c r="C33" s="1">
        <f>Template!C33</f>
        <v>0</v>
      </c>
      <c r="D33" s="60">
        <v>0</v>
      </c>
      <c r="E33" s="1">
        <f t="shared" si="0"/>
        <v>0</v>
      </c>
      <c r="F33" s="1">
        <v>1</v>
      </c>
      <c r="G33" s="6">
        <f>Préventifs_tunnels!G705</f>
        <v>44332.2</v>
      </c>
      <c r="H33" s="6">
        <f t="shared" si="1"/>
        <v>0</v>
      </c>
      <c r="I33" s="9" t="s">
        <v>2526</v>
      </c>
    </row>
    <row r="34" spans="1:9" ht="15" customHeight="1" x14ac:dyDescent="0.25">
      <c r="A34" s="1" t="s">
        <v>78</v>
      </c>
      <c r="B34" s="1" t="s">
        <v>18</v>
      </c>
      <c r="C34" s="1">
        <f>Template!C34</f>
        <v>1</v>
      </c>
      <c r="D34" s="60">
        <v>0</v>
      </c>
      <c r="E34" s="1">
        <f t="shared" si="0"/>
        <v>1</v>
      </c>
      <c r="F34" s="58">
        <v>1</v>
      </c>
      <c r="G34" s="6">
        <f>Préventifs_tunnels!G714</f>
        <v>4661.4399999999996</v>
      </c>
      <c r="H34" s="6">
        <f t="shared" si="1"/>
        <v>4661.4399999999996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Préventifs_tunnels!G781</f>
        <v>4077.15</v>
      </c>
      <c r="H42" s="6">
        <f t="shared" si="1"/>
        <v>32617.200000000001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2528</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Préventifs_tunnels!G859+Préventifs_tunnels!G860+Préventifs_tunnels!G887</f>
        <v>5361.6</v>
      </c>
      <c r="H58" s="6">
        <f t="shared" si="1"/>
        <v>5361.6</v>
      </c>
      <c r="I58" s="9" t="s">
        <v>2561</v>
      </c>
    </row>
    <row r="59" spans="1:9" ht="15" customHeight="1" x14ac:dyDescent="0.25">
      <c r="A59" s="1" t="s">
        <v>22</v>
      </c>
      <c r="B59" s="1" t="s">
        <v>2563</v>
      </c>
      <c r="C59" s="1">
        <f>Template!C59</f>
        <v>2</v>
      </c>
      <c r="D59" s="60">
        <v>0</v>
      </c>
      <c r="E59" s="1">
        <f t="shared" si="0"/>
        <v>2</v>
      </c>
      <c r="F59" s="1">
        <v>1</v>
      </c>
      <c r="G59" s="6">
        <f>Préventifs_tunnels!G907+Préventifs_tunnels!G908+Préventifs_tunnels!G935</f>
        <v>6290.2</v>
      </c>
      <c r="H59" s="6">
        <f t="shared" si="1"/>
        <v>12580.4</v>
      </c>
      <c r="I59" s="9" t="s">
        <v>2561</v>
      </c>
    </row>
    <row r="60" spans="1:9" ht="15" customHeight="1" x14ac:dyDescent="0.25">
      <c r="A60" s="1" t="s">
        <v>22</v>
      </c>
      <c r="B60" s="1" t="s">
        <v>37</v>
      </c>
      <c r="C60" s="1">
        <f>Template!C60</f>
        <v>1</v>
      </c>
      <c r="D60" s="60">
        <v>0</v>
      </c>
      <c r="E60" s="1">
        <f t="shared" si="0"/>
        <v>1</v>
      </c>
      <c r="F60" s="1">
        <v>1</v>
      </c>
      <c r="G60" s="6">
        <f>Préventifs_tunnels!G946+Préventifs_tunnels!G960</f>
        <v>193.29999999999998</v>
      </c>
      <c r="H60" s="6">
        <f t="shared" si="1"/>
        <v>193.29999999999998</v>
      </c>
      <c r="I60" s="9" t="s">
        <v>2535</v>
      </c>
    </row>
    <row r="61" spans="1:9" ht="15" customHeight="1" x14ac:dyDescent="0.25">
      <c r="A61" s="1" t="s">
        <v>27</v>
      </c>
      <c r="B61" s="1" t="s">
        <v>28</v>
      </c>
      <c r="C61" s="1">
        <f>Template!C61</f>
        <v>1</v>
      </c>
      <c r="D61" s="60">
        <v>0</v>
      </c>
      <c r="E61" s="1">
        <f t="shared" si="0"/>
        <v>1</v>
      </c>
      <c r="F61" s="1">
        <v>1</v>
      </c>
      <c r="G61" s="6">
        <f>Préventifs_tunnels!G975</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SUM(Préventifs_tunnels!G1072:G1075)</f>
        <v>2453.08</v>
      </c>
      <c r="H62" s="6">
        <f t="shared" si="1"/>
        <v>7359.24</v>
      </c>
      <c r="I62" s="9" t="s">
        <v>2517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
        <f>SUM(Préventifs_tunnels!G1013:G1016)</f>
        <v>4058.35</v>
      </c>
      <c r="H64" s="6">
        <f t="shared" si="1"/>
        <v>8116.7</v>
      </c>
      <c r="I64" s="9" t="s">
        <v>2517</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13164</v>
      </c>
      <c r="H72" s="6">
        <f>E72*F72*G72</f>
        <v>13164</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K72"/>
  <sheetViews>
    <sheetView workbookViewId="0">
      <pane ySplit="2" topLeftCell="A53" activePane="bottomLeft" state="frozen"/>
      <selection activeCell="H71" sqref="H3:H71"/>
      <selection pane="bottomLeft" activeCell="B73" sqref="B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2534</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2534</v>
      </c>
    </row>
    <row r="5" spans="1:9" ht="15" customHeight="1" x14ac:dyDescent="0.25">
      <c r="A5" s="1" t="s">
        <v>8</v>
      </c>
      <c r="B5" s="1" t="s">
        <v>2</v>
      </c>
      <c r="C5" s="1">
        <f>Template!C5</f>
        <v>1</v>
      </c>
      <c r="D5" s="60">
        <v>0</v>
      </c>
      <c r="E5" s="1">
        <f t="shared" si="0"/>
        <v>1</v>
      </c>
      <c r="F5" s="1">
        <f>1/3</f>
        <v>0.33333333333333331</v>
      </c>
      <c r="G5" s="6">
        <f>SUM(Préventifs_tunnels!G24:G25)</f>
        <v>9852</v>
      </c>
      <c r="H5" s="6">
        <f t="shared" ref="H5:H70" si="1">E5*F5*G5</f>
        <v>3284</v>
      </c>
      <c r="I5" s="68" t="s">
        <v>2534</v>
      </c>
    </row>
    <row r="6" spans="1:9" ht="15" customHeight="1" x14ac:dyDescent="0.25">
      <c r="A6" s="1" t="s">
        <v>3</v>
      </c>
      <c r="B6" s="1" t="s">
        <v>4</v>
      </c>
      <c r="C6" s="1">
        <f>Template!C6</f>
        <v>2</v>
      </c>
      <c r="D6" s="60">
        <v>0</v>
      </c>
      <c r="E6" s="1">
        <f t="shared" si="0"/>
        <v>2</v>
      </c>
      <c r="F6" s="1">
        <v>2</v>
      </c>
      <c r="G6" s="6">
        <f>Préventifs_tunnels!G99</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2</v>
      </c>
      <c r="G9" s="6">
        <f>Préventifs_tunnels!G145</f>
        <v>648.6</v>
      </c>
      <c r="H9" s="6">
        <f t="shared" si="1"/>
        <v>1297.2</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tunnel'!S51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Préventifs_tunnels!G266</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Préventifs_tunnels!G272</f>
        <v>1833.72</v>
      </c>
      <c r="H14" s="6">
        <f t="shared" si="1"/>
        <v>7334.88</v>
      </c>
      <c r="I14" s="9" t="s">
        <v>2426</v>
      </c>
    </row>
    <row r="15" spans="1:9" ht="15" customHeight="1" x14ac:dyDescent="0.25">
      <c r="A15" s="1" t="s">
        <v>9</v>
      </c>
      <c r="B15" s="1" t="s">
        <v>10</v>
      </c>
      <c r="C15" s="1">
        <f>Template!C15</f>
        <v>0.4</v>
      </c>
      <c r="D15" s="60">
        <v>0</v>
      </c>
      <c r="E15" s="1">
        <f t="shared" si="0"/>
        <v>0.4</v>
      </c>
      <c r="F15" s="1">
        <v>2</v>
      </c>
      <c r="G15" s="6">
        <f>SUM(Préventifs_tunnels!G282:G284)</f>
        <v>13184.060000000001</v>
      </c>
      <c r="H15" s="6">
        <f t="shared" si="1"/>
        <v>10547.248000000001</v>
      </c>
      <c r="I15" s="68" t="s">
        <v>2518</v>
      </c>
    </row>
    <row r="16" spans="1:9" ht="15" customHeight="1" x14ac:dyDescent="0.25">
      <c r="A16" s="1" t="s">
        <v>76</v>
      </c>
      <c r="B16" s="1" t="s">
        <v>12</v>
      </c>
      <c r="C16" s="1">
        <f>Template!C16</f>
        <v>2</v>
      </c>
      <c r="D16" s="60">
        <v>0</v>
      </c>
      <c r="E16" s="1">
        <f t="shared" si="0"/>
        <v>2</v>
      </c>
      <c r="F16" s="1">
        <v>2</v>
      </c>
      <c r="G16" s="6">
        <f>Préventifs_tunnels!G330</f>
        <v>472.07</v>
      </c>
      <c r="H16" s="6">
        <f t="shared" si="1"/>
        <v>1888.28</v>
      </c>
      <c r="I16" s="9" t="s">
        <v>2426</v>
      </c>
    </row>
    <row r="17" spans="1:9" ht="15" customHeight="1" x14ac:dyDescent="0.25">
      <c r="A17" s="1" t="s">
        <v>76</v>
      </c>
      <c r="B17" s="1" t="s">
        <v>13</v>
      </c>
      <c r="C17" s="1">
        <f>Template!C17</f>
        <v>2</v>
      </c>
      <c r="D17" s="60">
        <v>0</v>
      </c>
      <c r="E17" s="1">
        <f t="shared" si="0"/>
        <v>2</v>
      </c>
      <c r="F17" s="1">
        <v>2</v>
      </c>
      <c r="G17" s="6">
        <f>Préventifs_tunnels!G355</f>
        <v>1067.31</v>
      </c>
      <c r="H17" s="6">
        <f t="shared" si="1"/>
        <v>4269.24</v>
      </c>
      <c r="I17" s="9" t="s">
        <v>2426</v>
      </c>
    </row>
    <row r="18" spans="1:9" ht="15" customHeight="1" x14ac:dyDescent="0.25">
      <c r="A18" s="1" t="s">
        <v>76</v>
      </c>
      <c r="B18" s="1" t="s">
        <v>75</v>
      </c>
      <c r="C18" s="1">
        <f>Template!C18</f>
        <v>1</v>
      </c>
      <c r="D18" s="60">
        <v>0</v>
      </c>
      <c r="E18" s="1">
        <f t="shared" si="0"/>
        <v>1</v>
      </c>
      <c r="F18" s="62">
        <f>'Equipements par tunnel'!S59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Préventifs_tunnels!G362</f>
        <v>288.36</v>
      </c>
      <c r="H19" s="6">
        <f t="shared" si="1"/>
        <v>288.36</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tunnel'!S4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tunnel'!S6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Préventifs_tunnels!G422</f>
        <v>350.13</v>
      </c>
      <c r="H23" s="6">
        <f t="shared" si="1"/>
        <v>1400.52</v>
      </c>
      <c r="I23" s="9" t="s">
        <v>2425</v>
      </c>
    </row>
    <row r="24" spans="1:9" ht="15" customHeight="1" x14ac:dyDescent="0.25">
      <c r="A24" s="3" t="s">
        <v>42</v>
      </c>
      <c r="B24" s="1" t="s">
        <v>30</v>
      </c>
      <c r="C24" s="1">
        <f>Template!C24</f>
        <v>4</v>
      </c>
      <c r="D24" s="60">
        <v>0</v>
      </c>
      <c r="E24" s="1">
        <f t="shared" si="0"/>
        <v>4</v>
      </c>
      <c r="F24" s="1">
        <v>1</v>
      </c>
      <c r="G24" s="6">
        <f>Préventifs_tunnels!G444</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Préventifs_tunnels!G652</f>
        <v>3039.17</v>
      </c>
      <c r="H25" s="6">
        <f t="shared" si="1"/>
        <v>1519.585</v>
      </c>
      <c r="I25" s="9" t="s">
        <v>2425</v>
      </c>
    </row>
    <row r="26" spans="1:9" ht="15" customHeight="1" x14ac:dyDescent="0.25">
      <c r="A26" s="1" t="s">
        <v>78</v>
      </c>
      <c r="B26" s="1" t="s">
        <v>32</v>
      </c>
      <c r="C26" s="1">
        <f>Template!C26</f>
        <v>0.5</v>
      </c>
      <c r="D26" s="60">
        <v>0</v>
      </c>
      <c r="E26" s="1">
        <f t="shared" si="0"/>
        <v>0.5</v>
      </c>
      <c r="F26" s="1">
        <v>1</v>
      </c>
      <c r="G26" s="6">
        <f>Préventifs_tunnels!G659</f>
        <v>4102.16</v>
      </c>
      <c r="H26" s="6">
        <f t="shared" si="1"/>
        <v>2051.08</v>
      </c>
      <c r="I26" s="9" t="s">
        <v>2425</v>
      </c>
    </row>
    <row r="27" spans="1:9" ht="15" customHeight="1" x14ac:dyDescent="0.25">
      <c r="A27" s="1" t="s">
        <v>78</v>
      </c>
      <c r="B27" s="1" t="s">
        <v>33</v>
      </c>
      <c r="C27" s="1">
        <f>Template!C27</f>
        <v>0</v>
      </c>
      <c r="D27" s="60">
        <v>0</v>
      </c>
      <c r="E27" s="1">
        <f t="shared" si="0"/>
        <v>0</v>
      </c>
      <c r="F27" s="1">
        <v>1</v>
      </c>
      <c r="G27" s="6">
        <f>Préventifs_tunnels!G666</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Préventifs_tunnels!G673</f>
        <v>1624.32</v>
      </c>
      <c r="H28" s="6">
        <f t="shared" si="1"/>
        <v>812.16</v>
      </c>
      <c r="I28" s="9" t="s">
        <v>2425</v>
      </c>
    </row>
    <row r="29" spans="1:9" ht="15" customHeight="1" x14ac:dyDescent="0.25">
      <c r="A29" s="1" t="s">
        <v>78</v>
      </c>
      <c r="B29" s="1" t="s">
        <v>16</v>
      </c>
      <c r="C29" s="1">
        <f>Template!C29</f>
        <v>0.5</v>
      </c>
      <c r="D29" s="60">
        <v>0</v>
      </c>
      <c r="E29" s="1">
        <f t="shared" si="0"/>
        <v>0.5</v>
      </c>
      <c r="F29" s="1">
        <v>1</v>
      </c>
      <c r="G29" s="6">
        <f>Préventifs_tunnels!G680</f>
        <v>2066.6</v>
      </c>
      <c r="H29" s="6">
        <f t="shared" si="1"/>
        <v>1033.3</v>
      </c>
      <c r="I29" s="9" t="s">
        <v>2425</v>
      </c>
    </row>
    <row r="30" spans="1:9" ht="15" customHeight="1" x14ac:dyDescent="0.25">
      <c r="A30" s="1" t="s">
        <v>78</v>
      </c>
      <c r="B30" s="1" t="s">
        <v>17</v>
      </c>
      <c r="C30" s="1">
        <f>Template!C30</f>
        <v>0</v>
      </c>
      <c r="D30" s="60">
        <v>0</v>
      </c>
      <c r="E30" s="1">
        <f t="shared" si="0"/>
        <v>0</v>
      </c>
      <c r="F30" s="1">
        <v>1</v>
      </c>
      <c r="G30" s="6">
        <f>Préventifs_tunnels!G687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Préventifs_tunnels!G694</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Préventifs_tunnels!G700</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Préventifs_tunnels!G706</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Préventifs_tunnels!G712</f>
        <v>1631.51</v>
      </c>
      <c r="H34" s="6">
        <f t="shared" si="1"/>
        <v>1631.51</v>
      </c>
      <c r="I34" s="9" t="s">
        <v>2425</v>
      </c>
    </row>
    <row r="35" spans="1:9" ht="15" customHeight="1" x14ac:dyDescent="0.25">
      <c r="A35" s="1" t="s">
        <v>78</v>
      </c>
      <c r="B35" s="1" t="s">
        <v>73</v>
      </c>
      <c r="C35" s="1">
        <f>Template!C35</f>
        <v>0.5</v>
      </c>
      <c r="D35" s="60">
        <v>0</v>
      </c>
      <c r="E35" s="1">
        <f t="shared" si="0"/>
        <v>0.5</v>
      </c>
      <c r="F35" s="62">
        <f>'Equipements par tunnel'!S50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tunnel'!S50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tunnel'!S55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tunnel'!S56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tunnel'!S57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tunnel'!S58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Préventifs_tunnels!G783</f>
        <v>2803.5</v>
      </c>
      <c r="H42" s="6">
        <f t="shared" si="1"/>
        <v>22428</v>
      </c>
      <c r="I42" s="9" t="s">
        <v>2426</v>
      </c>
    </row>
    <row r="43" spans="1:9" ht="15" customHeight="1" x14ac:dyDescent="0.25">
      <c r="A43" s="1" t="s">
        <v>19</v>
      </c>
      <c r="B43" s="1" t="s">
        <v>2435</v>
      </c>
      <c r="C43" s="1">
        <f>Template!C43</f>
        <v>1</v>
      </c>
      <c r="D43" s="60">
        <v>0</v>
      </c>
      <c r="E43" s="1">
        <f t="shared" si="0"/>
        <v>1</v>
      </c>
      <c r="F43" s="62">
        <f>'Equipements par tunnel'!S12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tunnel'!S20</f>
        <v>20</v>
      </c>
      <c r="G45" s="6">
        <f>Préventifs_tunnels!G801</f>
        <v>33.6</v>
      </c>
      <c r="H45" s="6">
        <f t="shared" si="1"/>
        <v>672</v>
      </c>
      <c r="I45" s="9" t="s">
        <v>2441</v>
      </c>
    </row>
    <row r="46" spans="1:9" ht="15" customHeight="1" x14ac:dyDescent="0.25">
      <c r="A46" s="1" t="s">
        <v>19</v>
      </c>
      <c r="B46" s="1" t="s">
        <v>66</v>
      </c>
      <c r="C46" s="1">
        <f>Template!C46</f>
        <v>1</v>
      </c>
      <c r="D46" s="60">
        <v>0</v>
      </c>
      <c r="E46" s="1">
        <f t="shared" si="0"/>
        <v>1</v>
      </c>
      <c r="F46" s="62">
        <f>'Equipements par tunnel'!S21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tunnel'!S22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tunnel'!S23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tunnel'!S24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tunnel'!S25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tunnel'!S26</f>
        <v>8</v>
      </c>
      <c r="G51" s="6">
        <f>Préventifs_tunnels!G807</f>
        <v>15.75</v>
      </c>
      <c r="H51" s="6">
        <f t="shared" si="1"/>
        <v>126</v>
      </c>
      <c r="I51" s="9" t="s">
        <v>2447</v>
      </c>
    </row>
    <row r="52" spans="1:9" ht="15" customHeight="1" x14ac:dyDescent="0.25">
      <c r="A52" s="1" t="s">
        <v>21</v>
      </c>
      <c r="B52" s="1" t="s">
        <v>64</v>
      </c>
      <c r="C52" s="1">
        <f>Template!C52</f>
        <v>1</v>
      </c>
      <c r="D52" s="60">
        <v>0</v>
      </c>
      <c r="E52" s="1">
        <f t="shared" si="0"/>
        <v>1</v>
      </c>
      <c r="F52" s="1">
        <v>1</v>
      </c>
      <c r="G52" s="6">
        <f>Préventifs_tunnels!G830</f>
        <v>1678.55</v>
      </c>
      <c r="H52" s="6">
        <f t="shared" si="1"/>
        <v>1678.55</v>
      </c>
      <c r="I52" s="9" t="s">
        <v>2425</v>
      </c>
    </row>
    <row r="53" spans="1:9" ht="15" customHeight="1" x14ac:dyDescent="0.25">
      <c r="A53" s="1" t="s">
        <v>21</v>
      </c>
      <c r="B53" s="1" t="s">
        <v>103</v>
      </c>
      <c r="C53" s="1">
        <f>Template!C53</f>
        <v>1</v>
      </c>
      <c r="D53" s="60">
        <v>0</v>
      </c>
      <c r="E53" s="1">
        <f t="shared" si="0"/>
        <v>1</v>
      </c>
      <c r="F53" s="62">
        <f>'Equipements par tunnel'!S35+'Equipements par tunnel'!S37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tunnel'!S33+'Equipements par tunnel'!S34</f>
        <v>4</v>
      </c>
      <c r="G54" s="6">
        <f>Préventifs_tunnels!G836</f>
        <v>128.27000000000001</v>
      </c>
      <c r="H54" s="6">
        <f t="shared" si="1"/>
        <v>513.08000000000004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Préventifs_tunnels!G857+Préventifs_tunnels!G858</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Préventifs_tunnels!G905+Préventifs_tunnels!G906</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Préventifs_tunnels!G945</f>
        <v>59.5</v>
      </c>
      <c r="H60" s="6">
        <f t="shared" si="1"/>
        <v>59.5</v>
      </c>
      <c r="I60" s="9" t="s">
        <v>2425</v>
      </c>
    </row>
    <row r="61" spans="1:9" ht="15" customHeight="1" x14ac:dyDescent="0.25">
      <c r="A61" s="1" t="s">
        <v>27</v>
      </c>
      <c r="B61" s="1" t="s">
        <v>28</v>
      </c>
      <c r="C61" s="1">
        <f>Template!C61</f>
        <v>1</v>
      </c>
      <c r="D61" s="60">
        <v>0</v>
      </c>
      <c r="E61" s="1">
        <f t="shared" si="0"/>
        <v>1</v>
      </c>
      <c r="F61" s="1">
        <v>1</v>
      </c>
      <c r="G61" s="6"/>
      <c r="H61" s="6">
        <f t="shared" si="1"/>
        <v>0</v>
      </c>
      <c r="I61" s="67" t="s">
        <v>2524</v>
      </c>
    </row>
    <row r="62" spans="1:9" ht="15" customHeight="1" x14ac:dyDescent="0.25">
      <c r="A62" s="1" t="s">
        <v>27</v>
      </c>
      <c r="B62" s="1" t="s">
        <v>83</v>
      </c>
      <c r="C62" s="1">
        <f>Template!C62</f>
        <v>3</v>
      </c>
      <c r="D62" s="60">
        <v>0</v>
      </c>
      <c r="E62" s="1">
        <f t="shared" si="0"/>
        <v>3</v>
      </c>
      <c r="F62" s="1">
        <v>1</v>
      </c>
      <c r="G62" s="6"/>
      <c r="H62" s="6">
        <f t="shared" si="1"/>
        <v>0</v>
      </c>
      <c r="I62" s="67" t="s">
        <v>2524</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tunnel'!S28</f>
        <v>2</v>
      </c>
      <c r="G64" s="6"/>
      <c r="H64" s="6">
        <f t="shared" si="1"/>
        <v>0</v>
      </c>
      <c r="I64" s="67" t="s">
        <v>2524</v>
      </c>
    </row>
    <row r="65" spans="1:11" ht="15" customHeight="1" x14ac:dyDescent="0.25">
      <c r="A65" s="1" t="s">
        <v>27</v>
      </c>
      <c r="B65" s="1" t="s">
        <v>85</v>
      </c>
      <c r="C65" s="1">
        <f>Template!C65</f>
        <v>1</v>
      </c>
      <c r="D65" s="60">
        <v>0</v>
      </c>
      <c r="E65" s="1">
        <f t="shared" si="0"/>
        <v>1</v>
      </c>
      <c r="F65" s="62">
        <f>'Equipements par tunnel'!S27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tunnel'!S15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tunnel'!S29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8374</v>
      </c>
      <c r="H72" s="6">
        <f>E72*F72*G72</f>
        <v>8374</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K72"/>
  <sheetViews>
    <sheetView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2516</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2516</v>
      </c>
    </row>
    <row r="5" spans="1:9" ht="15" customHeight="1" x14ac:dyDescent="0.25">
      <c r="A5" s="1" t="s">
        <v>8</v>
      </c>
      <c r="B5" s="1" t="s">
        <v>2</v>
      </c>
      <c r="C5" s="1">
        <f>Template!C5</f>
        <v>1</v>
      </c>
      <c r="D5" s="60">
        <v>0</v>
      </c>
      <c r="E5" s="1">
        <f t="shared" si="0"/>
        <v>1</v>
      </c>
      <c r="F5" s="1">
        <v>1</v>
      </c>
      <c r="G5" s="6">
        <f>(Préventifs_tunnels!G15+Préventifs_tunnels!G16)</f>
        <v>6334</v>
      </c>
      <c r="H5" s="6">
        <f>E5*F5*G5</f>
        <v>6334</v>
      </c>
      <c r="I5" s="68" t="s">
        <v>2516</v>
      </c>
    </row>
    <row r="6" spans="1:9" ht="15" customHeight="1" x14ac:dyDescent="0.25">
      <c r="A6" s="1" t="s">
        <v>3</v>
      </c>
      <c r="B6" s="1" t="s">
        <v>4</v>
      </c>
      <c r="C6" s="1">
        <f>Template!C6</f>
        <v>2</v>
      </c>
      <c r="D6" s="60">
        <v>0</v>
      </c>
      <c r="E6" s="1">
        <f t="shared" si="0"/>
        <v>2</v>
      </c>
      <c r="F6" s="1">
        <v>2</v>
      </c>
      <c r="G6" s="6">
        <f>Préventifs_tunnels!G94</f>
        <v>10734.42</v>
      </c>
      <c r="H6" s="6">
        <f t="shared" ref="H6:H70" si="1">E6*F6*G6</f>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SUM(Préventifs_tunnels!G162:G164)</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tunnel'!T51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Préventifs_tunnels!G190</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Préventifs_tunnels!G195</f>
        <v>2882.91</v>
      </c>
      <c r="H14" s="6">
        <f t="shared" si="1"/>
        <v>11531.64</v>
      </c>
      <c r="I14" s="9" t="s">
        <v>2426</v>
      </c>
    </row>
    <row r="15" spans="1:9" ht="15" customHeight="1" x14ac:dyDescent="0.25">
      <c r="A15" s="1" t="s">
        <v>9</v>
      </c>
      <c r="B15" s="1" t="s">
        <v>10</v>
      </c>
      <c r="C15" s="1">
        <f>Template!C15</f>
        <v>0.4</v>
      </c>
      <c r="D15" s="60">
        <v>0</v>
      </c>
      <c r="E15" s="1">
        <f t="shared" si="0"/>
        <v>0.4</v>
      </c>
      <c r="F15" s="1">
        <v>2</v>
      </c>
      <c r="G15" s="6">
        <f>SUM(Préventifs_tunnels!G206:G211)</f>
        <v>31262.32</v>
      </c>
      <c r="H15" s="6">
        <f t="shared" si="1"/>
        <v>25009.856</v>
      </c>
      <c r="I15" s="68" t="s">
        <v>2523</v>
      </c>
    </row>
    <row r="16" spans="1:9" ht="15" customHeight="1" x14ac:dyDescent="0.25">
      <c r="A16" s="1" t="s">
        <v>76</v>
      </c>
      <c r="B16" s="1" t="s">
        <v>12</v>
      </c>
      <c r="C16" s="1">
        <f>Template!C16</f>
        <v>2</v>
      </c>
      <c r="D16" s="60">
        <v>0</v>
      </c>
      <c r="E16" s="1">
        <f t="shared" si="0"/>
        <v>2</v>
      </c>
      <c r="F16" s="1">
        <v>2</v>
      </c>
      <c r="G16" s="6">
        <f>Préventifs_tunnels!G314</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Préventifs_tunnels!G339</f>
        <v>2657.19</v>
      </c>
      <c r="H17" s="6">
        <f t="shared" si="1"/>
        <v>10628.76</v>
      </c>
      <c r="I17" s="9" t="s">
        <v>2426</v>
      </c>
    </row>
    <row r="18" spans="1:9" ht="15" customHeight="1" x14ac:dyDescent="0.25">
      <c r="A18" s="1" t="s">
        <v>76</v>
      </c>
      <c r="B18" s="1" t="s">
        <v>75</v>
      </c>
      <c r="C18" s="1">
        <f>Template!C18</f>
        <v>1</v>
      </c>
      <c r="D18" s="60">
        <v>0</v>
      </c>
      <c r="E18" s="1">
        <f t="shared" si="0"/>
        <v>1</v>
      </c>
      <c r="F18" s="62">
        <f>'Equipements par tunnel'!T59</f>
        <v>23</v>
      </c>
      <c r="G18" s="6">
        <f>Préventifs_tunnels!G361</f>
        <v>61.7</v>
      </c>
      <c r="H18" s="6">
        <f t="shared" si="1"/>
        <v>1419.1000000000001</v>
      </c>
      <c r="I18" s="9" t="s">
        <v>2465</v>
      </c>
    </row>
    <row r="19" spans="1:9" ht="15" customHeight="1" x14ac:dyDescent="0.25">
      <c r="A19" s="1" t="s">
        <v>14</v>
      </c>
      <c r="B19" s="1" t="s">
        <v>97</v>
      </c>
      <c r="C19" s="1">
        <f>Template!C19</f>
        <v>1</v>
      </c>
      <c r="D19" s="60">
        <v>0</v>
      </c>
      <c r="E19" s="1">
        <f t="shared" si="0"/>
        <v>1</v>
      </c>
      <c r="F19" s="1">
        <v>1</v>
      </c>
      <c r="G19" s="6">
        <f>Préventifs_tunnels!G380</f>
        <v>351.78</v>
      </c>
      <c r="H19" s="6">
        <f t="shared" si="1"/>
        <v>351.78</v>
      </c>
      <c r="I19" s="9" t="s">
        <v>2425</v>
      </c>
    </row>
    <row r="20" spans="1:9" ht="15" customHeight="1" x14ac:dyDescent="0.25">
      <c r="A20" s="1" t="s">
        <v>14</v>
      </c>
      <c r="B20" s="1" t="s">
        <v>98</v>
      </c>
      <c r="C20" s="1">
        <f>Template!C20</f>
        <v>1</v>
      </c>
      <c r="D20" s="60">
        <v>0</v>
      </c>
      <c r="E20" s="1">
        <f t="shared" si="0"/>
        <v>1</v>
      </c>
      <c r="F20" s="1">
        <v>1</v>
      </c>
      <c r="G20" s="6">
        <f>Préventifs_tunnels!G381</f>
        <v>885.55</v>
      </c>
      <c r="H20" s="6">
        <f t="shared" si="1"/>
        <v>885.55</v>
      </c>
      <c r="I20" s="9" t="s">
        <v>2425</v>
      </c>
    </row>
    <row r="21" spans="1:9" ht="15" customHeight="1" x14ac:dyDescent="0.25">
      <c r="A21" s="1" t="s">
        <v>14</v>
      </c>
      <c r="B21" s="1" t="s">
        <v>2423</v>
      </c>
      <c r="C21" s="1">
        <f>Template!C21</f>
        <v>1</v>
      </c>
      <c r="D21" s="60">
        <v>0</v>
      </c>
      <c r="E21" s="1">
        <f t="shared" si="0"/>
        <v>1</v>
      </c>
      <c r="F21" s="62">
        <f>'Equipements par tunnel'!T4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tunnel'!T6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Préventifs_tunnels!G428</f>
        <v>992.03</v>
      </c>
      <c r="H23" s="6">
        <f t="shared" si="1"/>
        <v>3968.12</v>
      </c>
      <c r="I23" s="9" t="s">
        <v>2425</v>
      </c>
    </row>
    <row r="24" spans="1:9" ht="15" customHeight="1" x14ac:dyDescent="0.25">
      <c r="A24" s="3" t="s">
        <v>42</v>
      </c>
      <c r="B24" s="1" t="s">
        <v>30</v>
      </c>
      <c r="C24" s="1">
        <f>Template!C24</f>
        <v>4</v>
      </c>
      <c r="D24" s="60">
        <v>0</v>
      </c>
      <c r="E24" s="1">
        <f t="shared" si="0"/>
        <v>4</v>
      </c>
      <c r="F24" s="1">
        <v>1</v>
      </c>
      <c r="G24" s="6">
        <f>Préventifs_tunnels!G450</f>
        <v>584.79</v>
      </c>
      <c r="H24" s="6">
        <f t="shared" si="1"/>
        <v>2339.16</v>
      </c>
      <c r="I24" s="9" t="s">
        <v>2425</v>
      </c>
    </row>
    <row r="25" spans="1:9" ht="15" customHeight="1" x14ac:dyDescent="0.25">
      <c r="A25" s="1" t="s">
        <v>78</v>
      </c>
      <c r="B25" s="1" t="s">
        <v>31</v>
      </c>
      <c r="C25" s="1">
        <f>Template!C25</f>
        <v>0.5</v>
      </c>
      <c r="D25" s="60">
        <v>0</v>
      </c>
      <c r="E25" s="1">
        <f t="shared" si="0"/>
        <v>0.5</v>
      </c>
      <c r="F25" s="1">
        <v>1</v>
      </c>
      <c r="G25" s="6">
        <f>Préventifs_tunnels!G723</f>
        <v>4861.92</v>
      </c>
      <c r="H25" s="6">
        <f t="shared" si="1"/>
        <v>2430.96</v>
      </c>
      <c r="I25" s="9" t="s">
        <v>2425</v>
      </c>
    </row>
    <row r="26" spans="1:9" ht="15" customHeight="1" x14ac:dyDescent="0.25">
      <c r="A26" s="1" t="s">
        <v>78</v>
      </c>
      <c r="B26" s="1" t="s">
        <v>32</v>
      </c>
      <c r="C26" s="1">
        <f>Template!C26</f>
        <v>0.5</v>
      </c>
      <c r="D26" s="60">
        <v>0</v>
      </c>
      <c r="E26" s="1">
        <f t="shared" si="0"/>
        <v>0.5</v>
      </c>
      <c r="F26" s="1">
        <v>1</v>
      </c>
      <c r="G26" s="6">
        <f>Préventifs_tunnels!G727</f>
        <v>6788.2</v>
      </c>
      <c r="H26" s="6">
        <f t="shared" si="1"/>
        <v>3394.1</v>
      </c>
      <c r="I26" s="9" t="s">
        <v>2425</v>
      </c>
    </row>
    <row r="27" spans="1:9" ht="15" customHeight="1" x14ac:dyDescent="0.25">
      <c r="A27" s="1" t="s">
        <v>78</v>
      </c>
      <c r="B27" s="1" t="s">
        <v>33</v>
      </c>
      <c r="C27" s="1">
        <f>Template!C27</f>
        <v>0</v>
      </c>
      <c r="D27" s="60">
        <v>0</v>
      </c>
      <c r="E27" s="1">
        <f t="shared" si="0"/>
        <v>0</v>
      </c>
      <c r="F27" s="1">
        <v>1</v>
      </c>
      <c r="G27" s="6">
        <f>Préventifs_tunnels!G731</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Préventifs_tunnels!G734</f>
        <v>2412.69</v>
      </c>
      <c r="H28" s="6">
        <f t="shared" si="1"/>
        <v>1206.345</v>
      </c>
      <c r="I28" s="9" t="s">
        <v>2425</v>
      </c>
    </row>
    <row r="29" spans="1:9" ht="15" customHeight="1" x14ac:dyDescent="0.25">
      <c r="A29" s="1" t="s">
        <v>78</v>
      </c>
      <c r="B29" s="1" t="s">
        <v>16</v>
      </c>
      <c r="C29" s="1">
        <f>Template!C29</f>
        <v>0.5</v>
      </c>
      <c r="D29" s="60">
        <v>0</v>
      </c>
      <c r="E29" s="1">
        <f t="shared" si="0"/>
        <v>0.5</v>
      </c>
      <c r="F29" s="1">
        <v>1</v>
      </c>
      <c r="G29" s="6">
        <f>Préventifs_tunnels!G739</f>
        <v>3076.12</v>
      </c>
      <c r="H29" s="6">
        <f t="shared" si="1"/>
        <v>1538.06</v>
      </c>
      <c r="I29" s="9" t="s">
        <v>2425</v>
      </c>
    </row>
    <row r="30" spans="1:9" ht="15" customHeight="1" x14ac:dyDescent="0.25">
      <c r="A30" s="1" t="s">
        <v>78</v>
      </c>
      <c r="B30" s="1" t="s">
        <v>17</v>
      </c>
      <c r="C30" s="1">
        <f>Template!C30</f>
        <v>0</v>
      </c>
      <c r="D30" s="60">
        <v>0</v>
      </c>
      <c r="E30" s="1">
        <f t="shared" si="0"/>
        <v>0</v>
      </c>
      <c r="F30" s="1">
        <v>1</v>
      </c>
      <c r="G30" s="6">
        <f>Préventifs_tunnels!G744</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Préventifs_tunnels!G749</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Préventifs_tunnels!G755</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Préventifs_tunnels!G761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Préventifs_tunnels!G768</f>
        <v>3729.15</v>
      </c>
      <c r="H34" s="6">
        <f t="shared" si="1"/>
        <v>3729.15</v>
      </c>
      <c r="I34" s="9" t="s">
        <v>2425</v>
      </c>
    </row>
    <row r="35" spans="1:9" ht="15" customHeight="1" x14ac:dyDescent="0.25">
      <c r="A35" s="1" t="s">
        <v>78</v>
      </c>
      <c r="B35" s="1" t="s">
        <v>73</v>
      </c>
      <c r="C35" s="1">
        <f>Template!C35</f>
        <v>0.5</v>
      </c>
      <c r="D35" s="60">
        <v>0</v>
      </c>
      <c r="E35" s="1">
        <f t="shared" si="0"/>
        <v>0.5</v>
      </c>
      <c r="F35" s="62">
        <f>'Equipements par tunnel'!T50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tunnel'!T50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tunnel'!T55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tunnel'!T56</f>
        <v>3</v>
      </c>
      <c r="G38" s="6">
        <f>Préventifs_tunnels!G809</f>
        <v>337.95</v>
      </c>
      <c r="H38" s="6">
        <f t="shared" si="1"/>
        <v>1013.8499999999999</v>
      </c>
      <c r="I38" s="9" t="s">
        <v>2430</v>
      </c>
    </row>
    <row r="39" spans="1:9" ht="15" customHeight="1" x14ac:dyDescent="0.25">
      <c r="A39" s="1" t="s">
        <v>39</v>
      </c>
      <c r="B39" s="1" t="s">
        <v>197</v>
      </c>
      <c r="C39" s="1">
        <f>Template!C39</f>
        <v>1</v>
      </c>
      <c r="D39" s="60">
        <v>0</v>
      </c>
      <c r="E39" s="1">
        <f t="shared" si="0"/>
        <v>1</v>
      </c>
      <c r="F39" s="62">
        <f>'Equipements par tunnel'!T57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tunnel'!T58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Préventifs_tunnels!G777</f>
        <v>3334.8</v>
      </c>
      <c r="H42" s="6">
        <f t="shared" si="1"/>
        <v>26678.400000000001</v>
      </c>
      <c r="I42" s="9" t="s">
        <v>2426</v>
      </c>
    </row>
    <row r="43" spans="1:9" ht="15" customHeight="1" x14ac:dyDescent="0.25">
      <c r="A43" s="1" t="s">
        <v>19</v>
      </c>
      <c r="B43" s="1" t="s">
        <v>2435</v>
      </c>
      <c r="C43" s="1">
        <f>Template!C43</f>
        <v>1</v>
      </c>
      <c r="D43" s="60">
        <v>0</v>
      </c>
      <c r="E43" s="1">
        <f t="shared" si="0"/>
        <v>1</v>
      </c>
      <c r="F43" s="62">
        <f>'Equipements par tunnel'!T12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tunnel'!T20</f>
        <v>40</v>
      </c>
      <c r="G45" s="6">
        <f>Préventifs_tunnels!G801</f>
        <v>33.6</v>
      </c>
      <c r="H45" s="6">
        <f t="shared" si="1"/>
        <v>1344</v>
      </c>
      <c r="I45" s="9" t="s">
        <v>2441</v>
      </c>
    </row>
    <row r="46" spans="1:9" ht="15" customHeight="1" x14ac:dyDescent="0.25">
      <c r="A46" s="1" t="s">
        <v>19</v>
      </c>
      <c r="B46" s="1" t="s">
        <v>66</v>
      </c>
      <c r="C46" s="1">
        <f>Template!C46</f>
        <v>1</v>
      </c>
      <c r="D46" s="60">
        <v>0</v>
      </c>
      <c r="E46" s="1">
        <f t="shared" si="0"/>
        <v>1</v>
      </c>
      <c r="F46" s="62">
        <f>'Equipements par tunnel'!T21</f>
        <v>8</v>
      </c>
      <c r="G46" s="6">
        <f>Préventifs_tunnels!G802</f>
        <v>21</v>
      </c>
      <c r="H46" s="6">
        <f t="shared" si="1"/>
        <v>168</v>
      </c>
      <c r="I46" s="9" t="s">
        <v>2442</v>
      </c>
    </row>
    <row r="47" spans="1:9" ht="15" customHeight="1" x14ac:dyDescent="0.25">
      <c r="A47" s="1" t="s">
        <v>19</v>
      </c>
      <c r="B47" s="1" t="s">
        <v>67</v>
      </c>
      <c r="C47" s="1">
        <f>Template!C47</f>
        <v>1</v>
      </c>
      <c r="D47" s="60">
        <v>0</v>
      </c>
      <c r="E47" s="1">
        <f t="shared" si="0"/>
        <v>1</v>
      </c>
      <c r="F47" s="62">
        <f>'Equipements par tunnel'!T22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tunnel'!T23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tunnel'!T24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tunnel'!T25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tunnel'!T26</f>
        <v>20</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Préventifs_tunnels!G818</f>
        <v>9393.31</v>
      </c>
      <c r="H52" s="6">
        <f t="shared" si="1"/>
        <v>9393.31</v>
      </c>
      <c r="I52" s="9" t="s">
        <v>2425</v>
      </c>
    </row>
    <row r="53" spans="1:9" ht="15" customHeight="1" x14ac:dyDescent="0.25">
      <c r="A53" s="1" t="s">
        <v>21</v>
      </c>
      <c r="B53" s="1" t="s">
        <v>103</v>
      </c>
      <c r="C53" s="1">
        <f>Template!C53</f>
        <v>1</v>
      </c>
      <c r="D53" s="60">
        <v>0</v>
      </c>
      <c r="E53" s="1">
        <f t="shared" si="0"/>
        <v>1</v>
      </c>
      <c r="F53" s="62">
        <f>'Equipements par tunnel'!T35+'Equipements par tunnel'!T37</f>
        <v>23</v>
      </c>
      <c r="G53" s="6">
        <f>Préventifs_tunnels!G835</f>
        <v>78.849999999999994</v>
      </c>
      <c r="H53" s="6">
        <f t="shared" si="1"/>
        <v>1813.55</v>
      </c>
      <c r="I53" s="9" t="s">
        <v>2459</v>
      </c>
    </row>
    <row r="54" spans="1:9" ht="15" customHeight="1" x14ac:dyDescent="0.25">
      <c r="A54" s="1" t="s">
        <v>21</v>
      </c>
      <c r="B54" s="1" t="s">
        <v>104</v>
      </c>
      <c r="C54" s="1">
        <f>Template!C54</f>
        <v>1</v>
      </c>
      <c r="D54" s="60">
        <v>0</v>
      </c>
      <c r="E54" s="1">
        <f t="shared" si="0"/>
        <v>1</v>
      </c>
      <c r="F54" s="62">
        <f>'Equipements par tunnel'!T33+'Equipements par tunnel'!T34</f>
        <v>14</v>
      </c>
      <c r="G54" s="6">
        <f>Préventifs_tunnels!G836</f>
        <v>128.27000000000001</v>
      </c>
      <c r="H54" s="6">
        <f t="shared" si="1"/>
        <v>1795.7800000000002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Préventifs_tunnels!G867+Préventifs_tunnels!G868</f>
        <v>4801.2</v>
      </c>
      <c r="H58" s="6">
        <f t="shared" si="1"/>
        <v>4801.2</v>
      </c>
      <c r="I58" s="9" t="s">
        <v>2558</v>
      </c>
    </row>
    <row r="59" spans="1:9" ht="15" customHeight="1" x14ac:dyDescent="0.25">
      <c r="A59" s="1" t="s">
        <v>22</v>
      </c>
      <c r="B59" s="1" t="s">
        <v>2563</v>
      </c>
      <c r="C59" s="1">
        <f>Template!C59</f>
        <v>2</v>
      </c>
      <c r="D59" s="60">
        <v>0</v>
      </c>
      <c r="E59" s="1">
        <f t="shared" si="0"/>
        <v>2</v>
      </c>
      <c r="F59" s="1">
        <v>1</v>
      </c>
      <c r="G59" s="6">
        <f>Préventifs_tunnels!G915+Préventifs_tunnels!G916</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Préventifs_tunnels!G950</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Préventifs_tunnels!G980</f>
        <v>1922</v>
      </c>
      <c r="H61" s="6">
        <f t="shared" si="1"/>
        <v>1922</v>
      </c>
      <c r="I61" s="9" t="s">
        <v>2425</v>
      </c>
    </row>
    <row r="62" spans="1:9" ht="15" customHeight="1" x14ac:dyDescent="0.25">
      <c r="A62" s="1" t="s">
        <v>27</v>
      </c>
      <c r="B62" s="1" t="s">
        <v>83</v>
      </c>
      <c r="C62" s="1">
        <f>Template!C62</f>
        <v>3</v>
      </c>
      <c r="D62" s="60">
        <v>0</v>
      </c>
      <c r="E62" s="1">
        <f t="shared" si="0"/>
        <v>3</v>
      </c>
      <c r="F62" s="1">
        <v>1</v>
      </c>
      <c r="G62" s="6">
        <f>Préventifs_tunnels!G1089</f>
        <v>401.05</v>
      </c>
      <c r="H62" s="6">
        <f t="shared" si="1"/>
        <v>1203.1500000000001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tunnel'!T28</f>
        <v>1</v>
      </c>
      <c r="G64" s="6">
        <f>Préventifs_tunnels!G1030</f>
        <v>704.44</v>
      </c>
      <c r="H64" s="6">
        <f t="shared" si="1"/>
        <v>704.44</v>
      </c>
      <c r="I64" s="9" t="s">
        <v>2425</v>
      </c>
    </row>
    <row r="65" spans="1:11" ht="15" customHeight="1" x14ac:dyDescent="0.25">
      <c r="A65" s="1" t="s">
        <v>27</v>
      </c>
      <c r="B65" s="1" t="s">
        <v>85</v>
      </c>
      <c r="C65" s="1">
        <f>Template!C65</f>
        <v>1</v>
      </c>
      <c r="D65" s="60">
        <v>0</v>
      </c>
      <c r="E65" s="1">
        <f t="shared" si="0"/>
        <v>1</v>
      </c>
      <c r="F65" s="62">
        <f>'Equipements par tunnel'!T27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tunnel'!T15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tunnel'!T29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22080</v>
      </c>
      <c r="H72" s="6">
        <f>E72*F72*G72</f>
        <v>22080</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K72"/>
  <sheetViews>
    <sheetView workbookViewId="0">
      <pane ySplit="2" topLeftCell="A54"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Préventifs_tunnels!G56</f>
        <v>1014</v>
      </c>
      <c r="H3" s="6">
        <f>E3*F3*G3</f>
        <v>6084</v>
      </c>
      <c r="I3" s="68" t="s">
        <v>2519</v>
      </c>
    </row>
    <row r="4" spans="1:9" ht="15" customHeight="1" x14ac:dyDescent="0.25">
      <c r="A4" s="1" t="s">
        <v>8</v>
      </c>
      <c r="B4" s="1" t="s">
        <v>93</v>
      </c>
      <c r="C4" s="1">
        <f>Template!C4</f>
        <v>6</v>
      </c>
      <c r="D4" s="60">
        <v>0</v>
      </c>
      <c r="E4" s="1">
        <f t="shared" si="0"/>
        <v>6</v>
      </c>
      <c r="F4" s="1">
        <v>1</v>
      </c>
      <c r="G4" s="6">
        <f>Préventifs_tunnels!G186</f>
        <v>432.4</v>
      </c>
      <c r="H4" s="6">
        <f>E4*F4*G4</f>
        <v>2594.3999999999996</v>
      </c>
      <c r="I4" s="68" t="s">
        <v>2519</v>
      </c>
    </row>
    <row r="5" spans="1:9" ht="15" customHeight="1" x14ac:dyDescent="0.25">
      <c r="A5" s="1" t="s">
        <v>8</v>
      </c>
      <c r="B5" s="1" t="s">
        <v>2</v>
      </c>
      <c r="C5" s="1">
        <f>Template!C5</f>
        <v>1</v>
      </c>
      <c r="D5" s="60">
        <v>0</v>
      </c>
      <c r="E5" s="1">
        <f t="shared" si="0"/>
        <v>1</v>
      </c>
      <c r="F5" s="1">
        <v>1</v>
      </c>
      <c r="G5" s="6">
        <f>Préventifs_tunnels!G26</f>
        <v>2111</v>
      </c>
      <c r="H5" s="6">
        <f t="shared" ref="H5:H70" si="1">E5*F5*G5</f>
        <v>2111</v>
      </c>
      <c r="I5" s="68" t="s">
        <v>2519</v>
      </c>
    </row>
    <row r="6" spans="1:9" ht="15" customHeight="1" x14ac:dyDescent="0.25">
      <c r="A6" s="1" t="s">
        <v>3</v>
      </c>
      <c r="B6" s="1" t="s">
        <v>4</v>
      </c>
      <c r="C6" s="1">
        <f>Template!C6</f>
        <v>2</v>
      </c>
      <c r="D6" s="60">
        <v>0</v>
      </c>
      <c r="E6" s="1">
        <f t="shared" si="0"/>
        <v>2</v>
      </c>
      <c r="F6" s="1">
        <v>2</v>
      </c>
      <c r="G6" s="6">
        <f>Préventifs_tunnels!G100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Préventifs_tunnels!G144</f>
        <v>648.6</v>
      </c>
      <c r="H9" s="6">
        <f t="shared" si="1"/>
        <v>648.6</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tunnel'!U51</f>
        <v>3</v>
      </c>
      <c r="G11" s="6">
        <f>Préventifs_tunnels!G114</f>
        <v>864.8</v>
      </c>
      <c r="H11" s="6">
        <f t="shared" si="1"/>
        <v>2594.3999999999996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Préventifs_tunnels!G265</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Préventifs_tunnels!G271</f>
        <v>2722.22</v>
      </c>
      <c r="H14" s="6">
        <f t="shared" si="1"/>
        <v>10888.88</v>
      </c>
      <c r="I14" s="9" t="s">
        <v>2426</v>
      </c>
    </row>
    <row r="15" spans="1:9" ht="15" customHeight="1" x14ac:dyDescent="0.25">
      <c r="A15" s="1" t="s">
        <v>9</v>
      </c>
      <c r="B15" s="1" t="s">
        <v>10</v>
      </c>
      <c r="C15" s="1">
        <f>Template!C15</f>
        <v>0.4</v>
      </c>
      <c r="D15" s="60">
        <v>0</v>
      </c>
      <c r="E15" s="1">
        <f t="shared" si="0"/>
        <v>0.4</v>
      </c>
      <c r="F15" s="1">
        <v>2</v>
      </c>
      <c r="G15" s="6">
        <f>SUM(Préventifs_tunnels!G279:G281)</f>
        <v>13829.689999999999</v>
      </c>
      <c r="H15" s="6">
        <f t="shared" si="1"/>
        <v>11063.752</v>
      </c>
      <c r="I15" s="63" t="s">
        <v>2467</v>
      </c>
    </row>
    <row r="16" spans="1:9" ht="15" customHeight="1" x14ac:dyDescent="0.25">
      <c r="A16" s="1" t="s">
        <v>76</v>
      </c>
      <c r="B16" s="1" t="s">
        <v>12</v>
      </c>
      <c r="C16" s="1">
        <f>Template!C16</f>
        <v>2</v>
      </c>
      <c r="D16" s="60">
        <v>0</v>
      </c>
      <c r="E16" s="1">
        <f t="shared" si="0"/>
        <v>2</v>
      </c>
      <c r="F16" s="1">
        <v>2</v>
      </c>
      <c r="G16" s="6">
        <f>Préventifs_tunnels!G329</f>
        <v>413.22</v>
      </c>
      <c r="H16" s="6">
        <f t="shared" si="1"/>
        <v>1652.88</v>
      </c>
      <c r="I16" s="9" t="s">
        <v>2426</v>
      </c>
    </row>
    <row r="17" spans="1:9" ht="15" customHeight="1" x14ac:dyDescent="0.25">
      <c r="A17" s="1" t="s">
        <v>76</v>
      </c>
      <c r="B17" s="1" t="s">
        <v>13</v>
      </c>
      <c r="C17" s="1">
        <f>Template!C17</f>
        <v>2</v>
      </c>
      <c r="D17" s="60">
        <v>0</v>
      </c>
      <c r="E17" s="1">
        <f t="shared" si="0"/>
        <v>2</v>
      </c>
      <c r="F17" s="1">
        <v>2</v>
      </c>
      <c r="G17" s="6">
        <f>Préventifs_tunnels!G354</f>
        <v>1277.51</v>
      </c>
      <c r="H17" s="6">
        <f t="shared" si="1"/>
        <v>5110.04</v>
      </c>
      <c r="I17" s="9" t="s">
        <v>2426</v>
      </c>
    </row>
    <row r="18" spans="1:9" ht="15" customHeight="1" x14ac:dyDescent="0.25">
      <c r="A18" s="1" t="s">
        <v>76</v>
      </c>
      <c r="B18" s="1" t="s">
        <v>75</v>
      </c>
      <c r="C18" s="1">
        <f>Template!C18</f>
        <v>1</v>
      </c>
      <c r="D18" s="60">
        <v>0</v>
      </c>
      <c r="E18" s="1">
        <f t="shared" si="0"/>
        <v>1</v>
      </c>
      <c r="F18" s="62">
        <f>'Equipements par tunnel'!U59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Préventifs_tunnels!G370</f>
        <v>316.31</v>
      </c>
      <c r="H19" s="6">
        <f t="shared" si="1"/>
        <v>316.31</v>
      </c>
      <c r="I19" s="9" t="s">
        <v>2425</v>
      </c>
    </row>
    <row r="20" spans="1:9" ht="15" customHeight="1" x14ac:dyDescent="0.25">
      <c r="A20" s="1" t="s">
        <v>14</v>
      </c>
      <c r="B20" s="1" t="s">
        <v>98</v>
      </c>
      <c r="C20" s="1">
        <f>Template!C20</f>
        <v>1</v>
      </c>
      <c r="D20" s="60">
        <v>0</v>
      </c>
      <c r="E20" s="1">
        <f t="shared" si="0"/>
        <v>1</v>
      </c>
      <c r="F20" s="1">
        <v>1</v>
      </c>
      <c r="G20" s="6">
        <f>Préventifs_tunnels!G371</f>
        <v>247.97</v>
      </c>
      <c r="H20" s="6">
        <f t="shared" si="1"/>
        <v>247.97</v>
      </c>
      <c r="I20" s="9" t="s">
        <v>2425</v>
      </c>
    </row>
    <row r="21" spans="1:9" ht="15" customHeight="1" x14ac:dyDescent="0.25">
      <c r="A21" s="1" t="s">
        <v>14</v>
      </c>
      <c r="B21" s="1" t="s">
        <v>2423</v>
      </c>
      <c r="C21" s="1">
        <f>Template!C21</f>
        <v>1</v>
      </c>
      <c r="D21" s="60">
        <v>0</v>
      </c>
      <c r="E21" s="1">
        <f t="shared" si="0"/>
        <v>1</v>
      </c>
      <c r="F21" s="62">
        <f>'Equipements par tunnel'!U4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tunnel'!U6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Préventifs_tunnels!G423</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Préventifs_tunnels!G445</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Préventifs_tunnels!G653</f>
        <v>2198.7600000000002</v>
      </c>
      <c r="H25" s="6">
        <f t="shared" si="1"/>
        <v>1099.3800000000001</v>
      </c>
      <c r="I25" s="9" t="s">
        <v>2425</v>
      </c>
    </row>
    <row r="26" spans="1:9" ht="15" customHeight="1" x14ac:dyDescent="0.25">
      <c r="A26" s="1" t="s">
        <v>78</v>
      </c>
      <c r="B26" s="1" t="s">
        <v>32</v>
      </c>
      <c r="C26" s="1">
        <f>Template!C26</f>
        <v>0.5</v>
      </c>
      <c r="D26" s="60">
        <v>0</v>
      </c>
      <c r="E26" s="1">
        <f t="shared" si="0"/>
        <v>0.5</v>
      </c>
      <c r="F26" s="1">
        <v>1</v>
      </c>
      <c r="G26" s="6">
        <f>Préventifs_tunnels!G660</f>
        <v>2641.08</v>
      </c>
      <c r="H26" s="6">
        <f t="shared" si="1"/>
        <v>1320.54</v>
      </c>
      <c r="I26" s="9" t="s">
        <v>2425</v>
      </c>
    </row>
    <row r="27" spans="1:9" ht="15" customHeight="1" x14ac:dyDescent="0.25">
      <c r="A27" s="1" t="s">
        <v>78</v>
      </c>
      <c r="B27" s="1" t="s">
        <v>33</v>
      </c>
      <c r="C27" s="1">
        <f>Template!C27</f>
        <v>0</v>
      </c>
      <c r="D27" s="60">
        <v>0</v>
      </c>
      <c r="E27" s="1">
        <f t="shared" si="0"/>
        <v>0</v>
      </c>
      <c r="F27" s="1">
        <v>1</v>
      </c>
      <c r="G27" s="6">
        <f>Préventifs_tunnels!G667</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Préventifs_tunnels!G674</f>
        <v>925.12</v>
      </c>
      <c r="H28" s="6">
        <f t="shared" si="1"/>
        <v>462.56</v>
      </c>
      <c r="I28" s="9" t="s">
        <v>2425</v>
      </c>
    </row>
    <row r="29" spans="1:9" ht="15" customHeight="1" x14ac:dyDescent="0.25">
      <c r="A29" s="1" t="s">
        <v>78</v>
      </c>
      <c r="B29" s="1" t="s">
        <v>16</v>
      </c>
      <c r="C29" s="1">
        <f>Template!C29</f>
        <v>0.5</v>
      </c>
      <c r="D29" s="60">
        <v>0</v>
      </c>
      <c r="E29" s="1">
        <f t="shared" si="0"/>
        <v>0.5</v>
      </c>
      <c r="F29" s="1">
        <v>1</v>
      </c>
      <c r="G29" s="6">
        <f>Préventifs_tunnels!G681</f>
        <v>1048.76</v>
      </c>
      <c r="H29" s="6">
        <f t="shared" si="1"/>
        <v>524.38</v>
      </c>
      <c r="I29" s="9" t="s">
        <v>2425</v>
      </c>
    </row>
    <row r="30" spans="1:9" ht="15" customHeight="1" x14ac:dyDescent="0.25">
      <c r="A30" s="1" t="s">
        <v>78</v>
      </c>
      <c r="B30" s="1" t="s">
        <v>17</v>
      </c>
      <c r="C30" s="1">
        <f>Template!C30</f>
        <v>0</v>
      </c>
      <c r="D30" s="60">
        <v>0</v>
      </c>
      <c r="E30" s="1">
        <f t="shared" si="0"/>
        <v>0</v>
      </c>
      <c r="F30" s="1">
        <v>1</v>
      </c>
      <c r="G30" s="6">
        <f>Préventifs_tunnels!G688</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Préventifs_tunnels!G695</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Préventifs_tunnels!G701</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Préventifs_tunnels!G707</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Préventifs_tunnels!G713</f>
        <v>1048.83</v>
      </c>
      <c r="H34" s="6">
        <f t="shared" si="1"/>
        <v>1048.83</v>
      </c>
      <c r="I34" s="9" t="s">
        <v>2425</v>
      </c>
    </row>
    <row r="35" spans="1:9" ht="15" customHeight="1" x14ac:dyDescent="0.25">
      <c r="A35" s="1" t="s">
        <v>78</v>
      </c>
      <c r="B35" s="1" t="s">
        <v>73</v>
      </c>
      <c r="C35" s="1">
        <f>Template!C35</f>
        <v>0.5</v>
      </c>
      <c r="D35" s="60">
        <v>0</v>
      </c>
      <c r="E35" s="1">
        <f t="shared" si="0"/>
        <v>0.5</v>
      </c>
      <c r="F35" s="62">
        <f>'Equipements par tunnel'!U50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tunnel'!U50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tunnel'!U55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tunnel'!U56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tunnel'!U57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tunnel'!U58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Préventifs_tunnels!G784</f>
        <v>3001.95</v>
      </c>
      <c r="H42" s="6">
        <f t="shared" si="1"/>
        <v>24015.599999999999</v>
      </c>
      <c r="I42" s="9" t="s">
        <v>2426</v>
      </c>
    </row>
    <row r="43" spans="1:9" ht="15" customHeight="1" x14ac:dyDescent="0.25">
      <c r="A43" s="1" t="s">
        <v>19</v>
      </c>
      <c r="B43" s="1" t="s">
        <v>2435</v>
      </c>
      <c r="C43" s="1">
        <f>Template!C43</f>
        <v>1</v>
      </c>
      <c r="D43" s="60">
        <v>0</v>
      </c>
      <c r="E43" s="1">
        <f t="shared" si="0"/>
        <v>1</v>
      </c>
      <c r="F43" s="62">
        <f>'Equipements par tunnel'!U12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tunnel'!U20</f>
        <v>19</v>
      </c>
      <c r="G45" s="6">
        <f>Préventifs_tunnels!G801</f>
        <v>33.6</v>
      </c>
      <c r="H45" s="6">
        <f t="shared" si="1"/>
        <v>638.4</v>
      </c>
      <c r="I45" s="9" t="s">
        <v>2441</v>
      </c>
    </row>
    <row r="46" spans="1:9" ht="15" customHeight="1" x14ac:dyDescent="0.25">
      <c r="A46" s="1" t="s">
        <v>19</v>
      </c>
      <c r="B46" s="1" t="s">
        <v>66</v>
      </c>
      <c r="C46" s="1">
        <f>Template!C46</f>
        <v>1</v>
      </c>
      <c r="D46" s="60">
        <v>0</v>
      </c>
      <c r="E46" s="1">
        <f t="shared" si="0"/>
        <v>1</v>
      </c>
      <c r="F46" s="62">
        <f>'Equipements par tunnel'!U21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tunnel'!U22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tunnel'!U23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tunnel'!U24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tunnel'!U25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tunnel'!U26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Préventifs_tunnels!G831</f>
        <v>839.28</v>
      </c>
      <c r="H52" s="6">
        <f t="shared" si="1"/>
        <v>839.28</v>
      </c>
      <c r="I52" s="9" t="s">
        <v>2425</v>
      </c>
    </row>
    <row r="53" spans="1:9" ht="15" customHeight="1" x14ac:dyDescent="0.25">
      <c r="A53" s="1" t="s">
        <v>21</v>
      </c>
      <c r="B53" s="1" t="s">
        <v>103</v>
      </c>
      <c r="C53" s="1">
        <f>Template!C53</f>
        <v>1</v>
      </c>
      <c r="D53" s="60">
        <v>0</v>
      </c>
      <c r="E53" s="1">
        <f t="shared" si="0"/>
        <v>1</v>
      </c>
      <c r="F53" s="62">
        <f>'Equipements par tunnel'!U35+'Equipements par tunnel'!U37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tunnel'!U33+'Equipements par tunnel'!U34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Préventifs_tunnels!G873+Préventifs_tunnels!G874</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Préventifs_tunnels!G921+Préventifs_tunnels!G922</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Préventifs_tunnels!G953</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Préventifs_tunnels!G979</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2522</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tunnel'!U28</f>
        <v>1</v>
      </c>
      <c r="G64" s="6"/>
      <c r="H64" s="6">
        <f t="shared" si="1"/>
        <v>0</v>
      </c>
      <c r="I64" s="67" t="s">
        <v>2522</v>
      </c>
    </row>
    <row r="65" spans="1:11" ht="15" customHeight="1" x14ac:dyDescent="0.25">
      <c r="A65" s="1" t="s">
        <v>27</v>
      </c>
      <c r="B65" s="1" t="s">
        <v>85</v>
      </c>
      <c r="C65" s="1">
        <f>Template!C65</f>
        <v>1</v>
      </c>
      <c r="D65" s="60">
        <v>0</v>
      </c>
      <c r="E65" s="1">
        <f t="shared" si="0"/>
        <v>1</v>
      </c>
      <c r="F65" s="62">
        <f>'Equipements par tunnel'!U27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tunnel'!U15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tunnel'!U29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6886</v>
      </c>
      <c r="H72" s="6">
        <f>E72*F72*G72</f>
        <v>6886</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K72"/>
  <sheetViews>
    <sheetView workbookViewId="0">
      <pane ySplit="2" topLeftCell="A55" activePane="bottomLeft" state="frozen"/>
      <selection activeCell="H71" sqref="H3:H71"/>
      <selection pane="bottomLeft" activeCell="G74" sqref="G7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2476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SUM(Préventifs_tunnels!G136:G140)</f>
        <v>1621.4999999999998</v>
      </c>
      <c r="H9" s="6">
        <f t="shared" si="1"/>
        <v>1621.4999999999998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tunnel'!X51</f>
        <v>7</v>
      </c>
      <c r="G11" s="6">
        <f>Préventifs_tunnels!G114</f>
        <v>864.8</v>
      </c>
      <c r="H11" s="6">
        <f t="shared" si="1"/>
        <v>6053.5999999999995</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Préventifs_tunnels!G235</f>
        <v>1018.11</v>
      </c>
      <c r="H13" s="6">
        <f t="shared" si="1"/>
        <v>4072.44</v>
      </c>
      <c r="I13" s="9" t="s">
        <v>2426</v>
      </c>
    </row>
    <row r="14" spans="1:9" ht="15" customHeight="1" x14ac:dyDescent="0.25">
      <c r="A14" s="1" t="s">
        <v>9</v>
      </c>
      <c r="B14" s="1" t="s">
        <v>7</v>
      </c>
      <c r="C14" s="1">
        <f>Template!C14</f>
        <v>2</v>
      </c>
      <c r="D14" s="60">
        <v>0</v>
      </c>
      <c r="E14" s="1">
        <f t="shared" si="0"/>
        <v>2</v>
      </c>
      <c r="F14" s="1">
        <v>2</v>
      </c>
      <c r="G14" s="6">
        <f>Préventifs_tunnels!G240</f>
        <v>8582.56</v>
      </c>
      <c r="H14" s="6">
        <f t="shared" si="1"/>
        <v>34330.239999999998</v>
      </c>
      <c r="I14" s="9" t="s">
        <v>2426</v>
      </c>
    </row>
    <row r="15" spans="1:9" ht="15" customHeight="1" x14ac:dyDescent="0.25">
      <c r="A15" s="1" t="s">
        <v>9</v>
      </c>
      <c r="B15" s="1" t="s">
        <v>10</v>
      </c>
      <c r="C15" s="1">
        <f>Template!C15</f>
        <v>0.4</v>
      </c>
      <c r="D15" s="60">
        <v>0</v>
      </c>
      <c r="E15" s="1">
        <f t="shared" si="0"/>
        <v>0.4</v>
      </c>
      <c r="F15" s="1">
        <v>2</v>
      </c>
      <c r="G15" s="6">
        <f>SUM(Préventifs_tunnels!G245:G247)</f>
        <v>30921.469999999998</v>
      </c>
      <c r="H15" s="6">
        <f t="shared" si="1"/>
        <v>24737.175999999999</v>
      </c>
      <c r="I15" s="63" t="s">
        <v>2467</v>
      </c>
    </row>
    <row r="16" spans="1:9" ht="15" customHeight="1" x14ac:dyDescent="0.25">
      <c r="A16" s="1" t="s">
        <v>76</v>
      </c>
      <c r="B16" s="1" t="s">
        <v>12</v>
      </c>
      <c r="C16" s="1">
        <f>Template!C16</f>
        <v>2</v>
      </c>
      <c r="D16" s="60">
        <v>0</v>
      </c>
      <c r="E16" s="1">
        <f t="shared" si="0"/>
        <v>2</v>
      </c>
      <c r="F16" s="1">
        <v>2</v>
      </c>
      <c r="G16" s="6">
        <f>Préventifs_tunnels!G320</f>
        <v>1263.33</v>
      </c>
      <c r="H16" s="6">
        <f t="shared" si="1"/>
        <v>5053.32</v>
      </c>
      <c r="I16" s="9" t="s">
        <v>2426</v>
      </c>
    </row>
    <row r="17" spans="1:9" ht="15" customHeight="1" x14ac:dyDescent="0.25">
      <c r="A17" s="1" t="s">
        <v>76</v>
      </c>
      <c r="B17" s="1" t="s">
        <v>13</v>
      </c>
      <c r="C17" s="1">
        <f>Template!C17</f>
        <v>2</v>
      </c>
      <c r="D17" s="60">
        <v>0</v>
      </c>
      <c r="E17" s="1">
        <f t="shared" si="0"/>
        <v>2</v>
      </c>
      <c r="F17" s="1">
        <v>2</v>
      </c>
      <c r="G17" s="6">
        <f>Préventifs_tunnels!G345</f>
        <v>4317.72</v>
      </c>
      <c r="H17" s="6">
        <f t="shared" si="1"/>
        <v>17270.88</v>
      </c>
      <c r="I17" s="9" t="s">
        <v>2426</v>
      </c>
    </row>
    <row r="18" spans="1:9" ht="15" customHeight="1" x14ac:dyDescent="0.25">
      <c r="A18" s="1" t="s">
        <v>76</v>
      </c>
      <c r="B18" s="1" t="s">
        <v>75</v>
      </c>
      <c r="C18" s="1">
        <f>Template!C18</f>
        <v>1</v>
      </c>
      <c r="D18" s="60">
        <v>0</v>
      </c>
      <c r="E18" s="1">
        <f t="shared" si="0"/>
        <v>1</v>
      </c>
      <c r="F18" s="62">
        <f>'Equipements par tunnel'!X59</f>
        <v>31</v>
      </c>
      <c r="G18" s="6">
        <f>Préventifs_tunnels!G361</f>
        <v>61.7</v>
      </c>
      <c r="H18" s="6">
        <f t="shared" si="1"/>
        <v>1912.7</v>
      </c>
      <c r="I18" s="9" t="s">
        <v>2465</v>
      </c>
    </row>
    <row r="19" spans="1:9" ht="15" customHeight="1" x14ac:dyDescent="0.25">
      <c r="A19" s="1" t="s">
        <v>14</v>
      </c>
      <c r="B19" s="1" t="s">
        <v>97</v>
      </c>
      <c r="C19" s="1">
        <f>Template!C19</f>
        <v>1</v>
      </c>
      <c r="D19" s="60">
        <v>0</v>
      </c>
      <c r="E19" s="1">
        <f t="shared" si="0"/>
        <v>1</v>
      </c>
      <c r="F19" s="1">
        <v>1</v>
      </c>
      <c r="G19" s="6">
        <f>Préventifs_tunnels!G396</f>
        <v>1417</v>
      </c>
      <c r="H19" s="6">
        <f t="shared" si="1"/>
        <v>1417</v>
      </c>
      <c r="I19" s="9" t="s">
        <v>2425</v>
      </c>
    </row>
    <row r="20" spans="1:9" ht="15" customHeight="1" x14ac:dyDescent="0.25">
      <c r="A20" s="1" t="s">
        <v>14</v>
      </c>
      <c r="B20" s="1" t="s">
        <v>98</v>
      </c>
      <c r="C20" s="1">
        <f>Template!C20</f>
        <v>1</v>
      </c>
      <c r="D20" s="60">
        <v>0</v>
      </c>
      <c r="E20" s="1">
        <f t="shared" si="0"/>
        <v>1</v>
      </c>
      <c r="F20" s="1">
        <v>1</v>
      </c>
      <c r="G20" s="6">
        <f>Préventifs_tunnels!G397</f>
        <v>1597.33</v>
      </c>
      <c r="H20" s="6">
        <f t="shared" si="1"/>
        <v>1597.33</v>
      </c>
      <c r="I20" s="9" t="s">
        <v>2425</v>
      </c>
    </row>
    <row r="21" spans="1:9" ht="15" customHeight="1" x14ac:dyDescent="0.25">
      <c r="A21" s="1" t="s">
        <v>14</v>
      </c>
      <c r="B21" s="1" t="s">
        <v>2423</v>
      </c>
      <c r="C21" s="1">
        <f>Template!C21</f>
        <v>1</v>
      </c>
      <c r="D21" s="60">
        <v>0</v>
      </c>
      <c r="E21" s="1">
        <f t="shared" si="0"/>
        <v>1</v>
      </c>
      <c r="F21" s="62">
        <f>'Equipements par tunnel'!X4</f>
        <v>25</v>
      </c>
      <c r="G21" s="6">
        <f>Préventifs_tunnels!G406</f>
        <v>195.35</v>
      </c>
      <c r="H21" s="6">
        <f t="shared" si="1"/>
        <v>4883.75</v>
      </c>
      <c r="I21" s="9" t="s">
        <v>2421</v>
      </c>
    </row>
    <row r="22" spans="1:9" ht="15" customHeight="1" x14ac:dyDescent="0.25">
      <c r="A22" s="1" t="s">
        <v>14</v>
      </c>
      <c r="B22" s="1" t="s">
        <v>2424</v>
      </c>
      <c r="C22" s="1">
        <f>Template!C22</f>
        <v>1</v>
      </c>
      <c r="D22" s="60">
        <v>0</v>
      </c>
      <c r="E22" s="1">
        <f t="shared" si="0"/>
        <v>1</v>
      </c>
      <c r="F22" s="62">
        <f>'Equipements par tunnel'!X6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2484</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2484</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2484</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2484</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2484</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2484</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2484</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2484</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2484</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2484</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2484</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2484</v>
      </c>
    </row>
    <row r="35" spans="1:9" ht="15" customHeight="1" x14ac:dyDescent="0.25">
      <c r="A35" s="1" t="s">
        <v>78</v>
      </c>
      <c r="B35" s="1" t="s">
        <v>73</v>
      </c>
      <c r="C35" s="1">
        <f>Template!C35</f>
        <v>0.5</v>
      </c>
      <c r="D35" s="60">
        <v>0</v>
      </c>
      <c r="E35" s="1">
        <f t="shared" si="0"/>
        <v>0.5</v>
      </c>
      <c r="F35" s="62">
        <f>'Equipements par tunnel'!X50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tunnel'!X50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tunnel'!X55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tunnel'!X56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tunnel'!X57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tunnel'!X58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2476</v>
      </c>
    </row>
    <row r="43" spans="1:9" ht="15" customHeight="1" x14ac:dyDescent="0.25">
      <c r="A43" s="1" t="s">
        <v>19</v>
      </c>
      <c r="B43" s="1" t="s">
        <v>2435</v>
      </c>
      <c r="C43" s="1">
        <f>Template!C43</f>
        <v>1</v>
      </c>
      <c r="D43" s="60">
        <v>0</v>
      </c>
      <c r="E43" s="1">
        <f t="shared" si="0"/>
        <v>1</v>
      </c>
      <c r="F43" s="62">
        <f>'Equipements par tunnel'!X12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2477</v>
      </c>
    </row>
    <row r="45" spans="1:9" ht="15" customHeight="1" x14ac:dyDescent="0.25">
      <c r="A45" s="1" t="s">
        <v>19</v>
      </c>
      <c r="B45" s="1" t="s">
        <v>65</v>
      </c>
      <c r="C45" s="1">
        <f>Template!C45</f>
        <v>1</v>
      </c>
      <c r="D45" s="60">
        <v>0</v>
      </c>
      <c r="E45" s="1">
        <f t="shared" si="0"/>
        <v>1</v>
      </c>
      <c r="F45" s="62">
        <f>'Equipements par tunnel'!X20</f>
        <v>64</v>
      </c>
      <c r="G45" s="6">
        <f>Préventifs_tunnels!G801</f>
        <v>33.6</v>
      </c>
      <c r="H45" s="6">
        <f t="shared" si="1"/>
        <v>2150.4</v>
      </c>
      <c r="I45" s="9" t="s">
        <v>2441</v>
      </c>
    </row>
    <row r="46" spans="1:9" ht="15" customHeight="1" x14ac:dyDescent="0.25">
      <c r="A46" s="1" t="s">
        <v>19</v>
      </c>
      <c r="B46" s="1" t="s">
        <v>66</v>
      </c>
      <c r="C46" s="1">
        <f>Template!C46</f>
        <v>1</v>
      </c>
      <c r="D46" s="60">
        <v>0</v>
      </c>
      <c r="E46" s="1">
        <f t="shared" si="0"/>
        <v>1</v>
      </c>
      <c r="F46" s="62">
        <f>'Equipements par tunnel'!X21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tunnel'!X22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tunnel'!X23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tunnel'!X24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tunnel'!X25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tunnel'!X26</f>
        <v>26</v>
      </c>
      <c r="G51" s="6">
        <f>Préventifs_tunnels!G807</f>
        <v>15.75</v>
      </c>
      <c r="H51" s="6">
        <f t="shared" si="1"/>
        <v>409.5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2484</v>
      </c>
    </row>
    <row r="53" spans="1:9" ht="15" customHeight="1" x14ac:dyDescent="0.25">
      <c r="A53" s="1" t="s">
        <v>21</v>
      </c>
      <c r="B53" s="1" t="s">
        <v>103</v>
      </c>
      <c r="C53" s="1">
        <f>Template!C53</f>
        <v>1</v>
      </c>
      <c r="D53" s="60">
        <v>0</v>
      </c>
      <c r="E53" s="1">
        <f t="shared" si="0"/>
        <v>1</v>
      </c>
      <c r="F53" s="62">
        <f>'Equipements par tunnel'!X35+'Equipements par tunnel'!X37</f>
        <v>30</v>
      </c>
      <c r="G53" s="6">
        <f>Préventifs_tunnels!G835</f>
        <v>78.849999999999994</v>
      </c>
      <c r="H53" s="6">
        <f t="shared" si="1"/>
        <v>2365.5</v>
      </c>
      <c r="I53" s="9" t="s">
        <v>2459</v>
      </c>
    </row>
    <row r="54" spans="1:9" ht="15" customHeight="1" x14ac:dyDescent="0.25">
      <c r="A54" s="1" t="s">
        <v>21</v>
      </c>
      <c r="B54" s="1" t="s">
        <v>104</v>
      </c>
      <c r="C54" s="1">
        <f>Template!C54</f>
        <v>1</v>
      </c>
      <c r="D54" s="60">
        <v>0</v>
      </c>
      <c r="E54" s="1">
        <f t="shared" si="0"/>
        <v>1</v>
      </c>
      <c r="F54" s="62">
        <f>'Equipements par tunnel'!X33+'Equipements par tunnel'!X34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Préventifs_tunnels!G849+Préventifs_tunnels!G850</f>
        <v>8111.8</v>
      </c>
      <c r="H58" s="6">
        <f t="shared" si="1"/>
        <v>8111.8</v>
      </c>
      <c r="I58" s="9" t="s">
        <v>2558</v>
      </c>
    </row>
    <row r="59" spans="1:9" ht="15" customHeight="1" x14ac:dyDescent="0.25">
      <c r="A59" s="1" t="s">
        <v>22</v>
      </c>
      <c r="B59" s="1" t="s">
        <v>2563</v>
      </c>
      <c r="C59" s="1">
        <f>Template!C59</f>
        <v>2</v>
      </c>
      <c r="D59" s="60">
        <v>0</v>
      </c>
      <c r="E59" s="1">
        <f t="shared" si="0"/>
        <v>2</v>
      </c>
      <c r="F59" s="1">
        <v>1</v>
      </c>
      <c r="G59" s="6">
        <f>Préventifs_tunnels!G897+Préventifs_tunnels!G898</f>
        <v>6081.6</v>
      </c>
      <c r="H59" s="6">
        <f t="shared" si="1"/>
        <v>12163.2</v>
      </c>
      <c r="I59" s="9" t="s">
        <v>2558</v>
      </c>
    </row>
    <row r="60" spans="1:9" ht="15" customHeight="1" x14ac:dyDescent="0.25">
      <c r="A60" s="1" t="s">
        <v>22</v>
      </c>
      <c r="B60" s="1" t="s">
        <v>37</v>
      </c>
      <c r="C60" s="1">
        <f>Template!C60</f>
        <v>1</v>
      </c>
      <c r="D60" s="60">
        <v>0</v>
      </c>
      <c r="E60" s="1">
        <f t="shared" si="0"/>
        <v>1</v>
      </c>
      <c r="F60" s="1">
        <v>1</v>
      </c>
      <c r="G60" s="6">
        <f>Préventifs_tunnels!G941</f>
        <v>252.8</v>
      </c>
      <c r="H60" s="6">
        <f t="shared" si="1"/>
        <v>252.8</v>
      </c>
      <c r="I60" s="9" t="s">
        <v>2474</v>
      </c>
    </row>
    <row r="61" spans="1:9" ht="15" customHeight="1" x14ac:dyDescent="0.25">
      <c r="A61" s="1" t="s">
        <v>27</v>
      </c>
      <c r="B61" s="1" t="s">
        <v>28</v>
      </c>
      <c r="C61" s="1">
        <f>Template!C61</f>
        <v>1</v>
      </c>
      <c r="D61" s="60">
        <v>0</v>
      </c>
      <c r="E61" s="1">
        <f t="shared" si="0"/>
        <v>1</v>
      </c>
      <c r="F61" s="1">
        <v>1</v>
      </c>
      <c r="G61" s="6">
        <f>Préventifs_tunnels!G965</f>
        <v>2910</v>
      </c>
      <c r="H61" s="6">
        <f t="shared" si="1"/>
        <v>2910</v>
      </c>
      <c r="I61" s="9" t="s">
        <v>2425</v>
      </c>
    </row>
    <row r="62" spans="1:9" ht="15" customHeight="1" x14ac:dyDescent="0.25">
      <c r="A62" s="1" t="s">
        <v>27</v>
      </c>
      <c r="B62" s="1" t="s">
        <v>83</v>
      </c>
      <c r="C62" s="1">
        <f>Template!C62</f>
        <v>3</v>
      </c>
      <c r="D62" s="60">
        <v>0</v>
      </c>
      <c r="E62" s="1">
        <f t="shared" si="0"/>
        <v>3</v>
      </c>
      <c r="F62" s="1">
        <v>0</v>
      </c>
      <c r="G62" s="6">
        <v>0</v>
      </c>
      <c r="H62" s="6">
        <f t="shared" si="1"/>
        <v>0</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tunnel'!X28</f>
        <v>4</v>
      </c>
      <c r="G64" s="6">
        <f>Préventifs_tunnels!G1050</f>
        <v>147.54</v>
      </c>
      <c r="H64" s="6">
        <f t="shared" si="1"/>
        <v>590.16</v>
      </c>
      <c r="I64" s="9" t="s">
        <v>2454</v>
      </c>
    </row>
    <row r="65" spans="1:11" ht="15" customHeight="1" x14ac:dyDescent="0.25">
      <c r="A65" s="1" t="s">
        <v>27</v>
      </c>
      <c r="B65" s="1" t="s">
        <v>85</v>
      </c>
      <c r="C65" s="1">
        <f>Template!C65</f>
        <v>1</v>
      </c>
      <c r="D65" s="60">
        <v>0</v>
      </c>
      <c r="E65" s="1">
        <f t="shared" si="0"/>
        <v>1</v>
      </c>
      <c r="F65" s="62">
        <f>'Equipements par tunnel'!X27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tunnel'!X15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tunnel'!X29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2555</v>
      </c>
    </row>
    <row r="72" spans="1:11" ht="14.25" x14ac:dyDescent="0.25">
      <c r="A72" s="1" t="s">
        <v>2566</v>
      </c>
      <c r="B72" s="1" t="s">
        <v>2567</v>
      </c>
      <c r="C72" s="1">
        <f>Template!C72</f>
        <v>1</v>
      </c>
      <c r="D72" s="60">
        <v>0</v>
      </c>
      <c r="E72" s="1">
        <f t="shared" si="2"/>
        <v>1</v>
      </c>
      <c r="F72" s="1">
        <v>1</v>
      </c>
      <c r="G72" s="6">
        <v>25670</v>
      </c>
      <c r="H72" s="6">
        <f>E72*F72*G72</f>
        <v>25670</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K72"/>
  <sheetViews>
    <sheetView workbookViewId="0">
      <pane ySplit="2" topLeftCell="A55"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2</v>
      </c>
      <c r="G6" s="6">
        <f>Préventifs_tunnels!G104</f>
        <v>6922.2</v>
      </c>
      <c r="H6" s="6">
        <f t="shared" si="1"/>
        <v>27688.799999999999</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Préventifs_tunnels!G133</f>
        <v>324.3</v>
      </c>
      <c r="H9" s="6">
        <f t="shared" si="1"/>
        <v>324.3</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tunnel'!Z51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Préventifs_tunnels!G237</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Préventifs_tunnels!G242</f>
        <v>3459.49</v>
      </c>
      <c r="H14" s="6">
        <f t="shared" si="1"/>
        <v>13837.96</v>
      </c>
      <c r="I14" s="9" t="s">
        <v>2426</v>
      </c>
    </row>
    <row r="15" spans="1:9" ht="15" customHeight="1" x14ac:dyDescent="0.25">
      <c r="A15" s="1" t="s">
        <v>9</v>
      </c>
      <c r="B15" s="1" t="s">
        <v>10</v>
      </c>
      <c r="C15" s="1">
        <f>Template!C15</f>
        <v>0.4</v>
      </c>
      <c r="D15" s="60">
        <v>0</v>
      </c>
      <c r="E15" s="1">
        <f t="shared" si="0"/>
        <v>0.4</v>
      </c>
      <c r="F15" s="1">
        <v>2</v>
      </c>
      <c r="G15" s="6">
        <f>SUM(Préventifs_tunnels!G252:G254)</f>
        <v>17057.8</v>
      </c>
      <c r="H15" s="6">
        <f t="shared" si="1"/>
        <v>13646.24</v>
      </c>
      <c r="I15" s="68" t="s">
        <v>2518</v>
      </c>
    </row>
    <row r="16" spans="1:9" ht="15" customHeight="1" x14ac:dyDescent="0.25">
      <c r="A16" s="1" t="s">
        <v>76</v>
      </c>
      <c r="B16" s="1" t="s">
        <v>12</v>
      </c>
      <c r="C16" s="1">
        <f>Template!C16</f>
        <v>2</v>
      </c>
      <c r="D16" s="60">
        <v>0</v>
      </c>
      <c r="E16" s="1">
        <f t="shared" si="0"/>
        <v>2</v>
      </c>
      <c r="F16" s="1">
        <v>2</v>
      </c>
      <c r="G16" s="6">
        <f>Préventifs_tunnels!G322</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Préventifs_tunnels!G347</f>
        <v>810.41</v>
      </c>
      <c r="H17" s="6">
        <f t="shared" si="1"/>
        <v>3241.64</v>
      </c>
      <c r="I17" s="9" t="s">
        <v>2426</v>
      </c>
    </row>
    <row r="18" spans="1:9" ht="15" customHeight="1" x14ac:dyDescent="0.25">
      <c r="A18" s="1" t="s">
        <v>76</v>
      </c>
      <c r="B18" s="1" t="s">
        <v>75</v>
      </c>
      <c r="C18" s="1">
        <f>Template!C18</f>
        <v>1</v>
      </c>
      <c r="D18" s="60">
        <v>0</v>
      </c>
      <c r="E18" s="1">
        <f t="shared" si="0"/>
        <v>1</v>
      </c>
      <c r="F18" s="62">
        <f>'Equipements par tunnel'!Z59</f>
        <v>4</v>
      </c>
      <c r="G18" s="6">
        <f>Préventifs_tunnels!G361</f>
        <v>61.7</v>
      </c>
      <c r="H18" s="6">
        <f t="shared" si="1"/>
        <v>246.8</v>
      </c>
      <c r="I18" s="9" t="s">
        <v>2465</v>
      </c>
    </row>
    <row r="19" spans="1:9" ht="15" customHeight="1" x14ac:dyDescent="0.25">
      <c r="A19" s="1" t="s">
        <v>14</v>
      </c>
      <c r="B19" s="1" t="s">
        <v>97</v>
      </c>
      <c r="C19" s="1">
        <f>Template!C19</f>
        <v>1</v>
      </c>
      <c r="D19" s="60">
        <v>0</v>
      </c>
      <c r="E19" s="1">
        <f t="shared" si="0"/>
        <v>1</v>
      </c>
      <c r="F19" s="1">
        <v>1</v>
      </c>
      <c r="G19" s="6">
        <f>Préventifs_tunnels!G402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Préventifs_tunnels!G403</f>
        <v>334.51</v>
      </c>
      <c r="H20" s="6">
        <f t="shared" si="1"/>
        <v>334.51</v>
      </c>
      <c r="I20" s="9" t="s">
        <v>2425</v>
      </c>
    </row>
    <row r="21" spans="1:9" ht="15" customHeight="1" x14ac:dyDescent="0.25">
      <c r="A21" s="1" t="s">
        <v>14</v>
      </c>
      <c r="B21" s="1" t="s">
        <v>2423</v>
      </c>
      <c r="C21" s="1">
        <f>Template!C21</f>
        <v>1</v>
      </c>
      <c r="D21" s="60">
        <v>0</v>
      </c>
      <c r="E21" s="1">
        <f t="shared" si="0"/>
        <v>1</v>
      </c>
      <c r="F21" s="62">
        <f>'Equipements par tunnel'!Z4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tunnel'!Z6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Préventifs_tunnels!G418</f>
        <v>337.92</v>
      </c>
      <c r="H23" s="6">
        <f t="shared" si="1"/>
        <v>1351.68</v>
      </c>
      <c r="I23" s="9" t="s">
        <v>2425</v>
      </c>
    </row>
    <row r="24" spans="1:9" ht="15" customHeight="1" x14ac:dyDescent="0.25">
      <c r="A24" s="3" t="s">
        <v>42</v>
      </c>
      <c r="B24" s="1" t="s">
        <v>30</v>
      </c>
      <c r="C24" s="1">
        <f>Template!C24</f>
        <v>4</v>
      </c>
      <c r="D24" s="60">
        <v>0</v>
      </c>
      <c r="E24" s="1">
        <f t="shared" si="0"/>
        <v>4</v>
      </c>
      <c r="F24" s="1">
        <v>1</v>
      </c>
      <c r="G24" s="6">
        <f>Préventifs_tunnels!G440</f>
        <v>134.94999999999999</v>
      </c>
      <c r="H24" s="6">
        <f t="shared" si="1"/>
        <v>539.79999999999995</v>
      </c>
      <c r="I24" s="9" t="s">
        <v>2425</v>
      </c>
    </row>
    <row r="25" spans="1:9" ht="15" customHeight="1" x14ac:dyDescent="0.25">
      <c r="A25" s="1" t="s">
        <v>78</v>
      </c>
      <c r="B25" s="1" t="s">
        <v>31</v>
      </c>
      <c r="C25" s="1">
        <f>Template!C25</f>
        <v>0.5</v>
      </c>
      <c r="D25" s="60">
        <v>0</v>
      </c>
      <c r="E25" s="1">
        <f t="shared" si="0"/>
        <v>0.5</v>
      </c>
      <c r="F25" s="1">
        <v>1</v>
      </c>
      <c r="G25" s="6">
        <f>Préventifs_tunnels!G482</f>
        <v>1340.29</v>
      </c>
      <c r="H25" s="6">
        <f t="shared" si="1"/>
        <v>670.14499999999998</v>
      </c>
      <c r="I25" s="9" t="s">
        <v>2425</v>
      </c>
    </row>
    <row r="26" spans="1:9" ht="15" customHeight="1" x14ac:dyDescent="0.25">
      <c r="A26" s="1" t="s">
        <v>78</v>
      </c>
      <c r="B26" s="1" t="s">
        <v>32</v>
      </c>
      <c r="C26" s="1">
        <f>Template!C26</f>
        <v>0.5</v>
      </c>
      <c r="D26" s="60">
        <v>0</v>
      </c>
      <c r="E26" s="1">
        <f t="shared" si="0"/>
        <v>0.5</v>
      </c>
      <c r="F26" s="1">
        <v>1</v>
      </c>
      <c r="G26" s="6">
        <f>Préventifs_tunnels!G487</f>
        <v>1598.31</v>
      </c>
      <c r="H26" s="6">
        <f t="shared" si="1"/>
        <v>799.15499999999997</v>
      </c>
      <c r="I26" s="9" t="s">
        <v>2425</v>
      </c>
    </row>
    <row r="27" spans="1:9" ht="15" customHeight="1" x14ac:dyDescent="0.25">
      <c r="A27" s="1" t="s">
        <v>78</v>
      </c>
      <c r="B27" s="1" t="s">
        <v>33</v>
      </c>
      <c r="C27" s="1">
        <f>Template!C27</f>
        <v>0</v>
      </c>
      <c r="D27" s="60">
        <v>0</v>
      </c>
      <c r="E27" s="1">
        <f t="shared" si="0"/>
        <v>0</v>
      </c>
      <c r="F27" s="1">
        <v>1</v>
      </c>
      <c r="G27" s="6">
        <f>Préventifs_tunnels!G492</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Préventifs_tunnels!G497</f>
        <v>637.36</v>
      </c>
      <c r="H28" s="6">
        <f t="shared" si="1"/>
        <v>318.68</v>
      </c>
      <c r="I28" s="9" t="s">
        <v>2425</v>
      </c>
    </row>
    <row r="29" spans="1:9" ht="15" customHeight="1" x14ac:dyDescent="0.25">
      <c r="A29" s="1" t="s">
        <v>78</v>
      </c>
      <c r="B29" s="1" t="s">
        <v>16</v>
      </c>
      <c r="C29" s="1">
        <f>Template!C29</f>
        <v>0.5</v>
      </c>
      <c r="D29" s="60">
        <v>0</v>
      </c>
      <c r="E29" s="1">
        <f t="shared" si="0"/>
        <v>0.5</v>
      </c>
      <c r="F29" s="1">
        <v>1</v>
      </c>
      <c r="G29" s="6">
        <f>Préventifs_tunnels!G502</f>
        <v>778.84</v>
      </c>
      <c r="H29" s="6">
        <f t="shared" si="1"/>
        <v>389.42</v>
      </c>
      <c r="I29" s="9" t="s">
        <v>2425</v>
      </c>
    </row>
    <row r="30" spans="1:9" ht="15" customHeight="1" x14ac:dyDescent="0.25">
      <c r="A30" s="1" t="s">
        <v>78</v>
      </c>
      <c r="B30" s="1" t="s">
        <v>17</v>
      </c>
      <c r="C30" s="1">
        <f>Template!C30</f>
        <v>0</v>
      </c>
      <c r="D30" s="60">
        <v>0</v>
      </c>
      <c r="E30" s="1">
        <f t="shared" si="0"/>
        <v>0</v>
      </c>
      <c r="F30" s="1">
        <v>1</v>
      </c>
      <c r="G30" s="6">
        <f>Préventifs_tunnels!G507</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Préventifs_tunnels!G512</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Préventifs_tunnels!G517</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Préventifs_tunnels!G522</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Préventifs_tunnels!G527</f>
        <v>1258.0999999999999</v>
      </c>
      <c r="H34" s="6">
        <f t="shared" si="1"/>
        <v>1258.0999999999999</v>
      </c>
      <c r="I34" s="9" t="s">
        <v>2425</v>
      </c>
    </row>
    <row r="35" spans="1:9" ht="15" customHeight="1" x14ac:dyDescent="0.25">
      <c r="A35" s="1" t="s">
        <v>78</v>
      </c>
      <c r="B35" s="1" t="s">
        <v>73</v>
      </c>
      <c r="C35" s="1">
        <f>Template!C35</f>
        <v>0.5</v>
      </c>
      <c r="D35" s="60">
        <v>0</v>
      </c>
      <c r="E35" s="1">
        <f t="shared" si="0"/>
        <v>0.5</v>
      </c>
      <c r="F35" s="62">
        <f>'Equipements par tunnel'!Z50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tunnel'!Z50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tunnel'!Z55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tunnel'!Z56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tunnel'!Z57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tunnel'!Z58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c r="H42" s="6">
        <f t="shared" si="1"/>
        <v>0</v>
      </c>
      <c r="I42" s="67" t="s">
        <v>2479</v>
      </c>
    </row>
    <row r="43" spans="1:9" ht="15" customHeight="1" x14ac:dyDescent="0.25">
      <c r="A43" s="1" t="s">
        <v>19</v>
      </c>
      <c r="B43" s="1" t="s">
        <v>2435</v>
      </c>
      <c r="C43" s="1">
        <f>Template!C43</f>
        <v>1</v>
      </c>
      <c r="D43" s="60">
        <v>0</v>
      </c>
      <c r="E43" s="1">
        <f t="shared" si="0"/>
        <v>1</v>
      </c>
      <c r="F43" s="62">
        <f>'Equipements par tunnel'!Z12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tunnel'!Z20</f>
        <v>9</v>
      </c>
      <c r="G45" s="6">
        <f>Préventifs_tunnels!G801</f>
        <v>33.6</v>
      </c>
      <c r="H45" s="6">
        <f t="shared" si="1"/>
        <v>302.40000000000003</v>
      </c>
      <c r="I45" s="9" t="s">
        <v>2441</v>
      </c>
    </row>
    <row r="46" spans="1:9" ht="15" customHeight="1" x14ac:dyDescent="0.25">
      <c r="A46" s="1" t="s">
        <v>19</v>
      </c>
      <c r="B46" s="1" t="s">
        <v>66</v>
      </c>
      <c r="C46" s="1">
        <f>Template!C46</f>
        <v>1</v>
      </c>
      <c r="D46" s="60">
        <v>0</v>
      </c>
      <c r="E46" s="1">
        <f t="shared" si="0"/>
        <v>1</v>
      </c>
      <c r="F46" s="62">
        <f>'Equipements par tunnel'!Z21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tunnel'!Z22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tunnel'!Z23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tunnel'!Z24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tunnel'!Z25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tunnel'!Z26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c r="H52" s="6">
        <f t="shared" si="1"/>
        <v>0</v>
      </c>
      <c r="I52" s="67" t="s">
        <v>2480</v>
      </c>
    </row>
    <row r="53" spans="1:9" ht="15" customHeight="1" x14ac:dyDescent="0.25">
      <c r="A53" s="1" t="s">
        <v>21</v>
      </c>
      <c r="B53" s="1" t="s">
        <v>103</v>
      </c>
      <c r="C53" s="1">
        <f>Template!C53</f>
        <v>1</v>
      </c>
      <c r="D53" s="60">
        <v>0</v>
      </c>
      <c r="E53" s="1">
        <f t="shared" si="0"/>
        <v>1</v>
      </c>
      <c r="F53" s="62">
        <f>'Equipements par tunnel'!Z35+'Equipements par tunnel'!Z37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tunnel'!Z33+'Equipements par tunnel'!Z34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Préventifs_tunnels!G853+Préventifs_tunnels!G854</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Préventifs_tunnels!G901+Préventifs_tunnels!G902</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Préventifs_tunnels!G943</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Préventifs_tunnels!G962</f>
        <v>613</v>
      </c>
      <c r="H61" s="6">
        <f t="shared" si="1"/>
        <v>613</v>
      </c>
      <c r="I61" s="9" t="s">
        <v>2425</v>
      </c>
    </row>
    <row r="62" spans="1:9" ht="15" customHeight="1" x14ac:dyDescent="0.25">
      <c r="A62" s="1" t="s">
        <v>27</v>
      </c>
      <c r="B62" s="1" t="s">
        <v>83</v>
      </c>
      <c r="C62" s="1">
        <f>Template!C62</f>
        <v>3</v>
      </c>
      <c r="D62" s="60">
        <v>0</v>
      </c>
      <c r="E62" s="1">
        <f t="shared" si="0"/>
        <v>3</v>
      </c>
      <c r="F62" s="1">
        <v>1</v>
      </c>
      <c r="G62" s="6"/>
      <c r="H62" s="6">
        <f t="shared" si="1"/>
        <v>0</v>
      </c>
      <c r="I62" s="67" t="s">
        <v>2480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tunnel'!Z28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tunnel'!Z27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tunnel'!Z15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tunnel'!Z29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2555</v>
      </c>
    </row>
    <row r="72" spans="1:11" ht="14.25" x14ac:dyDescent="0.25">
      <c r="A72" s="1" t="s">
        <v>2566</v>
      </c>
      <c r="B72" s="1" t="s">
        <v>2567</v>
      </c>
      <c r="C72" s="1">
        <f>Template!C72</f>
        <v>1</v>
      </c>
      <c r="D72" s="60">
        <v>0</v>
      </c>
      <c r="E72" s="1">
        <f t="shared" si="2"/>
        <v>1</v>
      </c>
      <c r="F72" s="1">
        <v>1</v>
      </c>
      <c r="G72" s="6">
        <v>19283</v>
      </c>
      <c r="H72" s="6">
        <f>E72*F72*G72</f>
        <v>19283</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tabSelected="1" workbookViewId="0">
      <pane ySplit="1" topLeftCell="A53" activePane="bottomLeft" state="frozen"/>
      <selection activeCell="H71" sqref="H3:H71"/>
      <selection pane="bottomLeft" activeCell="B57" sqref="B5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2" customWidth="1"/>
    <col min="8" max="16384" width="9.140625" style="2"/>
  </cols>
  <sheetData>
    <row r="1" spans="1:7" ht="30" customHeight="1" x14ac:dyDescent="0.25">
      <c r="A1" s="4" t="s">
        <v>0</v>
      </c>
      <c r="B1" s="4" t="s">
        <v>1</v>
      </c>
      <c r="C1" s="5" t="s">
        <v>2541</v>
      </c>
      <c r="D1" s="5" t="s">
        <v>2542</v>
      </c>
      <c r="E1" s="5" t="s">
        <v>2543</v>
      </c>
      <c r="F1" s="5" t="s">
        <v>2544</v>
      </c>
      <c r="G1" s="73" t="s">
        <v>2569</v>
      </c>
    </row>
    <row r="2" spans="1:7" ht="15" customHeight="1" x14ac:dyDescent="0.25">
      <c r="A2" s="1" t="s">
        <v>8</v>
      </c>
      <c r="B2" s="1" t="s">
        <v>92</v>
      </c>
      <c r="C2" s="76">
        <f>Boissy!H3+Champigny!H3+'Guy Môquet'!H3+Moulin!H3+Nogent!H3</f>
        <v>48684</v>
      </c>
      <c r="D2" s="76">
        <f>'Ambroise Paré'!H3+'Belle-Rive'!H3+Chennevières!H3+Fontenay!H3+'La Défense'!H3+'Nanterre Centre'!H3+'Nanterre échangeur'!H3+Neuilly!H3+'Saint-Cloud'!H3+Sévines!H3</f>
        <v>136926</v>
      </c>
      <c r="E2" s="76">
        <f>Bobigny!H3+'La Courneuve'!H3+Landy!H3+'Lumen-Norton'!H3+Taverny!H3</f>
        <v>42600</v>
      </c>
      <c r="F2" s="76">
        <f>Antony!H3+Fresnes!H3+Bicêtre!H3+Italie!H3+Orly!H3</f>
        <v>24336</v>
      </c>
      <c r="G2" s="77">
        <f>C2+D2+E2+F2</f>
        <v>252546</v>
      </c>
    </row>
    <row r="3" spans="1:7" ht="15" customHeight="1" x14ac:dyDescent="0.25">
      <c r="A3" s="1" t="s">
        <v>8</v>
      </c>
      <c r="B3" s="1" t="s">
        <v>93</v>
      </c>
      <c r="C3" s="76">
        <f>Boissy!H4+Champigny!H4+'Guy Môquet'!H4+Moulin!H4+Nogent!H4</f>
        <v>93996</v>
      </c>
      <c r="D3" s="76">
        <f>'Ambroise Paré'!H4+'Belle-Rive'!H4+Chennevières!H4+Fontenay!H4+'La Défense'!H4+'Nanterre Centre'!H4+'Nanterre échangeur'!H4+Neuilly!H4+'Saint-Cloud'!H4+Sévines!H4</f>
        <v>237602.4</v>
      </c>
      <c r="E3" s="76">
        <f>Bobigny!H4+'La Courneuve'!H4+Landy!H4+'Lumen-Norton'!H4+Taverny!H4</f>
        <v>78336</v>
      </c>
      <c r="F3" s="76">
        <f>Antony!H4+Fresnes!H4+Bicêtre!H4+Italie!H4+Orly!H4</f>
        <v>62688</v>
      </c>
      <c r="G3" s="77">
        <f t="shared" ref="G3:G64" si="0">C3+D3+E3+F3</f>
        <v>472622.4</v>
      </c>
    </row>
    <row r="4" spans="1:7" ht="15" customHeight="1" x14ac:dyDescent="0.25">
      <c r="A4" s="1" t="s">
        <v>8</v>
      </c>
      <c r="B4" s="1" t="s">
        <v>2</v>
      </c>
      <c r="C4" s="76">
        <f>Boissy!H5+Champigny!H5+'Guy Môquet'!H5+Moulin!H5+Nogent!H5</f>
        <v>16888</v>
      </c>
      <c r="D4" s="76">
        <f>'Ambroise Paré'!H5+'Belle-Rive'!H5+Chennevières!H5+Fontenay!H5+'La Défense'!H5+'Nanterre Centre'!H5+'Nanterre échangeur'!H5+Neuilly!H5+'Saint-Cloud'!H5+Sévines!H5</f>
        <v>44332</v>
      </c>
      <c r="E4" s="76">
        <f>Bobigny!H5+'La Courneuve'!H5+Landy!H5+'Lumen-Norton'!H5+Taverny!H5</f>
        <v>14074</v>
      </c>
      <c r="F4" s="76">
        <f>Antony!H5+Fresnes!H5+Bicêtre!H5+Italie!H5+Orly!H5</f>
        <v>11256</v>
      </c>
      <c r="G4" s="77">
        <f t="shared" si="0"/>
        <v>86550</v>
      </c>
    </row>
    <row r="5" spans="1:7" ht="15" customHeight="1" x14ac:dyDescent="0.25">
      <c r="A5" s="1" t="s">
        <v>3</v>
      </c>
      <c r="B5" s="1" t="s">
        <v>4</v>
      </c>
      <c r="C5" s="76">
        <f>Boissy!H6+Champigny!H6+'Guy Môquet'!H6+Moulin!H6+Nogent!H6</f>
        <v>231889.84</v>
      </c>
      <c r="D5" s="76">
        <f>'Ambroise Paré'!H6+'Belle-Rive'!H6+Chennevières!H6+Fontenay!H6+'La Défense'!H6+'Nanterre Centre'!H6+'Nanterre échangeur'!H6+Neuilly!H6+'Saint-Cloud'!H6+Sévines!H6</f>
        <v>452361.76</v>
      </c>
      <c r="E5" s="76">
        <f>Bobigny!H6+'La Courneuve'!H6+Landy!H6+'Lumen-Norton'!H6+Taverny!H6</f>
        <v>192422</v>
      </c>
      <c r="F5" s="76">
        <f>Antony!H6+Fresnes!H6+Bicêtre!H6+Italie!H6+Orly!H6</f>
        <v>127513.23999999999</v>
      </c>
      <c r="G5" s="77">
        <f t="shared" si="0"/>
        <v>1004186.84</v>
      </c>
    </row>
    <row r="6" spans="1:7" ht="15" customHeight="1" x14ac:dyDescent="0.25">
      <c r="A6" s="1" t="s">
        <v>77</v>
      </c>
      <c r="B6" s="1" t="s">
        <v>2166</v>
      </c>
      <c r="C6" s="76">
        <f>Boissy!H7+Champigny!H7+'Guy Môquet'!H7+Moulin!H7+Nogent!H7</f>
        <v>2432.25</v>
      </c>
      <c r="D6" s="76">
        <f>'Ambroise Paré'!H7+'Belle-Rive'!H7+Chennevières!H7+Fontenay!H7+'La Défense'!H7+'Nanterre Centre'!H7+'Nanterre échangeur'!H7+Neuilly!H7+'Saint-Cloud'!H7+Sévines!H7</f>
        <v>4864.4999999999991</v>
      </c>
      <c r="E6" s="76">
        <f>Bobigny!H7+'La Courneuve'!H7+Landy!H7+'Lumen-Norton'!H7+Taverny!H7</f>
        <v>2432.25</v>
      </c>
      <c r="F6" s="76">
        <f>Antony!H7+Fresnes!H7+Bicêtre!H7+Italie!H7+Orly!H7</f>
        <v>2432.25</v>
      </c>
      <c r="G6" s="77">
        <f t="shared" si="0"/>
        <v>12161.25</v>
      </c>
    </row>
    <row r="7" spans="1:7" ht="15" customHeight="1" x14ac:dyDescent="0.25">
      <c r="A7" s="1" t="s">
        <v>77</v>
      </c>
      <c r="B7" s="1" t="s">
        <v>2164</v>
      </c>
      <c r="C7" s="76">
        <f>Boissy!H8+Champigny!H8+'Guy Môquet'!H8+Moulin!H8+Nogent!H8</f>
        <v>4324</v>
      </c>
      <c r="D7" s="76">
        <f>'Ambroise Paré'!H8+'Belle-Rive'!H8+Chennevières!H8+Fontenay!H8+'La Défense'!H8+'Nanterre Centre'!H8+'Nanterre échangeur'!H8+Neuilly!H8+'Saint-Cloud'!H8+Sévines!H8</f>
        <v>8648</v>
      </c>
      <c r="E7" s="76">
        <f>Bobigny!H8+'La Courneuve'!H8+Landy!H8+'Lumen-Norton'!H8+Taverny!H8</f>
        <v>4324</v>
      </c>
      <c r="F7" s="76">
        <f>Antony!H8+Fresnes!H8+Bicêtre!H8+Italie!H8+Orly!H8</f>
        <v>4324</v>
      </c>
      <c r="G7" s="77">
        <f t="shared" si="0"/>
        <v>21620</v>
      </c>
    </row>
    <row r="8" spans="1:7" ht="15" customHeight="1" x14ac:dyDescent="0.25">
      <c r="A8" s="1" t="s">
        <v>77</v>
      </c>
      <c r="B8" s="1" t="s">
        <v>2416</v>
      </c>
      <c r="C8" s="76">
        <f>Boissy!H9+Champigny!H9+'Guy Môquet'!H9+Moulin!H9+Nogent!H9</f>
        <v>9080.4</v>
      </c>
      <c r="D8" s="76">
        <f>'Ambroise Paré'!H9+'Belle-Rive'!H9+Chennevières!H9+Fontenay!H9+'La Défense'!H9+'Nanterre Centre'!H9+'Nanterre échangeur'!H9+Neuilly!H9+'Saint-Cloud'!H9+Sévines!H9</f>
        <v>14269.2</v>
      </c>
      <c r="E8" s="76">
        <f>Bobigny!H9+'La Courneuve'!H9+Landy!H9+'Lumen-Norton'!H9+Taverny!H9</f>
        <v>4540.2</v>
      </c>
      <c r="F8" s="76">
        <f>Antony!H9+Fresnes!H9+Bicêtre!H9+Italie!H9+Orly!H9</f>
        <v>6702.2</v>
      </c>
      <c r="G8" s="77">
        <f t="shared" si="0"/>
        <v>34592</v>
      </c>
    </row>
    <row r="9" spans="1:7" ht="15" customHeight="1" x14ac:dyDescent="0.25">
      <c r="A9" s="1" t="s">
        <v>77</v>
      </c>
      <c r="B9" s="1" t="s">
        <v>80</v>
      </c>
      <c r="C9" s="76">
        <f>Boissy!H10+Champigny!H10+'Guy Môquet'!H10+Moulin!H10+Nogent!H10</f>
        <v>0</v>
      </c>
      <c r="D9" s="76">
        <f>'Ambroise Paré'!H10+'Belle-Rive'!H10+Chennevières!H10+Fontenay!H10+'La Défense'!H10+'Nanterre Centre'!H10+'Nanterre échangeur'!H10+Neuilly!H10+'Saint-Cloud'!H10+Sévines!H10</f>
        <v>0</v>
      </c>
      <c r="E9" s="76">
        <f>Bobigny!H10+'La Courneuve'!H10+Landy!H10+'Lumen-Norton'!H10+Taverny!H10</f>
        <v>0</v>
      </c>
      <c r="F9" s="76">
        <f>Antony!H10+Fresnes!H10+Bicêtre!H10+Italie!H10+Orly!H10</f>
        <v>0</v>
      </c>
      <c r="G9" s="77">
        <f t="shared" si="0"/>
        <v>0</v>
      </c>
    </row>
    <row r="10" spans="1:7" ht="15" customHeight="1" x14ac:dyDescent="0.25">
      <c r="A10" s="1" t="s">
        <v>77</v>
      </c>
      <c r="B10" s="1" t="s">
        <v>81</v>
      </c>
      <c r="C10" s="76">
        <f>Boissy!H11+Champigny!H11+'Guy Môquet'!H11+Moulin!H11+Nogent!H11</f>
        <v>13836.8</v>
      </c>
      <c r="D10" s="76">
        <f>'Ambroise Paré'!H11+'Belle-Rive'!H11+Chennevières!H11+Fontenay!H11+'La Défense'!H11+'Nanterre Centre'!H11+'Nanterre échangeur'!H11+Neuilly!H11+'Saint-Cloud'!H11+Sévines!H11</f>
        <v>178148.80000000002</v>
      </c>
      <c r="E10" s="76">
        <f>Bobigny!H11+'La Courneuve'!H11+Landy!H11+'Lumen-Norton'!H11+Taverny!H11</f>
        <v>6918.4</v>
      </c>
      <c r="F10" s="76">
        <f>Antony!H11+Fresnes!H11+Bicêtre!H11+Italie!H11+Orly!H11</f>
        <v>4324</v>
      </c>
      <c r="G10" s="77">
        <f t="shared" si="0"/>
        <v>203228</v>
      </c>
    </row>
    <row r="11" spans="1:7" ht="15" customHeight="1" x14ac:dyDescent="0.25">
      <c r="A11" s="1" t="s">
        <v>77</v>
      </c>
      <c r="B11" s="1" t="s">
        <v>82</v>
      </c>
      <c r="C11" s="76">
        <f>Boissy!H12+Champigny!H12+'Guy Môquet'!H12+Moulin!H12+Nogent!H12</f>
        <v>0</v>
      </c>
      <c r="D11" s="76">
        <f>'Ambroise Paré'!H12+'Belle-Rive'!H12+Chennevières!H12+Fontenay!H12+'La Défense'!H12+'Nanterre Centre'!H12+'Nanterre échangeur'!H12+Neuilly!H12+'Saint-Cloud'!H12+Sévines!H12</f>
        <v>0</v>
      </c>
      <c r="E11" s="76">
        <f>Bobigny!H12+'La Courneuve'!H12+Landy!H12+'Lumen-Norton'!H12+Taverny!H12</f>
        <v>0</v>
      </c>
      <c r="F11" s="76">
        <f>Antony!H12+Fresnes!H12+Bicêtre!H12+Italie!H12+Orly!H12</f>
        <v>0</v>
      </c>
      <c r="G11" s="77">
        <f t="shared" si="0"/>
        <v>0</v>
      </c>
    </row>
    <row r="12" spans="1:7" ht="15" customHeight="1" x14ac:dyDescent="0.25">
      <c r="A12" s="1" t="s">
        <v>9</v>
      </c>
      <c r="B12" s="1" t="s">
        <v>6</v>
      </c>
      <c r="C12" s="76">
        <f>Boissy!H13+Champigny!H13+'Guy Môquet'!H13+Moulin!H13+Nogent!H13</f>
        <v>9773.84</v>
      </c>
      <c r="D12" s="76">
        <f>'Ambroise Paré'!H13+'Belle-Rive'!H13+Chennevières!H13+Fontenay!H13+'La Défense'!H13+'Nanterre Centre'!H13+'Nanterre échangeur'!H13+Neuilly!H13+'Saint-Cloud'!H13+Sévines!H13</f>
        <v>41276.159999999996</v>
      </c>
      <c r="E12" s="76">
        <f>Bobigny!H13+'La Courneuve'!H13+Landy!H13+'Lumen-Norton'!H13+Taverny!H13</f>
        <v>9285.2000000000007</v>
      </c>
      <c r="F12" s="76">
        <f>Antony!H13+Fresnes!H13+Bicêtre!H13+Italie!H13+Orly!H13</f>
        <v>6160.72</v>
      </c>
      <c r="G12" s="77">
        <f t="shared" si="0"/>
        <v>66495.92</v>
      </c>
    </row>
    <row r="13" spans="1:7" ht="15" customHeight="1" x14ac:dyDescent="0.25">
      <c r="A13" s="1" t="s">
        <v>9</v>
      </c>
      <c r="B13" s="1" t="s">
        <v>7</v>
      </c>
      <c r="C13" s="76">
        <f>Boissy!H14+Champigny!H14+'Guy Môquet'!H14+Moulin!H14+Nogent!H14</f>
        <v>208625.52000000002</v>
      </c>
      <c r="D13" s="76">
        <f>'Ambroise Paré'!H14+'Belle-Rive'!H14+Chennevières!H14+Fontenay!H14+'La Défense'!H14+'Nanterre Centre'!H14+'Nanterre échangeur'!H14+Neuilly!H14+'Saint-Cloud'!H14+Sévines!H14</f>
        <v>542478.30000000005</v>
      </c>
      <c r="E13" s="76">
        <f>Bobigny!H14+'La Courneuve'!H14+Landy!H14+'Lumen-Norton'!H14+Taverny!H14</f>
        <v>131007.00000000001</v>
      </c>
      <c r="F13" s="76">
        <f>Antony!H14+Fresnes!H14+Bicêtre!H14+Italie!H14+Orly!H14</f>
        <v>69870.44</v>
      </c>
      <c r="G13" s="77">
        <f t="shared" si="0"/>
        <v>951981.26</v>
      </c>
    </row>
    <row r="14" spans="1:7" ht="15" customHeight="1" x14ac:dyDescent="0.25">
      <c r="A14" s="1" t="s">
        <v>9</v>
      </c>
      <c r="B14" s="1" t="s">
        <v>10</v>
      </c>
      <c r="C14" s="76">
        <f>Boissy!H15+Champigny!H15+'Guy Môquet'!H15+Moulin!H15+Nogent!H15</f>
        <v>174043.70400000003</v>
      </c>
      <c r="D14" s="76">
        <f>'Ambroise Paré'!H15+'Belle-Rive'!H15+Chennevières!H15+Fontenay!H15+'La Défense'!H15+'Nanterre Centre'!H15+'Nanterre échangeur'!H15+Neuilly!H15+'Saint-Cloud'!H15+Sévines!H15</f>
        <v>447938.56266666669</v>
      </c>
      <c r="E14" s="76">
        <f>Bobigny!H15+'La Courneuve'!H15+Landy!H15+'Lumen-Norton'!H15+Taverny!H15</f>
        <v>109767.88</v>
      </c>
      <c r="F14" s="76">
        <f>Antony!H15+Fresnes!H15+Bicêtre!H15+Italie!H15+Orly!H15</f>
        <v>87341.248000000021</v>
      </c>
      <c r="G14" s="77">
        <f t="shared" si="0"/>
        <v>819091.39466666675</v>
      </c>
    </row>
    <row r="15" spans="1:7" ht="15" customHeight="1" x14ac:dyDescent="0.25">
      <c r="A15" s="1" t="s">
        <v>76</v>
      </c>
      <c r="B15" s="1" t="s">
        <v>12</v>
      </c>
      <c r="C15" s="76">
        <f>Boissy!H16+Champigny!H16+'Guy Môquet'!H16+Moulin!H16+Nogent!H16</f>
        <v>100486.64</v>
      </c>
      <c r="D15" s="76">
        <f>'Ambroise Paré'!H16+'Belle-Rive'!H16+Chennevières!H16+Fontenay!H16+'La Défense'!H16+'Nanterre Centre'!H16+'Nanterre échangeur'!H16+Neuilly!H16+'Saint-Cloud'!H16+Sévines!H16</f>
        <v>53340.479999999996</v>
      </c>
      <c r="E15" s="76">
        <f>Bobigny!H16+'La Courneuve'!H16+Landy!H16+'Lumen-Norton'!H16+Taverny!H16</f>
        <v>14047.08</v>
      </c>
      <c r="F15" s="76">
        <f>Antony!H16+Fresnes!H16+Bicêtre!H16+Italie!H16+Orly!H16</f>
        <v>30216.240000000002</v>
      </c>
      <c r="G15" s="77">
        <f t="shared" si="0"/>
        <v>198090.43999999997</v>
      </c>
    </row>
    <row r="16" spans="1:7" ht="15" customHeight="1" x14ac:dyDescent="0.25">
      <c r="A16" s="1" t="s">
        <v>76</v>
      </c>
      <c r="B16" s="1" t="s">
        <v>13</v>
      </c>
      <c r="C16" s="76">
        <f>Boissy!H17+Champigny!H17+'Guy Môquet'!H17+Moulin!H17+Nogent!H17</f>
        <v>46601.479999999996</v>
      </c>
      <c r="D16" s="76">
        <f>'Ambroise Paré'!H17+'Belle-Rive'!H17+Chennevières!H17+Fontenay!H17+'La Défense'!H17+'Nanterre Centre'!H17+'Nanterre échangeur'!H17+Neuilly!H17+'Saint-Cloud'!H17+Sévines!H17</f>
        <v>167095.1</v>
      </c>
      <c r="E16" s="76">
        <f>Bobigny!H17+'La Courneuve'!H17+Landy!H17+'Lumen-Norton'!H17+Taverny!H17</f>
        <v>41522.520000000004</v>
      </c>
      <c r="F16" s="76">
        <f>Antony!H17+Fresnes!H17+Bicêtre!H17+Italie!H17+Orly!H17</f>
        <v>28398.04</v>
      </c>
      <c r="G16" s="77">
        <f t="shared" si="0"/>
        <v>283617.14</v>
      </c>
    </row>
    <row r="17" spans="1:7" ht="15" customHeight="1" x14ac:dyDescent="0.25">
      <c r="A17" s="1" t="s">
        <v>76</v>
      </c>
      <c r="B17" s="1" t="s">
        <v>75</v>
      </c>
      <c r="C17" s="76">
        <f>Boissy!H18+Champigny!H18+'Guy Môquet'!H18+Moulin!H18+Nogent!H18</f>
        <v>5429.6</v>
      </c>
      <c r="D17" s="76">
        <f>'Ambroise Paré'!H18+'Belle-Rive'!H18+Chennevières!H18+Fontenay!H18+'La Défense'!H18+'Nanterre Centre'!H18+'Nanterre échangeur'!H18+Neuilly!H18+'Saint-Cloud'!H18+Sévines!H18</f>
        <v>13142.1</v>
      </c>
      <c r="E17" s="76">
        <f>Bobigny!H18+'La Courneuve'!H18+Landy!H18+'Lumen-Norton'!H18+Taverny!H18</f>
        <v>4997.7000000000007</v>
      </c>
      <c r="F17" s="76">
        <f>Antony!H18+Fresnes!H18+Bicêtre!H18+Italie!H18+Orly!H18</f>
        <v>3640.3000000000006</v>
      </c>
      <c r="G17" s="77">
        <f t="shared" si="0"/>
        <v>27209.7</v>
      </c>
    </row>
    <row r="18" spans="1:7" ht="15" customHeight="1" x14ac:dyDescent="0.25">
      <c r="A18" s="1" t="s">
        <v>14</v>
      </c>
      <c r="B18" s="1" t="s">
        <v>97</v>
      </c>
      <c r="C18" s="76">
        <f>Boissy!H19+Champigny!H19+'Guy Môquet'!H19+Moulin!H19+Nogent!H19</f>
        <v>2528.15</v>
      </c>
      <c r="D18" s="76">
        <f>'Ambroise Paré'!H19+'Belle-Rive'!H19+Chennevières!H19+Fontenay!H19+'La Défense'!H19+'Nanterre Centre'!H19+'Nanterre échangeur'!H19+Neuilly!H19+'Saint-Cloud'!H19+Sévines!H19</f>
        <v>3903.2950000000005</v>
      </c>
      <c r="E18" s="76">
        <f>Bobigny!H19+'La Courneuve'!H19+Landy!H19+'Lumen-Norton'!H19+Taverny!H19</f>
        <v>2895.0299999999997</v>
      </c>
      <c r="F18" s="76">
        <f>Antony!H19+Fresnes!H19+Bicêtre!H19+Italie!H19+Orly!H19</f>
        <v>928.5</v>
      </c>
      <c r="G18" s="77">
        <f t="shared" si="0"/>
        <v>10254.975</v>
      </c>
    </row>
    <row r="19" spans="1:7" ht="15" customHeight="1" x14ac:dyDescent="0.25">
      <c r="A19" s="1" t="s">
        <v>14</v>
      </c>
      <c r="B19" s="1" t="s">
        <v>98</v>
      </c>
      <c r="C19" s="76">
        <f>Boissy!H20+Champigny!H20+'Guy Môquet'!H20+Moulin!H20+Nogent!H20</f>
        <v>4908.99</v>
      </c>
      <c r="D19" s="76">
        <f>'Ambroise Paré'!H20+'Belle-Rive'!H20+Chennevières!H20+Fontenay!H20+'La Défense'!H20+'Nanterre Centre'!H20+'Nanterre échangeur'!H20+Neuilly!H20+'Saint-Cloud'!H20+Sévines!H20</f>
        <v>9115.0249999999978</v>
      </c>
      <c r="E19" s="76">
        <f>Bobigny!H20+'La Courneuve'!H20+Landy!H20+'Lumen-Norton'!H20+Taverny!H20</f>
        <v>5206.0199999999995</v>
      </c>
      <c r="F19" s="76">
        <f>Antony!H20+Fresnes!H20+Bicêtre!H20+Italie!H20+Orly!H20</f>
        <v>3746.5000000000005</v>
      </c>
      <c r="G19" s="77">
        <f t="shared" si="0"/>
        <v>22976.534999999996</v>
      </c>
    </row>
    <row r="20" spans="1:7" ht="15" customHeight="1" x14ac:dyDescent="0.25">
      <c r="A20" s="1" t="s">
        <v>14</v>
      </c>
      <c r="B20" s="1" t="s">
        <v>2423</v>
      </c>
      <c r="C20" s="76">
        <f>Boissy!H21+Champigny!H21+'Guy Môquet'!H21+Moulin!H21+Nogent!H21</f>
        <v>4297.7</v>
      </c>
      <c r="D20" s="76">
        <f>'Ambroise Paré'!H21+'Belle-Rive'!H21+Chennevières!H21+Fontenay!H21+'La Défense'!H21+'Nanterre Centre'!H21+'Nanterre échangeur'!H21+Neuilly!H21+'Saint-Cloud'!H21+Sévines!H21</f>
        <v>4297.7000000000007</v>
      </c>
      <c r="E20" s="76">
        <f>Bobigny!H21+'La Courneuve'!H21+Landy!H21+'Lumen-Norton'!H21+Taverny!H21</f>
        <v>8986.1</v>
      </c>
      <c r="F20" s="76">
        <f>Antony!H21+Fresnes!H21+Bicêtre!H21+Italie!H21+Orly!H21</f>
        <v>2148.85</v>
      </c>
      <c r="G20" s="77">
        <f t="shared" si="0"/>
        <v>19730.349999999999</v>
      </c>
    </row>
    <row r="21" spans="1:7" ht="15" customHeight="1" x14ac:dyDescent="0.25">
      <c r="A21" s="1" t="s">
        <v>14</v>
      </c>
      <c r="B21" s="1" t="s">
        <v>2424</v>
      </c>
      <c r="C21" s="76">
        <f>Boissy!H22+Champigny!H22+'Guy Môquet'!H22+Moulin!H22+Nogent!H22</f>
        <v>2204.75</v>
      </c>
      <c r="D21" s="76">
        <f>'Ambroise Paré'!H22+'Belle-Rive'!H22+Chennevières!H22+Fontenay!H22+'La Défense'!H22+'Nanterre Centre'!H22+'Nanterre échangeur'!H22+Neuilly!H22+'Saint-Cloud'!H22+Sévines!H22</f>
        <v>0</v>
      </c>
      <c r="E21" s="76">
        <f>Bobigny!H22+'La Courneuve'!H22+Landy!H22+'Lumen-Norton'!H22+Taverny!H22</f>
        <v>0</v>
      </c>
      <c r="F21" s="76">
        <f>Antony!H22+Fresnes!H22+Bicêtre!H22+Italie!H22+Orly!H22</f>
        <v>793.70999999999992</v>
      </c>
      <c r="G21" s="77">
        <f t="shared" si="0"/>
        <v>2998.46</v>
      </c>
    </row>
    <row r="22" spans="1:7" ht="15" customHeight="1" x14ac:dyDescent="0.25">
      <c r="A22" s="3" t="s">
        <v>42</v>
      </c>
      <c r="B22" s="1" t="s">
        <v>29</v>
      </c>
      <c r="C22" s="76">
        <f>Boissy!H23+Champigny!H23+'Guy Môquet'!H23+Moulin!H23+Nogent!H23</f>
        <v>23205.279999999999</v>
      </c>
      <c r="D22" s="76">
        <f>'Ambroise Paré'!H23+'Belle-Rive'!H23+Chennevières!H23+Fontenay!H23+'La Défense'!H23+'Nanterre Centre'!H23+'Nanterre échangeur'!H23+Neuilly!H23+'Saint-Cloud'!H23+Sévines!H23</f>
        <v>54691.679999999993</v>
      </c>
      <c r="E22" s="76">
        <f>Bobigny!H23+'La Courneuve'!H23+Landy!H23+'Lumen-Norton'!H23+Taverny!H23</f>
        <v>29828.879999999997</v>
      </c>
      <c r="F22" s="76">
        <f>Antony!H23+Fresnes!H23+Bicêtre!H23+Italie!H23+Orly!H23</f>
        <v>18394.32</v>
      </c>
      <c r="G22" s="77">
        <f t="shared" si="0"/>
        <v>126120.16</v>
      </c>
    </row>
    <row r="23" spans="1:7" ht="15" customHeight="1" x14ac:dyDescent="0.25">
      <c r="A23" s="3" t="s">
        <v>42</v>
      </c>
      <c r="B23" s="1" t="s">
        <v>30</v>
      </c>
      <c r="C23" s="76">
        <f>Boissy!H24+Champigny!H24+'Guy Môquet'!H24+Moulin!H24+Nogent!H24</f>
        <v>10616.24</v>
      </c>
      <c r="D23" s="76">
        <f>'Ambroise Paré'!H24+'Belle-Rive'!H24+Chennevières!H24+Fontenay!H24+'La Défense'!H24+'Nanterre Centre'!H24+'Nanterre échangeur'!H24+Neuilly!H24+'Saint-Cloud'!H24+Sévines!H24</f>
        <v>22312.039999999997</v>
      </c>
      <c r="E23" s="76">
        <f>Bobigny!H24+'La Courneuve'!H24+Landy!H24+'Lumen-Norton'!H24+Taverny!H24</f>
        <v>14934.56</v>
      </c>
      <c r="F23" s="76">
        <f>Antony!H24+Fresnes!H24+Bicêtre!H24+Italie!H24+Orly!H24</f>
        <v>4498.3599999999997</v>
      </c>
      <c r="G23" s="77">
        <f t="shared" si="0"/>
        <v>52361.2</v>
      </c>
    </row>
    <row r="24" spans="1:7" ht="15" customHeight="1" x14ac:dyDescent="0.25">
      <c r="A24" s="1" t="s">
        <v>78</v>
      </c>
      <c r="B24" s="1" t="s">
        <v>31</v>
      </c>
      <c r="C24" s="76">
        <f>Boissy!H25+Champigny!H25+'Guy Môquet'!H25+Moulin!H25+Nogent!H25</f>
        <v>7503.4549999999999</v>
      </c>
      <c r="D24" s="76">
        <f>'Ambroise Paré'!H25+'Belle-Rive'!H25+Chennevières!H25+Fontenay!H25+'La Défense'!H25+'Nanterre Centre'!H25+'Nanterre échangeur'!H25+Neuilly!H25+'Saint-Cloud'!H25+Sévines!H25</f>
        <v>32437.197499999998</v>
      </c>
      <c r="E24" s="76">
        <f>Bobigny!H25+'La Courneuve'!H25+Landy!H25+'Lumen-Norton'!H25+Taverny!H25</f>
        <v>7360.3700000000008</v>
      </c>
      <c r="F24" s="76">
        <f>Antony!H25+Fresnes!H25+Bicêtre!H25+Italie!H25+Orly!H25</f>
        <v>5958.5599999999995</v>
      </c>
      <c r="G24" s="77">
        <f t="shared" si="0"/>
        <v>53259.582499999997</v>
      </c>
    </row>
    <row r="25" spans="1:7" ht="15" customHeight="1" x14ac:dyDescent="0.25">
      <c r="A25" s="1" t="s">
        <v>78</v>
      </c>
      <c r="B25" s="1" t="s">
        <v>32</v>
      </c>
      <c r="C25" s="76">
        <f>Boissy!H26+Champigny!H26+'Guy Môquet'!H26+Moulin!H26+Nogent!H26</f>
        <v>12347.689999999999</v>
      </c>
      <c r="D25" s="76">
        <f>'Ambroise Paré'!H26+'Belle-Rive'!H26+Chennevières!H26+Fontenay!H26+'La Défense'!H26+'Nanterre Centre'!H26+'Nanterre échangeur'!H26+Neuilly!H26+'Saint-Cloud'!H26+Sévines!H26</f>
        <v>45563.962500000001</v>
      </c>
      <c r="E25" s="76">
        <f>Bobigny!H26+'La Courneuve'!H26+Landy!H26+'Lumen-Norton'!H26+Taverny!H26</f>
        <v>12093.875</v>
      </c>
      <c r="F25" s="76">
        <f>Antony!H26+Fresnes!H26+Bicêtre!H26+Italie!H26+Orly!H26</f>
        <v>8613.57</v>
      </c>
      <c r="G25" s="77">
        <f t="shared" si="0"/>
        <v>78619.097500000003</v>
      </c>
    </row>
    <row r="26" spans="1:7" ht="15" customHeight="1" x14ac:dyDescent="0.25">
      <c r="A26" s="1" t="s">
        <v>78</v>
      </c>
      <c r="B26" s="1" t="s">
        <v>33</v>
      </c>
      <c r="C26" s="76">
        <f>Boissy!H27+Champigny!H27+'Guy Môquet'!H27+Moulin!H27+Nogent!H27</f>
        <v>0</v>
      </c>
      <c r="D26" s="76">
        <f>'Ambroise Paré'!H27+'Belle-Rive'!H27+Chennevières!H27+Fontenay!H27+'La Défense'!H27+'Nanterre Centre'!H27+'Nanterre échangeur'!H27+Neuilly!H27+'Saint-Cloud'!H27+Sévines!H27</f>
        <v>0</v>
      </c>
      <c r="E26" s="76">
        <f>Bobigny!H27+'La Courneuve'!H27+Landy!H27+'Lumen-Norton'!H27+Taverny!H27</f>
        <v>0</v>
      </c>
      <c r="F26" s="76">
        <f>Antony!H27+Fresnes!H27+Bicêtre!H27+Italie!H27+Orly!H27</f>
        <v>0</v>
      </c>
      <c r="G26" s="77">
        <f t="shared" si="0"/>
        <v>0</v>
      </c>
    </row>
    <row r="27" spans="1:7" ht="15" customHeight="1" x14ac:dyDescent="0.25">
      <c r="A27" s="1" t="s">
        <v>78</v>
      </c>
      <c r="B27" s="1" t="s">
        <v>15</v>
      </c>
      <c r="C27" s="76">
        <f>Boissy!H28+Champigny!H28+'Guy Môquet'!H28+Moulin!H28+Nogent!H28</f>
        <v>4972.5</v>
      </c>
      <c r="D27" s="76">
        <f>'Ambroise Paré'!H28+'Belle-Rive'!H28+Chennevières!H28+Fontenay!H28+'La Défense'!H28+'Nanterre Centre'!H28+'Nanterre échangeur'!H28+Neuilly!H28+'Saint-Cloud'!H28+Sévines!H28</f>
        <v>21666.695</v>
      </c>
      <c r="E27" s="76">
        <f>Bobigny!H28+'La Courneuve'!H28+Landy!H28+'Lumen-Norton'!H28+Taverny!H28</f>
        <v>6908.6900000000005</v>
      </c>
      <c r="F27" s="76">
        <f>Antony!H28+Fresnes!H28+Bicêtre!H28+Italie!H28+Orly!H28</f>
        <v>4718.55</v>
      </c>
      <c r="G27" s="77">
        <f t="shared" si="0"/>
        <v>38266.435000000005</v>
      </c>
    </row>
    <row r="28" spans="1:7" ht="15" customHeight="1" x14ac:dyDescent="0.25">
      <c r="A28" s="1" t="s">
        <v>78</v>
      </c>
      <c r="B28" s="1" t="s">
        <v>16</v>
      </c>
      <c r="C28" s="76">
        <f>Boissy!H29+Champigny!H29+'Guy Môquet'!H29+Moulin!H29+Nogent!H29</f>
        <v>10084.27</v>
      </c>
      <c r="D28" s="76">
        <f>'Ambroise Paré'!H29+'Belle-Rive'!H29+Chennevières!H29+Fontenay!H29+'La Défense'!H29+'Nanterre Centre'!H29+'Nanterre échangeur'!H29+Neuilly!H29+'Saint-Cloud'!H29+Sévines!H29</f>
        <v>27027.750000000004</v>
      </c>
      <c r="E28" s="76">
        <f>Bobigny!H29+'La Courneuve'!H29+Landy!H29+'Lumen-Norton'!H29+Taverny!H29</f>
        <v>9014.3249999999989</v>
      </c>
      <c r="F28" s="76">
        <f>Antony!H29+Fresnes!H29+Bicêtre!H29+Italie!H29+Orly!H29</f>
        <v>8979.5</v>
      </c>
      <c r="G28" s="77">
        <f t="shared" si="0"/>
        <v>55105.845000000001</v>
      </c>
    </row>
    <row r="29" spans="1:7" ht="15" customHeight="1" x14ac:dyDescent="0.25">
      <c r="A29" s="1" t="s">
        <v>78</v>
      </c>
      <c r="B29" s="1" t="s">
        <v>17</v>
      </c>
      <c r="C29" s="76">
        <f>Boissy!H30+Champigny!H30+'Guy Môquet'!H30+Moulin!H30+Nogent!H30</f>
        <v>0</v>
      </c>
      <c r="D29" s="76">
        <f>'Ambroise Paré'!H30+'Belle-Rive'!H30+Chennevières!H30+Fontenay!H30+'La Défense'!H30+'Nanterre Centre'!H30+'Nanterre échangeur'!H30+Neuilly!H30+'Saint-Cloud'!H30+Sévines!H30</f>
        <v>0</v>
      </c>
      <c r="E29" s="76">
        <f>Bobigny!H30+'La Courneuve'!H30+Landy!H30+'Lumen-Norton'!H30+Taverny!H30</f>
        <v>0</v>
      </c>
      <c r="F29" s="76">
        <f>Antony!H30+Fresnes!H30+Bicêtre!H30+Italie!H30+Orly!H30</f>
        <v>0</v>
      </c>
      <c r="G29" s="77">
        <f t="shared" si="0"/>
        <v>0</v>
      </c>
    </row>
    <row r="30" spans="1:7" ht="15" customHeight="1" x14ac:dyDescent="0.25">
      <c r="A30" s="1" t="s">
        <v>78</v>
      </c>
      <c r="B30" s="1" t="s">
        <v>34</v>
      </c>
      <c r="C30" s="76">
        <f>Boissy!H31+Champigny!H31+'Guy Môquet'!H31+Moulin!H31+Nogent!H31</f>
        <v>8899.2000000000007</v>
      </c>
      <c r="D30" s="76">
        <f>'Ambroise Paré'!H31+'Belle-Rive'!H31+Chennevières!H31+Fontenay!H31+'La Défense'!H31+'Nanterre Centre'!H31+'Nanterre échangeur'!H31+Neuilly!H31+'Saint-Cloud'!H31+Sévines!H31</f>
        <v>44531.275000000001</v>
      </c>
      <c r="E30" s="76">
        <f>Bobigny!H31+'La Courneuve'!H31+Landy!H31+'Lumen-Norton'!H31+Taverny!H31</f>
        <v>8960.06</v>
      </c>
      <c r="F30" s="76">
        <f>Antony!H31+Fresnes!H31+Bicêtre!H31+Italie!H31+Orly!H31</f>
        <v>8614.9050000000007</v>
      </c>
      <c r="G30" s="77">
        <f t="shared" si="0"/>
        <v>71005.440000000002</v>
      </c>
    </row>
    <row r="31" spans="1:7" ht="15" customHeight="1" x14ac:dyDescent="0.25">
      <c r="A31" s="1" t="s">
        <v>78</v>
      </c>
      <c r="B31" s="1" t="s">
        <v>35</v>
      </c>
      <c r="C31" s="76">
        <f>Boissy!H32+Champigny!H32+'Guy Môquet'!H32+Moulin!H32+Nogent!H32</f>
        <v>10072.314999999999</v>
      </c>
      <c r="D31" s="76">
        <f>'Ambroise Paré'!H32+'Belle-Rive'!H32+Chennevières!H32+Fontenay!H32+'La Défense'!H32+'Nanterre Centre'!H32+'Nanterre échangeur'!H32+Neuilly!H32+'Saint-Cloud'!H32+Sévines!H32</f>
        <v>56164.217500000006</v>
      </c>
      <c r="E31" s="76">
        <f>Bobigny!H32+'La Courneuve'!H32+Landy!H32+'Lumen-Norton'!H32+Taverny!H32</f>
        <v>11127.41</v>
      </c>
      <c r="F31" s="76">
        <f>Antony!H32+Fresnes!H32+Bicêtre!H32+Italie!H32+Orly!H32</f>
        <v>11038.205</v>
      </c>
      <c r="G31" s="77">
        <f t="shared" si="0"/>
        <v>88402.147500000006</v>
      </c>
    </row>
    <row r="32" spans="1:7" ht="15" customHeight="1" x14ac:dyDescent="0.25">
      <c r="A32" s="1" t="s">
        <v>78</v>
      </c>
      <c r="B32" s="1" t="s">
        <v>36</v>
      </c>
      <c r="C32" s="76">
        <f>Boissy!H33+Champigny!H33+'Guy Môquet'!H33+Moulin!H33+Nogent!H33</f>
        <v>0</v>
      </c>
      <c r="D32" s="76">
        <f>'Ambroise Paré'!H33+'Belle-Rive'!H33+Chennevières!H33+Fontenay!H33+'La Défense'!H33+'Nanterre Centre'!H33+'Nanterre échangeur'!H33+Neuilly!H33+'Saint-Cloud'!H33+Sévines!H33</f>
        <v>0</v>
      </c>
      <c r="E32" s="76">
        <f>Bobigny!H33+'La Courneuve'!H33+Landy!H33+'Lumen-Norton'!H33+Taverny!H33</f>
        <v>0</v>
      </c>
      <c r="F32" s="76">
        <f>Antony!H33+Fresnes!H33+Bicêtre!H33+Italie!H33+Orly!H33</f>
        <v>0</v>
      </c>
      <c r="G32" s="77">
        <f t="shared" si="0"/>
        <v>0</v>
      </c>
    </row>
    <row r="33" spans="1:7" ht="15" customHeight="1" x14ac:dyDescent="0.25">
      <c r="A33" s="1" t="s">
        <v>78</v>
      </c>
      <c r="B33" s="1" t="s">
        <v>18</v>
      </c>
      <c r="C33" s="76">
        <f>Boissy!H34+Champigny!H34+'Guy Môquet'!H34+Moulin!H34+Nogent!H34</f>
        <v>9973.82</v>
      </c>
      <c r="D33" s="76">
        <f>'Ambroise Paré'!H34+'Belle-Rive'!H34+Chennevières!H34+Fontenay!H34+'La Défense'!H34+'Nanterre Centre'!H34+'Nanterre échangeur'!H34+Neuilly!H34+'Saint-Cloud'!H34+Sévines!H34</f>
        <v>41486.830000000009</v>
      </c>
      <c r="E33" s="76">
        <f>Bobigny!H34+'La Courneuve'!H34+Landy!H34+'Lumen-Norton'!H34+Taverny!H34</f>
        <v>19482.86</v>
      </c>
      <c r="F33" s="76">
        <f>Antony!H34+Fresnes!H34+Bicêtre!H34+Italie!H34+Orly!H34</f>
        <v>8846.4500000000007</v>
      </c>
      <c r="G33" s="77">
        <f t="shared" si="0"/>
        <v>79789.960000000006</v>
      </c>
    </row>
    <row r="34" spans="1:7" ht="15" customHeight="1" x14ac:dyDescent="0.25">
      <c r="A34" s="1" t="s">
        <v>78</v>
      </c>
      <c r="B34" s="1" t="s">
        <v>73</v>
      </c>
      <c r="C34" s="76">
        <f>Boissy!H35+Champigny!H35+'Guy Môquet'!H35+Moulin!H35+Nogent!H35</f>
        <v>5166.37</v>
      </c>
      <c r="D34" s="76">
        <f>'Ambroise Paré'!H35+'Belle-Rive'!H35+Chennevières!H35+Fontenay!H35+'La Défense'!H35+'Nanterre Centre'!H35+'Nanterre échangeur'!H35+Neuilly!H35+'Saint-Cloud'!H35+Sévines!H35</f>
        <v>8219.2250000000004</v>
      </c>
      <c r="E34" s="76">
        <f>Bobigny!H35+'La Courneuve'!H35+Landy!H35+'Lumen-Norton'!H35+Taverny!H35</f>
        <v>3757.36</v>
      </c>
      <c r="F34" s="76">
        <f>Antony!H35+Fresnes!H35+Bicêtre!H35+Italie!H35+Orly!H35</f>
        <v>2113.5149999999999</v>
      </c>
      <c r="G34" s="77">
        <f t="shared" si="0"/>
        <v>19256.47</v>
      </c>
    </row>
    <row r="35" spans="1:7" ht="15" customHeight="1" x14ac:dyDescent="0.25">
      <c r="A35" s="1" t="s">
        <v>78</v>
      </c>
      <c r="B35" s="1" t="s">
        <v>74</v>
      </c>
      <c r="C35" s="76">
        <f>Boissy!H36+Champigny!H36+'Guy Môquet'!H36+Moulin!H36+Nogent!H36</f>
        <v>6788.21</v>
      </c>
      <c r="D35" s="76">
        <f>'Ambroise Paré'!H36+'Belle-Rive'!H36+Chennevières!H36+Fontenay!H36+'La Défense'!H36+'Nanterre Centre'!H36+'Nanterre échangeur'!H36+Neuilly!H36+'Saint-Cloud'!H36+Sévines!H36</f>
        <v>10799.424999999999</v>
      </c>
      <c r="E35" s="76">
        <f>Bobigny!H36+'La Courneuve'!H36+Landy!H36+'Lumen-Norton'!H36+Taverny!H36</f>
        <v>4936.88</v>
      </c>
      <c r="F35" s="76">
        <f>Antony!H36+Fresnes!H36+Bicêtre!H36+Italie!H36+Orly!H36</f>
        <v>2776.9949999999999</v>
      </c>
      <c r="G35" s="77">
        <f t="shared" si="0"/>
        <v>25301.51</v>
      </c>
    </row>
    <row r="36" spans="1:7" ht="15" customHeight="1" x14ac:dyDescent="0.25">
      <c r="A36" s="1" t="s">
        <v>39</v>
      </c>
      <c r="B36" s="1" t="s">
        <v>195</v>
      </c>
      <c r="C36" s="76">
        <f>Boissy!H37+Champigny!H37+'Guy Môquet'!H37+Moulin!H37+Nogent!H37</f>
        <v>0</v>
      </c>
      <c r="D36" s="76">
        <f>'Ambroise Paré'!H37+'Belle-Rive'!H37+Chennevières!H37+Fontenay!H37+'La Défense'!H37+'Nanterre Centre'!H37+'Nanterre échangeur'!H37+Neuilly!H37+'Saint-Cloud'!H37+Sévines!H37</f>
        <v>3648.12</v>
      </c>
      <c r="E36" s="76">
        <f>Bobigny!H37+'La Courneuve'!H37+Landy!H37+'Lumen-Norton'!H37+Taverny!H37</f>
        <v>3040.0999999999995</v>
      </c>
      <c r="F36" s="76">
        <f>Antony!H37+Fresnes!H37+Bicêtre!H37+Italie!H37+Orly!H37</f>
        <v>304.01</v>
      </c>
      <c r="G36" s="77">
        <f t="shared" si="0"/>
        <v>6992.23</v>
      </c>
    </row>
    <row r="37" spans="1:7" ht="15" customHeight="1" x14ac:dyDescent="0.25">
      <c r="A37" s="1" t="s">
        <v>39</v>
      </c>
      <c r="B37" s="1" t="s">
        <v>196</v>
      </c>
      <c r="C37" s="76">
        <f>Boissy!H38+Champigny!H38+'Guy Môquet'!H38+Moulin!H38+Nogent!H38</f>
        <v>337.95</v>
      </c>
      <c r="D37" s="76">
        <f>'Ambroise Paré'!H38+'Belle-Rive'!H38+Chennevières!H38+Fontenay!H38+'La Défense'!H38+'Nanterre Centre'!H38+'Nanterre échangeur'!H38+Neuilly!H38+'Saint-Cloud'!H38+Sévines!H38</f>
        <v>5069.2499999999991</v>
      </c>
      <c r="E37" s="76">
        <f>Bobigny!H38+'La Courneuve'!H38+Landy!H38+'Lumen-Norton'!H38+Taverny!H38</f>
        <v>675.9</v>
      </c>
      <c r="F37" s="76">
        <f>Antony!H38+Fresnes!H38+Bicêtre!H38+Italie!H38+Orly!H38</f>
        <v>2027.7</v>
      </c>
      <c r="G37" s="77">
        <f t="shared" si="0"/>
        <v>8110.7999999999984</v>
      </c>
    </row>
    <row r="38" spans="1:7" ht="15" customHeight="1" x14ac:dyDescent="0.25">
      <c r="A38" s="1" t="s">
        <v>39</v>
      </c>
      <c r="B38" s="1" t="s">
        <v>197</v>
      </c>
      <c r="C38" s="76">
        <f>Boissy!H39+Champigny!H39+'Guy Môquet'!H39+Moulin!H39+Nogent!H39</f>
        <v>2603.16</v>
      </c>
      <c r="D38" s="76">
        <f>'Ambroise Paré'!H39+'Belle-Rive'!H39+Chennevières!H39+Fontenay!H39+'La Défense'!H39+'Nanterre Centre'!H39+'Nanterre échangeur'!H39+Neuilly!H39+'Saint-Cloud'!H39+Sévines!H39</f>
        <v>3346.92</v>
      </c>
      <c r="E38" s="76">
        <f>Bobigny!H39+'La Courneuve'!H39+Landy!H39+'Lumen-Norton'!H39+Taverny!H39</f>
        <v>0</v>
      </c>
      <c r="F38" s="76">
        <f>Antony!H39+Fresnes!H39+Bicêtre!H39+Italie!H39+Orly!H39</f>
        <v>0</v>
      </c>
      <c r="G38" s="77">
        <f t="shared" si="0"/>
        <v>5950.08</v>
      </c>
    </row>
    <row r="39" spans="1:7" ht="15" customHeight="1" x14ac:dyDescent="0.25">
      <c r="A39" s="1" t="s">
        <v>39</v>
      </c>
      <c r="B39" s="1" t="s">
        <v>198</v>
      </c>
      <c r="C39" s="76">
        <f>Boissy!H40+Champigny!H40+'Guy Môquet'!H40+Moulin!H40+Nogent!H40</f>
        <v>185.94</v>
      </c>
      <c r="D39" s="76">
        <f>'Ambroise Paré'!H40+'Belle-Rive'!H40+Chennevières!H40+Fontenay!H40+'La Défense'!H40+'Nanterre Centre'!H40+'Nanterre échangeur'!H40+Neuilly!H40+'Saint-Cloud'!H40+Sévines!H40</f>
        <v>0</v>
      </c>
      <c r="E39" s="76">
        <f>Bobigny!H40+'La Courneuve'!H40+Landy!H40+'Lumen-Norton'!H40+Taverny!H40</f>
        <v>0</v>
      </c>
      <c r="F39" s="76">
        <f>Antony!H40+Fresnes!H40+Bicêtre!H40+Italie!H40+Orly!H40</f>
        <v>743.76</v>
      </c>
      <c r="G39" s="77">
        <f t="shared" si="0"/>
        <v>929.7</v>
      </c>
    </row>
    <row r="40" spans="1:7" ht="15" customHeight="1" x14ac:dyDescent="0.25">
      <c r="A40" s="1" t="s">
        <v>39</v>
      </c>
      <c r="B40" s="1" t="s">
        <v>199</v>
      </c>
      <c r="C40" s="76">
        <f>Boissy!H41+Champigny!H41+'Guy Môquet'!H41+Moulin!H41+Nogent!H41</f>
        <v>1657.2</v>
      </c>
      <c r="D40" s="76">
        <f>'Ambroise Paré'!H41+'Belle-Rive'!H41+Chennevières!H41+Fontenay!H41+'La Défense'!H41+'Nanterre Centre'!H41+'Nanterre échangeur'!H41+Neuilly!H41+'Saint-Cloud'!H41+Sévines!H41</f>
        <v>7457.4</v>
      </c>
      <c r="E40" s="76">
        <f>Bobigny!H41+'La Courneuve'!H41+Landy!H41+'Lumen-Norton'!H41+Taverny!H41</f>
        <v>2485.8000000000002</v>
      </c>
      <c r="F40" s="76">
        <f>Antony!H41+Fresnes!H41+Bicêtre!H41+Italie!H41+Orly!H41</f>
        <v>1450.0500000000002</v>
      </c>
      <c r="G40" s="77">
        <f t="shared" si="0"/>
        <v>13050.45</v>
      </c>
    </row>
    <row r="41" spans="1:7" ht="15" customHeight="1" x14ac:dyDescent="0.25">
      <c r="A41" s="1" t="s">
        <v>19</v>
      </c>
      <c r="B41" s="1" t="s">
        <v>20</v>
      </c>
      <c r="C41" s="76">
        <f>Boissy!H42+Champigny!H42+'Guy Môquet'!H42+Moulin!H42+Nogent!H42</f>
        <v>142951.20000000001</v>
      </c>
      <c r="D41" s="76">
        <f>'Ambroise Paré'!H42+'Belle-Rive'!H42+Chennevières!H42+Fontenay!H42+'La Défense'!H42+'Nanterre Centre'!H42+'Nanterre échangeur'!H42+Neuilly!H42+'Saint-Cloud'!H42+Sévines!H42</f>
        <v>319158</v>
      </c>
      <c r="E41" s="76">
        <f>Bobigny!H42+'La Courneuve'!H42+Landy!H42+'Lumen-Norton'!H42+Taverny!H42</f>
        <v>120506.4</v>
      </c>
      <c r="F41" s="76">
        <f>Antony!H42+Fresnes!H42+Bicêtre!H42+Italie!H42+Orly!H42</f>
        <v>118339.20000000001</v>
      </c>
      <c r="G41" s="77">
        <f t="shared" si="0"/>
        <v>700954.8</v>
      </c>
    </row>
    <row r="42" spans="1:7" ht="15" customHeight="1" x14ac:dyDescent="0.25">
      <c r="A42" s="1" t="s">
        <v>19</v>
      </c>
      <c r="B42" s="1" t="s">
        <v>2435</v>
      </c>
      <c r="C42" s="76">
        <f>Boissy!H43+Champigny!H43+'Guy Môquet'!H43+Moulin!H43+Nogent!H43</f>
        <v>265.64999999999998</v>
      </c>
      <c r="D42" s="76">
        <f>'Ambroise Paré'!H43+'Belle-Rive'!H43+Chennevières!H43+Fontenay!H43+'La Défense'!H43+'Nanterre Centre'!H43+'Nanterre échangeur'!H43+Neuilly!H43+'Saint-Cloud'!H43+Sévines!H43</f>
        <v>482.99999999999994</v>
      </c>
      <c r="E42" s="76">
        <f>Bobigny!H43+'La Courneuve'!H43+Landy!H43+'Lumen-Norton'!H43+Taverny!H43</f>
        <v>289.79999999999995</v>
      </c>
      <c r="F42" s="76">
        <f>Antony!H43+Fresnes!H43+Bicêtre!H43+Italie!H43+Orly!H43</f>
        <v>386.39999999999992</v>
      </c>
      <c r="G42" s="77">
        <f t="shared" si="0"/>
        <v>1424.8499999999997</v>
      </c>
    </row>
    <row r="43" spans="1:7" ht="15" customHeight="1" x14ac:dyDescent="0.25">
      <c r="A43" s="1" t="s">
        <v>19</v>
      </c>
      <c r="B43" s="1" t="s">
        <v>108</v>
      </c>
      <c r="C43" s="76">
        <f>Boissy!H44+Champigny!H44+'Guy Môquet'!H44+Moulin!H44+Nogent!H44</f>
        <v>1737.75</v>
      </c>
      <c r="D43" s="76">
        <f>'Ambroise Paré'!H44+'Belle-Rive'!H44+Chennevières!H44+Fontenay!H44+'La Défense'!H44+'Nanterre Centre'!H44+'Nanterre échangeur'!H44+Neuilly!H44+'Saint-Cloud'!H44+Sévines!H44</f>
        <v>5032.6500000000005</v>
      </c>
      <c r="E43" s="76">
        <f>Bobigny!H44+'La Courneuve'!H44+Landy!H44+'Lumen-Norton'!H44+Taverny!H44</f>
        <v>2088.4499999999998</v>
      </c>
      <c r="F43" s="76">
        <f>Antony!H44+Fresnes!H44+Bicêtre!H44+Italie!H44+Orly!H44</f>
        <v>2088.4499999999998</v>
      </c>
      <c r="G43" s="77">
        <f t="shared" si="0"/>
        <v>10947.3</v>
      </c>
    </row>
    <row r="44" spans="1:7" ht="15" customHeight="1" x14ac:dyDescent="0.25">
      <c r="A44" s="1" t="s">
        <v>19</v>
      </c>
      <c r="B44" s="1" t="s">
        <v>65</v>
      </c>
      <c r="C44" s="76">
        <f>Boissy!H45+Champigny!H45+'Guy Môquet'!H45+Moulin!H45+Nogent!H45</f>
        <v>4804.8</v>
      </c>
      <c r="D44" s="76">
        <f>'Ambroise Paré'!H45+'Belle-Rive'!H45+Chennevières!H45+Fontenay!H45+'La Défense'!H45+'Nanterre Centre'!H45+'Nanterre échangeur'!H45+Neuilly!H45+'Saint-Cloud'!H45+Sévines!H45</f>
        <v>12633.6</v>
      </c>
      <c r="E44" s="76">
        <f>Bobigny!H45+'La Courneuve'!H45+Landy!H45+'Lumen-Norton'!H45+Taverny!H45</f>
        <v>5577.6</v>
      </c>
      <c r="F44" s="76">
        <f>Antony!H45+Fresnes!H45+Bicêtre!H45+Italie!H45+Orly!H45</f>
        <v>4468.8</v>
      </c>
      <c r="G44" s="77">
        <f t="shared" si="0"/>
        <v>27484.799999999999</v>
      </c>
    </row>
    <row r="45" spans="1:7" ht="15" customHeight="1" x14ac:dyDescent="0.25">
      <c r="A45" s="1" t="s">
        <v>19</v>
      </c>
      <c r="B45" s="1" t="s">
        <v>66</v>
      </c>
      <c r="C45" s="76">
        <f>Boissy!H46+Champigny!H46+'Guy Môquet'!H46+Moulin!H46+Nogent!H46</f>
        <v>0</v>
      </c>
      <c r="D45" s="76">
        <f>'Ambroise Paré'!H46+'Belle-Rive'!H46+Chennevières!H46+Fontenay!H46+'La Défense'!H46+'Nanterre Centre'!H46+'Nanterre échangeur'!H46+Neuilly!H46+'Saint-Cloud'!H46+Sévines!H46</f>
        <v>861</v>
      </c>
      <c r="E45" s="76">
        <f>Bobigny!H46+'La Courneuve'!H46+Landy!H46+'Lumen-Norton'!H46+Taverny!H46</f>
        <v>126</v>
      </c>
      <c r="F45" s="76">
        <f>Antony!H46+Fresnes!H46+Bicêtre!H46+Italie!H46+Orly!H46</f>
        <v>1029</v>
      </c>
      <c r="G45" s="77">
        <f t="shared" si="0"/>
        <v>2016</v>
      </c>
    </row>
    <row r="46" spans="1:7" ht="15" customHeight="1" x14ac:dyDescent="0.25">
      <c r="A46" s="1" t="s">
        <v>19</v>
      </c>
      <c r="B46" s="1" t="s">
        <v>67</v>
      </c>
      <c r="C46" s="76">
        <f>Boissy!H47+Champigny!H47+'Guy Môquet'!H47+Moulin!H47+Nogent!H47</f>
        <v>0</v>
      </c>
      <c r="D46" s="76">
        <f>'Ambroise Paré'!H47+'Belle-Rive'!H47+Chennevières!H47+Fontenay!H47+'La Défense'!H47+'Nanterre Centre'!H47+'Nanterre échangeur'!H47+Neuilly!H47+'Saint-Cloud'!H47+Sévines!H47</f>
        <v>0</v>
      </c>
      <c r="E46" s="76">
        <f>Bobigny!H47+'La Courneuve'!H47+Landy!H47+'Lumen-Norton'!H47+Taverny!H47</f>
        <v>0</v>
      </c>
      <c r="F46" s="76">
        <f>Antony!H47+Fresnes!H47+Bicêtre!H47+Italie!H47+Orly!H47</f>
        <v>110.25</v>
      </c>
      <c r="G46" s="77">
        <f t="shared" si="0"/>
        <v>110.25</v>
      </c>
    </row>
    <row r="47" spans="1:7" ht="15" customHeight="1" x14ac:dyDescent="0.25">
      <c r="A47" s="1" t="s">
        <v>19</v>
      </c>
      <c r="B47" s="1" t="s">
        <v>68</v>
      </c>
      <c r="C47" s="76">
        <f>Boissy!H48+Champigny!H48+'Guy Môquet'!H48+Moulin!H48+Nogent!H48</f>
        <v>677.25</v>
      </c>
      <c r="D47" s="76">
        <f>'Ambroise Paré'!H48+'Belle-Rive'!H48+Chennevières!H48+Fontenay!H48+'La Défense'!H48+'Nanterre Centre'!H48+'Nanterre échangeur'!H48+Neuilly!H48+'Saint-Cloud'!H48+Sévines!H48</f>
        <v>960.75</v>
      </c>
      <c r="E47" s="76">
        <f>Bobigny!H48+'La Courneuve'!H48+Landy!H48+'Lumen-Norton'!H48+Taverny!H48</f>
        <v>31.5</v>
      </c>
      <c r="F47" s="76">
        <f>Antony!H48+Fresnes!H48+Bicêtre!H48+Italie!H48+Orly!H48</f>
        <v>315</v>
      </c>
      <c r="G47" s="77">
        <f t="shared" si="0"/>
        <v>1984.5</v>
      </c>
    </row>
    <row r="48" spans="1:7" ht="15" customHeight="1" x14ac:dyDescent="0.25">
      <c r="A48" s="1" t="s">
        <v>19</v>
      </c>
      <c r="B48" s="1" t="s">
        <v>69</v>
      </c>
      <c r="C48" s="76">
        <f>Boissy!H49+Champigny!H49+'Guy Môquet'!H49+Moulin!H49+Nogent!H49</f>
        <v>207.9</v>
      </c>
      <c r="D48" s="76">
        <f>'Ambroise Paré'!H49+'Belle-Rive'!H49+Chennevières!H49+Fontenay!H49+'La Défense'!H49+'Nanterre Centre'!H49+'Nanterre échangeur'!H49+Neuilly!H49+'Saint-Cloud'!H49+Sévines!H49</f>
        <v>23.1</v>
      </c>
      <c r="E48" s="76">
        <f>Bobigny!H49+'La Courneuve'!H49+Landy!H49+'Lumen-Norton'!H49+Taverny!H49</f>
        <v>0</v>
      </c>
      <c r="F48" s="76">
        <f>Antony!H49+Fresnes!H49+Bicêtre!H49+Italie!H49+Orly!H49</f>
        <v>0</v>
      </c>
      <c r="G48" s="77">
        <f t="shared" si="0"/>
        <v>231</v>
      </c>
    </row>
    <row r="49" spans="1:7" ht="15" customHeight="1" x14ac:dyDescent="0.25">
      <c r="A49" s="1" t="s">
        <v>19</v>
      </c>
      <c r="B49" s="1" t="s">
        <v>70</v>
      </c>
      <c r="C49" s="76">
        <f>Boissy!H50+Champigny!H50+'Guy Môquet'!H50+Moulin!H50+Nogent!H50</f>
        <v>551.25</v>
      </c>
      <c r="D49" s="76">
        <f>'Ambroise Paré'!H50+'Belle-Rive'!H50+Chennevières!H50+Fontenay!H50+'La Défense'!H50+'Nanterre Centre'!H50+'Nanterre échangeur'!H50+Neuilly!H50+'Saint-Cloud'!H50+Sévines!H50</f>
        <v>262.5</v>
      </c>
      <c r="E49" s="76">
        <f>Bobigny!H50+'La Courneuve'!H50+Landy!H50+'Lumen-Norton'!H50+Taverny!H50</f>
        <v>708.75</v>
      </c>
      <c r="F49" s="76">
        <f>Antony!H50+Fresnes!H50+Bicêtre!H50+Italie!H50+Orly!H50</f>
        <v>393.75</v>
      </c>
      <c r="G49" s="77">
        <f t="shared" si="0"/>
        <v>1916.25</v>
      </c>
    </row>
    <row r="50" spans="1:7" ht="15" customHeight="1" x14ac:dyDescent="0.25">
      <c r="A50" s="1" t="s">
        <v>19</v>
      </c>
      <c r="B50" s="1" t="s">
        <v>71</v>
      </c>
      <c r="C50" s="76">
        <f>Boissy!H51+Champigny!H51+'Guy Môquet'!H51+Moulin!H51+Nogent!H51</f>
        <v>803.25</v>
      </c>
      <c r="D50" s="76">
        <f>'Ambroise Paré'!H51+'Belle-Rive'!H51+Chennevières!H51+Fontenay!H51+'La Défense'!H51+'Nanterre Centre'!H51+'Nanterre échangeur'!H51+Neuilly!H51+'Saint-Cloud'!H51+Sévines!H51</f>
        <v>3102.75</v>
      </c>
      <c r="E50" s="76">
        <f>Bobigny!H51+'La Courneuve'!H51+Landy!H51+'Lumen-Norton'!H51+Taverny!H51</f>
        <v>882</v>
      </c>
      <c r="F50" s="76">
        <f>Antony!H51+Fresnes!H51+Bicêtre!H51+Italie!H51+Orly!H51</f>
        <v>693</v>
      </c>
      <c r="G50" s="77">
        <f t="shared" si="0"/>
        <v>5481</v>
      </c>
    </row>
    <row r="51" spans="1:7" ht="15" customHeight="1" x14ac:dyDescent="0.25">
      <c r="A51" s="1" t="s">
        <v>21</v>
      </c>
      <c r="B51" s="1" t="s">
        <v>64</v>
      </c>
      <c r="C51" s="76">
        <f>Boissy!H52+Champigny!H52+'Guy Môquet'!H52+Moulin!H52+Nogent!H52</f>
        <v>45066.33</v>
      </c>
      <c r="D51" s="76">
        <f>'Ambroise Paré'!H52+'Belle-Rive'!H52+Chennevières!H52+Fontenay!H52+'La Défense'!H52+'Nanterre Centre'!H52+'Nanterre échangeur'!H52+Neuilly!H52+'Saint-Cloud'!H52+Sévines!H52</f>
        <v>70834.430000000008</v>
      </c>
      <c r="E51" s="76">
        <f>Bobigny!H52+'La Courneuve'!H52+Landy!H52+'Lumen-Norton'!H52+Taverny!H52</f>
        <v>76544.100000000006</v>
      </c>
      <c r="F51" s="76">
        <f>Antony!H52+Fresnes!H52+Bicêtre!H52+Italie!H52+Orly!H52</f>
        <v>22339.39</v>
      </c>
      <c r="G51" s="77">
        <f t="shared" si="0"/>
        <v>214784.25</v>
      </c>
    </row>
    <row r="52" spans="1:7" ht="15" customHeight="1" x14ac:dyDescent="0.25">
      <c r="A52" s="1" t="s">
        <v>21</v>
      </c>
      <c r="B52" s="1" t="s">
        <v>103</v>
      </c>
      <c r="C52" s="76">
        <f>Boissy!H53+Champigny!H53+'Guy Môquet'!H53+Moulin!H53+Nogent!H53</f>
        <v>2838.6</v>
      </c>
      <c r="D52" s="76">
        <f>'Ambroise Paré'!H53+'Belle-Rive'!H53+Chennevières!H53+Fontenay!H53+'La Défense'!H53+'Nanterre Centre'!H53+'Nanterre échangeur'!H53+Neuilly!H53+'Saint-Cloud'!H53+Sévines!H53</f>
        <v>11039</v>
      </c>
      <c r="E52" s="76">
        <f>Bobigny!H53+'La Courneuve'!H53+Landy!H53+'Lumen-Norton'!H53+Taverny!H53</f>
        <v>4967.5499999999993</v>
      </c>
      <c r="F52" s="76">
        <f>Antony!H53+Fresnes!H53+Bicêtre!H53+Italie!H53+Orly!H53</f>
        <v>1577</v>
      </c>
      <c r="G52" s="77">
        <f t="shared" si="0"/>
        <v>20422.150000000001</v>
      </c>
    </row>
    <row r="53" spans="1:7" ht="15" customHeight="1" x14ac:dyDescent="0.25">
      <c r="A53" s="1" t="s">
        <v>21</v>
      </c>
      <c r="B53" s="1" t="s">
        <v>104</v>
      </c>
      <c r="C53" s="76">
        <f>Boissy!H54+Champigny!H54+'Guy Môquet'!H54+Moulin!H54+Nogent!H54</f>
        <v>4745.9900000000007</v>
      </c>
      <c r="D53" s="76">
        <f>'Ambroise Paré'!H54+'Belle-Rive'!H54+Chennevières!H54+Fontenay!H54+'La Défense'!H54+'Nanterre Centre'!H54+'Nanterre échangeur'!H54+Neuilly!H54+'Saint-Cloud'!H54+Sévines!H54</f>
        <v>32067.500000000004</v>
      </c>
      <c r="E53" s="76">
        <f>Bobigny!H54+'La Courneuve'!H54+Landy!H54+'Lumen-Norton'!H54+Taverny!H54</f>
        <v>769.62000000000012</v>
      </c>
      <c r="F53" s="76">
        <f>Antony!H54+Fresnes!H54+Bicêtre!H54+Italie!H54+Orly!H54</f>
        <v>6285.2300000000005</v>
      </c>
      <c r="G53" s="77">
        <f t="shared" si="0"/>
        <v>43868.340000000011</v>
      </c>
    </row>
    <row r="54" spans="1:7" ht="15" customHeight="1" x14ac:dyDescent="0.25">
      <c r="A54" s="1" t="s">
        <v>21</v>
      </c>
      <c r="B54" s="1" t="s">
        <v>61</v>
      </c>
      <c r="C54" s="76">
        <f>Boissy!H55+Champigny!H55+'Guy Môquet'!H55+Moulin!H55+Nogent!H55</f>
        <v>0</v>
      </c>
      <c r="D54" s="76">
        <f>'Ambroise Paré'!H55+'Belle-Rive'!H55+Chennevières!H55+Fontenay!H55+'La Défense'!H55+'Nanterre Centre'!H55+'Nanterre échangeur'!H55+Neuilly!H55+'Saint-Cloud'!H55+Sévines!H55</f>
        <v>0</v>
      </c>
      <c r="E54" s="76">
        <f>Bobigny!H55+'La Courneuve'!H55+Landy!H55+'Lumen-Norton'!H55+Taverny!H55</f>
        <v>0</v>
      </c>
      <c r="F54" s="76">
        <f>Antony!H55+Fresnes!H55+Bicêtre!H55+Italie!H55+Orly!H55</f>
        <v>0</v>
      </c>
      <c r="G54" s="77">
        <f t="shared" si="0"/>
        <v>0</v>
      </c>
    </row>
    <row r="55" spans="1:7" ht="15" customHeight="1" x14ac:dyDescent="0.25">
      <c r="A55" s="1" t="s">
        <v>21</v>
      </c>
      <c r="B55" s="1" t="s">
        <v>62</v>
      </c>
      <c r="C55" s="76">
        <f>Boissy!H56+Champigny!H56+'Guy Môquet'!H56+Moulin!H56+Nogent!H56</f>
        <v>0</v>
      </c>
      <c r="D55" s="76">
        <f>'Ambroise Paré'!H56+'Belle-Rive'!H56+Chennevières!H56+Fontenay!H56+'La Défense'!H56+'Nanterre Centre'!H56+'Nanterre échangeur'!H56+Neuilly!H56+'Saint-Cloud'!H56+Sévines!H56</f>
        <v>0</v>
      </c>
      <c r="E55" s="76">
        <f>Bobigny!H56+'La Courneuve'!H56+Landy!H56+'Lumen-Norton'!H56+Taverny!H56</f>
        <v>0</v>
      </c>
      <c r="F55" s="76">
        <f>Antony!H56+Fresnes!H56+Bicêtre!H56+Italie!H56+Orly!H56</f>
        <v>0</v>
      </c>
      <c r="G55" s="77">
        <f t="shared" si="0"/>
        <v>0</v>
      </c>
    </row>
    <row r="56" spans="1:7" ht="15" customHeight="1" x14ac:dyDescent="0.25">
      <c r="A56" s="1" t="s">
        <v>21</v>
      </c>
      <c r="B56" s="1" t="s">
        <v>63</v>
      </c>
      <c r="C56" s="76">
        <f>Boissy!H57+Champigny!H57+'Guy Môquet'!H57+Moulin!H57+Nogent!H57</f>
        <v>0</v>
      </c>
      <c r="D56" s="76">
        <f>'Ambroise Paré'!H57+'Belle-Rive'!H57+Chennevières!H57+Fontenay!H57+'La Défense'!H57+'Nanterre Centre'!H57+'Nanterre échangeur'!H57+Neuilly!H57+'Saint-Cloud'!H57+Sévines!H57</f>
        <v>0</v>
      </c>
      <c r="E56" s="76">
        <f>Bobigny!H57+'La Courneuve'!H57+Landy!H57+'Lumen-Norton'!H57+Taverny!H57</f>
        <v>0</v>
      </c>
      <c r="F56" s="76">
        <f>Antony!H57+Fresnes!H57+Bicêtre!H57+Italie!H57+Orly!H57</f>
        <v>0</v>
      </c>
      <c r="G56" s="77">
        <f t="shared" si="0"/>
        <v>0</v>
      </c>
    </row>
    <row r="57" spans="1:7" ht="15" customHeight="1" x14ac:dyDescent="0.25">
      <c r="A57" s="1" t="s">
        <v>22</v>
      </c>
      <c r="B57" s="1" t="s">
        <v>2562</v>
      </c>
      <c r="C57" s="76">
        <f>Boissy!H58+Champigny!H58+'Guy Môquet'!H58+Moulin!H58+Nogent!H58</f>
        <v>24228.799999999999</v>
      </c>
      <c r="D57" s="76">
        <f>'Ambroise Paré'!H58+'Belle-Rive'!H58+Chennevières!H58+Fontenay!H58+'La Défense'!H58+'Nanterre Centre'!H58+'Nanterre échangeur'!H58+Neuilly!H58+'Saint-Cloud'!H58+Sévines!H58</f>
        <v>60653.799999999996</v>
      </c>
      <c r="E57" s="76">
        <f>Bobigny!H58+'La Courneuve'!H58+Landy!H58+'Lumen-Norton'!H58+Taverny!H58</f>
        <v>27755.800000000003</v>
      </c>
      <c r="F57" s="76">
        <f>Antony!H58+Fresnes!H58+Bicêtre!H58+Italie!H58+Orly!H58</f>
        <v>18811</v>
      </c>
      <c r="G57" s="77">
        <f t="shared" si="0"/>
        <v>131449.4</v>
      </c>
    </row>
    <row r="58" spans="1:7" ht="15" customHeight="1" x14ac:dyDescent="0.25">
      <c r="A58" s="1" t="s">
        <v>22</v>
      </c>
      <c r="B58" s="1" t="s">
        <v>2563</v>
      </c>
      <c r="C58" s="76">
        <f>Boissy!H59+Champigny!H59+'Guy Môquet'!H59+Moulin!H59+Nogent!H59</f>
        <v>40156.199999999997</v>
      </c>
      <c r="D58" s="76">
        <f>'Ambroise Paré'!H59+'Belle-Rive'!H59+Chennevières!H59+Fontenay!H59+'La Défense'!H59+'Nanterre Centre'!H59+'Nanterre échangeur'!H59+Neuilly!H59+'Saint-Cloud'!H59+Sévines!H59</f>
        <v>91312.2</v>
      </c>
      <c r="E58" s="76">
        <f>Bobigny!H59+'La Courneuve'!H59+Landy!H59+'Lumen-Norton'!H59+Taverny!H59</f>
        <v>40573.599999999999</v>
      </c>
      <c r="F58" s="76">
        <f>Antony!H59+Fresnes!H59+Bicêtre!H59+Italie!H59+Orly!H59</f>
        <v>24370.399999999998</v>
      </c>
      <c r="G58" s="77">
        <f t="shared" si="0"/>
        <v>196412.4</v>
      </c>
    </row>
    <row r="59" spans="1:7" ht="15" customHeight="1" x14ac:dyDescent="0.25">
      <c r="A59" s="1" t="s">
        <v>22</v>
      </c>
      <c r="B59" s="1" t="s">
        <v>37</v>
      </c>
      <c r="C59" s="76">
        <f>Boissy!H60+Champigny!H60+'Guy Môquet'!H60+Moulin!H60+Nogent!H60</f>
        <v>832.7</v>
      </c>
      <c r="D59" s="76">
        <f>'Ambroise Paré'!H60+'Belle-Rive'!H60+Chennevières!H60+Fontenay!H60+'La Défense'!H60+'Nanterre Centre'!H60+'Nanterre échangeur'!H60+Neuilly!H60+'Saint-Cloud'!H60+Sévines!H60</f>
        <v>1784.3</v>
      </c>
      <c r="E59" s="76">
        <f>Bobigny!H60+'La Courneuve'!H60+Landy!H60+'Lumen-Norton'!H60+Taverny!H60</f>
        <v>713.8</v>
      </c>
      <c r="F59" s="76">
        <f>Antony!H60+Fresnes!H60+Bicêtre!H60+Italie!H60+Orly!H60</f>
        <v>386.49999999999994</v>
      </c>
      <c r="G59" s="77">
        <f t="shared" si="0"/>
        <v>3717.3</v>
      </c>
    </row>
    <row r="60" spans="1:7" ht="15" customHeight="1" x14ac:dyDescent="0.25">
      <c r="A60" s="1" t="s">
        <v>27</v>
      </c>
      <c r="B60" s="1" t="s">
        <v>28</v>
      </c>
      <c r="C60" s="76">
        <f>Boissy!H61+Champigny!H61+'Guy Môquet'!H61+Moulin!H61+Nogent!H61</f>
        <v>10360</v>
      </c>
      <c r="D60" s="76">
        <f>'Ambroise Paré'!H61+'Belle-Rive'!H61+Chennevières!H61+Fontenay!H61+'La Défense'!H61+'Nanterre Centre'!H61+'Nanterre échangeur'!H61+Neuilly!H61+'Saint-Cloud'!H61+Sévines!H61</f>
        <v>24501</v>
      </c>
      <c r="E60" s="76">
        <f>Bobigny!H61+'La Courneuve'!H61+Landy!H61+'Lumen-Norton'!H61+Taverny!H61</f>
        <v>9265</v>
      </c>
      <c r="F60" s="76">
        <f>Antony!H61+Fresnes!H61+Bicêtre!H61+Italie!H61+Orly!H61</f>
        <v>8167</v>
      </c>
      <c r="G60" s="77">
        <f t="shared" si="0"/>
        <v>52293</v>
      </c>
    </row>
    <row r="61" spans="1:7" ht="15" customHeight="1" x14ac:dyDescent="0.25">
      <c r="A61" s="1" t="s">
        <v>27</v>
      </c>
      <c r="B61" s="1" t="s">
        <v>83</v>
      </c>
      <c r="C61" s="76">
        <f>Boissy!H62+Champigny!H62+'Guy Môquet'!H62+Moulin!H62+Nogent!H62</f>
        <v>2769</v>
      </c>
      <c r="D61" s="76">
        <f>'Ambroise Paré'!H62+'Belle-Rive'!H62+Chennevières!H62+Fontenay!H62+'La Défense'!H62+'Nanterre Centre'!H62+'Nanterre échangeur'!H62+Neuilly!H62+'Saint-Cloud'!H62+Sévines!H62</f>
        <v>19082.28</v>
      </c>
      <c r="E61" s="76">
        <f>Bobigny!H62+'La Courneuve'!H62+Landy!H62+'Lumen-Norton'!H62+Taverny!H62</f>
        <v>1390.17</v>
      </c>
      <c r="F61" s="76">
        <f>Antony!H62+Fresnes!H62+Bicêtre!H62+Italie!H62+Orly!H62</f>
        <v>22588.920000000002</v>
      </c>
      <c r="G61" s="77">
        <f t="shared" si="0"/>
        <v>45830.369999999995</v>
      </c>
    </row>
    <row r="62" spans="1:7" ht="15" customHeight="1" x14ac:dyDescent="0.25">
      <c r="A62" s="1" t="s">
        <v>27</v>
      </c>
      <c r="B62" s="1" t="s">
        <v>334</v>
      </c>
      <c r="C62" s="76">
        <f>Boissy!H63+Champigny!H63+'Guy Môquet'!H63+Moulin!H63+Nogent!H63</f>
        <v>0</v>
      </c>
      <c r="D62" s="76">
        <f>'Ambroise Paré'!H63+'Belle-Rive'!H63+Chennevières!H63+Fontenay!H63+'La Défense'!H63+'Nanterre Centre'!H63+'Nanterre échangeur'!H63+Neuilly!H63+'Saint-Cloud'!H63+Sévines!H63</f>
        <v>0</v>
      </c>
      <c r="E62" s="76">
        <f>Bobigny!H63+'La Courneuve'!H63+Landy!H63+'Lumen-Norton'!H63+Taverny!H63</f>
        <v>0</v>
      </c>
      <c r="F62" s="76">
        <f>Antony!H63+Fresnes!H63+Bicêtre!H63+Italie!H63+Orly!H63</f>
        <v>0</v>
      </c>
      <c r="G62" s="77">
        <f t="shared" si="0"/>
        <v>0</v>
      </c>
    </row>
    <row r="63" spans="1:7" ht="15" customHeight="1" x14ac:dyDescent="0.25">
      <c r="A63" s="1" t="s">
        <v>27</v>
      </c>
      <c r="B63" s="1" t="s">
        <v>2456</v>
      </c>
      <c r="C63" s="76">
        <f>Boissy!H64+Champigny!H64+'Guy Môquet'!H64+Moulin!H64+Nogent!H64</f>
        <v>4506</v>
      </c>
      <c r="D63" s="76">
        <f>'Ambroise Paré'!H64+'Belle-Rive'!H64+Chennevières!H64+Fontenay!H64+'La Défense'!H64+'Nanterre Centre'!H64+'Nanterre échangeur'!H64+Neuilly!H64+'Saint-Cloud'!H64+Sévines!H64</f>
        <v>24048.739999999998</v>
      </c>
      <c r="E63" s="76">
        <f>Bobigny!H64+'La Courneuve'!H64+Landy!H64+'Lumen-Norton'!H64+Taverny!H64</f>
        <v>1622.94</v>
      </c>
      <c r="F63" s="76">
        <f>Antony!H64+Fresnes!H64+Bicêtre!H64+Italie!H64+Orly!H64</f>
        <v>8675.66</v>
      </c>
      <c r="G63" s="77">
        <f t="shared" si="0"/>
        <v>38853.339999999997</v>
      </c>
    </row>
    <row r="64" spans="1:7" ht="15" customHeight="1" x14ac:dyDescent="0.25">
      <c r="A64" s="1" t="s">
        <v>27</v>
      </c>
      <c r="B64" s="1" t="s">
        <v>85</v>
      </c>
      <c r="C64" s="76">
        <f>Boissy!H65+Champigny!H65+'Guy Môquet'!H65+Moulin!H65+Nogent!H65</f>
        <v>0</v>
      </c>
      <c r="D64" s="76">
        <f>'Ambroise Paré'!H65+'Belle-Rive'!H65+Chennevières!H65+Fontenay!H65+'La Défense'!H65+'Nanterre Centre'!H65+'Nanterre échangeur'!H65+Neuilly!H65+'Saint-Cloud'!H65+Sévines!H65</f>
        <v>4944</v>
      </c>
      <c r="E64" s="76">
        <f>Bobigny!H65+'La Courneuve'!H65+Landy!H65+'Lumen-Norton'!H65+Taverny!H65</f>
        <v>0</v>
      </c>
      <c r="F64" s="76">
        <f>Antony!H65+Fresnes!H65+Bicêtre!H65+Italie!H65+Orly!H65</f>
        <v>0</v>
      </c>
      <c r="G64" s="77">
        <f t="shared" si="0"/>
        <v>4944</v>
      </c>
    </row>
    <row r="65" spans="1:7" ht="15" customHeight="1" x14ac:dyDescent="0.25">
      <c r="A65" s="1" t="s">
        <v>27</v>
      </c>
      <c r="B65" s="1" t="s">
        <v>86</v>
      </c>
      <c r="C65" s="76">
        <f>Boissy!H66+Champigny!H66+'Guy Môquet'!H66+Moulin!H66+Nogent!H66</f>
        <v>0</v>
      </c>
      <c r="D65" s="76">
        <f>'Ambroise Paré'!H66+'Belle-Rive'!H66+Chennevières!H66+Fontenay!H66+'La Défense'!H66+'Nanterre Centre'!H66+'Nanterre échangeur'!H66+Neuilly!H66+'Saint-Cloud'!H66+Sévines!H66</f>
        <v>0</v>
      </c>
      <c r="E65" s="76">
        <f>Bobigny!H66+'La Courneuve'!H66+Landy!H66+'Lumen-Norton'!H66+Taverny!H66</f>
        <v>0</v>
      </c>
      <c r="F65" s="76">
        <f>Antony!H66+Fresnes!H66+Bicêtre!H66+Italie!H66+Orly!H66</f>
        <v>0</v>
      </c>
      <c r="G65" s="77">
        <f t="shared" ref="G65:G70" si="1">C65+D65+E65+F65</f>
        <v>0</v>
      </c>
    </row>
    <row r="66" spans="1:7" ht="15" customHeight="1" x14ac:dyDescent="0.25">
      <c r="A66" s="1" t="s">
        <v>27</v>
      </c>
      <c r="B66" s="1" t="s">
        <v>87</v>
      </c>
      <c r="C66" s="76">
        <f>Boissy!H67+Champigny!H67+'Guy Môquet'!H67+Moulin!H67+Nogent!H67</f>
        <v>824</v>
      </c>
      <c r="D66" s="76">
        <f>'Ambroise Paré'!H67+'Belle-Rive'!H67+Chennevières!H67+Fontenay!H67+'La Défense'!H67+'Nanterre Centre'!H67+'Nanterre échangeur'!H67+Neuilly!H67+'Saint-Cloud'!H67+Sévines!H67</f>
        <v>0</v>
      </c>
      <c r="E66" s="76">
        <f>Bobigny!H67+'La Courneuve'!H67+Landy!H67+'Lumen-Norton'!H67+Taverny!H67</f>
        <v>0</v>
      </c>
      <c r="F66" s="76">
        <f>Antony!H67+Fresnes!H67+Bicêtre!H67+Italie!H67+Orly!H67</f>
        <v>5356</v>
      </c>
      <c r="G66" s="77">
        <f t="shared" si="1"/>
        <v>6180</v>
      </c>
    </row>
    <row r="67" spans="1:7" ht="15" customHeight="1" x14ac:dyDescent="0.25">
      <c r="A67" s="1" t="s">
        <v>27</v>
      </c>
      <c r="B67" s="1" t="s">
        <v>88</v>
      </c>
      <c r="C67" s="76">
        <f>Boissy!H68+Champigny!H68+'Guy Môquet'!H68+Moulin!H68+Nogent!H68</f>
        <v>0</v>
      </c>
      <c r="D67" s="76">
        <f>'Ambroise Paré'!H68+'Belle-Rive'!H68+Chennevières!H68+Fontenay!H68+'La Défense'!H68+'Nanterre Centre'!H68+'Nanterre échangeur'!H68+Neuilly!H68+'Saint-Cloud'!H68+Sévines!H68</f>
        <v>0</v>
      </c>
      <c r="E67" s="76">
        <f>Bobigny!H68+'La Courneuve'!H68+Landy!H68+'Lumen-Norton'!H68+Taverny!H68</f>
        <v>0</v>
      </c>
      <c r="F67" s="76">
        <f>Antony!H68+Fresnes!H68+Bicêtre!H68+Italie!H68+Orly!H68</f>
        <v>0</v>
      </c>
      <c r="G67" s="77">
        <f t="shared" si="1"/>
        <v>0</v>
      </c>
    </row>
    <row r="68" spans="1:7" ht="15" customHeight="1" x14ac:dyDescent="0.25">
      <c r="A68" s="1" t="s">
        <v>27</v>
      </c>
      <c r="B68" s="1" t="s">
        <v>89</v>
      </c>
      <c r="C68" s="76">
        <f>Boissy!H69+Champigny!H69+'Guy Môquet'!H69+Moulin!H69+Nogent!H69</f>
        <v>0</v>
      </c>
      <c r="D68" s="76">
        <f>'Ambroise Paré'!H69+'Belle-Rive'!H69+Chennevières!H69+Fontenay!H69+'La Défense'!H69+'Nanterre Centre'!H69+'Nanterre échangeur'!H69+Neuilly!H69+'Saint-Cloud'!H69+Sévines!H69</f>
        <v>0</v>
      </c>
      <c r="E68" s="76">
        <f>Bobigny!H69+'La Courneuve'!H69+Landy!H69+'Lumen-Norton'!H69+Taverny!H69</f>
        <v>0</v>
      </c>
      <c r="F68" s="76">
        <f>Antony!H69+Fresnes!H69+Bicêtre!H69+Italie!H69+Orly!H69</f>
        <v>0</v>
      </c>
      <c r="G68" s="77">
        <f t="shared" si="1"/>
        <v>0</v>
      </c>
    </row>
    <row r="69" spans="1:7" ht="15" customHeight="1" x14ac:dyDescent="0.25">
      <c r="A69" s="1" t="s">
        <v>27</v>
      </c>
      <c r="B69" s="1" t="s">
        <v>90</v>
      </c>
      <c r="C69" s="76">
        <f>Boissy!H70+Champigny!H70+'Guy Môquet'!H70+Moulin!H70+Nogent!H70</f>
        <v>0</v>
      </c>
      <c r="D69" s="76">
        <f>'Ambroise Paré'!H70+'Belle-Rive'!H70+Chennevières!H70+Fontenay!H70+'La Défense'!H70+'Nanterre Centre'!H70+'Nanterre échangeur'!H70+Neuilly!H70+'Saint-Cloud'!H70+Sévines!H70</f>
        <v>11662</v>
      </c>
      <c r="E69" s="76">
        <f>Bobigny!H70+'La Courneuve'!H70+Landy!H70+'Lumen-Norton'!H70+Taverny!H70</f>
        <v>0</v>
      </c>
      <c r="F69" s="76">
        <f>Antony!H70+Fresnes!H70+Bicêtre!H70+Italie!H70+Orly!H70</f>
        <v>686</v>
      </c>
      <c r="G69" s="77">
        <f t="shared" si="1"/>
        <v>12348</v>
      </c>
    </row>
    <row r="70" spans="1:7" ht="15" customHeight="1" x14ac:dyDescent="0.25">
      <c r="A70" s="1" t="s">
        <v>38</v>
      </c>
      <c r="B70" s="1" t="s">
        <v>2557</v>
      </c>
      <c r="C70" s="76">
        <f>Boissy!H71+Champigny!H71+'Guy Môquet'!H71+Moulin!H71+Nogent!H71</f>
        <v>59000</v>
      </c>
      <c r="D70" s="76">
        <f>'Ambroise Paré'!H71+'Belle-Rive'!H71+Chennevières!H71+Fontenay!H71+'La Défense'!H71+'Nanterre Centre'!H71+'Nanterre échangeur'!H71+Neuilly!H71+'Saint-Cloud'!H71+Sévines!H71</f>
        <v>48511.999999999993</v>
      </c>
      <c r="E70" s="76">
        <f>Bobigny!H71+'La Courneuve'!H71+Landy!H71+'Lumen-Norton'!H71+Taverny!H71</f>
        <v>40724</v>
      </c>
      <c r="F70" s="76">
        <f>Antony!H71+Fresnes!H71+Bicêtre!H71+Italie!H71+Orly!H71</f>
        <v>48512</v>
      </c>
      <c r="G70" s="77">
        <f t="shared" si="1"/>
        <v>196748</v>
      </c>
    </row>
    <row r="71" spans="1:7" ht="15" customHeight="1" x14ac:dyDescent="0.25">
      <c r="A71" s="1" t="s">
        <v>2566</v>
      </c>
      <c r="B71" s="1" t="s">
        <v>2567</v>
      </c>
      <c r="C71" s="76">
        <f>Boissy!H72+Champigny!H72+'Guy Môquet'!H72+Moulin!H72+Nogent!H72</f>
        <v>103766</v>
      </c>
      <c r="D71" s="76">
        <f>'Ambroise Paré'!H72+'Belle-Rive'!H72+Chennevières!H72+Fontenay!H72+'La Défense'!H72+'Nanterre Centre'!H72+'Nanterre échangeur'!H72+Neuilly!H72+'Saint-Cloud'!H72+Sévines!H72</f>
        <v>152971</v>
      </c>
      <c r="E71" s="76">
        <f>Bobigny!H72+'La Courneuve'!H72+Landy!H72+'Lumen-Norton'!H72+Taverny!H72</f>
        <v>113435</v>
      </c>
      <c r="F71" s="76">
        <f>Antony!H72+Fresnes!H72+Bicêtre!H72+Italie!H72+Orly!H72</f>
        <v>75072</v>
      </c>
      <c r="G71" s="77">
        <f t="shared" ref="G71" si="2">C71+D71+E71+F71</f>
        <v>445244</v>
      </c>
    </row>
    <row r="72" spans="1:7" s="74" customFormat="1" ht="30" customHeight="1" x14ac:dyDescent="0.25">
      <c r="B72" s="71" t="s">
        <v>2570</v>
      </c>
      <c r="C72" s="78">
        <f>SUM(C2:C71)</f>
        <v>1545537.9339999997</v>
      </c>
      <c r="D72" s="78">
        <f t="shared" ref="D72:F72" si="3">SUM(D2:D71)</f>
        <v>3640090.9701666664</v>
      </c>
      <c r="E72" s="78">
        <f t="shared" si="3"/>
        <v>1255940.53</v>
      </c>
      <c r="F72" s="78">
        <f t="shared" si="3"/>
        <v>936549.63800000015</v>
      </c>
      <c r="G72" s="85">
        <f>SUM(G2:G71)</f>
        <v>7378119.0721666655</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72"/>
  <sheetViews>
    <sheetView workbookViewId="0">
      <pane ySplit="2" topLeftCell="A52"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75.42578125" style="7" customWidth="1"/>
    <col min="10" max="16384" width="9.140625" style="2"/>
  </cols>
  <sheetData>
    <row r="1" spans="1:9" ht="15" customHeight="1" x14ac:dyDescent="0.25">
      <c r="A1" s="2" t="s">
        <v>52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SUM(Préventifs_tunnels!G42:G43)</f>
        <v>2028</v>
      </c>
      <c r="H3" s="6">
        <f>E3*F3*G3</f>
        <v>12168</v>
      </c>
      <c r="I3" s="9" t="s">
        <v>2503</v>
      </c>
    </row>
    <row r="4" spans="1:9" ht="15" customHeight="1" x14ac:dyDescent="0.25">
      <c r="A4" s="1" t="s">
        <v>8</v>
      </c>
      <c r="B4" s="1" t="s">
        <v>93</v>
      </c>
      <c r="C4" s="1">
        <f>Template!C4</f>
        <v>6</v>
      </c>
      <c r="D4" s="60">
        <v>0</v>
      </c>
      <c r="E4" s="1">
        <f t="shared" si="0"/>
        <v>6</v>
      </c>
      <c r="F4" s="1">
        <v>1</v>
      </c>
      <c r="G4" s="6">
        <f>SUM(Préventifs_tunnels!G72:G73)</f>
        <v>3916</v>
      </c>
      <c r="H4" s="6">
        <f>E4*F4*G4</f>
        <v>23496</v>
      </c>
      <c r="I4" s="9" t="s">
        <v>2503</v>
      </c>
    </row>
    <row r="5" spans="1:9" ht="15" customHeight="1" x14ac:dyDescent="0.25">
      <c r="A5" s="1" t="s">
        <v>8</v>
      </c>
      <c r="B5" s="1" t="s">
        <v>2</v>
      </c>
      <c r="C5" s="1">
        <f>Template!C5</f>
        <v>1</v>
      </c>
      <c r="D5" s="60">
        <v>0</v>
      </c>
      <c r="E5" s="1">
        <f t="shared" si="0"/>
        <v>1</v>
      </c>
      <c r="F5" s="1">
        <v>1</v>
      </c>
      <c r="G5" s="6">
        <f>SUM(Préventifs_tunnels!G12:G13)</f>
        <v>4222</v>
      </c>
      <c r="H5" s="6">
        <f t="shared" ref="H5:H70" si="1">E5*F5*G5</f>
        <v>4222</v>
      </c>
      <c r="I5" s="9" t="s">
        <v>2503</v>
      </c>
    </row>
    <row r="6" spans="1:9" ht="15" customHeight="1" x14ac:dyDescent="0.25">
      <c r="A6" s="1" t="s">
        <v>3</v>
      </c>
      <c r="B6" s="1" t="s">
        <v>4</v>
      </c>
      <c r="C6" s="1">
        <f>Template!C6</f>
        <v>2</v>
      </c>
      <c r="D6" s="60">
        <v>0</v>
      </c>
      <c r="E6" s="1">
        <f t="shared" si="0"/>
        <v>2</v>
      </c>
      <c r="F6" s="1">
        <v>2</v>
      </c>
      <c r="G6" s="6">
        <f>Préventifs_tunnels!G102</f>
        <v>10734.42</v>
      </c>
      <c r="H6" s="6">
        <f t="shared" si="1"/>
        <v>42937.68</v>
      </c>
      <c r="I6" s="9" t="s">
        <v>2426</v>
      </c>
    </row>
    <row r="7" spans="1:9" ht="15" customHeight="1" x14ac:dyDescent="0.25">
      <c r="A7" s="1" t="s">
        <v>77</v>
      </c>
      <c r="B7" s="1" t="s">
        <v>2166</v>
      </c>
      <c r="C7" s="1">
        <f>Template!C7</f>
        <v>1</v>
      </c>
      <c r="D7" s="60">
        <v>0</v>
      </c>
      <c r="E7" s="1">
        <f>C7+D7</f>
        <v>1</v>
      </c>
      <c r="F7" s="61">
        <v>1</v>
      </c>
      <c r="G7" s="6">
        <f>Préventifs_tunnels!G116</f>
        <v>486.45</v>
      </c>
      <c r="H7" s="6">
        <f>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SUM(Préventifs_tunnels!G128:G132)</f>
        <v>1405.3000000000002</v>
      </c>
      <c r="H9" s="6">
        <f t="shared" si="1"/>
        <v>1405.3000000000002</v>
      </c>
      <c r="I9" s="9"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tunnel'!AA51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Préventifs_tunnels!G238</f>
        <v>814.49</v>
      </c>
      <c r="H13" s="6">
        <f t="shared" si="1"/>
        <v>3257.96</v>
      </c>
      <c r="I13" s="9" t="s">
        <v>2426</v>
      </c>
    </row>
    <row r="14" spans="1:9" ht="15" customHeight="1" x14ac:dyDescent="0.25">
      <c r="A14" s="1" t="s">
        <v>9</v>
      </c>
      <c r="B14" s="1" t="s">
        <v>7</v>
      </c>
      <c r="C14" s="1">
        <f>Template!C14</f>
        <v>2</v>
      </c>
      <c r="D14" s="60">
        <v>0</v>
      </c>
      <c r="E14" s="1">
        <f t="shared" si="0"/>
        <v>2</v>
      </c>
      <c r="F14" s="1">
        <v>2</v>
      </c>
      <c r="G14" s="6">
        <f>Préventifs_tunnels!G243</f>
        <v>8993.74</v>
      </c>
      <c r="H14" s="6">
        <f t="shared" si="1"/>
        <v>35974.959999999999</v>
      </c>
      <c r="I14" s="9" t="s">
        <v>2426</v>
      </c>
    </row>
    <row r="15" spans="1:9" ht="15" customHeight="1" x14ac:dyDescent="0.25">
      <c r="A15" s="1" t="s">
        <v>9</v>
      </c>
      <c r="B15" s="1" t="s">
        <v>10</v>
      </c>
      <c r="C15" s="1">
        <f>Template!C15</f>
        <v>0.4</v>
      </c>
      <c r="D15" s="60">
        <v>0</v>
      </c>
      <c r="E15" s="1">
        <f t="shared" si="0"/>
        <v>0.4</v>
      </c>
      <c r="F15" s="1">
        <v>2</v>
      </c>
      <c r="G15" s="6">
        <f>SUM(Préventifs_tunnels!G255:G257)</f>
        <v>51190.33</v>
      </c>
      <c r="H15" s="6">
        <f t="shared" si="1"/>
        <v>40952.264000000003</v>
      </c>
      <c r="I15" s="9" t="s">
        <v>2418</v>
      </c>
    </row>
    <row r="16" spans="1:9" ht="15" customHeight="1" x14ac:dyDescent="0.25">
      <c r="A16" s="1" t="s">
        <v>76</v>
      </c>
      <c r="B16" s="1" t="s">
        <v>12</v>
      </c>
      <c r="C16" s="1">
        <f>Template!C16</f>
        <v>2</v>
      </c>
      <c r="D16" s="60">
        <v>0</v>
      </c>
      <c r="E16" s="1">
        <f t="shared" si="0"/>
        <v>2</v>
      </c>
      <c r="F16" s="1">
        <v>2</v>
      </c>
      <c r="G16" s="6">
        <f>Préventifs_tunnels!G323</f>
        <v>1024.3900000000001</v>
      </c>
      <c r="H16" s="6">
        <f t="shared" si="1"/>
        <v>4097.5600000000004</v>
      </c>
      <c r="I16" s="9" t="s">
        <v>2426</v>
      </c>
    </row>
    <row r="17" spans="1:9" ht="15" customHeight="1" x14ac:dyDescent="0.25">
      <c r="A17" s="1" t="s">
        <v>76</v>
      </c>
      <c r="B17" s="1" t="s">
        <v>13</v>
      </c>
      <c r="C17" s="1">
        <f>Template!C17</f>
        <v>2</v>
      </c>
      <c r="D17" s="60">
        <v>0</v>
      </c>
      <c r="E17" s="1">
        <f t="shared" si="0"/>
        <v>2</v>
      </c>
      <c r="F17" s="1">
        <v>2</v>
      </c>
      <c r="G17" s="6">
        <f>Préventifs_tunnels!G348</f>
        <v>3491.55</v>
      </c>
      <c r="H17" s="6">
        <f t="shared" si="1"/>
        <v>13966.2</v>
      </c>
      <c r="I17" s="9" t="s">
        <v>2426</v>
      </c>
    </row>
    <row r="18" spans="1:9" ht="15" customHeight="1" x14ac:dyDescent="0.25">
      <c r="A18" s="1" t="s">
        <v>76</v>
      </c>
      <c r="B18" s="1" t="s">
        <v>75</v>
      </c>
      <c r="C18" s="1">
        <f>Template!C18</f>
        <v>1</v>
      </c>
      <c r="D18" s="60">
        <v>0</v>
      </c>
      <c r="E18" s="1">
        <f t="shared" si="0"/>
        <v>1</v>
      </c>
      <c r="F18" s="62">
        <f>'Equipements par tunnel'!AA59</f>
        <v>24</v>
      </c>
      <c r="G18" s="6">
        <f>Préventifs_tunnels!G361</f>
        <v>61.7</v>
      </c>
      <c r="H18" s="6">
        <f t="shared" si="1"/>
        <v>1480.8000000000002</v>
      </c>
      <c r="I18" s="9" t="s">
        <v>2420</v>
      </c>
    </row>
    <row r="19" spans="1:9" ht="15" customHeight="1" x14ac:dyDescent="0.25">
      <c r="A19" s="1" t="s">
        <v>14</v>
      </c>
      <c r="B19" s="1" t="s">
        <v>97</v>
      </c>
      <c r="C19" s="1">
        <f>Template!C19</f>
        <v>1</v>
      </c>
      <c r="D19" s="60">
        <v>0</v>
      </c>
      <c r="E19" s="1">
        <f t="shared" si="0"/>
        <v>1</v>
      </c>
      <c r="F19" s="1">
        <v>1</v>
      </c>
      <c r="G19" s="6">
        <f>Préventifs_tunnels!G400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Préventifs_tunnels!G401</f>
        <v>2119.17</v>
      </c>
      <c r="H20" s="6">
        <f t="shared" si="1"/>
        <v>2119.17</v>
      </c>
      <c r="I20" s="9" t="s">
        <v>2425</v>
      </c>
    </row>
    <row r="21" spans="1:9" ht="15" customHeight="1" x14ac:dyDescent="0.25">
      <c r="A21" s="1" t="s">
        <v>14</v>
      </c>
      <c r="B21" s="1" t="s">
        <v>2423</v>
      </c>
      <c r="C21" s="1">
        <f>Template!C21</f>
        <v>1</v>
      </c>
      <c r="D21" s="60">
        <v>0</v>
      </c>
      <c r="E21" s="1">
        <f t="shared" si="0"/>
        <v>1</v>
      </c>
      <c r="F21" s="62">
        <f>'Equipements par tunnel'!AA4</f>
        <v>9</v>
      </c>
      <c r="G21" s="6">
        <f>Préventifs_tunnels!G406</f>
        <v>195.35</v>
      </c>
      <c r="H21" s="6">
        <f t="shared" si="1"/>
        <v>1758.1499999999999</v>
      </c>
      <c r="I21" s="9" t="s">
        <v>2421</v>
      </c>
    </row>
    <row r="22" spans="1:9" ht="15" customHeight="1" x14ac:dyDescent="0.25">
      <c r="A22" s="1" t="s">
        <v>14</v>
      </c>
      <c r="B22" s="1" t="s">
        <v>2424</v>
      </c>
      <c r="C22" s="1">
        <f>Template!C22</f>
        <v>1</v>
      </c>
      <c r="D22" s="60">
        <v>0</v>
      </c>
      <c r="E22" s="1">
        <f>C22+D22</f>
        <v>1</v>
      </c>
      <c r="F22" s="62">
        <f>'Equipements par tunnel'!AA6</f>
        <v>0</v>
      </c>
      <c r="G22" s="6">
        <f>Préventifs_tunnels!G407</f>
        <v>88.19</v>
      </c>
      <c r="H22" s="6">
        <f>E22*F22*G22</f>
        <v>0</v>
      </c>
      <c r="I22" s="9" t="s">
        <v>2422</v>
      </c>
    </row>
    <row r="23" spans="1:9" ht="15" customHeight="1" x14ac:dyDescent="0.25">
      <c r="A23" s="3" t="s">
        <v>42</v>
      </c>
      <c r="B23" s="1" t="s">
        <v>29</v>
      </c>
      <c r="C23" s="1">
        <f>Template!C23</f>
        <v>4</v>
      </c>
      <c r="D23" s="60">
        <v>0</v>
      </c>
      <c r="E23" s="1">
        <f t="shared" si="0"/>
        <v>4</v>
      </c>
      <c r="F23" s="1">
        <v>1</v>
      </c>
      <c r="G23" s="6">
        <f>Préventifs_tunnels!G415</f>
        <v>1400.52</v>
      </c>
      <c r="H23" s="6">
        <f t="shared" si="1"/>
        <v>5602.08</v>
      </c>
      <c r="I23" s="9" t="s">
        <v>2425</v>
      </c>
    </row>
    <row r="24" spans="1:9" ht="15" customHeight="1" x14ac:dyDescent="0.25">
      <c r="A24" s="3" t="s">
        <v>42</v>
      </c>
      <c r="B24" s="1" t="s">
        <v>30</v>
      </c>
      <c r="C24" s="1">
        <f>Template!C24</f>
        <v>4</v>
      </c>
      <c r="D24" s="60">
        <v>0</v>
      </c>
      <c r="E24" s="1">
        <f t="shared" si="0"/>
        <v>4</v>
      </c>
      <c r="F24" s="1">
        <v>1</v>
      </c>
      <c r="G24" s="6">
        <f>Préventifs_tunnels!G437</f>
        <v>899.67</v>
      </c>
      <c r="H24" s="6">
        <f t="shared" si="1"/>
        <v>3598.68</v>
      </c>
      <c r="I24" s="9" t="s">
        <v>2425</v>
      </c>
    </row>
    <row r="25" spans="1:9" ht="15" customHeight="1" x14ac:dyDescent="0.25">
      <c r="A25" s="1" t="s">
        <v>78</v>
      </c>
      <c r="B25" s="1" t="s">
        <v>31</v>
      </c>
      <c r="C25" s="1">
        <f>Template!C25</f>
        <v>0.5</v>
      </c>
      <c r="D25" s="60">
        <v>0</v>
      </c>
      <c r="E25" s="1">
        <f t="shared" si="0"/>
        <v>0.5</v>
      </c>
      <c r="F25" s="1">
        <v>1</v>
      </c>
      <c r="G25" s="6">
        <f>Préventifs_tunnels!G481</f>
        <v>4249.59</v>
      </c>
      <c r="H25" s="6">
        <f t="shared" si="1"/>
        <v>2124.7950000000001</v>
      </c>
      <c r="I25" s="9" t="s">
        <v>2425</v>
      </c>
    </row>
    <row r="26" spans="1:9" ht="15" customHeight="1" x14ac:dyDescent="0.25">
      <c r="A26" s="1" t="s">
        <v>78</v>
      </c>
      <c r="B26" s="1" t="s">
        <v>32</v>
      </c>
      <c r="C26" s="1">
        <f>Template!C26</f>
        <v>0.5</v>
      </c>
      <c r="D26" s="60">
        <v>0</v>
      </c>
      <c r="E26" s="1">
        <f t="shared" si="0"/>
        <v>0.5</v>
      </c>
      <c r="F26" s="1">
        <v>1</v>
      </c>
      <c r="G26" s="6">
        <f>Préventifs_tunnels!G486</f>
        <v>6782.25</v>
      </c>
      <c r="H26" s="6">
        <f t="shared" si="1"/>
        <v>3391.125</v>
      </c>
      <c r="I26" s="9" t="s">
        <v>2425</v>
      </c>
    </row>
    <row r="27" spans="1:9" ht="15" customHeight="1" x14ac:dyDescent="0.25">
      <c r="A27" s="1" t="s">
        <v>78</v>
      </c>
      <c r="B27" s="1" t="s">
        <v>33</v>
      </c>
      <c r="C27" s="1">
        <f>Template!C27</f>
        <v>0</v>
      </c>
      <c r="D27" s="60">
        <v>0</v>
      </c>
      <c r="E27" s="1">
        <f t="shared" si="0"/>
        <v>0</v>
      </c>
      <c r="F27" s="1">
        <v>1</v>
      </c>
      <c r="G27" s="6">
        <f>Préventifs_tunnels!G491</f>
        <v>18986.009999999998</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Préventifs_tunnels!G496</f>
        <v>2899.03</v>
      </c>
      <c r="H28" s="6">
        <f t="shared" si="1"/>
        <v>1449.5150000000001</v>
      </c>
      <c r="I28" s="9" t="s">
        <v>2425</v>
      </c>
    </row>
    <row r="29" spans="1:9" ht="15" customHeight="1" x14ac:dyDescent="0.25">
      <c r="A29" s="1" t="s">
        <v>78</v>
      </c>
      <c r="B29" s="1" t="s">
        <v>16</v>
      </c>
      <c r="C29" s="1">
        <f>Template!C29</f>
        <v>0.5</v>
      </c>
      <c r="D29" s="60">
        <v>0</v>
      </c>
      <c r="E29" s="1">
        <f t="shared" si="0"/>
        <v>0.5</v>
      </c>
      <c r="F29" s="1">
        <v>1</v>
      </c>
      <c r="G29" s="6">
        <f>Préventifs_tunnels!G501</f>
        <v>3624.28</v>
      </c>
      <c r="H29" s="6">
        <f t="shared" si="1"/>
        <v>1812.14</v>
      </c>
      <c r="I29" s="9" t="s">
        <v>2425</v>
      </c>
    </row>
    <row r="30" spans="1:9" ht="15" customHeight="1" x14ac:dyDescent="0.25">
      <c r="A30" s="1" t="s">
        <v>78</v>
      </c>
      <c r="B30" s="1" t="s">
        <v>17</v>
      </c>
      <c r="C30" s="1">
        <f>Template!C30</f>
        <v>0</v>
      </c>
      <c r="D30" s="60">
        <v>0</v>
      </c>
      <c r="E30" s="1">
        <f t="shared" si="0"/>
        <v>0</v>
      </c>
      <c r="F30" s="1">
        <v>1</v>
      </c>
      <c r="G30" s="6">
        <f>Préventifs_tunnels!G506</f>
        <v>6915.34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Préventifs_tunnels!G511</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Préventifs_tunnels!G516</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Préventifs_tunnels!G521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Préventifs_tunnels!G526</f>
        <v>5336.86</v>
      </c>
      <c r="H34" s="6">
        <f t="shared" si="1"/>
        <v>5336.86</v>
      </c>
      <c r="I34" s="9" t="s">
        <v>2425</v>
      </c>
    </row>
    <row r="35" spans="1:9" ht="15" customHeight="1" x14ac:dyDescent="0.25">
      <c r="A35" s="1" t="s">
        <v>78</v>
      </c>
      <c r="B35" s="1" t="s">
        <v>73</v>
      </c>
      <c r="C35" s="1">
        <f>Template!C35</f>
        <v>0.5</v>
      </c>
      <c r="D35" s="60">
        <v>0</v>
      </c>
      <c r="E35" s="1">
        <f t="shared" si="0"/>
        <v>0.5</v>
      </c>
      <c r="F35" s="62">
        <f>'Equipements par tunnel'!AA50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tunnel'!AA50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tunnel'!AA55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tunnel'!AA56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tunnel'!AA57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tunnel'!AA58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Préventifs_tunnels!G786</f>
        <v>5363.4</v>
      </c>
      <c r="H42" s="6">
        <f t="shared" si="1"/>
        <v>42907.199999999997</v>
      </c>
      <c r="I42" s="9" t="s">
        <v>2426</v>
      </c>
    </row>
    <row r="43" spans="1:9" ht="15" customHeight="1" x14ac:dyDescent="0.25">
      <c r="A43" s="1" t="s">
        <v>19</v>
      </c>
      <c r="B43" s="1" t="s">
        <v>2435</v>
      </c>
      <c r="C43" s="1">
        <f>Template!C43</f>
        <v>1</v>
      </c>
      <c r="D43" s="60">
        <v>0</v>
      </c>
      <c r="E43" s="1">
        <f t="shared" si="0"/>
        <v>1</v>
      </c>
      <c r="F43" s="62">
        <f>'Equipements par tunnel'!AA12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tunnel'!AA20</f>
        <v>52</v>
      </c>
      <c r="G45" s="6">
        <f>Préventifs_tunnels!G801</f>
        <v>33.6</v>
      </c>
      <c r="H45" s="6">
        <f t="shared" si="1"/>
        <v>1747.2</v>
      </c>
      <c r="I45" s="9" t="s">
        <v>2441</v>
      </c>
    </row>
    <row r="46" spans="1:9" ht="15" customHeight="1" x14ac:dyDescent="0.25">
      <c r="A46" s="1" t="s">
        <v>19</v>
      </c>
      <c r="B46" s="1" t="s">
        <v>66</v>
      </c>
      <c r="C46" s="1">
        <f>Template!C46</f>
        <v>1</v>
      </c>
      <c r="D46" s="60">
        <v>0</v>
      </c>
      <c r="E46" s="1">
        <f t="shared" si="0"/>
        <v>1</v>
      </c>
      <c r="F46" s="62">
        <f>'Equipements par tunnel'!AA21</f>
        <v>5</v>
      </c>
      <c r="G46" s="6">
        <f>Préventifs_tunnels!G802</f>
        <v>21</v>
      </c>
      <c r="H46" s="6">
        <f t="shared" si="1"/>
        <v>105</v>
      </c>
      <c r="I46" s="9" t="s">
        <v>2442</v>
      </c>
    </row>
    <row r="47" spans="1:9" ht="15" customHeight="1" x14ac:dyDescent="0.25">
      <c r="A47" s="1" t="s">
        <v>19</v>
      </c>
      <c r="B47" s="1" t="s">
        <v>67</v>
      </c>
      <c r="C47" s="1">
        <f>Template!C47</f>
        <v>1</v>
      </c>
      <c r="D47" s="60">
        <v>0</v>
      </c>
      <c r="E47" s="1">
        <f t="shared" si="0"/>
        <v>1</v>
      </c>
      <c r="F47" s="62">
        <f>'Equipements par tunnel'!AA22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tunnel'!AA23</f>
        <v>2</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tunnel'!AA24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tunnel'!AA25</f>
        <v>4</v>
      </c>
      <c r="G50" s="6">
        <f>Préventifs_tunnels!G806</f>
        <v>26.25</v>
      </c>
      <c r="H50" s="6">
        <f t="shared" si="1"/>
        <v>105</v>
      </c>
      <c r="I50" s="9" t="s">
        <v>2446</v>
      </c>
    </row>
    <row r="51" spans="1:9" ht="15" customHeight="1" x14ac:dyDescent="0.25">
      <c r="A51" s="1" t="s">
        <v>19</v>
      </c>
      <c r="B51" s="1" t="s">
        <v>71</v>
      </c>
      <c r="C51" s="1">
        <f>Template!C51</f>
        <v>1</v>
      </c>
      <c r="D51" s="60">
        <v>0</v>
      </c>
      <c r="E51" s="1">
        <f t="shared" si="0"/>
        <v>1</v>
      </c>
      <c r="F51" s="62">
        <f>'Equipements par tunnel'!AA26</f>
        <v>23</v>
      </c>
      <c r="G51" s="6">
        <f>Préventifs_tunnels!G807</f>
        <v>15.75</v>
      </c>
      <c r="H51" s="6">
        <f t="shared" si="1"/>
        <v>362.25</v>
      </c>
      <c r="I51" s="9" t="s">
        <v>2447</v>
      </c>
    </row>
    <row r="52" spans="1:9" ht="15" customHeight="1" x14ac:dyDescent="0.25">
      <c r="A52" s="1" t="s">
        <v>21</v>
      </c>
      <c r="B52" s="1" t="s">
        <v>64</v>
      </c>
      <c r="C52" s="1">
        <f>Template!C52</f>
        <v>1</v>
      </c>
      <c r="D52" s="60">
        <v>0</v>
      </c>
      <c r="E52" s="1">
        <f t="shared" si="0"/>
        <v>1</v>
      </c>
      <c r="F52" s="1">
        <v>1</v>
      </c>
      <c r="G52" s="6">
        <f>Préventifs_tunnels!G825</f>
        <v>31888.73</v>
      </c>
      <c r="H52" s="6">
        <f t="shared" si="1"/>
        <v>31888.73</v>
      </c>
      <c r="I52" s="9" t="s">
        <v>2425</v>
      </c>
    </row>
    <row r="53" spans="1:9" ht="15" customHeight="1" x14ac:dyDescent="0.25">
      <c r="A53" s="1" t="s">
        <v>21</v>
      </c>
      <c r="B53" s="1" t="s">
        <v>103</v>
      </c>
      <c r="C53" s="1">
        <f>Template!C53</f>
        <v>1</v>
      </c>
      <c r="D53" s="60">
        <v>0</v>
      </c>
      <c r="E53" s="1">
        <f t="shared" si="0"/>
        <v>1</v>
      </c>
      <c r="F53" s="62">
        <f>'Equipements par tunnel'!AA35+'Equipements par tunnel'!AA37</f>
        <v>24</v>
      </c>
      <c r="G53" s="6">
        <f>Préventifs_tunnels!G835</f>
        <v>78.849999999999994</v>
      </c>
      <c r="H53" s="6">
        <f t="shared" si="1"/>
        <v>1892.3999999999999</v>
      </c>
      <c r="I53" s="9" t="s">
        <v>2440</v>
      </c>
    </row>
    <row r="54" spans="1:9" ht="15" customHeight="1" x14ac:dyDescent="0.25">
      <c r="A54" s="1" t="s">
        <v>21</v>
      </c>
      <c r="B54" s="1" t="s">
        <v>104</v>
      </c>
      <c r="C54" s="1">
        <f>Template!C54</f>
        <v>1</v>
      </c>
      <c r="D54" s="60">
        <v>0</v>
      </c>
      <c r="E54" s="1">
        <f t="shared" si="0"/>
        <v>1</v>
      </c>
      <c r="F54" s="62">
        <f>'Equipements par tunnel'!AA33+'Equipements par tunnel'!AA34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2438</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2439</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2436</v>
      </c>
    </row>
    <row r="58" spans="1:9" ht="15" customHeight="1" x14ac:dyDescent="0.25">
      <c r="A58" s="1" t="s">
        <v>22</v>
      </c>
      <c r="B58" s="1" t="s">
        <v>2562</v>
      </c>
      <c r="C58" s="1">
        <f>Template!C58</f>
        <v>1</v>
      </c>
      <c r="D58" s="60">
        <v>0</v>
      </c>
      <c r="E58" s="1">
        <f t="shared" si="0"/>
        <v>1</v>
      </c>
      <c r="F58" s="1">
        <v>1</v>
      </c>
      <c r="G58" s="6">
        <f>Préventifs_tunnels!G847+Préventifs_tunnels!G848</f>
        <v>6401.6</v>
      </c>
      <c r="H58" s="6">
        <f t="shared" si="1"/>
        <v>6401.6</v>
      </c>
      <c r="I58" s="9" t="s">
        <v>2558</v>
      </c>
    </row>
    <row r="59" spans="1:9" ht="15" customHeight="1" x14ac:dyDescent="0.25">
      <c r="A59" s="1" t="s">
        <v>22</v>
      </c>
      <c r="B59" s="1" t="s">
        <v>2563</v>
      </c>
      <c r="C59" s="1">
        <f>Template!C59</f>
        <v>2</v>
      </c>
      <c r="D59" s="60">
        <v>0</v>
      </c>
      <c r="E59" s="1">
        <f t="shared" si="0"/>
        <v>2</v>
      </c>
      <c r="F59" s="1">
        <v>1</v>
      </c>
      <c r="G59" s="6">
        <f>Préventifs_tunnels!G895+Préventifs_tunnels!G896</f>
        <v>6081.6</v>
      </c>
      <c r="H59" s="6">
        <f t="shared" si="1"/>
        <v>12163.2</v>
      </c>
      <c r="I59" s="9" t="s">
        <v>2558</v>
      </c>
    </row>
    <row r="60" spans="1:9" ht="15" customHeight="1" x14ac:dyDescent="0.25">
      <c r="A60" s="1" t="s">
        <v>22</v>
      </c>
      <c r="B60" s="1" t="s">
        <v>37</v>
      </c>
      <c r="C60" s="1">
        <f>Template!C60</f>
        <v>1</v>
      </c>
      <c r="D60" s="60">
        <v>0</v>
      </c>
      <c r="E60" s="1">
        <f t="shared" si="0"/>
        <v>1</v>
      </c>
      <c r="F60" s="1">
        <v>1</v>
      </c>
      <c r="G60" s="6">
        <f>Préventifs_tunnels!G940</f>
        <v>297.39999999999998</v>
      </c>
      <c r="H60" s="6">
        <f t="shared" si="1"/>
        <v>297.39999999999998</v>
      </c>
      <c r="I60" s="9" t="s">
        <v>2426</v>
      </c>
    </row>
    <row r="61" spans="1:9" ht="15" customHeight="1" x14ac:dyDescent="0.25">
      <c r="A61" s="1" t="s">
        <v>27</v>
      </c>
      <c r="B61" s="1" t="s">
        <v>28</v>
      </c>
      <c r="C61" s="1">
        <f>Template!C61</f>
        <v>1</v>
      </c>
      <c r="D61" s="60">
        <v>0</v>
      </c>
      <c r="E61" s="1">
        <f t="shared" si="0"/>
        <v>1</v>
      </c>
      <c r="F61" s="1">
        <v>1</v>
      </c>
      <c r="G61" s="6">
        <f>Préventifs_tunnels!G961</f>
        <v>3062</v>
      </c>
      <c r="H61" s="6">
        <f t="shared" si="1"/>
        <v>3062</v>
      </c>
      <c r="I61" s="9" t="s">
        <v>2425</v>
      </c>
    </row>
    <row r="62" spans="1:9" ht="15" customHeight="1" x14ac:dyDescent="0.25">
      <c r="A62" s="1" t="s">
        <v>27</v>
      </c>
      <c r="B62" s="1" t="s">
        <v>83</v>
      </c>
      <c r="C62" s="1">
        <f>Template!C62</f>
        <v>3</v>
      </c>
      <c r="D62" s="60">
        <v>0</v>
      </c>
      <c r="E62" s="1">
        <f t="shared" si="0"/>
        <v>3</v>
      </c>
      <c r="F62" s="1">
        <v>1</v>
      </c>
      <c r="G62" s="6">
        <f>Préventifs_tunnels!G1052</f>
        <v>463.39</v>
      </c>
      <c r="H62" s="6">
        <f t="shared" si="1"/>
        <v>1390.17</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tunnel'!AA28</f>
        <v>7</v>
      </c>
      <c r="G64" s="6">
        <f>Préventifs_tunnels!G1050</f>
        <v>147.54</v>
      </c>
      <c r="H64" s="6">
        <f t="shared" si="1"/>
        <v>1032.78</v>
      </c>
      <c r="I64" s="9" t="s">
        <v>2454</v>
      </c>
    </row>
    <row r="65" spans="1:11" ht="15" customHeight="1" x14ac:dyDescent="0.25">
      <c r="A65" s="1" t="s">
        <v>27</v>
      </c>
      <c r="B65" s="1" t="s">
        <v>85</v>
      </c>
      <c r="C65" s="1">
        <f>Template!C65</f>
        <v>1</v>
      </c>
      <c r="D65" s="60">
        <v>0</v>
      </c>
      <c r="E65" s="1">
        <f t="shared" si="0"/>
        <v>1</v>
      </c>
      <c r="F65" s="62">
        <f>'Equipements par tunnel'!AA27</f>
        <v>0</v>
      </c>
      <c r="G65" s="6">
        <f>Préventifs_tunnels!G987</f>
        <v>824</v>
      </c>
      <c r="H65" s="6">
        <f t="shared" si="1"/>
        <v>0</v>
      </c>
      <c r="I65" s="9" t="s">
        <v>2448</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2449</v>
      </c>
    </row>
    <row r="67" spans="1:11" ht="15" customHeight="1" x14ac:dyDescent="0.25">
      <c r="A67" s="1" t="s">
        <v>27</v>
      </c>
      <c r="B67" s="1" t="s">
        <v>87</v>
      </c>
      <c r="C67" s="1">
        <f>Template!C67</f>
        <v>1</v>
      </c>
      <c r="D67" s="60">
        <v>0</v>
      </c>
      <c r="E67" s="1">
        <f t="shared" si="0"/>
        <v>1</v>
      </c>
      <c r="F67" s="62">
        <f>'Equipements par tunnel'!AA15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2451</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2452</v>
      </c>
    </row>
    <row r="70" spans="1:11" ht="15" customHeight="1" x14ac:dyDescent="0.25">
      <c r="A70" s="1" t="s">
        <v>27</v>
      </c>
      <c r="B70" s="1" t="s">
        <v>90</v>
      </c>
      <c r="C70" s="1">
        <f>Template!C70</f>
        <v>1</v>
      </c>
      <c r="D70" s="60">
        <v>0</v>
      </c>
      <c r="E70" s="1">
        <f t="shared" si="0"/>
        <v>1</v>
      </c>
      <c r="F70" s="61">
        <f>'Equipements par tunnel'!AA29</f>
        <v>0</v>
      </c>
      <c r="G70" s="6">
        <f>Préventifs_tunnels!G992</f>
        <v>686</v>
      </c>
      <c r="H70" s="6">
        <f t="shared" si="1"/>
        <v>0</v>
      </c>
      <c r="I70" s="9" t="s">
        <v>2453</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2555</v>
      </c>
    </row>
    <row r="72" spans="1:11" ht="14.25" x14ac:dyDescent="0.25">
      <c r="A72" s="1" t="s">
        <v>2566</v>
      </c>
      <c r="B72" s="1" t="s">
        <v>2567</v>
      </c>
      <c r="C72" s="1">
        <f>Template!C72</f>
        <v>1</v>
      </c>
      <c r="D72" s="60">
        <v>0</v>
      </c>
      <c r="E72" s="1">
        <f t="shared" si="2"/>
        <v>1</v>
      </c>
      <c r="F72" s="1">
        <v>1</v>
      </c>
      <c r="G72" s="6">
        <v>27887</v>
      </c>
      <c r="H72" s="6">
        <f>E72*F72*G72</f>
        <v>27887</v>
      </c>
      <c r="I72" s="9" t="s">
        <v>2568</v>
      </c>
      <c r="J72" s="93"/>
      <c r="K72" s="92"/>
    </row>
  </sheetData>
  <protectedRanges>
    <protectedRange sqref="D73:D1048576 D1:D70" name="Plage1"/>
    <protectedRange sqref="D71" name="Plage1_2"/>
    <protectedRange sqref="D72" name="Plage1_2_1"/>
  </protectedRanges>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K72"/>
  <sheetViews>
    <sheetView workbookViewId="0">
      <pane ySplit="2" topLeftCell="A54" activePane="bottomLeft" state="frozen"/>
      <selection activeCell="H71" sqref="H3:H71"/>
      <selection pane="bottomLeft" activeCell="G68" sqref="G6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2485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(Préventifs_tunnels!G134+Préventifs_tunnels!G135)</f>
        <v>756.7</v>
      </c>
      <c r="H9" s="6">
        <f t="shared" si="1"/>
        <v>756.7</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tunnel'!AB51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Préventifs_tunnels!G236</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Préventifs_tunnels!G241</f>
        <v>6271.51</v>
      </c>
      <c r="H14" s="6">
        <f t="shared" si="1"/>
        <v>25086.04</v>
      </c>
      <c r="I14" s="9" t="s">
        <v>2426</v>
      </c>
    </row>
    <row r="15" spans="1:9" ht="15" customHeight="1" x14ac:dyDescent="0.25">
      <c r="A15" s="1" t="s">
        <v>9</v>
      </c>
      <c r="B15" s="1" t="s">
        <v>10</v>
      </c>
      <c r="C15" s="1">
        <f>Template!C15</f>
        <v>0.4</v>
      </c>
      <c r="D15" s="60">
        <v>0</v>
      </c>
      <c r="E15" s="1">
        <f t="shared" si="0"/>
        <v>0.4</v>
      </c>
      <c r="F15" s="1">
        <v>2</v>
      </c>
      <c r="G15" s="6">
        <f>SUM(Préventifs_tunnels!G248:G251)</f>
        <v>14968.059999999998</v>
      </c>
      <c r="H15" s="6">
        <f t="shared" si="1"/>
        <v>11974.447999999999</v>
      </c>
      <c r="I15" s="63" t="s">
        <v>2482</v>
      </c>
    </row>
    <row r="16" spans="1:9" ht="15" customHeight="1" x14ac:dyDescent="0.25">
      <c r="A16" s="1" t="s">
        <v>76</v>
      </c>
      <c r="B16" s="1" t="s">
        <v>12</v>
      </c>
      <c r="C16" s="1">
        <f>Template!C16</f>
        <v>2</v>
      </c>
      <c r="D16" s="60">
        <v>0</v>
      </c>
      <c r="E16" s="1">
        <f t="shared" si="0"/>
        <v>2</v>
      </c>
      <c r="F16" s="1">
        <v>2</v>
      </c>
      <c r="G16" s="6">
        <f>Préventifs_tunnels!G321</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Préventifs_tunnels!G346</f>
        <v>810.41</v>
      </c>
      <c r="H17" s="6">
        <f t="shared" si="1"/>
        <v>3241.64</v>
      </c>
      <c r="I17" s="9" t="s">
        <v>2426</v>
      </c>
    </row>
    <row r="18" spans="1:9" ht="15" customHeight="1" x14ac:dyDescent="0.25">
      <c r="A18" s="1" t="s">
        <v>76</v>
      </c>
      <c r="B18" s="1" t="s">
        <v>75</v>
      </c>
      <c r="C18" s="1">
        <f>Template!C18</f>
        <v>1</v>
      </c>
      <c r="D18" s="60">
        <v>0</v>
      </c>
      <c r="E18" s="1">
        <f t="shared" si="0"/>
        <v>1</v>
      </c>
      <c r="F18" s="62">
        <f>'Equipements par tunnel'!AB59</f>
        <v>14</v>
      </c>
      <c r="G18" s="6">
        <f>Préventifs_tunnels!G361</f>
        <v>61.7</v>
      </c>
      <c r="H18" s="6">
        <f t="shared" si="1"/>
        <v>863.80000000000007</v>
      </c>
      <c r="I18" s="9" t="s">
        <v>2465</v>
      </c>
    </row>
    <row r="19" spans="1:9" ht="15" customHeight="1" x14ac:dyDescent="0.25">
      <c r="A19" s="1" t="s">
        <v>14</v>
      </c>
      <c r="B19" s="1" t="s">
        <v>97</v>
      </c>
      <c r="C19" s="1">
        <f>Template!C19</f>
        <v>1</v>
      </c>
      <c r="D19" s="60">
        <v>0</v>
      </c>
      <c r="E19" s="1">
        <f t="shared" si="0"/>
        <v>1</v>
      </c>
      <c r="F19" s="1">
        <v>1</v>
      </c>
      <c r="G19" s="6">
        <f>Préventifs_tunnels!G398</f>
        <v>524.99</v>
      </c>
      <c r="H19" s="6">
        <f t="shared" si="1"/>
        <v>524.99</v>
      </c>
      <c r="I19" s="9" t="s">
        <v>2425</v>
      </c>
    </row>
    <row r="20" spans="1:9" ht="15" customHeight="1" x14ac:dyDescent="0.25">
      <c r="A20" s="1" t="s">
        <v>14</v>
      </c>
      <c r="B20" s="1" t="s">
        <v>98</v>
      </c>
      <c r="C20" s="1">
        <f>Template!C20</f>
        <v>1</v>
      </c>
      <c r="D20" s="60">
        <v>0</v>
      </c>
      <c r="E20" s="1">
        <f t="shared" si="0"/>
        <v>1</v>
      </c>
      <c r="F20" s="1">
        <v>1</v>
      </c>
      <c r="G20" s="6">
        <f>Préventifs_tunnels!G399</f>
        <v>718.61</v>
      </c>
      <c r="H20" s="6">
        <f t="shared" si="1"/>
        <v>718.61</v>
      </c>
      <c r="I20" s="9" t="s">
        <v>2425</v>
      </c>
    </row>
    <row r="21" spans="1:9" ht="15" customHeight="1" x14ac:dyDescent="0.25">
      <c r="A21" s="1" t="s">
        <v>14</v>
      </c>
      <c r="B21" s="1" t="s">
        <v>2423</v>
      </c>
      <c r="C21" s="1">
        <f>Template!C21</f>
        <v>1</v>
      </c>
      <c r="D21" s="60">
        <v>0</v>
      </c>
      <c r="E21" s="1">
        <f t="shared" si="0"/>
        <v>1</v>
      </c>
      <c r="F21" s="62">
        <f>'Equipements par tunnel'!AB4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tunnel'!AB6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2483</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2483</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2483</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2483</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2483</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2483</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2483</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2483</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2483</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2483</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2483</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2483</v>
      </c>
    </row>
    <row r="35" spans="1:9" ht="15" customHeight="1" x14ac:dyDescent="0.25">
      <c r="A35" s="1" t="s">
        <v>78</v>
      </c>
      <c r="B35" s="1" t="s">
        <v>73</v>
      </c>
      <c r="C35" s="1">
        <f>Template!C35</f>
        <v>0.5</v>
      </c>
      <c r="D35" s="60">
        <v>0</v>
      </c>
      <c r="E35" s="1">
        <f t="shared" si="0"/>
        <v>0.5</v>
      </c>
      <c r="F35" s="62">
        <f>'Equipements par tunnel'!AB50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tunnel'!AB50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tunnel'!AB55</f>
        <v>2</v>
      </c>
      <c r="G37" s="6">
        <f>Préventifs_tunnels!G808</f>
        <v>304.01</v>
      </c>
      <c r="H37" s="6">
        <f t="shared" si="1"/>
        <v>608.02</v>
      </c>
      <c r="I37" s="9" t="s">
        <v>2429</v>
      </c>
    </row>
    <row r="38" spans="1:9" ht="15" customHeight="1" x14ac:dyDescent="0.25">
      <c r="A38" s="1" t="s">
        <v>39</v>
      </c>
      <c r="B38" s="1" t="s">
        <v>196</v>
      </c>
      <c r="C38" s="1">
        <f>Template!C38</f>
        <v>1</v>
      </c>
      <c r="D38" s="60">
        <v>0</v>
      </c>
      <c r="E38" s="1">
        <f t="shared" si="0"/>
        <v>1</v>
      </c>
      <c r="F38" s="62">
        <f>'Equipements par tunnel'!AB56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tunnel'!AB57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tunnel'!AB58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2485</v>
      </c>
    </row>
    <row r="43" spans="1:9" ht="15" customHeight="1" x14ac:dyDescent="0.25">
      <c r="A43" s="1" t="s">
        <v>19</v>
      </c>
      <c r="B43" s="1" t="s">
        <v>2435</v>
      </c>
      <c r="C43" s="1">
        <f>Template!C43</f>
        <v>1</v>
      </c>
      <c r="D43" s="60">
        <v>0</v>
      </c>
      <c r="E43" s="1">
        <f t="shared" si="0"/>
        <v>1</v>
      </c>
      <c r="F43" s="62">
        <f>'Equipements par tunnel'!AB12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tunnel'!AB20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tunnel'!AB21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tunnel'!AB22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tunnel'!AB23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tunnel'!AB24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tunnel'!AB25</f>
        <v>2</v>
      </c>
      <c r="G50" s="6">
        <f>Préventifs_tunnels!G806</f>
        <v>26.25</v>
      </c>
      <c r="H50" s="6">
        <f t="shared" si="1"/>
        <v>52.5</v>
      </c>
      <c r="I50" s="9" t="s">
        <v>2446</v>
      </c>
    </row>
    <row r="51" spans="1:9" ht="15" customHeight="1" x14ac:dyDescent="0.25">
      <c r="A51" s="1" t="s">
        <v>19</v>
      </c>
      <c r="B51" s="1" t="s">
        <v>71</v>
      </c>
      <c r="C51" s="1">
        <f>Template!C51</f>
        <v>1</v>
      </c>
      <c r="D51" s="60">
        <v>0</v>
      </c>
      <c r="E51" s="1">
        <f t="shared" si="0"/>
        <v>1</v>
      </c>
      <c r="F51" s="62">
        <f>'Equipements par tunnel'!AB26</f>
        <v>5</v>
      </c>
      <c r="G51" s="6">
        <f>Préventifs_tunnels!G807</f>
        <v>15.75</v>
      </c>
      <c r="H51" s="6">
        <f t="shared" si="1"/>
        <v>78.75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2483</v>
      </c>
    </row>
    <row r="53" spans="1:9" ht="15" customHeight="1" x14ac:dyDescent="0.25">
      <c r="A53" s="1" t="s">
        <v>21</v>
      </c>
      <c r="B53" s="1" t="s">
        <v>103</v>
      </c>
      <c r="C53" s="1">
        <f>Template!C53</f>
        <v>1</v>
      </c>
      <c r="D53" s="60">
        <v>0</v>
      </c>
      <c r="E53" s="1">
        <f t="shared" si="0"/>
        <v>1</v>
      </c>
      <c r="F53" s="62">
        <f>'Equipements par tunnel'!AB35+'Equipements par tunnel'!AB37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tunnel'!AB33+'Equipements par tunnel'!AB34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Préventifs_tunnels!G851+Préventifs_tunnels!G852</f>
        <v>6401.6</v>
      </c>
      <c r="H58" s="6">
        <f t="shared" si="1"/>
        <v>6401.6</v>
      </c>
      <c r="I58" s="9" t="s">
        <v>2558</v>
      </c>
    </row>
    <row r="59" spans="1:9" ht="15" customHeight="1" x14ac:dyDescent="0.25">
      <c r="A59" s="1" t="s">
        <v>22</v>
      </c>
      <c r="B59" s="1" t="s">
        <v>2563</v>
      </c>
      <c r="C59" s="1">
        <f>Template!C59</f>
        <v>2</v>
      </c>
      <c r="D59" s="60">
        <v>0</v>
      </c>
      <c r="E59" s="1">
        <f t="shared" si="0"/>
        <v>2</v>
      </c>
      <c r="F59" s="1">
        <v>1</v>
      </c>
      <c r="G59" s="6">
        <f>Préventifs_tunnels!G899+Préventifs_tunnels!G900</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Préventifs_tunnels!G942</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Préventifs_tunnels!G963</f>
        <v>1516</v>
      </c>
      <c r="H61" s="6">
        <f t="shared" si="1"/>
        <v>1516</v>
      </c>
      <c r="I61" s="9" t="s">
        <v>2425</v>
      </c>
    </row>
    <row r="62" spans="1:9" ht="15" customHeight="1" x14ac:dyDescent="0.25">
      <c r="A62" s="1" t="s">
        <v>27</v>
      </c>
      <c r="B62" s="1" t="s">
        <v>83</v>
      </c>
      <c r="C62" s="1">
        <f>Template!C62</f>
        <v>3</v>
      </c>
      <c r="D62" s="60">
        <v>0</v>
      </c>
      <c r="E62" s="1">
        <f t="shared" si="0"/>
        <v>3</v>
      </c>
      <c r="F62" s="1">
        <v>1</v>
      </c>
      <c r="G62" s="6"/>
      <c r="H62" s="6">
        <f t="shared" si="1"/>
        <v>0</v>
      </c>
      <c r="I62" s="67" t="s">
        <v>2486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tunnel'!AB28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tunnel'!AB27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tunnel'!AB15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tunnel'!AB29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2555</v>
      </c>
    </row>
    <row r="72" spans="1:11" ht="14.25" x14ac:dyDescent="0.25">
      <c r="A72" s="1" t="s">
        <v>2566</v>
      </c>
      <c r="B72" s="1" t="s">
        <v>2567</v>
      </c>
      <c r="C72" s="1">
        <f>Template!C72</f>
        <v>1</v>
      </c>
      <c r="D72" s="60">
        <v>0</v>
      </c>
      <c r="E72" s="1">
        <f t="shared" si="2"/>
        <v>1</v>
      </c>
      <c r="F72" s="1">
        <v>1</v>
      </c>
      <c r="G72" s="6">
        <v>25670</v>
      </c>
      <c r="H72" s="6">
        <f>E72*F72*G72</f>
        <v>25670</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45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Préventifs_tunnels!G44</f>
        <v>507</v>
      </c>
      <c r="H3" s="6">
        <f>E3*F3*G3</f>
        <v>6084</v>
      </c>
      <c r="I3" s="68" t="s">
        <v>2503</v>
      </c>
    </row>
    <row r="4" spans="1:9" ht="15" customHeight="1" x14ac:dyDescent="0.25">
      <c r="A4" s="1" t="s">
        <v>8</v>
      </c>
      <c r="B4" s="1" t="s">
        <v>93</v>
      </c>
      <c r="C4" s="1">
        <f>Template!C4</f>
        <v>6</v>
      </c>
      <c r="D4" s="60">
        <v>0</v>
      </c>
      <c r="E4" s="1">
        <f t="shared" si="0"/>
        <v>6</v>
      </c>
      <c r="F4" s="1">
        <v>2</v>
      </c>
      <c r="G4" s="6">
        <f>Préventifs_tunnels!G74</f>
        <v>1306</v>
      </c>
      <c r="H4" s="6">
        <f>E4*F4*G4</f>
        <v>15672</v>
      </c>
      <c r="I4" s="68" t="s">
        <v>2503</v>
      </c>
    </row>
    <row r="5" spans="1:9" ht="15" customHeight="1" x14ac:dyDescent="0.25">
      <c r="A5" s="1" t="s">
        <v>8</v>
      </c>
      <c r="B5" s="1" t="s">
        <v>2</v>
      </c>
      <c r="C5" s="1">
        <f>Template!C5</f>
        <v>1</v>
      </c>
      <c r="D5" s="60">
        <v>0</v>
      </c>
      <c r="E5" s="1">
        <f t="shared" si="0"/>
        <v>1</v>
      </c>
      <c r="F5" s="1">
        <v>2</v>
      </c>
      <c r="G5" s="6">
        <f>Préventifs_tunnels!G14</f>
        <v>1407</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Préventifs_tunnels!G101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Préventifs_tunnels!G141</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Préventifs_tunnels!G244</f>
        <v>5444.45</v>
      </c>
      <c r="H14" s="6">
        <f t="shared" si="1"/>
        <v>21777.8</v>
      </c>
      <c r="I14" s="9" t="s">
        <v>2426</v>
      </c>
    </row>
    <row r="15" spans="1:9" ht="15" customHeight="1" x14ac:dyDescent="0.25">
      <c r="A15" s="1" t="s">
        <v>9</v>
      </c>
      <c r="B15" s="1" t="s">
        <v>10</v>
      </c>
      <c r="C15" s="1">
        <f>Template!C15</f>
        <v>0.4</v>
      </c>
      <c r="D15" s="60">
        <v>0</v>
      </c>
      <c r="E15" s="1">
        <f t="shared" si="0"/>
        <v>0.4</v>
      </c>
      <c r="F15" s="1">
        <v>2</v>
      </c>
      <c r="G15" s="6">
        <f>SUM(Préventifs_tunnels!G258:G260)</f>
        <v>23072.19</v>
      </c>
      <c r="H15" s="6">
        <f t="shared" si="1"/>
        <v>18457.752</v>
      </c>
      <c r="I15" s="63" t="s">
        <v>2467</v>
      </c>
    </row>
    <row r="16" spans="1:9" ht="15" customHeight="1" x14ac:dyDescent="0.25">
      <c r="A16" s="1" t="s">
        <v>76</v>
      </c>
      <c r="B16" s="1" t="s">
        <v>12</v>
      </c>
      <c r="C16" s="1">
        <f>Template!C16</f>
        <v>2</v>
      </c>
      <c r="D16" s="60">
        <v>0</v>
      </c>
      <c r="E16" s="1">
        <f t="shared" si="0"/>
        <v>2</v>
      </c>
      <c r="F16" s="1">
        <v>2</v>
      </c>
      <c r="G16" s="6">
        <f>Préventifs_tunnels!G324</f>
        <v>428.81</v>
      </c>
      <c r="H16" s="6">
        <f t="shared" si="1"/>
        <v>1715.24</v>
      </c>
      <c r="I16" s="9" t="s">
        <v>2426</v>
      </c>
    </row>
    <row r="17" spans="1:9" ht="15" customHeight="1" x14ac:dyDescent="0.25">
      <c r="A17" s="1" t="s">
        <v>76</v>
      </c>
      <c r="B17" s="1" t="s">
        <v>13</v>
      </c>
      <c r="C17" s="1">
        <f>Template!C17</f>
        <v>2</v>
      </c>
      <c r="D17" s="60">
        <v>0</v>
      </c>
      <c r="E17" s="1">
        <f t="shared" si="0"/>
        <v>2</v>
      </c>
      <c r="F17" s="1">
        <v>2</v>
      </c>
      <c r="G17" s="6">
        <f>Préventifs_tunnels!G349</f>
        <v>950.54</v>
      </c>
      <c r="H17" s="6">
        <f t="shared" si="1"/>
        <v>3802.16</v>
      </c>
      <c r="I17" s="9" t="s">
        <v>2426</v>
      </c>
    </row>
    <row r="18" spans="1:9" ht="15" customHeight="1" x14ac:dyDescent="0.25">
      <c r="A18" s="1" t="s">
        <v>76</v>
      </c>
      <c r="B18" s="1" t="s">
        <v>75</v>
      </c>
      <c r="C18" s="1">
        <f>Template!C18</f>
        <v>1</v>
      </c>
      <c r="D18" s="60">
        <v>0</v>
      </c>
      <c r="E18" s="1">
        <f t="shared" si="0"/>
        <v>1</v>
      </c>
      <c r="F18" s="62">
        <f>'Equipements par tunnel'!AC59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1</v>
      </c>
      <c r="G19" s="6">
        <f>Préventifs_tunnels!G404</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Préventifs_tunnels!G405</f>
        <v>436.4</v>
      </c>
      <c r="H20" s="6">
        <f t="shared" si="1"/>
        <v>436.4</v>
      </c>
      <c r="I20" s="9" t="s">
        <v>2425</v>
      </c>
    </row>
    <row r="21" spans="1:9" ht="15" customHeight="1" x14ac:dyDescent="0.25">
      <c r="A21" s="1" t="s">
        <v>14</v>
      </c>
      <c r="B21" s="1" t="s">
        <v>2423</v>
      </c>
      <c r="C21" s="1">
        <f>Template!C21</f>
        <v>1</v>
      </c>
      <c r="D21" s="60">
        <v>0</v>
      </c>
      <c r="E21" s="1">
        <f t="shared" si="0"/>
        <v>1</v>
      </c>
      <c r="F21" s="62">
        <f>'Equipements par tunnel'!AC4</f>
        <v>7</v>
      </c>
      <c r="G21" s="6">
        <f>Préventifs_tunnels!G406</f>
        <v>195.35</v>
      </c>
      <c r="H21" s="6">
        <f t="shared" si="1"/>
        <v>1367.45</v>
      </c>
      <c r="I21" s="9" t="s">
        <v>2421</v>
      </c>
    </row>
    <row r="22" spans="1:9" ht="15" customHeight="1" x14ac:dyDescent="0.25">
      <c r="A22" s="1" t="s">
        <v>14</v>
      </c>
      <c r="B22" s="1" t="s">
        <v>2424</v>
      </c>
      <c r="C22" s="1">
        <f>Template!C22</f>
        <v>1</v>
      </c>
      <c r="D22" s="60">
        <v>0</v>
      </c>
      <c r="E22" s="1">
        <f t="shared" si="0"/>
        <v>1</v>
      </c>
      <c r="F22" s="62">
        <f>'Equipements par tunnel'!AC6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Préventifs_tunnels!G416</f>
        <v>466.84</v>
      </c>
      <c r="H23" s="6">
        <f t="shared" si="1"/>
        <v>1867.36</v>
      </c>
      <c r="I23" s="9" t="s">
        <v>2425</v>
      </c>
    </row>
    <row r="24" spans="1:9" ht="15" customHeight="1" x14ac:dyDescent="0.25">
      <c r="A24" s="3" t="s">
        <v>42</v>
      </c>
      <c r="B24" s="1" t="s">
        <v>30</v>
      </c>
      <c r="C24" s="1">
        <f>Template!C24</f>
        <v>4</v>
      </c>
      <c r="D24" s="60">
        <v>0</v>
      </c>
      <c r="E24" s="1">
        <f t="shared" si="0"/>
        <v>4</v>
      </c>
      <c r="F24" s="1">
        <v>1</v>
      </c>
      <c r="G24" s="6">
        <f>Préventifs_tunnels!G438</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Préventifs_tunnels!G484</f>
        <v>1150.04</v>
      </c>
      <c r="H25" s="6">
        <f t="shared" si="1"/>
        <v>575.02</v>
      </c>
      <c r="I25" s="9" t="s">
        <v>2425</v>
      </c>
    </row>
    <row r="26" spans="1:9" ht="15" customHeight="1" x14ac:dyDescent="0.25">
      <c r="A26" s="1" t="s">
        <v>78</v>
      </c>
      <c r="B26" s="1" t="s">
        <v>32</v>
      </c>
      <c r="C26" s="1">
        <f>Template!C26</f>
        <v>0.5</v>
      </c>
      <c r="D26" s="60">
        <v>0</v>
      </c>
      <c r="E26" s="1">
        <f t="shared" si="0"/>
        <v>0.5</v>
      </c>
      <c r="F26" s="1">
        <v>1</v>
      </c>
      <c r="G26" s="6">
        <f>Préventifs_tunnels!G489</f>
        <v>1920.52</v>
      </c>
      <c r="H26" s="6">
        <f t="shared" si="1"/>
        <v>960.26</v>
      </c>
      <c r="I26" s="9" t="s">
        <v>2425</v>
      </c>
    </row>
    <row r="27" spans="1:9" ht="15" customHeight="1" x14ac:dyDescent="0.25">
      <c r="A27" s="1" t="s">
        <v>78</v>
      </c>
      <c r="B27" s="1" t="s">
        <v>33</v>
      </c>
      <c r="C27" s="1">
        <f>Template!C27</f>
        <v>0</v>
      </c>
      <c r="D27" s="60">
        <v>0</v>
      </c>
      <c r="E27" s="1">
        <f t="shared" si="0"/>
        <v>0</v>
      </c>
      <c r="F27" s="1">
        <v>1</v>
      </c>
      <c r="G27" s="6">
        <f>Préventifs_tunnels!G494</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Préventifs_tunnels!G499</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Préventifs_tunnels!G504</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Préventifs_tunnels!G509</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Préventifs_tunnels!G514</f>
        <v>1587.34</v>
      </c>
      <c r="H31" s="6">
        <f t="shared" si="1"/>
        <v>793.67</v>
      </c>
      <c r="I31" s="9" t="s">
        <v>2425</v>
      </c>
    </row>
    <row r="32" spans="1:9" ht="15" customHeight="1" x14ac:dyDescent="0.25">
      <c r="A32" s="1" t="s">
        <v>78</v>
      </c>
      <c r="B32" s="1" t="s">
        <v>35</v>
      </c>
      <c r="C32" s="1">
        <f>Template!C32</f>
        <v>0.5</v>
      </c>
      <c r="D32" s="60">
        <v>0</v>
      </c>
      <c r="E32" s="1">
        <f t="shared" si="0"/>
        <v>0.5</v>
      </c>
      <c r="F32" s="1">
        <v>1</v>
      </c>
      <c r="G32" s="6">
        <f>Préventifs_tunnels!G519</f>
        <v>1852.73</v>
      </c>
      <c r="H32" s="6">
        <f t="shared" si="1"/>
        <v>926.36500000000001</v>
      </c>
      <c r="I32" s="9" t="s">
        <v>2425</v>
      </c>
    </row>
    <row r="33" spans="1:9" ht="15" customHeight="1" x14ac:dyDescent="0.25">
      <c r="A33" s="1" t="s">
        <v>78</v>
      </c>
      <c r="B33" s="1" t="s">
        <v>36</v>
      </c>
      <c r="C33" s="1">
        <f>Template!C33</f>
        <v>0</v>
      </c>
      <c r="D33" s="60">
        <v>0</v>
      </c>
      <c r="E33" s="1">
        <f t="shared" si="0"/>
        <v>0</v>
      </c>
      <c r="F33" s="1">
        <v>1</v>
      </c>
      <c r="G33" s="6">
        <f>Préventifs_tunnels!G524</f>
        <v>3076</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Préventifs_tunnels!G529</f>
        <v>1957.32</v>
      </c>
      <c r="H34" s="6">
        <f t="shared" si="1"/>
        <v>1957.32</v>
      </c>
      <c r="I34" s="9" t="s">
        <v>2425</v>
      </c>
    </row>
    <row r="35" spans="1:9" ht="15" customHeight="1" x14ac:dyDescent="0.25">
      <c r="A35" s="1" t="s">
        <v>78</v>
      </c>
      <c r="B35" s="1" t="s">
        <v>73</v>
      </c>
      <c r="C35" s="1">
        <f>Template!C35</f>
        <v>0.5</v>
      </c>
      <c r="D35" s="60">
        <v>0</v>
      </c>
      <c r="E35" s="1">
        <f t="shared" si="0"/>
        <v>0.5</v>
      </c>
      <c r="F35" s="62">
        <f>'Equipements par tunnel'!AC50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tunnel'!AC50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tunnel'!AC55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tunnel'!AC57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tunnel'!AC58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Préventifs_tunnels!G785</f>
        <v>2859.15</v>
      </c>
      <c r="H42" s="6">
        <f t="shared" si="1"/>
        <v>22873.200000000001</v>
      </c>
      <c r="I42" s="9" t="s">
        <v>2426</v>
      </c>
    </row>
    <row r="43" spans="1:9" ht="15" customHeight="1" x14ac:dyDescent="0.25">
      <c r="A43" s="1" t="s">
        <v>19</v>
      </c>
      <c r="B43" s="1" t="s">
        <v>2435</v>
      </c>
      <c r="C43" s="1">
        <f>Template!C43</f>
        <v>1</v>
      </c>
      <c r="D43" s="60">
        <v>0</v>
      </c>
      <c r="E43" s="1">
        <f t="shared" si="0"/>
        <v>1</v>
      </c>
      <c r="F43" s="62">
        <f>'Equipements par tunnel'!AC12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tunnel'!AC20</f>
        <v>16</v>
      </c>
      <c r="G45" s="6">
        <f>Préventifs_tunnels!G801</f>
        <v>33.6</v>
      </c>
      <c r="H45" s="6">
        <f t="shared" si="1"/>
        <v>537.6</v>
      </c>
      <c r="I45" s="9" t="s">
        <v>2441</v>
      </c>
    </row>
    <row r="46" spans="1:9" ht="15" customHeight="1" x14ac:dyDescent="0.25">
      <c r="A46" s="1" t="s">
        <v>19</v>
      </c>
      <c r="B46" s="1" t="s">
        <v>66</v>
      </c>
      <c r="C46" s="1">
        <f>Template!C46</f>
        <v>1</v>
      </c>
      <c r="D46" s="60">
        <v>0</v>
      </c>
      <c r="E46" s="1">
        <f t="shared" si="0"/>
        <v>1</v>
      </c>
      <c r="F46" s="62">
        <f>'Equipements par tunnel'!AC21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tunnel'!AC23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tunnel'!AC25</f>
        <v>8</v>
      </c>
      <c r="G50" s="6">
        <f>Préventifs_tunnels!G806</f>
        <v>26.25</v>
      </c>
      <c r="H50" s="6">
        <f t="shared" si="1"/>
        <v>210</v>
      </c>
      <c r="I50" s="9" t="s">
        <v>2446</v>
      </c>
    </row>
    <row r="51" spans="1:9" ht="15" customHeight="1" x14ac:dyDescent="0.25">
      <c r="A51" s="1" t="s">
        <v>19</v>
      </c>
      <c r="B51" s="1" t="s">
        <v>71</v>
      </c>
      <c r="C51" s="1">
        <f>Template!C51</f>
        <v>1</v>
      </c>
      <c r="D51" s="60">
        <v>0</v>
      </c>
      <c r="E51" s="1">
        <f t="shared" si="0"/>
        <v>1</v>
      </c>
      <c r="F51" s="62">
        <f>'Equipements par tunnel'!AC26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Préventifs_tunnels!G827</f>
        <v>5181.0200000000004</v>
      </c>
      <c r="H52" s="6">
        <f t="shared" si="1"/>
        <v>5181.0200000000004</v>
      </c>
      <c r="I52" s="9" t="s">
        <v>2425</v>
      </c>
    </row>
    <row r="53" spans="1:9" ht="15" customHeight="1" x14ac:dyDescent="0.25">
      <c r="A53" s="1" t="s">
        <v>21</v>
      </c>
      <c r="B53" s="1" t="s">
        <v>103</v>
      </c>
      <c r="C53" s="1">
        <f>Template!C53</f>
        <v>1</v>
      </c>
      <c r="D53" s="60">
        <v>0</v>
      </c>
      <c r="E53" s="1">
        <f t="shared" si="0"/>
        <v>1</v>
      </c>
      <c r="F53" s="62">
        <f>'Equipements par tunnel'!AC35+'Equipements par tunnel'!AC37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tunnel'!AC33+'Equipements par tunnel'!AC34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Préventifs_tunnels!G855+Préventifs_tunnels!G856</f>
        <v>3420.4</v>
      </c>
      <c r="H58" s="6">
        <f t="shared" si="1"/>
        <v>3420.4</v>
      </c>
      <c r="I58" s="9" t="s">
        <v>2558</v>
      </c>
    </row>
    <row r="59" spans="1:9" ht="15" customHeight="1" x14ac:dyDescent="0.25">
      <c r="A59" s="1" t="s">
        <v>22</v>
      </c>
      <c r="B59" s="1" t="s">
        <v>2563</v>
      </c>
      <c r="C59" s="1">
        <f>Template!C59</f>
        <v>2</v>
      </c>
      <c r="D59" s="60">
        <v>0</v>
      </c>
      <c r="E59" s="1">
        <f t="shared" si="0"/>
        <v>2</v>
      </c>
      <c r="F59" s="1">
        <v>1</v>
      </c>
      <c r="G59" s="6">
        <f>Préventifs_tunnels!G903+Préventifs_tunnels!G904</f>
        <v>1624.8</v>
      </c>
      <c r="H59" s="6">
        <f t="shared" si="1"/>
        <v>3249.6</v>
      </c>
      <c r="I59" s="9" t="s">
        <v>2558</v>
      </c>
    </row>
    <row r="60" spans="1:9" ht="15" customHeight="1" x14ac:dyDescent="0.25">
      <c r="A60" s="1" t="s">
        <v>22</v>
      </c>
      <c r="B60" s="1" t="s">
        <v>37</v>
      </c>
      <c r="C60" s="1">
        <f>Template!C60</f>
        <v>1</v>
      </c>
      <c r="D60" s="60">
        <v>0</v>
      </c>
      <c r="E60" s="1">
        <f t="shared" si="0"/>
        <v>1</v>
      </c>
      <c r="F60" s="1">
        <v>1</v>
      </c>
      <c r="G60" s="6">
        <f>Préventifs_tunnels!G944</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Préventifs_tunnels!G964</f>
        <v>1164</v>
      </c>
      <c r="H61" s="6">
        <f t="shared" si="1"/>
        <v>1164</v>
      </c>
      <c r="I61" s="9" t="s">
        <v>2425</v>
      </c>
    </row>
    <row r="62" spans="1:9" ht="15" customHeight="1" x14ac:dyDescent="0.25">
      <c r="A62" s="1" t="s">
        <v>27</v>
      </c>
      <c r="B62" s="1" t="s">
        <v>83</v>
      </c>
      <c r="C62" s="1">
        <f>Template!C62</f>
        <v>3</v>
      </c>
      <c r="D62" s="60">
        <v>0</v>
      </c>
      <c r="E62" s="1">
        <f t="shared" si="0"/>
        <v>3</v>
      </c>
      <c r="F62" s="1">
        <v>1</v>
      </c>
      <c r="G62" s="6"/>
      <c r="H62" s="6">
        <f t="shared" si="1"/>
        <v>0</v>
      </c>
      <c r="I62" s="67" t="s">
        <v>2490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tunnel'!AC28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tunnel'!AC29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2555</v>
      </c>
    </row>
    <row r="72" spans="1:11" ht="14.25" x14ac:dyDescent="0.25">
      <c r="A72" s="1" t="s">
        <v>2566</v>
      </c>
      <c r="B72" s="1" t="s">
        <v>2567</v>
      </c>
      <c r="C72" s="1">
        <f>Template!C72</f>
        <v>1</v>
      </c>
      <c r="D72" s="60">
        <v>0</v>
      </c>
      <c r="E72" s="1">
        <f t="shared" si="2"/>
        <v>1</v>
      </c>
      <c r="F72" s="1">
        <v>1</v>
      </c>
      <c r="G72" s="6">
        <v>14925</v>
      </c>
      <c r="H72" s="6">
        <f>E72*F72*G72</f>
        <v>14925</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K72"/>
  <sheetViews>
    <sheetView workbookViewId="0">
      <pane ySplit="2" topLeftCell="A52"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2487</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SUM(Préventifs_tunnels!G169:G172)</f>
        <v>3459.2</v>
      </c>
      <c r="H9" s="6">
        <f t="shared" si="1"/>
        <v>3459.2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tunnel'!AE51</f>
        <v>4</v>
      </c>
      <c r="G11" s="6">
        <f>Préventifs_tunnels!G114</f>
        <v>864.8</v>
      </c>
      <c r="H11" s="6">
        <f t="shared" si="1"/>
        <v>3459.2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Préventifs_tunnels!G286</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Préventifs_tunnels!G291</f>
        <v>1824.27</v>
      </c>
      <c r="H14" s="6">
        <f t="shared" si="1"/>
        <v>7297.08</v>
      </c>
      <c r="I14" s="9" t="s">
        <v>2426</v>
      </c>
    </row>
    <row r="15" spans="1:9" ht="15" customHeight="1" x14ac:dyDescent="0.25">
      <c r="A15" s="1" t="s">
        <v>9</v>
      </c>
      <c r="B15" s="1" t="s">
        <v>10</v>
      </c>
      <c r="C15" s="1">
        <f>Template!C15</f>
        <v>0.4</v>
      </c>
      <c r="D15" s="60">
        <v>0</v>
      </c>
      <c r="E15" s="1">
        <f t="shared" si="0"/>
        <v>0.4</v>
      </c>
      <c r="F15" s="1">
        <v>2</v>
      </c>
      <c r="G15" s="6">
        <f>SUM(Préventifs_tunnels!G298:G300)</f>
        <v>13099.14</v>
      </c>
      <c r="H15" s="6">
        <f t="shared" si="1"/>
        <v>10479.312</v>
      </c>
      <c r="I15" s="68" t="s">
        <v>2518</v>
      </c>
    </row>
    <row r="16" spans="1:9" ht="15" customHeight="1" x14ac:dyDescent="0.25">
      <c r="A16" s="1" t="s">
        <v>76</v>
      </c>
      <c r="B16" s="1" t="s">
        <v>12</v>
      </c>
      <c r="C16" s="1">
        <f>Template!C16</f>
        <v>2</v>
      </c>
      <c r="D16" s="60">
        <v>0</v>
      </c>
      <c r="E16" s="1">
        <f t="shared" si="0"/>
        <v>2</v>
      </c>
      <c r="F16" s="1">
        <v>2</v>
      </c>
      <c r="G16" s="6">
        <f>Préventifs_tunnels!G332</f>
        <v>620.95000000000005</v>
      </c>
      <c r="H16" s="6">
        <f t="shared" si="1"/>
        <v>2483.8000000000002</v>
      </c>
      <c r="I16" s="9" t="s">
        <v>2426</v>
      </c>
    </row>
    <row r="17" spans="1:9" ht="15" customHeight="1" x14ac:dyDescent="0.25">
      <c r="A17" s="1" t="s">
        <v>76</v>
      </c>
      <c r="B17" s="1" t="s">
        <v>13</v>
      </c>
      <c r="C17" s="1">
        <f>Template!C17</f>
        <v>2</v>
      </c>
      <c r="D17" s="60">
        <v>0</v>
      </c>
      <c r="E17" s="1">
        <f t="shared" si="0"/>
        <v>2</v>
      </c>
      <c r="F17" s="1">
        <v>2</v>
      </c>
      <c r="G17" s="6">
        <f>Préventifs_tunnels!G357</f>
        <v>1675.71</v>
      </c>
      <c r="H17" s="6">
        <f t="shared" si="1"/>
        <v>6702.84</v>
      </c>
      <c r="I17" s="9" t="s">
        <v>2426</v>
      </c>
    </row>
    <row r="18" spans="1:9" ht="15" customHeight="1" x14ac:dyDescent="0.25">
      <c r="A18" s="1" t="s">
        <v>76</v>
      </c>
      <c r="B18" s="1" t="s">
        <v>75</v>
      </c>
      <c r="C18" s="1">
        <f>Template!C18</f>
        <v>1</v>
      </c>
      <c r="D18" s="60">
        <v>0</v>
      </c>
      <c r="E18" s="1">
        <f t="shared" si="0"/>
        <v>1</v>
      </c>
      <c r="F18" s="62">
        <f>'Equipements par tunnel'!AE59</f>
        <v>10</v>
      </c>
      <c r="G18" s="6">
        <f>Préventifs_tunnels!G361</f>
        <v>61.7</v>
      </c>
      <c r="H18" s="6">
        <f t="shared" si="1"/>
        <v>617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2488</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2489</v>
      </c>
    </row>
    <row r="21" spans="1:9" ht="15" customHeight="1" x14ac:dyDescent="0.25">
      <c r="A21" s="1" t="s">
        <v>14</v>
      </c>
      <c r="B21" s="1" t="s">
        <v>2423</v>
      </c>
      <c r="C21" s="1">
        <f>Template!C21</f>
        <v>1</v>
      </c>
      <c r="D21" s="60">
        <v>0</v>
      </c>
      <c r="E21" s="1">
        <f t="shared" si="0"/>
        <v>1</v>
      </c>
      <c r="F21" s="62">
        <f>'Equipements par tunnel'!AE4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tunnel'!AE6</f>
        <v>2</v>
      </c>
      <c r="G22" s="6">
        <f>Préventifs_tunnels!G407</f>
        <v>88.19</v>
      </c>
      <c r="H22" s="6">
        <f t="shared" si="1"/>
        <v>176.38</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2488</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2488</v>
      </c>
    </row>
    <row r="25" spans="1:9" ht="15" customHeight="1" x14ac:dyDescent="0.25">
      <c r="A25" s="1" t="s">
        <v>78</v>
      </c>
      <c r="B25" s="1" t="s">
        <v>31</v>
      </c>
      <c r="C25" s="1">
        <f>Template!C25</f>
        <v>0.5</v>
      </c>
      <c r="D25" s="60">
        <v>0</v>
      </c>
      <c r="E25" s="1">
        <f t="shared" si="0"/>
        <v>0.5</v>
      </c>
      <c r="F25" s="1">
        <v>1</v>
      </c>
      <c r="G25" s="6">
        <f>Préventifs_tunnels!G593</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Préventifs_tunnels!G598</f>
        <v>5114.76</v>
      </c>
      <c r="H26" s="6">
        <f t="shared" si="1"/>
        <v>2557.38</v>
      </c>
      <c r="I26" s="9" t="s">
        <v>2425</v>
      </c>
    </row>
    <row r="27" spans="1:9" ht="15" customHeight="1" x14ac:dyDescent="0.25">
      <c r="A27" s="1" t="s">
        <v>78</v>
      </c>
      <c r="B27" s="1" t="s">
        <v>33</v>
      </c>
      <c r="C27" s="1">
        <f>Template!C27</f>
        <v>0</v>
      </c>
      <c r="D27" s="60">
        <v>0</v>
      </c>
      <c r="E27" s="1">
        <f t="shared" si="0"/>
        <v>0</v>
      </c>
      <c r="F27" s="1">
        <v>1</v>
      </c>
      <c r="G27" s="6">
        <f>Préventifs_tunnels!G603</f>
        <v>16034.69</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Préventifs_tunnels!G608</f>
        <v>3384</v>
      </c>
      <c r="H28" s="6">
        <f t="shared" si="1"/>
        <v>1692</v>
      </c>
      <c r="I28" s="9" t="s">
        <v>2425</v>
      </c>
    </row>
    <row r="29" spans="1:9" ht="15" customHeight="1" x14ac:dyDescent="0.25">
      <c r="A29" s="1" t="s">
        <v>78</v>
      </c>
      <c r="B29" s="1" t="s">
        <v>16</v>
      </c>
      <c r="C29" s="1">
        <f>Template!C29</f>
        <v>0.5</v>
      </c>
      <c r="D29" s="60">
        <v>0</v>
      </c>
      <c r="E29" s="1">
        <f t="shared" si="0"/>
        <v>0.5</v>
      </c>
      <c r="F29" s="1">
        <v>1</v>
      </c>
      <c r="G29" s="6">
        <f>Préventifs_tunnels!G613</f>
        <v>6699.31</v>
      </c>
      <c r="H29" s="6">
        <f t="shared" si="1"/>
        <v>3349.6550000000002</v>
      </c>
      <c r="I29" s="9" t="s">
        <v>2425</v>
      </c>
    </row>
    <row r="30" spans="1:9" ht="15" customHeight="1" x14ac:dyDescent="0.25">
      <c r="A30" s="1" t="s">
        <v>78</v>
      </c>
      <c r="B30" s="1" t="s">
        <v>17</v>
      </c>
      <c r="C30" s="1">
        <f>Template!C30</f>
        <v>0</v>
      </c>
      <c r="D30" s="60">
        <v>0</v>
      </c>
      <c r="E30" s="1">
        <f t="shared" si="0"/>
        <v>0</v>
      </c>
      <c r="F30" s="1">
        <v>1</v>
      </c>
      <c r="G30" s="6">
        <f>Préventifs_tunnels!G618</f>
        <v>6342.03</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Préventifs_tunnels!G623</f>
        <v>5460.27</v>
      </c>
      <c r="H31" s="6">
        <f t="shared" si="1"/>
        <v>2730.1350000000002</v>
      </c>
      <c r="I31" s="9" t="s">
        <v>2425</v>
      </c>
    </row>
    <row r="32" spans="1:9" ht="15" customHeight="1" x14ac:dyDescent="0.25">
      <c r="A32" s="1" t="s">
        <v>78</v>
      </c>
      <c r="B32" s="1" t="s">
        <v>35</v>
      </c>
      <c r="C32" s="1">
        <f>Template!C32</f>
        <v>0.5</v>
      </c>
      <c r="D32" s="60">
        <v>0</v>
      </c>
      <c r="E32" s="1">
        <f t="shared" si="0"/>
        <v>0.5</v>
      </c>
      <c r="F32" s="1">
        <v>1</v>
      </c>
      <c r="G32" s="6">
        <f>Préventifs_tunnels!G628</f>
        <v>7056.19</v>
      </c>
      <c r="H32" s="6">
        <f t="shared" si="1"/>
        <v>3528.0949999999998</v>
      </c>
      <c r="I32" s="9" t="s">
        <v>2425</v>
      </c>
    </row>
    <row r="33" spans="1:9" ht="15" customHeight="1" x14ac:dyDescent="0.25">
      <c r="A33" s="1" t="s">
        <v>78</v>
      </c>
      <c r="B33" s="1" t="s">
        <v>36</v>
      </c>
      <c r="C33" s="1">
        <f>Template!C33</f>
        <v>0</v>
      </c>
      <c r="D33" s="60">
        <v>0</v>
      </c>
      <c r="E33" s="1">
        <f t="shared" si="0"/>
        <v>0</v>
      </c>
      <c r="F33" s="1">
        <v>1</v>
      </c>
      <c r="G33" s="6">
        <f>Préventifs_tunnels!G633</f>
        <v>28638.5</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Préventifs_tunnels!G638</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tunnel'!AE50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tunnel'!AE50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tunnel'!AE55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tunnel'!AE56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tunnel'!AE57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tunnel'!AE58</f>
        <v>4</v>
      </c>
      <c r="G40" s="6">
        <f>Préventifs_tunnels!G811</f>
        <v>185.94</v>
      </c>
      <c r="H40" s="6">
        <f t="shared" si="1"/>
        <v>743.76</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2487</v>
      </c>
    </row>
    <row r="43" spans="1:9" ht="15" customHeight="1" x14ac:dyDescent="0.25">
      <c r="A43" s="1" t="s">
        <v>19</v>
      </c>
      <c r="B43" s="1" t="s">
        <v>2435</v>
      </c>
      <c r="C43" s="1">
        <f>Template!C43</f>
        <v>1</v>
      </c>
      <c r="D43" s="60">
        <v>0</v>
      </c>
      <c r="E43" s="1">
        <f t="shared" si="0"/>
        <v>1</v>
      </c>
      <c r="F43" s="62">
        <f>'Equipements par tunnel'!AE12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tunnel'!AE20</f>
        <v>46</v>
      </c>
      <c r="G45" s="6">
        <f>Préventifs_tunnels!G801</f>
        <v>33.6</v>
      </c>
      <c r="H45" s="6">
        <f t="shared" si="1"/>
        <v>1545.6000000000001</v>
      </c>
      <c r="I45" s="9" t="s">
        <v>2441</v>
      </c>
    </row>
    <row r="46" spans="1:9" ht="15" customHeight="1" x14ac:dyDescent="0.25">
      <c r="A46" s="1" t="s">
        <v>19</v>
      </c>
      <c r="B46" s="1" t="s">
        <v>66</v>
      </c>
      <c r="C46" s="1">
        <f>Template!C46</f>
        <v>1</v>
      </c>
      <c r="D46" s="60">
        <v>0</v>
      </c>
      <c r="E46" s="1">
        <f t="shared" si="0"/>
        <v>1</v>
      </c>
      <c r="F46" s="62">
        <f>'Equipements par tunnel'!AE21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tunnel'!AE25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tunnel'!AE26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Préventifs_tunnels!G832</f>
        <v>5513.22</v>
      </c>
      <c r="H52" s="6">
        <f t="shared" si="1"/>
        <v>5513.22</v>
      </c>
      <c r="I52" s="9" t="s">
        <v>2425</v>
      </c>
    </row>
    <row r="53" spans="1:9" ht="15" customHeight="1" x14ac:dyDescent="0.25">
      <c r="A53" s="1" t="s">
        <v>21</v>
      </c>
      <c r="B53" s="1" t="s">
        <v>103</v>
      </c>
      <c r="C53" s="1">
        <f>Template!C53</f>
        <v>1</v>
      </c>
      <c r="D53" s="60">
        <v>0</v>
      </c>
      <c r="E53" s="1">
        <f t="shared" si="0"/>
        <v>1</v>
      </c>
      <c r="F53" s="62">
        <f>'Equipements par tunnel'!AE35+'Equipements par tunnel'!AE37</f>
        <v>3</v>
      </c>
      <c r="G53" s="6">
        <f>Préventifs_tunnels!G835</f>
        <v>78.849999999999994</v>
      </c>
      <c r="H53" s="6">
        <f t="shared" si="1"/>
        <v>236.54999999999998</v>
      </c>
      <c r="I53" s="9" t="s">
        <v>2459</v>
      </c>
    </row>
    <row r="54" spans="1:9" ht="15" customHeight="1" x14ac:dyDescent="0.25">
      <c r="A54" s="1" t="s">
        <v>21</v>
      </c>
      <c r="B54" s="1" t="s">
        <v>104</v>
      </c>
      <c r="C54" s="1">
        <f>Template!C54</f>
        <v>1</v>
      </c>
      <c r="D54" s="60">
        <v>0</v>
      </c>
      <c r="E54" s="1">
        <f t="shared" si="0"/>
        <v>1</v>
      </c>
      <c r="F54" s="62">
        <f>'Equipements par tunnel'!AE33+'Equipements par tunnel'!AE34</f>
        <v>11</v>
      </c>
      <c r="G54" s="6">
        <f>Préventifs_tunnels!G836</f>
        <v>128.27000000000001</v>
      </c>
      <c r="H54" s="6">
        <f t="shared" si="1"/>
        <v>1410.97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Préventifs_tunnels!G877+Préventifs_tunnels!G878</f>
        <v>3078.4</v>
      </c>
      <c r="H58" s="6">
        <f t="shared" si="1"/>
        <v>3078.4</v>
      </c>
      <c r="I58" s="9" t="s">
        <v>2558</v>
      </c>
    </row>
    <row r="59" spans="1:9" ht="15" customHeight="1" x14ac:dyDescent="0.25">
      <c r="A59" s="1" t="s">
        <v>22</v>
      </c>
      <c r="B59" s="1" t="s">
        <v>2563</v>
      </c>
      <c r="C59" s="1">
        <f>Template!C59</f>
        <v>2</v>
      </c>
      <c r="D59" s="60">
        <v>0</v>
      </c>
      <c r="E59" s="1">
        <f t="shared" si="0"/>
        <v>2</v>
      </c>
      <c r="F59" s="1">
        <v>1</v>
      </c>
      <c r="G59" s="6">
        <f>Préventifs_tunnels!G925+Préventifs_tunnels!G926</f>
        <v>2843.2</v>
      </c>
      <c r="H59" s="6">
        <f t="shared" si="1"/>
        <v>5686.4</v>
      </c>
      <c r="I59" s="9" t="s">
        <v>2558</v>
      </c>
    </row>
    <row r="60" spans="1:9" ht="15" customHeight="1" x14ac:dyDescent="0.25">
      <c r="A60" s="1" t="s">
        <v>22</v>
      </c>
      <c r="B60" s="1" t="s">
        <v>37</v>
      </c>
      <c r="C60" s="1">
        <f>Template!C60</f>
        <v>1</v>
      </c>
      <c r="D60" s="60">
        <v>0</v>
      </c>
      <c r="E60" s="1">
        <f t="shared" si="0"/>
        <v>1</v>
      </c>
      <c r="F60" s="1">
        <v>1</v>
      </c>
      <c r="G60" s="6">
        <f>Préventifs_tunnels!G955</f>
        <v>133.80000000000001</v>
      </c>
      <c r="H60" s="6">
        <f t="shared" si="1"/>
        <v>133.80000000000001</v>
      </c>
      <c r="I60" s="9" t="s">
        <v>2425</v>
      </c>
    </row>
    <row r="61" spans="1:9" ht="15" customHeight="1" x14ac:dyDescent="0.25">
      <c r="A61" s="1" t="s">
        <v>27</v>
      </c>
      <c r="B61" s="1" t="s">
        <v>28</v>
      </c>
      <c r="C61" s="1">
        <f>Template!C61</f>
        <v>1</v>
      </c>
      <c r="D61" s="60">
        <v>0</v>
      </c>
      <c r="E61" s="1">
        <f t="shared" si="0"/>
        <v>1</v>
      </c>
      <c r="F61" s="1">
        <v>1</v>
      </c>
      <c r="G61" s="6">
        <f>Préventifs_tunnels!G982</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Préventifs_tunnels!G1032</f>
        <v>5814.24</v>
      </c>
      <c r="H62" s="6">
        <f t="shared" si="1"/>
        <v>17442.72</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Préventifs_tunnels!G1032</f>
        <v>5814.24</v>
      </c>
      <c r="H64" s="6">
        <f t="shared" si="1"/>
        <v>5814.24</v>
      </c>
      <c r="I64" s="9" t="s">
        <v>2425</v>
      </c>
    </row>
    <row r="65" spans="1:11" ht="15" customHeight="1" x14ac:dyDescent="0.25">
      <c r="A65" s="1" t="s">
        <v>27</v>
      </c>
      <c r="B65" s="1" t="s">
        <v>85</v>
      </c>
      <c r="C65" s="1">
        <f>Template!C65</f>
        <v>1</v>
      </c>
      <c r="D65" s="60">
        <v>0</v>
      </c>
      <c r="E65" s="1">
        <f t="shared" si="0"/>
        <v>1</v>
      </c>
      <c r="F65" s="62">
        <f>'Equipements par tunnel'!AE27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tunnel'!AE29</f>
        <v>1</v>
      </c>
      <c r="G70" s="6">
        <f>Préventifs_tunnels!G992</f>
        <v>686</v>
      </c>
      <c r="H70" s="6">
        <f t="shared" si="1"/>
        <v>686</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2555</v>
      </c>
    </row>
    <row r="72" spans="1:11" ht="14.25" x14ac:dyDescent="0.25">
      <c r="A72" s="1" t="s">
        <v>2566</v>
      </c>
      <c r="B72" s="1" t="s">
        <v>2567</v>
      </c>
      <c r="C72" s="1">
        <f>Template!C72</f>
        <v>1</v>
      </c>
      <c r="D72" s="60">
        <v>0</v>
      </c>
      <c r="E72" s="1">
        <f t="shared" si="2"/>
        <v>1</v>
      </c>
      <c r="F72" s="1">
        <v>1</v>
      </c>
      <c r="G72" s="6">
        <v>8932</v>
      </c>
      <c r="H72" s="6">
        <f>E72*F72*G72</f>
        <v>8932</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K72"/>
  <sheetViews>
    <sheetView workbookViewId="0">
      <pane ySplit="2" topLeftCell="A52" activePane="bottomLeft" state="frozen"/>
      <selection activeCell="H71" sqref="H3:H71"/>
      <selection pane="bottomLeft" activeCell="G67" sqref="G6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2493</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SUM(Préventifs_tunnels!G173)</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tunnel'!AG51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Préventifs_tunnels!G288</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Préventifs_tunnels!G293</f>
        <v>5279.03</v>
      </c>
      <c r="H14" s="6">
        <f t="shared" si="1"/>
        <v>21116.12</v>
      </c>
      <c r="I14" s="9" t="s">
        <v>2426</v>
      </c>
    </row>
    <row r="15" spans="1:9" ht="15" customHeight="1" x14ac:dyDescent="0.25">
      <c r="A15" s="1" t="s">
        <v>9</v>
      </c>
      <c r="B15" s="1" t="s">
        <v>10</v>
      </c>
      <c r="C15" s="1">
        <f>Template!C15</f>
        <v>0.4</v>
      </c>
      <c r="D15" s="60">
        <v>0</v>
      </c>
      <c r="E15" s="1">
        <f t="shared" si="0"/>
        <v>0.4</v>
      </c>
      <c r="F15" s="1">
        <v>2</v>
      </c>
      <c r="G15" s="6">
        <f>SUM(Préventifs_tunnels!G304:G306)</f>
        <v>31431.160000000003</v>
      </c>
      <c r="H15" s="6">
        <f t="shared" si="1"/>
        <v>25144.928000000004</v>
      </c>
      <c r="I15" s="68" t="s">
        <v>2518</v>
      </c>
    </row>
    <row r="16" spans="1:9" ht="15" customHeight="1" x14ac:dyDescent="0.25">
      <c r="A16" s="1" t="s">
        <v>76</v>
      </c>
      <c r="B16" s="1" t="s">
        <v>12</v>
      </c>
      <c r="C16" s="1">
        <f>Template!C16</f>
        <v>2</v>
      </c>
      <c r="D16" s="60">
        <v>0</v>
      </c>
      <c r="E16" s="1">
        <f t="shared" si="0"/>
        <v>2</v>
      </c>
      <c r="F16" s="1">
        <v>2</v>
      </c>
      <c r="G16" s="6">
        <f>Préventifs_tunnels!G334</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Préventifs_tunnels!G359</f>
        <v>732.16</v>
      </c>
      <c r="H17" s="6">
        <f t="shared" si="1"/>
        <v>2928.64</v>
      </c>
      <c r="I17" s="9" t="s">
        <v>2426</v>
      </c>
    </row>
    <row r="18" spans="1:9" ht="15" customHeight="1" x14ac:dyDescent="0.25">
      <c r="A18" s="1" t="s">
        <v>76</v>
      </c>
      <c r="B18" s="1" t="s">
        <v>75</v>
      </c>
      <c r="C18" s="1">
        <f>Template!C18</f>
        <v>1</v>
      </c>
      <c r="D18" s="60">
        <v>0</v>
      </c>
      <c r="E18" s="1">
        <f t="shared" si="0"/>
        <v>1</v>
      </c>
      <c r="F18" s="62">
        <f>'Equipements par tunnel'!AG59</f>
        <v>9</v>
      </c>
      <c r="G18" s="6">
        <f>Préventifs_tunnels!G361</f>
        <v>61.7</v>
      </c>
      <c r="H18" s="6">
        <f t="shared" si="1"/>
        <v>555.30000000000007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2494</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2494</v>
      </c>
    </row>
    <row r="21" spans="1:9" ht="15" customHeight="1" x14ac:dyDescent="0.25">
      <c r="A21" s="1" t="s">
        <v>14</v>
      </c>
      <c r="B21" s="1" t="s">
        <v>2423</v>
      </c>
      <c r="C21" s="1">
        <f>Template!C21</f>
        <v>1</v>
      </c>
      <c r="D21" s="60">
        <v>0</v>
      </c>
      <c r="E21" s="1">
        <f t="shared" si="0"/>
        <v>1</v>
      </c>
      <c r="F21" s="62">
        <f>'Equipements par tunnel'!AG4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tunnel'!AG6</f>
        <v>7</v>
      </c>
      <c r="G22" s="6">
        <f>Préventifs_tunnels!G407</f>
        <v>88.19</v>
      </c>
      <c r="H22" s="6">
        <f t="shared" si="1"/>
        <v>617.32999999999993</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2494</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2494</v>
      </c>
    </row>
    <row r="25" spans="1:9" ht="15" customHeight="1" x14ac:dyDescent="0.25">
      <c r="A25" s="1" t="s">
        <v>78</v>
      </c>
      <c r="B25" s="1" t="s">
        <v>31</v>
      </c>
      <c r="C25" s="1">
        <f>Template!C25</f>
        <v>0.5</v>
      </c>
      <c r="D25" s="60">
        <v>0</v>
      </c>
      <c r="E25" s="1">
        <f t="shared" si="0"/>
        <v>0.5</v>
      </c>
      <c r="F25" s="1">
        <v>1</v>
      </c>
      <c r="G25" s="6">
        <f>Préventifs_tunnels!G594</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Préventifs_tunnels!G599</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Préventifs_tunnels!G604</f>
        <v>3677.13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Préventifs_tunnels!G614</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Préventifs_tunnels!G619</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Préventifs_tunnels!G624</f>
        <v>2386.1</v>
      </c>
      <c r="H31" s="6">
        <f t="shared" si="1"/>
        <v>1193.05</v>
      </c>
      <c r="I31" s="9" t="s">
        <v>2425</v>
      </c>
    </row>
    <row r="32" spans="1:9" ht="15" customHeight="1" x14ac:dyDescent="0.25">
      <c r="A32" s="1" t="s">
        <v>78</v>
      </c>
      <c r="B32" s="1" t="s">
        <v>35</v>
      </c>
      <c r="C32" s="1">
        <f>Template!C32</f>
        <v>0.5</v>
      </c>
      <c r="D32" s="60">
        <v>0</v>
      </c>
      <c r="E32" s="1">
        <f t="shared" si="0"/>
        <v>0.5</v>
      </c>
      <c r="F32" s="1">
        <v>1</v>
      </c>
      <c r="G32" s="6">
        <f>Préventifs_tunnels!G629</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Préventifs_tunnels!G634</f>
        <v>7663.99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Préventifs_tunnels!G639</f>
        <v>2441.0100000000002</v>
      </c>
      <c r="H34" s="6">
        <f t="shared" si="1"/>
        <v>2441.0100000000002</v>
      </c>
      <c r="I34" s="9" t="s">
        <v>2425</v>
      </c>
    </row>
    <row r="35" spans="1:9" ht="15" customHeight="1" x14ac:dyDescent="0.25">
      <c r="A35" s="1" t="s">
        <v>78</v>
      </c>
      <c r="B35" s="1" t="s">
        <v>73</v>
      </c>
      <c r="C35" s="1">
        <f>Template!C35</f>
        <v>0.5</v>
      </c>
      <c r="D35" s="60">
        <v>0</v>
      </c>
      <c r="E35" s="1">
        <f t="shared" si="0"/>
        <v>0.5</v>
      </c>
      <c r="F35" s="62">
        <f>'Equipements par tunnel'!AG50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tunnel'!AG50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tunnel'!AG56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tunnel'!AG57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2493</v>
      </c>
    </row>
    <row r="43" spans="1:9" ht="15" customHeight="1" x14ac:dyDescent="0.25">
      <c r="A43" s="1" t="s">
        <v>19</v>
      </c>
      <c r="B43" s="1" t="s">
        <v>2435</v>
      </c>
      <c r="C43" s="1">
        <f>Template!C43</f>
        <v>1</v>
      </c>
      <c r="D43" s="60">
        <v>0</v>
      </c>
      <c r="E43" s="1">
        <f t="shared" si="0"/>
        <v>1</v>
      </c>
      <c r="F43" s="62">
        <f>'Equipements par tunnel'!AG12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tunnel'!AG20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tunnel'!AG21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tunnel'!AG23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tunnel'!AG24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tunnel'!AG25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tunnel'!AG26</f>
        <v>6</v>
      </c>
      <c r="G51" s="6">
        <f>Préventifs_tunnels!G807</f>
        <v>15.75</v>
      </c>
      <c r="H51" s="6">
        <f t="shared" si="1"/>
        <v>94.5</v>
      </c>
      <c r="I51" s="9" t="s">
        <v>2447</v>
      </c>
    </row>
    <row r="52" spans="1:9" ht="15" customHeight="1" x14ac:dyDescent="0.25">
      <c r="A52" s="1" t="s">
        <v>21</v>
      </c>
      <c r="B52" s="1" t="s">
        <v>64</v>
      </c>
      <c r="C52" s="1">
        <f>Template!C52</f>
        <v>1</v>
      </c>
      <c r="D52" s="60">
        <v>0</v>
      </c>
      <c r="E52" s="1">
        <f t="shared" si="0"/>
        <v>1</v>
      </c>
      <c r="F52" s="1">
        <v>1</v>
      </c>
      <c r="G52" s="6">
        <f>Préventifs_tunnels!G833</f>
        <v>7613.49</v>
      </c>
      <c r="H52" s="6">
        <f t="shared" si="1"/>
        <v>7613.49</v>
      </c>
      <c r="I52" s="9" t="s">
        <v>2425</v>
      </c>
    </row>
    <row r="53" spans="1:9" ht="15" customHeight="1" x14ac:dyDescent="0.25">
      <c r="A53" s="1" t="s">
        <v>21</v>
      </c>
      <c r="B53" s="1" t="s">
        <v>103</v>
      </c>
      <c r="C53" s="1">
        <f>Template!C53</f>
        <v>1</v>
      </c>
      <c r="D53" s="60">
        <v>0</v>
      </c>
      <c r="E53" s="1">
        <f t="shared" si="0"/>
        <v>1</v>
      </c>
      <c r="F53" s="62">
        <f>'Equipements par tunnel'!AG35+'Equipements par tunnel'!AG37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tunnel'!AG33+'Equipements par tunnel'!AG34</f>
        <v>29</v>
      </c>
      <c r="G54" s="6">
        <f>Préventifs_tunnels!G836</f>
        <v>128.27000000000001</v>
      </c>
      <c r="H54" s="6">
        <f t="shared" si="1"/>
        <v>3719.8300000000004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Préventifs_tunnels!G879+Préventifs_tunnels!G880</f>
        <v>4420</v>
      </c>
      <c r="H58" s="6">
        <f t="shared" si="1"/>
        <v>4420</v>
      </c>
      <c r="I58" s="9" t="s">
        <v>2558</v>
      </c>
    </row>
    <row r="59" spans="1:9" ht="15" customHeight="1" x14ac:dyDescent="0.25">
      <c r="A59" s="1" t="s">
        <v>22</v>
      </c>
      <c r="B59" s="1" t="s">
        <v>2563</v>
      </c>
      <c r="C59" s="1">
        <f>Template!C59</f>
        <v>2</v>
      </c>
      <c r="D59" s="60">
        <v>0</v>
      </c>
      <c r="E59" s="1">
        <f t="shared" si="0"/>
        <v>2</v>
      </c>
      <c r="F59" s="1">
        <v>1</v>
      </c>
      <c r="G59" s="6">
        <f>Préventifs_tunnels!G927+Préventifs_tunnels!G928</f>
        <v>2843.2</v>
      </c>
      <c r="H59" s="6">
        <f t="shared" si="1"/>
        <v>5686.4</v>
      </c>
      <c r="I59" s="9" t="s">
        <v>2558</v>
      </c>
    </row>
    <row r="60" spans="1:9" ht="15" customHeight="1" x14ac:dyDescent="0.25">
      <c r="A60" s="1" t="s">
        <v>22</v>
      </c>
      <c r="B60" s="1" t="s">
        <v>37</v>
      </c>
      <c r="C60" s="1">
        <f>Template!C60</f>
        <v>1</v>
      </c>
      <c r="D60" s="60">
        <v>0</v>
      </c>
      <c r="E60" s="1">
        <f t="shared" si="0"/>
        <v>1</v>
      </c>
      <c r="F60" s="1">
        <v>1</v>
      </c>
      <c r="G60" s="6">
        <f>Préventifs_tunnels!G956</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Préventifs_tunnels!G983</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Préventifs_tunnels!G1092</f>
        <v>1252</v>
      </c>
      <c r="H62" s="6">
        <f t="shared" si="1"/>
        <v>3756</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Préventifs_tunnels!G1033</f>
        <v>1934.62</v>
      </c>
      <c r="H64" s="6">
        <f t="shared" si="1"/>
        <v>1934.62</v>
      </c>
      <c r="I64" s="9" t="s">
        <v>2425</v>
      </c>
    </row>
    <row r="65" spans="1:11" ht="15" customHeight="1" x14ac:dyDescent="0.25">
      <c r="A65" s="1" t="s">
        <v>27</v>
      </c>
      <c r="B65" s="1" t="s">
        <v>85</v>
      </c>
      <c r="C65" s="1">
        <f>Template!C65</f>
        <v>1</v>
      </c>
      <c r="D65" s="60">
        <v>0</v>
      </c>
      <c r="E65" s="1">
        <f t="shared" si="0"/>
        <v>1</v>
      </c>
      <c r="F65" s="62">
        <f>'Equipements par tunnel'!AG27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tunnel'!AG29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2555</v>
      </c>
    </row>
    <row r="72" spans="1:11" ht="14.25" x14ac:dyDescent="0.25">
      <c r="A72" s="1" t="s">
        <v>2566</v>
      </c>
      <c r="B72" s="1" t="s">
        <v>2567</v>
      </c>
      <c r="C72" s="1">
        <f>Template!C72</f>
        <v>1</v>
      </c>
      <c r="D72" s="60">
        <v>0</v>
      </c>
      <c r="E72" s="1">
        <f t="shared" si="2"/>
        <v>1</v>
      </c>
      <c r="F72" s="1">
        <v>1</v>
      </c>
      <c r="G72" s="6">
        <v>8690</v>
      </c>
      <c r="H72" s="6">
        <f>E72*F72*G72</f>
        <v>8690</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K72"/>
  <sheetViews>
    <sheetView topLeftCell="D1" workbookViewId="0">
      <pane ySplit="2" topLeftCell="A3" activePane="bottomLeft" state="frozen"/>
      <selection activeCell="H71" sqref="H3:H71"/>
      <selection pane="bottomLeft" activeCell="D1" sqref="D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49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(Préventifs_tunnels!G57+Préventifs_tunnels!G58)/2</f>
        <v>507</v>
      </c>
      <c r="H3" s="6">
        <f>E3*F3*G3</f>
        <v>6084</v>
      </c>
      <c r="I3" s="68" t="s">
        <v>2500</v>
      </c>
    </row>
    <row r="4" spans="1:9" ht="15" customHeight="1" x14ac:dyDescent="0.25">
      <c r="A4" s="1" t="s">
        <v>8</v>
      </c>
      <c r="B4" s="1" t="s">
        <v>93</v>
      </c>
      <c r="C4" s="1">
        <f>Template!C4</f>
        <v>6</v>
      </c>
      <c r="D4" s="60">
        <v>0</v>
      </c>
      <c r="E4" s="1">
        <f t="shared" si="0"/>
        <v>6</v>
      </c>
      <c r="F4" s="1">
        <v>2</v>
      </c>
      <c r="G4" s="6">
        <f>(Préventifs_tunnels!G87+Préventifs_tunnels!G88)/2</f>
        <v>1306</v>
      </c>
      <c r="H4" s="6">
        <f>E4*F4*G4</f>
        <v>15672</v>
      </c>
      <c r="I4" s="68" t="s">
        <v>2500</v>
      </c>
    </row>
    <row r="5" spans="1:9" ht="15" customHeight="1" x14ac:dyDescent="0.25">
      <c r="A5" s="1" t="s">
        <v>8</v>
      </c>
      <c r="B5" s="1" t="s">
        <v>2</v>
      </c>
      <c r="C5" s="1">
        <f>Template!C5</f>
        <v>1</v>
      </c>
      <c r="D5" s="60">
        <v>0</v>
      </c>
      <c r="E5" s="1">
        <f t="shared" si="0"/>
        <v>1</v>
      </c>
      <c r="F5" s="1">
        <v>2</v>
      </c>
      <c r="G5" s="6">
        <f>(Préventifs_tunnels!G27+Préventifs_tunnels!G28)/2</f>
        <v>1407</v>
      </c>
      <c r="H5" s="6">
        <f t="shared" ref="H5:H70" si="1">E5*F5*G5</f>
        <v>2814</v>
      </c>
      <c r="I5" s="68" t="s">
        <v>2500</v>
      </c>
    </row>
    <row r="6" spans="1:9" ht="15" customHeight="1" x14ac:dyDescent="0.25">
      <c r="A6" s="1" t="s">
        <v>3</v>
      </c>
      <c r="B6" s="1" t="s">
        <v>4</v>
      </c>
      <c r="C6" s="1">
        <f>Template!C6</f>
        <v>2</v>
      </c>
      <c r="D6" s="60">
        <v>0</v>
      </c>
      <c r="E6" s="1">
        <f t="shared" si="0"/>
        <v>2</v>
      </c>
      <c r="F6" s="1">
        <v>2</v>
      </c>
      <c r="G6" s="6">
        <f>Préventifs_tunnels!G109</f>
        <v>8670.61</v>
      </c>
      <c r="H6" s="6">
        <f t="shared" si="1"/>
        <v>34682.44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SUM(Préventifs_tunnels!G175:G176)</f>
        <v>1729.6</v>
      </c>
      <c r="H9" s="6">
        <f t="shared" si="1"/>
        <v>1729.6</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tunnel'!AF51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Préventifs_tunnels!G285</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Préventifs_tunnels!G290</f>
        <v>5449.18</v>
      </c>
      <c r="H14" s="6">
        <f t="shared" si="1"/>
        <v>21796.720000000001</v>
      </c>
      <c r="I14" s="9" t="s">
        <v>2426</v>
      </c>
    </row>
    <row r="15" spans="1:9" ht="15" customHeight="1" x14ac:dyDescent="0.25">
      <c r="A15" s="1" t="s">
        <v>9</v>
      </c>
      <c r="B15" s="1" t="s">
        <v>10</v>
      </c>
      <c r="C15" s="1">
        <f>Template!C15</f>
        <v>0.4</v>
      </c>
      <c r="D15" s="60">
        <v>0</v>
      </c>
      <c r="E15" s="1">
        <f t="shared" si="0"/>
        <v>0.4</v>
      </c>
      <c r="F15" s="1">
        <v>2</v>
      </c>
      <c r="G15" s="6">
        <f>SUM(Préventifs_tunnels!G295:G297)</f>
        <v>37088.79</v>
      </c>
      <c r="H15" s="6">
        <f t="shared" si="1"/>
        <v>29671.032000000003</v>
      </c>
      <c r="I15" s="68" t="s">
        <v>2518</v>
      </c>
    </row>
    <row r="16" spans="1:9" ht="15" customHeight="1" x14ac:dyDescent="0.25">
      <c r="A16" s="1" t="s">
        <v>76</v>
      </c>
      <c r="B16" s="1" t="s">
        <v>12</v>
      </c>
      <c r="C16" s="1">
        <f>Template!C16</f>
        <v>2</v>
      </c>
      <c r="D16" s="60">
        <v>0</v>
      </c>
      <c r="E16" s="1">
        <f t="shared" si="0"/>
        <v>2</v>
      </c>
      <c r="F16" s="1">
        <v>2</v>
      </c>
      <c r="G16" s="6">
        <f>Préventifs_tunnels!G331</f>
        <v>714.56</v>
      </c>
      <c r="H16" s="6">
        <f t="shared" si="1"/>
        <v>2858.24</v>
      </c>
      <c r="I16" s="9" t="s">
        <v>2426</v>
      </c>
    </row>
    <row r="17" spans="1:9" ht="15" customHeight="1" x14ac:dyDescent="0.25">
      <c r="A17" s="1" t="s">
        <v>76</v>
      </c>
      <c r="B17" s="1" t="s">
        <v>13</v>
      </c>
      <c r="C17" s="1">
        <f>Template!C17</f>
        <v>2</v>
      </c>
      <c r="D17" s="60">
        <v>0</v>
      </c>
      <c r="E17" s="1">
        <f t="shared" si="0"/>
        <v>2</v>
      </c>
      <c r="F17" s="1">
        <v>2</v>
      </c>
      <c r="G17" s="6">
        <f>Préventifs_tunnels!G356</f>
        <v>2096.0700000000002</v>
      </c>
      <c r="H17" s="6">
        <f t="shared" si="1"/>
        <v>8384.2800000000007</v>
      </c>
      <c r="I17" s="9" t="s">
        <v>2426</v>
      </c>
    </row>
    <row r="18" spans="1:9" ht="15" customHeight="1" x14ac:dyDescent="0.25">
      <c r="A18" s="1" t="s">
        <v>76</v>
      </c>
      <c r="B18" s="1" t="s">
        <v>75</v>
      </c>
      <c r="C18" s="1">
        <f>Template!C18</f>
        <v>1</v>
      </c>
      <c r="D18" s="60">
        <v>0</v>
      </c>
      <c r="E18" s="1">
        <f t="shared" si="0"/>
        <v>1</v>
      </c>
      <c r="F18" s="62">
        <f>'Equipements par tunnel'!AF59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2491</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2491</v>
      </c>
    </row>
    <row r="21" spans="1:9" ht="15" customHeight="1" x14ac:dyDescent="0.25">
      <c r="A21" s="1" t="s">
        <v>14</v>
      </c>
      <c r="B21" s="1" t="s">
        <v>2423</v>
      </c>
      <c r="C21" s="1">
        <f>Template!C21</f>
        <v>1</v>
      </c>
      <c r="D21" s="60">
        <v>0</v>
      </c>
      <c r="E21" s="1">
        <f t="shared" si="0"/>
        <v>1</v>
      </c>
      <c r="F21" s="62">
        <f>'Equipements par tunnel'!AF4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tunnel'!AF6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2491</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2491</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2491</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2491</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2491</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2491</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2491</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2491</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2491</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2491</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2491</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2491</v>
      </c>
    </row>
    <row r="35" spans="1:9" ht="15" customHeight="1" x14ac:dyDescent="0.25">
      <c r="A35" s="1" t="s">
        <v>78</v>
      </c>
      <c r="B35" s="1" t="s">
        <v>73</v>
      </c>
      <c r="C35" s="1">
        <f>Template!C35</f>
        <v>0.5</v>
      </c>
      <c r="D35" s="60">
        <v>0</v>
      </c>
      <c r="E35" s="1">
        <f t="shared" si="0"/>
        <v>0.5</v>
      </c>
      <c r="F35" s="62">
        <f>'Equipements par tunnel'!AF50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tunnel'!AF50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tunnel'!AF56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tunnel'!AF57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Préventifs_tunnels!G793</f>
        <v>6303.15</v>
      </c>
      <c r="H42" s="6">
        <f t="shared" si="1"/>
        <v>50425.2</v>
      </c>
      <c r="I42" s="9" t="s">
        <v>2426</v>
      </c>
    </row>
    <row r="43" spans="1:9" ht="15" customHeight="1" x14ac:dyDescent="0.25">
      <c r="A43" s="1" t="s">
        <v>19</v>
      </c>
      <c r="B43" s="1" t="s">
        <v>2435</v>
      </c>
      <c r="C43" s="1">
        <f>Template!C43</f>
        <v>1</v>
      </c>
      <c r="D43" s="60">
        <v>0</v>
      </c>
      <c r="E43" s="1">
        <f t="shared" si="0"/>
        <v>1</v>
      </c>
      <c r="F43" s="62">
        <f>'Equipements par tunnel'!AF12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tunnel'!AF20</f>
        <v>44</v>
      </c>
      <c r="G45" s="6">
        <f>Préventifs_tunnels!G801</f>
        <v>33.6</v>
      </c>
      <c r="H45" s="6">
        <f t="shared" si="1"/>
        <v>1478.4</v>
      </c>
      <c r="I45" s="9" t="s">
        <v>2441</v>
      </c>
    </row>
    <row r="46" spans="1:9" ht="15" customHeight="1" x14ac:dyDescent="0.25">
      <c r="A46" s="1" t="s">
        <v>19</v>
      </c>
      <c r="B46" s="1" t="s">
        <v>66</v>
      </c>
      <c r="C46" s="1">
        <f>Template!C46</f>
        <v>1</v>
      </c>
      <c r="D46" s="60">
        <v>0</v>
      </c>
      <c r="E46" s="1">
        <f t="shared" si="0"/>
        <v>1</v>
      </c>
      <c r="F46" s="62">
        <f>'Equipements par tunnel'!AF21</f>
        <v>45</v>
      </c>
      <c r="G46" s="6">
        <f>Préventifs_tunnels!G802</f>
        <v>21</v>
      </c>
      <c r="H46" s="6">
        <f t="shared" si="1"/>
        <v>945</v>
      </c>
      <c r="I46" s="9" t="s">
        <v>2442</v>
      </c>
    </row>
    <row r="47" spans="1:9" ht="15" customHeight="1" x14ac:dyDescent="0.25">
      <c r="A47" s="1" t="s">
        <v>19</v>
      </c>
      <c r="B47" s="1" t="s">
        <v>67</v>
      </c>
      <c r="C47" s="1">
        <f>Template!C47</f>
        <v>1</v>
      </c>
      <c r="D47" s="60">
        <v>0</v>
      </c>
      <c r="E47" s="1">
        <f t="shared" si="0"/>
        <v>1</v>
      </c>
      <c r="F47" s="62">
        <f>'Equipements par tunnel'!AF22</f>
        <v>3</v>
      </c>
      <c r="G47" s="6">
        <f>Préventifs_tunnels!G803</f>
        <v>36.75</v>
      </c>
      <c r="H47" s="6">
        <f t="shared" si="1"/>
        <v>110.25</v>
      </c>
      <c r="I47" s="9" t="s">
        <v>2443</v>
      </c>
    </row>
    <row r="48" spans="1:9" ht="15" customHeight="1" x14ac:dyDescent="0.25">
      <c r="A48" s="1" t="s">
        <v>19</v>
      </c>
      <c r="B48" s="1" t="s">
        <v>68</v>
      </c>
      <c r="C48" s="1">
        <f>Template!C48</f>
        <v>1</v>
      </c>
      <c r="D48" s="60">
        <v>0</v>
      </c>
      <c r="E48" s="1">
        <f t="shared" si="0"/>
        <v>1</v>
      </c>
      <c r="F48" s="62">
        <f>'Equipements par tunnel'!AF23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tunnel'!AF25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tunnel'!AF26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Préventifs_tunnels!G834</f>
        <v>9212.68</v>
      </c>
      <c r="H52" s="6">
        <f t="shared" si="1"/>
        <v>9212.68</v>
      </c>
      <c r="I52" s="9" t="s">
        <v>2425</v>
      </c>
    </row>
    <row r="53" spans="1:9" ht="15" customHeight="1" x14ac:dyDescent="0.25">
      <c r="A53" s="1" t="s">
        <v>21</v>
      </c>
      <c r="B53" s="1" t="s">
        <v>103</v>
      </c>
      <c r="C53" s="1">
        <f>Template!C53</f>
        <v>1</v>
      </c>
      <c r="D53" s="60">
        <v>0</v>
      </c>
      <c r="E53" s="1">
        <f t="shared" si="0"/>
        <v>1</v>
      </c>
      <c r="F53" s="62">
        <f>'Equipements par tunnel'!AF35+'Equipements par tunnel'!AF37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tunnel'!AF33+'Equipements par tunnel'!AF34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(Préventifs_tunnels!G881+Préventifs_tunnels!G882)/2</f>
        <v>3200.8</v>
      </c>
      <c r="H58" s="6">
        <f t="shared" si="1"/>
        <v>3200.8</v>
      </c>
      <c r="I58" s="9" t="s">
        <v>2560</v>
      </c>
    </row>
    <row r="59" spans="1:9" ht="15" customHeight="1" x14ac:dyDescent="0.25">
      <c r="A59" s="1" t="s">
        <v>22</v>
      </c>
      <c r="B59" s="1" t="s">
        <v>2563</v>
      </c>
      <c r="C59" s="1">
        <f>Template!C59</f>
        <v>2</v>
      </c>
      <c r="D59" s="60">
        <v>0</v>
      </c>
      <c r="E59" s="1">
        <f t="shared" si="0"/>
        <v>2</v>
      </c>
      <c r="F59" s="1">
        <v>1</v>
      </c>
      <c r="G59" s="6">
        <f>(Préventifs_tunnels!G929+Préventifs_tunnels!G930)/2</f>
        <v>1624.7</v>
      </c>
      <c r="H59" s="6">
        <f t="shared" si="1"/>
        <v>3249.4</v>
      </c>
      <c r="I59" s="9" t="s">
        <v>2560</v>
      </c>
    </row>
    <row r="60" spans="1:9" ht="15" customHeight="1" x14ac:dyDescent="0.25">
      <c r="A60" s="1" t="s">
        <v>22</v>
      </c>
      <c r="B60" s="1" t="s">
        <v>37</v>
      </c>
      <c r="C60" s="1">
        <f>Template!C60</f>
        <v>1</v>
      </c>
      <c r="D60" s="60">
        <v>0</v>
      </c>
      <c r="E60" s="1">
        <f t="shared" si="0"/>
        <v>1</v>
      </c>
      <c r="F60" s="1">
        <v>1</v>
      </c>
      <c r="G60" s="6">
        <f>Préventifs_tunnels!G957/2</f>
        <v>96.65</v>
      </c>
      <c r="H60" s="6">
        <f t="shared" si="1"/>
        <v>96.65</v>
      </c>
      <c r="I60" s="9" t="s">
        <v>2491</v>
      </c>
    </row>
    <row r="61" spans="1:9" ht="15" customHeight="1" x14ac:dyDescent="0.25">
      <c r="A61" s="1" t="s">
        <v>27</v>
      </c>
      <c r="B61" s="1" t="s">
        <v>28</v>
      </c>
      <c r="C61" s="1">
        <f>Template!C61</f>
        <v>1</v>
      </c>
      <c r="D61" s="60">
        <v>0</v>
      </c>
      <c r="E61" s="1">
        <f t="shared" si="0"/>
        <v>1</v>
      </c>
      <c r="F61" s="1">
        <v>1</v>
      </c>
      <c r="G61" s="6">
        <f>Préventifs_tunnels!G986</f>
        <v>2402</v>
      </c>
      <c r="H61" s="6">
        <f t="shared" si="1"/>
        <v>2402</v>
      </c>
      <c r="I61" s="9" t="s">
        <v>2425</v>
      </c>
    </row>
    <row r="62" spans="1:9" ht="15" customHeight="1" x14ac:dyDescent="0.25">
      <c r="A62" s="1" t="s">
        <v>27</v>
      </c>
      <c r="B62" s="1" t="s">
        <v>83</v>
      </c>
      <c r="C62" s="1">
        <f>Template!C62</f>
        <v>3</v>
      </c>
      <c r="D62" s="60">
        <v>0</v>
      </c>
      <c r="E62" s="1">
        <f t="shared" si="0"/>
        <v>3</v>
      </c>
      <c r="F62" s="1">
        <v>1</v>
      </c>
      <c r="G62" s="6">
        <f>SUM(Préventifs_tunnels!G1093:G1094)</f>
        <v>463.4</v>
      </c>
      <c r="H62" s="6">
        <f t="shared" si="1"/>
        <v>1390.1999999999998</v>
      </c>
      <c r="I62" s="9" t="s">
        <v>2492</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tunnel'!AF28</f>
        <v>2</v>
      </c>
      <c r="G64" s="6">
        <f>SUM(Préventifs_tunnels!G1093:G1094)</f>
        <v>463.4</v>
      </c>
      <c r="H64" s="6">
        <f t="shared" si="1"/>
        <v>926.8</v>
      </c>
      <c r="I64" s="9" t="s">
        <v>2492</v>
      </c>
    </row>
    <row r="65" spans="1:11" ht="15" customHeight="1" x14ac:dyDescent="0.25">
      <c r="A65" s="1" t="s">
        <v>27</v>
      </c>
      <c r="B65" s="1" t="s">
        <v>85</v>
      </c>
      <c r="C65" s="1">
        <f>Template!C65</f>
        <v>1</v>
      </c>
      <c r="D65" s="60">
        <v>0</v>
      </c>
      <c r="E65" s="1">
        <f t="shared" si="0"/>
        <v>1</v>
      </c>
      <c r="F65" s="62">
        <f>'Equipements par tunnel'!AF27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tunnel'!AF15</f>
        <v>12</v>
      </c>
      <c r="G67" s="6">
        <f>Préventifs_tunnels!G989</f>
        <v>206</v>
      </c>
      <c r="H67" s="6">
        <f t="shared" si="1"/>
        <v>2472</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tunnel'!AF29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2555</v>
      </c>
    </row>
    <row r="72" spans="1:11" ht="14.25" x14ac:dyDescent="0.25">
      <c r="A72" s="1" t="s">
        <v>2566</v>
      </c>
      <c r="B72" s="1" t="s">
        <v>2567</v>
      </c>
      <c r="C72" s="1">
        <f>Template!C72</f>
        <v>1</v>
      </c>
      <c r="D72" s="60">
        <v>0</v>
      </c>
      <c r="E72" s="1">
        <f t="shared" si="2"/>
        <v>1</v>
      </c>
      <c r="F72" s="1">
        <v>1</v>
      </c>
      <c r="G72" s="6">
        <v>25591</v>
      </c>
      <c r="H72" s="6">
        <f>E72*F72*G72</f>
        <v>25591</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K72"/>
  <sheetViews>
    <sheetView workbookViewId="0">
      <pane ySplit="2" topLeftCell="A53"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53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(Préventifs_tunnels!G57+Préventifs_tunnels!G58)/2</f>
        <v>507</v>
      </c>
      <c r="H3" s="6">
        <f>E3*F3*G3</f>
        <v>3042</v>
      </c>
      <c r="I3" s="68" t="s">
        <v>2500</v>
      </c>
    </row>
    <row r="4" spans="1:9" ht="15" customHeight="1" x14ac:dyDescent="0.25">
      <c r="A4" s="1" t="s">
        <v>8</v>
      </c>
      <c r="B4" s="1" t="s">
        <v>93</v>
      </c>
      <c r="C4" s="1">
        <f>Template!C4</f>
        <v>6</v>
      </c>
      <c r="D4" s="60">
        <v>0</v>
      </c>
      <c r="E4" s="1">
        <f t="shared" si="0"/>
        <v>6</v>
      </c>
      <c r="F4" s="1">
        <v>1</v>
      </c>
      <c r="G4" s="6">
        <f>(Préventifs_tunnels!G87+Préventifs_tunnels!G88)/2</f>
        <v>1306</v>
      </c>
      <c r="H4" s="6">
        <f>E4*F4*G4</f>
        <v>7836</v>
      </c>
      <c r="I4" s="68" t="s">
        <v>2500</v>
      </c>
    </row>
    <row r="5" spans="1:9" ht="15" customHeight="1" x14ac:dyDescent="0.25">
      <c r="A5" s="1" t="s">
        <v>8</v>
      </c>
      <c r="B5" s="1" t="s">
        <v>2</v>
      </c>
      <c r="C5" s="1">
        <f>Template!C5</f>
        <v>1</v>
      </c>
      <c r="D5" s="60">
        <v>0</v>
      </c>
      <c r="E5" s="1">
        <f t="shared" si="0"/>
        <v>1</v>
      </c>
      <c r="F5" s="1">
        <v>1</v>
      </c>
      <c r="G5" s="6">
        <f>(Préventifs_tunnels!G27+Préventifs_tunnels!G28)/2</f>
        <v>1407</v>
      </c>
      <c r="H5" s="6">
        <f t="shared" ref="H5:H70" si="1">E5*F5*G5</f>
        <v>1407</v>
      </c>
      <c r="I5" s="68" t="s">
        <v>2500</v>
      </c>
    </row>
    <row r="6" spans="1:9" ht="15" customHeight="1" x14ac:dyDescent="0.25">
      <c r="A6" s="1" t="s">
        <v>3</v>
      </c>
      <c r="B6" s="1" t="s">
        <v>4</v>
      </c>
      <c r="C6" s="1">
        <f>Template!C6</f>
        <v>2</v>
      </c>
      <c r="D6" s="60">
        <v>0</v>
      </c>
      <c r="E6" s="1">
        <f t="shared" si="0"/>
        <v>2</v>
      </c>
      <c r="F6" s="1">
        <v>2</v>
      </c>
      <c r="G6" s="6">
        <f>Préventifs_tunnels!G110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Préventifs_tunnels!G177</f>
        <v>864.8</v>
      </c>
      <c r="H9" s="6">
        <f t="shared" si="1"/>
        <v>864.8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tunnel'!AH51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Préventifs_tunnels!G289</f>
        <v>244.34</v>
      </c>
      <c r="H13" s="6">
        <f t="shared" si="1"/>
        <v>977.36</v>
      </c>
      <c r="I13" s="9" t="s">
        <v>2426</v>
      </c>
    </row>
    <row r="14" spans="1:9" ht="15" customHeight="1" x14ac:dyDescent="0.25">
      <c r="A14" s="1" t="s">
        <v>9</v>
      </c>
      <c r="B14" s="1" t="s">
        <v>7</v>
      </c>
      <c r="C14" s="1">
        <f>Template!C14</f>
        <v>2</v>
      </c>
      <c r="D14" s="60">
        <v>0</v>
      </c>
      <c r="E14" s="1">
        <f t="shared" si="0"/>
        <v>2</v>
      </c>
      <c r="F14" s="1">
        <v>2</v>
      </c>
      <c r="G14" s="6">
        <f>Préventifs_tunnels!G294</f>
        <v>1228.78</v>
      </c>
      <c r="H14" s="6">
        <f t="shared" si="1"/>
        <v>4915.12</v>
      </c>
      <c r="I14" s="9" t="s">
        <v>2426</v>
      </c>
    </row>
    <row r="15" spans="1:9" ht="15" customHeight="1" x14ac:dyDescent="0.25">
      <c r="A15" s="1" t="s">
        <v>9</v>
      </c>
      <c r="B15" s="1" t="s">
        <v>10</v>
      </c>
      <c r="C15" s="1">
        <f>Template!C15</f>
        <v>0.4</v>
      </c>
      <c r="D15" s="60">
        <v>0</v>
      </c>
      <c r="E15" s="1">
        <f t="shared" si="0"/>
        <v>0.4</v>
      </c>
      <c r="F15" s="1">
        <v>2</v>
      </c>
      <c r="G15" s="6">
        <f>SUM(Préventifs_tunnels!G307:G309)</f>
        <v>5929.46</v>
      </c>
      <c r="H15" s="6">
        <f t="shared" si="1"/>
        <v>4743.5680000000002</v>
      </c>
      <c r="I15" s="68" t="s">
        <v>2518</v>
      </c>
    </row>
    <row r="16" spans="1:9" ht="15" customHeight="1" x14ac:dyDescent="0.25">
      <c r="A16" s="1" t="s">
        <v>76</v>
      </c>
      <c r="B16" s="1" t="s">
        <v>12</v>
      </c>
      <c r="C16" s="1">
        <f>Template!C16</f>
        <v>2</v>
      </c>
      <c r="D16" s="60">
        <v>0</v>
      </c>
      <c r="E16" s="1">
        <f t="shared" si="0"/>
        <v>2</v>
      </c>
      <c r="F16" s="1">
        <v>2</v>
      </c>
      <c r="G16" s="6">
        <f>Préventifs_tunnels!G335</f>
        <v>383.8</v>
      </c>
      <c r="H16" s="6">
        <f t="shared" si="1"/>
        <v>1535.2</v>
      </c>
      <c r="I16" s="9" t="s">
        <v>2426</v>
      </c>
    </row>
    <row r="17" spans="1:9" ht="15" customHeight="1" x14ac:dyDescent="0.25">
      <c r="A17" s="1" t="s">
        <v>76</v>
      </c>
      <c r="B17" s="1" t="s">
        <v>13</v>
      </c>
      <c r="C17" s="1">
        <f>Template!C17</f>
        <v>2</v>
      </c>
      <c r="D17" s="60">
        <v>0</v>
      </c>
      <c r="E17" s="1">
        <f t="shared" si="0"/>
        <v>2</v>
      </c>
      <c r="F17" s="1">
        <v>2</v>
      </c>
      <c r="G17" s="6">
        <f>Préventifs_tunnels!G360</f>
        <v>771.3</v>
      </c>
      <c r="H17" s="6">
        <f t="shared" si="1"/>
        <v>3085.2</v>
      </c>
      <c r="I17" s="9" t="s">
        <v>2426</v>
      </c>
    </row>
    <row r="18" spans="1:9" ht="15" customHeight="1" x14ac:dyDescent="0.25">
      <c r="A18" s="1" t="s">
        <v>76</v>
      </c>
      <c r="B18" s="1" t="s">
        <v>75</v>
      </c>
      <c r="C18" s="1">
        <f>Template!C18</f>
        <v>1</v>
      </c>
      <c r="D18" s="60">
        <v>0</v>
      </c>
      <c r="E18" s="1">
        <f t="shared" si="0"/>
        <v>1</v>
      </c>
      <c r="F18" s="62">
        <f>'Equipements par tunnel'!AH59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2495</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2495</v>
      </c>
    </row>
    <row r="21" spans="1:9" ht="15" customHeight="1" x14ac:dyDescent="0.25">
      <c r="A21" s="1" t="s">
        <v>14</v>
      </c>
      <c r="B21" s="1" t="s">
        <v>2423</v>
      </c>
      <c r="C21" s="1">
        <f>Template!C21</f>
        <v>1</v>
      </c>
      <c r="D21" s="60">
        <v>0</v>
      </c>
      <c r="E21" s="1">
        <f t="shared" si="0"/>
        <v>1</v>
      </c>
      <c r="F21" s="62">
        <f>'Equipements par tunnel'!AH4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tunnel'!AH6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2495</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2495</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2495</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2495</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2495</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2495</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2495</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2495</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2495</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2495</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2495</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2495</v>
      </c>
    </row>
    <row r="35" spans="1:9" ht="15" customHeight="1" x14ac:dyDescent="0.25">
      <c r="A35" s="1" t="s">
        <v>78</v>
      </c>
      <c r="B35" s="1" t="s">
        <v>73</v>
      </c>
      <c r="C35" s="1">
        <f>Template!C35</f>
        <v>0.5</v>
      </c>
      <c r="D35" s="60">
        <v>0</v>
      </c>
      <c r="E35" s="1">
        <f t="shared" si="0"/>
        <v>0.5</v>
      </c>
      <c r="F35" s="62">
        <f>'Equipements par tunnel'!AH50</f>
        <v>1</v>
      </c>
      <c r="G35" s="6">
        <f>Préventifs_tunnels!G474</f>
        <v>469.67</v>
      </c>
      <c r="H35" s="6">
        <f t="shared" si="1"/>
        <v>234.83500000000001</v>
      </c>
      <c r="I35" s="9" t="s">
        <v>2427</v>
      </c>
    </row>
    <row r="36" spans="1:9" ht="15" customHeight="1" x14ac:dyDescent="0.25">
      <c r="A36" s="1" t="s">
        <v>78</v>
      </c>
      <c r="B36" s="1" t="s">
        <v>74</v>
      </c>
      <c r="C36" s="1">
        <f>Template!C36</f>
        <v>0.5</v>
      </c>
      <c r="D36" s="60">
        <v>0</v>
      </c>
      <c r="E36" s="1">
        <f t="shared" si="0"/>
        <v>0.5</v>
      </c>
      <c r="F36" s="62">
        <f>'Equipements par tunnel'!AH50</f>
        <v>1</v>
      </c>
      <c r="G36" s="6">
        <f>Préventifs_tunnels!G475</f>
        <v>617.11</v>
      </c>
      <c r="H36" s="6">
        <f t="shared" si="1"/>
        <v>308.55500000000001</v>
      </c>
      <c r="I36" s="9" t="s">
        <v>2428</v>
      </c>
    </row>
    <row r="37" spans="1:9" ht="15" customHeight="1" x14ac:dyDescent="0.25">
      <c r="A37" s="1" t="s">
        <v>39</v>
      </c>
      <c r="B37" s="1" t="s">
        <v>195</v>
      </c>
      <c r="C37" s="1">
        <f>Template!C37</f>
        <v>1</v>
      </c>
      <c r="D37" s="60">
        <v>0</v>
      </c>
      <c r="E37" s="1">
        <f t="shared" si="0"/>
        <v>1</v>
      </c>
      <c r="F37" s="62">
        <f>'Equipements par tunnel'!AH55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tunnel'!AH56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tunnel'!AH57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tunnel'!AH58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Préventifs_tunnels!G794</f>
        <v>2880.15</v>
      </c>
      <c r="H42" s="6">
        <f t="shared" si="1"/>
        <v>11520.6</v>
      </c>
      <c r="I42" s="9" t="s">
        <v>2426</v>
      </c>
    </row>
    <row r="43" spans="1:9" ht="15" customHeight="1" x14ac:dyDescent="0.25">
      <c r="A43" s="1" t="s">
        <v>19</v>
      </c>
      <c r="B43" s="1" t="s">
        <v>2435</v>
      </c>
      <c r="C43" s="1">
        <f>Template!C43</f>
        <v>1</v>
      </c>
      <c r="D43" s="60">
        <v>0</v>
      </c>
      <c r="E43" s="1">
        <f t="shared" si="0"/>
        <v>1</v>
      </c>
      <c r="F43" s="62">
        <f>'Equipements par tunnel'!AH12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tunnel'!AH20</f>
        <v>17</v>
      </c>
      <c r="G45" s="6">
        <f>Préventifs_tunnels!G801</f>
        <v>33.6</v>
      </c>
      <c r="H45" s="6">
        <f t="shared" si="1"/>
        <v>571.20000000000005</v>
      </c>
      <c r="I45" s="9" t="s">
        <v>2441</v>
      </c>
    </row>
    <row r="46" spans="1:9" ht="15" customHeight="1" x14ac:dyDescent="0.25">
      <c r="A46" s="1" t="s">
        <v>19</v>
      </c>
      <c r="B46" s="1" t="s">
        <v>66</v>
      </c>
      <c r="C46" s="1">
        <f>Template!C46</f>
        <v>1</v>
      </c>
      <c r="D46" s="60">
        <v>0</v>
      </c>
      <c r="E46" s="1">
        <f t="shared" si="0"/>
        <v>1</v>
      </c>
      <c r="F46" s="62">
        <f>'Equipements par tunnel'!AH21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tunnel'!AH22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tunnel'!AH23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tunnel'!AH24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tunnel'!AH25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tunnel'!AH26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v>0</v>
      </c>
      <c r="H52" s="6">
        <f t="shared" si="1"/>
        <v>0</v>
      </c>
      <c r="I52" s="67" t="s">
        <v>2497</v>
      </c>
    </row>
    <row r="53" spans="1:9" ht="15" customHeight="1" x14ac:dyDescent="0.25">
      <c r="A53" s="1" t="s">
        <v>21</v>
      </c>
      <c r="B53" s="1" t="s">
        <v>103</v>
      </c>
      <c r="C53" s="1">
        <f>Template!C53</f>
        <v>1</v>
      </c>
      <c r="D53" s="60">
        <v>0</v>
      </c>
      <c r="E53" s="1">
        <f t="shared" si="0"/>
        <v>1</v>
      </c>
      <c r="F53" s="62">
        <f>'Equipements par tunnel'!AH35+'Equipements par tunnel'!AH37</f>
        <v>1</v>
      </c>
      <c r="G53" s="6">
        <f>Préventifs_tunnels!G835</f>
        <v>78.849999999999994</v>
      </c>
      <c r="H53" s="6">
        <f t="shared" si="1"/>
        <v>78.849999999999994</v>
      </c>
      <c r="I53" s="9" t="s">
        <v>2459</v>
      </c>
    </row>
    <row r="54" spans="1:9" ht="15" customHeight="1" x14ac:dyDescent="0.25">
      <c r="A54" s="1" t="s">
        <v>21</v>
      </c>
      <c r="B54" s="1" t="s">
        <v>104</v>
      </c>
      <c r="C54" s="1">
        <f>Template!C54</f>
        <v>1</v>
      </c>
      <c r="D54" s="60">
        <v>0</v>
      </c>
      <c r="E54" s="1">
        <f t="shared" si="0"/>
        <v>1</v>
      </c>
      <c r="F54" s="62">
        <f>'Equipements par tunnel'!AH33+'Equipements par tunnel'!AH34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86" t="s">
        <v>22</v>
      </c>
      <c r="B58" s="1" t="s">
        <v>2562</v>
      </c>
      <c r="C58" s="1">
        <f>Template!C58</f>
        <v>1</v>
      </c>
      <c r="D58" s="60">
        <v>0</v>
      </c>
      <c r="E58" s="1">
        <f t="shared" si="0"/>
        <v>1</v>
      </c>
      <c r="F58" s="1">
        <v>1</v>
      </c>
      <c r="G58" s="6">
        <f>(Préventifs_tunnels!G881+Préventifs_tunnels!G882)/2</f>
        <v>3200.8</v>
      </c>
      <c r="H58" s="6">
        <f t="shared" si="1"/>
        <v>3200.8</v>
      </c>
      <c r="I58" s="9" t="s">
        <v>2559</v>
      </c>
    </row>
    <row r="59" spans="1:9" ht="15" customHeight="1" x14ac:dyDescent="0.25">
      <c r="A59" s="86" t="s">
        <v>22</v>
      </c>
      <c r="B59" s="1" t="s">
        <v>2563</v>
      </c>
      <c r="C59" s="1">
        <f>Template!C59</f>
        <v>2</v>
      </c>
      <c r="D59" s="60">
        <v>0</v>
      </c>
      <c r="E59" s="1">
        <f t="shared" si="0"/>
        <v>2</v>
      </c>
      <c r="F59" s="1">
        <v>1</v>
      </c>
      <c r="G59" s="6">
        <f>(Préventifs_tunnels!G929+Préventifs_tunnels!G930)/2</f>
        <v>1624.7</v>
      </c>
      <c r="H59" s="6">
        <f t="shared" si="1"/>
        <v>3249.4</v>
      </c>
      <c r="I59" s="9" t="s">
        <v>2559</v>
      </c>
    </row>
    <row r="60" spans="1:9" ht="15" customHeight="1" x14ac:dyDescent="0.25">
      <c r="A60" s="86" t="s">
        <v>22</v>
      </c>
      <c r="B60" s="1" t="s">
        <v>37</v>
      </c>
      <c r="C60" s="1">
        <f>Template!C60</f>
        <v>1</v>
      </c>
      <c r="D60" s="60">
        <v>0</v>
      </c>
      <c r="E60" s="1">
        <f t="shared" si="0"/>
        <v>1</v>
      </c>
      <c r="F60" s="1">
        <v>1</v>
      </c>
      <c r="G60" s="6">
        <f>Préventifs_tunnels!G957/2</f>
        <v>96.65</v>
      </c>
      <c r="H60" s="6">
        <f t="shared" si="1"/>
        <v>96.65</v>
      </c>
      <c r="I60" s="9" t="s">
        <v>2495</v>
      </c>
    </row>
    <row r="61" spans="1:9" ht="15" customHeight="1" x14ac:dyDescent="0.25">
      <c r="A61" s="1" t="s">
        <v>27</v>
      </c>
      <c r="B61" s="1" t="s">
        <v>28</v>
      </c>
      <c r="C61" s="1">
        <f>Template!C61</f>
        <v>1</v>
      </c>
      <c r="D61" s="60">
        <v>0</v>
      </c>
      <c r="E61" s="1">
        <f t="shared" si="0"/>
        <v>1</v>
      </c>
      <c r="F61" s="1">
        <v>1</v>
      </c>
      <c r="G61" s="6">
        <f>Préventifs_tunnels!G985</f>
        <v>961</v>
      </c>
      <c r="H61" s="6">
        <f t="shared" si="1"/>
        <v>961</v>
      </c>
      <c r="I61" s="9" t="s">
        <v>2425</v>
      </c>
    </row>
    <row r="62" spans="1:9" ht="15" customHeight="1" x14ac:dyDescent="0.25">
      <c r="A62" s="1" t="s">
        <v>27</v>
      </c>
      <c r="B62" s="1" t="s">
        <v>83</v>
      </c>
      <c r="C62" s="1">
        <f>Template!C62</f>
        <v>3</v>
      </c>
      <c r="D62" s="60">
        <v>0</v>
      </c>
      <c r="E62" s="1">
        <f t="shared" si="0"/>
        <v>3</v>
      </c>
      <c r="F62" s="1">
        <v>1</v>
      </c>
      <c r="G62" s="6">
        <v>0</v>
      </c>
      <c r="H62" s="6">
        <f t="shared" si="1"/>
        <v>0</v>
      </c>
      <c r="I62" s="67" t="s">
        <v>2496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tunnel'!AH28</f>
        <v>0</v>
      </c>
      <c r="G64" s="6">
        <v>0</v>
      </c>
      <c r="H64" s="6">
        <f t="shared" si="1"/>
        <v>0</v>
      </c>
      <c r="I64" s="67" t="s">
        <v>2496</v>
      </c>
    </row>
    <row r="65" spans="1:11" ht="15" customHeight="1" x14ac:dyDescent="0.25">
      <c r="A65" s="1" t="s">
        <v>27</v>
      </c>
      <c r="B65" s="1" t="s">
        <v>85</v>
      </c>
      <c r="C65" s="1">
        <f>Template!C65</f>
        <v>1</v>
      </c>
      <c r="D65" s="60">
        <v>0</v>
      </c>
      <c r="E65" s="1">
        <f t="shared" si="0"/>
        <v>1</v>
      </c>
      <c r="F65" s="62">
        <f>'Equipements par tunnel'!AH27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tunnel'!AH15</f>
        <v>5</v>
      </c>
      <c r="G67" s="6">
        <f>Préventifs_tunnels!G989</f>
        <v>206</v>
      </c>
      <c r="H67" s="6">
        <f t="shared" si="1"/>
        <v>1030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tunnel'!AH29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2555</v>
      </c>
    </row>
    <row r="72" spans="1:11" ht="14.25" x14ac:dyDescent="0.25">
      <c r="A72" s="1" t="s">
        <v>2566</v>
      </c>
      <c r="B72" s="1" t="s">
        <v>2567</v>
      </c>
      <c r="C72" s="1">
        <f>Template!C72</f>
        <v>1</v>
      </c>
      <c r="D72" s="60">
        <v>0</v>
      </c>
      <c r="E72" s="1">
        <f t="shared" si="2"/>
        <v>1</v>
      </c>
      <c r="F72" s="1">
        <v>1</v>
      </c>
      <c r="G72" s="6">
        <v>9972</v>
      </c>
      <c r="H72" s="6">
        <f>E72*F72*G72</f>
        <v>9972</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K72"/>
  <sheetViews>
    <sheetView workbookViewId="0">
      <pane ySplit="2" topLeftCell="A52" activePane="bottomLeft" state="frozen"/>
      <selection activeCell="H71" sqref="H3:H71"/>
      <selection pane="bottomLeft" activeCell="D72" sqre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2508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Préventifs_tunnels!G61</f>
        <v>507</v>
      </c>
      <c r="H3" s="6">
        <f>E3*F3*G3</f>
        <v>3042</v>
      </c>
      <c r="I3" s="68" t="s">
        <v>2501</v>
      </c>
    </row>
    <row r="4" spans="1:9" ht="15" customHeight="1" x14ac:dyDescent="0.25">
      <c r="A4" s="1" t="s">
        <v>8</v>
      </c>
      <c r="B4" s="1" t="s">
        <v>93</v>
      </c>
      <c r="C4" s="1">
        <f>Template!C4</f>
        <v>6</v>
      </c>
      <c r="D4" s="60">
        <v>0</v>
      </c>
      <c r="E4" s="1">
        <f t="shared" si="0"/>
        <v>6</v>
      </c>
      <c r="F4" s="1">
        <v>1</v>
      </c>
      <c r="G4" s="6">
        <f>Préventifs_tunnels!G91</f>
        <v>1306</v>
      </c>
      <c r="H4" s="6">
        <f>E4*F4*G4</f>
        <v>7836</v>
      </c>
      <c r="I4" s="68" t="s">
        <v>2501</v>
      </c>
    </row>
    <row r="5" spans="1:9" ht="15" customHeight="1" x14ac:dyDescent="0.25">
      <c r="A5" s="1" t="s">
        <v>8</v>
      </c>
      <c r="B5" s="1" t="s">
        <v>2</v>
      </c>
      <c r="C5" s="1">
        <f>Template!C5</f>
        <v>1</v>
      </c>
      <c r="D5" s="60">
        <v>0</v>
      </c>
      <c r="E5" s="1">
        <f t="shared" si="0"/>
        <v>1</v>
      </c>
      <c r="F5" s="1">
        <v>1</v>
      </c>
      <c r="G5" s="6">
        <f>Préventifs_tunnels!G31</f>
        <v>1407</v>
      </c>
      <c r="H5" s="6">
        <f t="shared" ref="H5:H70" si="1">E5*F5*G5</f>
        <v>1407</v>
      </c>
      <c r="I5" s="68" t="s">
        <v>2501</v>
      </c>
    </row>
    <row r="6" spans="1:9" ht="15" customHeight="1" x14ac:dyDescent="0.25">
      <c r="A6" s="1" t="s">
        <v>3</v>
      </c>
      <c r="B6" s="1" t="s">
        <v>4</v>
      </c>
      <c r="C6" s="1">
        <f>Template!C6</f>
        <v>2</v>
      </c>
      <c r="D6" s="60">
        <v>0</v>
      </c>
      <c r="E6" s="1">
        <f t="shared" si="0"/>
        <v>2</v>
      </c>
      <c r="F6" s="1">
        <v>2</v>
      </c>
      <c r="G6" s="6">
        <f>Préventifs_tunnels!G111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Préventifs_tunnels!G178</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tunnel'!AJ51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Préventifs_tunnels!G287</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Préventifs_tunnels!G292</f>
        <v>3686.35</v>
      </c>
      <c r="H14" s="6">
        <f t="shared" si="1"/>
        <v>14745.4</v>
      </c>
      <c r="I14" s="9" t="s">
        <v>2426</v>
      </c>
    </row>
    <row r="15" spans="1:9" ht="15" customHeight="1" x14ac:dyDescent="0.25">
      <c r="A15" s="1" t="s">
        <v>9</v>
      </c>
      <c r="B15" s="1" t="s">
        <v>10</v>
      </c>
      <c r="C15" s="1">
        <f>Template!C15</f>
        <v>0.4</v>
      </c>
      <c r="D15" s="60">
        <v>0</v>
      </c>
      <c r="E15" s="1">
        <f t="shared" si="0"/>
        <v>0.4</v>
      </c>
      <c r="F15" s="1">
        <v>2</v>
      </c>
      <c r="G15" s="6">
        <f>SUM(Préventifs_tunnels!G301:G303)</f>
        <v>21628.010000000002</v>
      </c>
      <c r="H15" s="6">
        <f t="shared" si="1"/>
        <v>17302.408000000003</v>
      </c>
      <c r="I15" s="68" t="s">
        <v>2518</v>
      </c>
    </row>
    <row r="16" spans="1:9" ht="15" customHeight="1" x14ac:dyDescent="0.25">
      <c r="A16" s="1" t="s">
        <v>76</v>
      </c>
      <c r="B16" s="1" t="s">
        <v>12</v>
      </c>
      <c r="C16" s="1">
        <f>Template!C16</f>
        <v>2</v>
      </c>
      <c r="D16" s="60">
        <v>0</v>
      </c>
      <c r="E16" s="1">
        <f t="shared" si="0"/>
        <v>2</v>
      </c>
      <c r="F16" s="1">
        <v>2</v>
      </c>
      <c r="G16" s="6">
        <f>Préventifs_tunnels!G290</f>
        <v>5449.18</v>
      </c>
      <c r="H16" s="6">
        <f t="shared" si="1"/>
        <v>21796.720000000001</v>
      </c>
      <c r="I16" s="9" t="s">
        <v>2426</v>
      </c>
    </row>
    <row r="17" spans="1:9" ht="15" customHeight="1" x14ac:dyDescent="0.25">
      <c r="A17" s="1" t="s">
        <v>76</v>
      </c>
      <c r="B17" s="1" t="s">
        <v>13</v>
      </c>
      <c r="C17" s="1">
        <f>Template!C17</f>
        <v>2</v>
      </c>
      <c r="D17" s="60">
        <v>0</v>
      </c>
      <c r="E17" s="1">
        <f t="shared" si="0"/>
        <v>2</v>
      </c>
      <c r="F17" s="1">
        <v>2</v>
      </c>
      <c r="G17" s="6">
        <f>Préventifs_tunnels!G291</f>
        <v>1824.27</v>
      </c>
      <c r="H17" s="6">
        <f t="shared" si="1"/>
        <v>7297.08</v>
      </c>
      <c r="I17" s="9" t="s">
        <v>2426</v>
      </c>
    </row>
    <row r="18" spans="1:9" ht="15" customHeight="1" x14ac:dyDescent="0.25">
      <c r="A18" s="1" t="s">
        <v>76</v>
      </c>
      <c r="B18" s="1" t="s">
        <v>75</v>
      </c>
      <c r="C18" s="1">
        <f>Template!C18</f>
        <v>1</v>
      </c>
      <c r="D18" s="60">
        <v>0</v>
      </c>
      <c r="E18" s="1">
        <f t="shared" si="0"/>
        <v>1</v>
      </c>
      <c r="F18" s="62">
        <f>'Equipements par tunnel'!AJ59</f>
        <v>12</v>
      </c>
      <c r="G18" s="6">
        <f>Préventifs_tunnels!G361</f>
        <v>61.7</v>
      </c>
      <c r="H18" s="6">
        <f t="shared" si="1"/>
        <v>740.40000000000009</v>
      </c>
      <c r="I18" s="9" t="s">
        <v>2465</v>
      </c>
    </row>
    <row r="19" spans="1:9" ht="15" customHeight="1" x14ac:dyDescent="0.25">
      <c r="A19" s="1" t="s">
        <v>14</v>
      </c>
      <c r="B19" s="1" t="s">
        <v>97</v>
      </c>
      <c r="C19" s="1">
        <f>Template!C19</f>
        <v>1</v>
      </c>
      <c r="D19" s="60">
        <v>0</v>
      </c>
      <c r="E19" s="1">
        <f t="shared" si="0"/>
        <v>1</v>
      </c>
      <c r="F19" s="1">
        <v>1</v>
      </c>
      <c r="G19" s="6">
        <f>Préventifs_tunnels!G386</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tunnel'!AJ4</f>
        <v>0</v>
      </c>
      <c r="G21" s="6">
        <f>Préventifs_tunnels!G364</f>
        <v>941.83</v>
      </c>
      <c r="H21" s="6">
        <f t="shared" si="1"/>
        <v>0</v>
      </c>
      <c r="I21" s="9" t="s">
        <v>2421</v>
      </c>
    </row>
    <row r="22" spans="1:9" ht="15" customHeight="1" x14ac:dyDescent="0.25">
      <c r="A22" s="1" t="s">
        <v>14</v>
      </c>
      <c r="B22" s="1" t="s">
        <v>2424</v>
      </c>
      <c r="C22" s="1">
        <f>Template!C22</f>
        <v>1</v>
      </c>
      <c r="D22" s="60">
        <v>0</v>
      </c>
      <c r="E22" s="1">
        <f t="shared" si="0"/>
        <v>1</v>
      </c>
      <c r="F22" s="62">
        <f>'Equipements par tunnel'!AJ6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Préventifs_tunnels!G431</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Préventifs_tunnels!G453</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Préventifs_tunnels!G596</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Préventifs_tunnels!G601</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Préventifs_tunnels!G606</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Préventifs_tunnels!G611</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Préventifs_tunnels!G621</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Préventifs_tunnels!G626</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Préventifs_tunnels!G631</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Préventifs_tunnels!G636</f>
        <v>12324.99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Préventifs_tunnels!G641</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tunnel'!AJ50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tunnel'!AJ50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tunnel'!AJ56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Préventifs_tunnels!G795</f>
        <v>2903.25</v>
      </c>
      <c r="H42" s="6">
        <f t="shared" si="1"/>
        <v>11613</v>
      </c>
      <c r="I42" s="9" t="s">
        <v>2426</v>
      </c>
    </row>
    <row r="43" spans="1:9" ht="15" customHeight="1" x14ac:dyDescent="0.25">
      <c r="A43" s="1" t="s">
        <v>19</v>
      </c>
      <c r="B43" s="1" t="s">
        <v>2435</v>
      </c>
      <c r="C43" s="1">
        <f>Template!C43</f>
        <v>1</v>
      </c>
      <c r="D43" s="60">
        <v>0</v>
      </c>
      <c r="E43" s="1">
        <f t="shared" si="0"/>
        <v>1</v>
      </c>
      <c r="F43" s="62">
        <f>'Equipements par tunnel'!AJ12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tunnel'!AJ20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tunnel'!AJ21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tunnel'!AJ23</f>
        <v>20</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tunnel'!AJ25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tunnel'!AJ26</f>
        <v>11</v>
      </c>
      <c r="G51" s="6">
        <f>Préventifs_tunnels!G807</f>
        <v>15.75</v>
      </c>
      <c r="H51" s="6">
        <f t="shared" si="1"/>
        <v>173.25</v>
      </c>
      <c r="I51" s="9" t="s">
        <v>2447</v>
      </c>
    </row>
    <row r="52" spans="1:9" ht="15" customHeight="1" x14ac:dyDescent="0.25">
      <c r="A52" s="1" t="s">
        <v>21</v>
      </c>
      <c r="B52" s="1" t="s">
        <v>64</v>
      </c>
      <c r="C52" s="1">
        <f>Template!C52</f>
        <v>1</v>
      </c>
      <c r="D52" s="60">
        <v>0</v>
      </c>
      <c r="E52" s="1">
        <f t="shared" si="0"/>
        <v>1</v>
      </c>
      <c r="F52" s="1">
        <v>1</v>
      </c>
      <c r="G52" s="6"/>
      <c r="H52" s="6">
        <f t="shared" si="1"/>
        <v>0</v>
      </c>
      <c r="I52" s="67" t="s">
        <v>2498</v>
      </c>
    </row>
    <row r="53" spans="1:9" ht="15" customHeight="1" x14ac:dyDescent="0.25">
      <c r="A53" s="1" t="s">
        <v>21</v>
      </c>
      <c r="B53" s="1" t="s">
        <v>103</v>
      </c>
      <c r="C53" s="1">
        <f>Template!C53</f>
        <v>1</v>
      </c>
      <c r="D53" s="60">
        <v>0</v>
      </c>
      <c r="E53" s="1">
        <f t="shared" si="0"/>
        <v>1</v>
      </c>
      <c r="F53" s="62">
        <f>'Equipements par tunnel'!AJ35+'Equipements par tunnel'!AJ37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tunnel'!AJ33+'Equipements par tunnel'!AJ34</f>
        <v>9</v>
      </c>
      <c r="G54" s="6">
        <f>Préventifs_tunnels!G836</f>
        <v>128.27000000000001</v>
      </c>
      <c r="H54" s="6">
        <f t="shared" si="1"/>
        <v>1154.43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Préventifs_tunnels!G883+Préventifs_tunnels!G884</f>
        <v>4911</v>
      </c>
      <c r="H58" s="6">
        <f t="shared" si="1"/>
        <v>4911</v>
      </c>
      <c r="I58" s="9" t="s">
        <v>2558</v>
      </c>
    </row>
    <row r="59" spans="1:9" ht="15" customHeight="1" x14ac:dyDescent="0.25">
      <c r="A59" s="1" t="s">
        <v>22</v>
      </c>
      <c r="B59" s="1" t="s">
        <v>2563</v>
      </c>
      <c r="C59" s="1">
        <f>Template!C59</f>
        <v>2</v>
      </c>
      <c r="D59" s="60">
        <v>0</v>
      </c>
      <c r="E59" s="1">
        <f t="shared" si="0"/>
        <v>2</v>
      </c>
      <c r="F59" s="1">
        <v>1</v>
      </c>
      <c r="G59" s="6">
        <f>Préventifs_tunnels!G931+Préventifs_tunnels!G932</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Préventifs_tunnels!G958</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Préventifs_tunnels!G984</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2499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tunnel'!AJ28</f>
        <v>0</v>
      </c>
      <c r="G64" s="6">
        <f>Préventifs_tunnels!G1050</f>
        <v>147.54</v>
      </c>
      <c r="H64" s="6">
        <f t="shared" si="1"/>
        <v>0</v>
      </c>
      <c r="I64" s="67" t="s">
        <v>2499</v>
      </c>
    </row>
    <row r="65" spans="1:11" ht="15" customHeight="1" x14ac:dyDescent="0.25">
      <c r="A65" s="1" t="s">
        <v>27</v>
      </c>
      <c r="B65" s="1" t="s">
        <v>85</v>
      </c>
      <c r="C65" s="1">
        <f>Template!C65</f>
        <v>1</v>
      </c>
      <c r="D65" s="60">
        <v>0</v>
      </c>
      <c r="E65" s="1">
        <f t="shared" si="0"/>
        <v>1</v>
      </c>
      <c r="F65" s="62">
        <f>'Equipements par tunnel'!AJ27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tunnel'!AJ15</f>
        <v>9</v>
      </c>
      <c r="G67" s="6">
        <f>Préventifs_tunnels!G989</f>
        <v>206</v>
      </c>
      <c r="H67" s="6">
        <f t="shared" si="1"/>
        <v>1854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tunnel'!AJ29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2555</v>
      </c>
    </row>
    <row r="72" spans="1:11" ht="14.25" x14ac:dyDescent="0.25">
      <c r="A72" s="1" t="s">
        <v>2566</v>
      </c>
      <c r="B72" s="1" t="s">
        <v>2567</v>
      </c>
      <c r="C72" s="1">
        <f>Template!C72</f>
        <v>1</v>
      </c>
      <c r="D72" s="60">
        <v>0</v>
      </c>
      <c r="E72" s="1">
        <f t="shared" si="2"/>
        <v>1</v>
      </c>
      <c r="F72" s="1">
        <v>1</v>
      </c>
      <c r="G72" s="6">
        <v>21887</v>
      </c>
      <c r="H72" s="6">
        <f>E72*F72*G72</f>
        <v>21887</v>
      </c>
      <c r="I72" s="9" t="s">
        <v>2568</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F3" activePane="bottomRight" state="frozen"/>
      <selection activeCell="H71" sqref="H3:H71"/>
      <selection pane="topRight" activeCell="H71" sqref="H3:H71"/>
      <selection pane="bottomLeft" activeCell="H71" sqref="H3:H71"/>
      <selection pane="bottomRight" activeCell="H71" sqref="H3:H71"/>
    </sheetView>
  </sheetViews>
  <sheetFormatPr baseColWidth="10" defaultRowHeight="15" x14ac:dyDescent="0.25"/>
  <cols>
    <col min="2" max="2" width="29.28515625" bestFit="1" customWidth="1"/>
    <col min="3" max="37" width="11.42578125" customWidth="1"/>
  </cols>
  <sheetData>
    <row r="1" spans="1:37" x14ac:dyDescent="0.25">
      <c r="A1" s="12"/>
      <c r="B1" s="13"/>
      <c r="C1" s="94" t="s">
        <v>109</v>
      </c>
      <c r="D1" s="95"/>
      <c r="E1" s="95"/>
      <c r="F1" s="95"/>
      <c r="G1" s="95"/>
      <c r="H1" s="95"/>
      <c r="I1" s="96"/>
      <c r="J1" s="97" t="s">
        <v>110</v>
      </c>
      <c r="K1" s="98"/>
      <c r="L1" s="98"/>
      <c r="M1" s="98"/>
      <c r="N1" s="98"/>
      <c r="O1" s="98"/>
      <c r="P1" s="98"/>
      <c r="Q1" s="98"/>
      <c r="R1" s="98"/>
      <c r="S1" s="98"/>
      <c r="T1" s="98"/>
      <c r="U1" s="98"/>
      <c r="V1" s="98"/>
      <c r="W1" s="99"/>
      <c r="X1" s="100" t="s">
        <v>111</v>
      </c>
      <c r="Y1" s="101"/>
      <c r="Z1" s="101"/>
      <c r="AA1" s="101"/>
      <c r="AB1" s="101"/>
      <c r="AC1" s="101"/>
      <c r="AD1" s="102"/>
      <c r="AE1" s="103" t="s">
        <v>112</v>
      </c>
      <c r="AF1" s="104"/>
      <c r="AG1" s="104"/>
      <c r="AH1" s="104"/>
      <c r="AI1" s="104"/>
      <c r="AJ1" s="104"/>
      <c r="AK1" s="105"/>
    </row>
    <row r="2" spans="1:37" x14ac:dyDescent="0.25">
      <c r="A2" s="14" t="s">
        <v>113</v>
      </c>
      <c r="B2" s="14" t="s">
        <v>114</v>
      </c>
      <c r="C2" s="15" t="s">
        <v>56</v>
      </c>
      <c r="D2" s="15" t="s">
        <v>47</v>
      </c>
      <c r="E2" s="15" t="s">
        <v>59</v>
      </c>
      <c r="F2" s="15" t="s">
        <v>115</v>
      </c>
      <c r="G2" s="15" t="s">
        <v>46</v>
      </c>
      <c r="H2" s="15" t="s">
        <v>116</v>
      </c>
      <c r="I2" s="15" t="s">
        <v>117</v>
      </c>
      <c r="J2" s="16" t="s">
        <v>118</v>
      </c>
      <c r="K2" s="16" t="s">
        <v>119</v>
      </c>
      <c r="L2" s="16" t="s">
        <v>120</v>
      </c>
      <c r="M2" s="16" t="s">
        <v>121</v>
      </c>
      <c r="N2" s="16" t="s">
        <v>122</v>
      </c>
      <c r="O2" s="16" t="s">
        <v>101</v>
      </c>
      <c r="P2" s="16" t="s">
        <v>60</v>
      </c>
      <c r="Q2" s="16" t="s">
        <v>123</v>
      </c>
      <c r="R2" s="16" t="s">
        <v>124</v>
      </c>
      <c r="S2" s="16" t="s">
        <v>43</v>
      </c>
      <c r="T2" s="16" t="s">
        <v>50</v>
      </c>
      <c r="U2" s="16" t="s">
        <v>44</v>
      </c>
      <c r="V2" s="16" t="s">
        <v>125</v>
      </c>
      <c r="W2" s="16" t="s">
        <v>116</v>
      </c>
      <c r="X2" s="17" t="s">
        <v>55</v>
      </c>
      <c r="Y2" s="17" t="s">
        <v>126</v>
      </c>
      <c r="Z2" s="17" t="s">
        <v>127</v>
      </c>
      <c r="AA2" s="17" t="s">
        <v>52</v>
      </c>
      <c r="AB2" s="17" t="s">
        <v>58</v>
      </c>
      <c r="AC2" s="17" t="s">
        <v>45</v>
      </c>
      <c r="AD2" s="17" t="s">
        <v>128</v>
      </c>
      <c r="AE2" s="18" t="s">
        <v>57</v>
      </c>
      <c r="AF2" s="18" t="s">
        <v>129</v>
      </c>
      <c r="AG2" s="18" t="s">
        <v>48</v>
      </c>
      <c r="AH2" s="18" t="s">
        <v>53</v>
      </c>
      <c r="AI2" s="18" t="s">
        <v>130</v>
      </c>
      <c r="AJ2" s="18" t="s">
        <v>54</v>
      </c>
      <c r="AK2" s="18" t="s">
        <v>128</v>
      </c>
    </row>
    <row r="3" spans="1:37" x14ac:dyDescent="0.25">
      <c r="A3" s="19" t="s">
        <v>11</v>
      </c>
      <c r="B3" s="19" t="s">
        <v>131</v>
      </c>
      <c r="C3" s="19"/>
      <c r="D3" s="19"/>
      <c r="E3" s="19"/>
      <c r="F3" s="19"/>
      <c r="G3" s="19"/>
      <c r="H3" s="19"/>
      <c r="I3" s="19"/>
      <c r="J3" s="19"/>
      <c r="K3" s="19"/>
      <c r="L3" s="19"/>
      <c r="M3" s="19"/>
      <c r="N3" s="19">
        <v>4</v>
      </c>
      <c r="O3" s="19">
        <v>12</v>
      </c>
      <c r="P3" s="19"/>
      <c r="Q3" s="19"/>
      <c r="R3" s="19"/>
      <c r="S3" s="19"/>
      <c r="T3" s="19"/>
      <c r="U3" s="19"/>
      <c r="V3" s="19"/>
      <c r="W3" s="19"/>
      <c r="X3" s="19"/>
      <c r="Y3" s="19"/>
      <c r="Z3" s="19"/>
      <c r="AA3" s="19"/>
      <c r="AB3" s="19"/>
      <c r="AC3" s="19"/>
      <c r="AD3" s="19"/>
      <c r="AE3" s="19"/>
      <c r="AF3" s="19"/>
      <c r="AG3" s="19"/>
      <c r="AH3" s="19"/>
      <c r="AI3" s="19"/>
      <c r="AJ3" s="19"/>
      <c r="AK3" s="19"/>
    </row>
    <row r="4" spans="1:37" x14ac:dyDescent="0.25">
      <c r="A4" s="19" t="s">
        <v>14</v>
      </c>
      <c r="B4" s="19" t="s">
        <v>132</v>
      </c>
      <c r="C4" s="19">
        <v>3</v>
      </c>
      <c r="D4" s="19">
        <v>2</v>
      </c>
      <c r="E4" s="19">
        <v>1</v>
      </c>
      <c r="F4" s="19">
        <v>0</v>
      </c>
      <c r="G4" s="19">
        <v>16</v>
      </c>
      <c r="H4" s="19">
        <v>45</v>
      </c>
      <c r="I4" s="19" t="s">
        <v>79</v>
      </c>
      <c r="J4" s="19"/>
      <c r="K4" s="19">
        <v>5</v>
      </c>
      <c r="L4" s="19"/>
      <c r="M4" s="19"/>
      <c r="N4" s="19">
        <v>3</v>
      </c>
      <c r="O4" s="19">
        <v>1</v>
      </c>
      <c r="P4" s="19">
        <v>8</v>
      </c>
      <c r="Q4" s="19"/>
      <c r="R4" s="19">
        <v>6</v>
      </c>
      <c r="S4" s="19"/>
      <c r="T4" s="19">
        <v>1</v>
      </c>
      <c r="U4" s="19">
        <v>1</v>
      </c>
      <c r="V4" s="19"/>
      <c r="W4" s="19">
        <v>26</v>
      </c>
      <c r="X4" s="19">
        <v>25</v>
      </c>
      <c r="Y4" s="19"/>
      <c r="Z4" s="19"/>
      <c r="AA4" s="19">
        <v>9</v>
      </c>
      <c r="AB4" s="19">
        <v>5</v>
      </c>
      <c r="AC4" s="19">
        <v>7</v>
      </c>
      <c r="AD4" s="19">
        <v>23</v>
      </c>
      <c r="AE4" s="19">
        <v>5</v>
      </c>
      <c r="AF4" s="19">
        <v>3</v>
      </c>
      <c r="AG4" s="19">
        <v>2</v>
      </c>
      <c r="AH4" s="19">
        <v>1</v>
      </c>
      <c r="AI4" s="19"/>
      <c r="AJ4" s="19"/>
      <c r="AK4" s="19">
        <v>27</v>
      </c>
    </row>
    <row r="5" spans="1:37" x14ac:dyDescent="0.25">
      <c r="A5" s="19" t="s">
        <v>14</v>
      </c>
      <c r="B5" s="19" t="s">
        <v>133</v>
      </c>
      <c r="C5" s="19">
        <v>17</v>
      </c>
      <c r="D5" s="19">
        <v>32</v>
      </c>
      <c r="E5" s="19">
        <v>19</v>
      </c>
      <c r="F5" s="19">
        <v>26</v>
      </c>
      <c r="G5" s="19">
        <v>37</v>
      </c>
      <c r="H5" s="19">
        <v>0</v>
      </c>
      <c r="I5" s="19" t="s">
        <v>79</v>
      </c>
      <c r="J5" s="19">
        <v>25</v>
      </c>
      <c r="K5" s="19">
        <v>40</v>
      </c>
      <c r="L5" s="19">
        <v>8</v>
      </c>
      <c r="M5" s="19"/>
      <c r="N5" s="19">
        <v>35</v>
      </c>
      <c r="O5" s="19">
        <v>17</v>
      </c>
      <c r="P5" s="19">
        <v>106</v>
      </c>
      <c r="Q5" s="19"/>
      <c r="R5" s="19">
        <v>28</v>
      </c>
      <c r="S5" s="19">
        <v>11</v>
      </c>
      <c r="T5" s="19">
        <v>29</v>
      </c>
      <c r="U5" s="19">
        <v>9</v>
      </c>
      <c r="V5" s="19">
        <v>1</v>
      </c>
      <c r="W5" s="19"/>
      <c r="X5" s="19">
        <v>97</v>
      </c>
      <c r="Y5" s="19"/>
      <c r="Z5" s="19">
        <v>7</v>
      </c>
      <c r="AA5" s="19">
        <v>41</v>
      </c>
      <c r="AB5" s="19">
        <v>27</v>
      </c>
      <c r="AC5" s="19">
        <v>9</v>
      </c>
      <c r="AD5" s="19"/>
      <c r="AE5" s="19">
        <v>23</v>
      </c>
      <c r="AF5" s="19"/>
      <c r="AG5" s="19">
        <v>7</v>
      </c>
      <c r="AH5" s="19">
        <v>4</v>
      </c>
      <c r="AI5" s="19"/>
      <c r="AJ5" s="19">
        <v>14</v>
      </c>
      <c r="AK5" s="19"/>
    </row>
    <row r="6" spans="1:37" x14ac:dyDescent="0.25">
      <c r="A6" s="19" t="s">
        <v>14</v>
      </c>
      <c r="B6" s="19" t="s">
        <v>134</v>
      </c>
      <c r="C6" s="19">
        <v>9</v>
      </c>
      <c r="D6" s="19">
        <v>0</v>
      </c>
      <c r="E6" s="19">
        <v>0</v>
      </c>
      <c r="F6" s="19">
        <v>0</v>
      </c>
      <c r="G6" s="19">
        <v>16</v>
      </c>
      <c r="H6" s="19">
        <v>0</v>
      </c>
      <c r="I6" s="19" t="s">
        <v>79</v>
      </c>
      <c r="J6" s="19"/>
      <c r="K6" s="19"/>
      <c r="L6" s="19"/>
      <c r="M6" s="19"/>
      <c r="N6" s="19"/>
      <c r="O6" s="19"/>
      <c r="P6" s="19"/>
      <c r="Q6" s="19"/>
      <c r="R6" s="19"/>
      <c r="S6" s="19"/>
      <c r="T6" s="19"/>
      <c r="U6" s="19"/>
      <c r="V6" s="19"/>
      <c r="W6" s="19"/>
      <c r="X6" s="19"/>
      <c r="Y6" s="19"/>
      <c r="Z6" s="19"/>
      <c r="AA6" s="19"/>
      <c r="AB6" s="19"/>
      <c r="AC6" s="19"/>
      <c r="AD6" s="19"/>
      <c r="AE6" s="19">
        <v>2</v>
      </c>
      <c r="AF6" s="19"/>
      <c r="AG6" s="19">
        <v>7</v>
      </c>
      <c r="AH6" s="19"/>
      <c r="AI6" s="19"/>
      <c r="AJ6" s="19"/>
      <c r="AK6" s="19"/>
    </row>
    <row r="7" spans="1:37" x14ac:dyDescent="0.25">
      <c r="A7" s="19" t="s">
        <v>135</v>
      </c>
      <c r="B7" s="19" t="s">
        <v>136</v>
      </c>
      <c r="C7" s="19">
        <v>0</v>
      </c>
      <c r="D7" s="19">
        <v>0</v>
      </c>
      <c r="E7" s="19">
        <v>0</v>
      </c>
      <c r="F7" s="19">
        <v>0</v>
      </c>
      <c r="G7" s="19"/>
      <c r="H7" s="19">
        <v>0</v>
      </c>
      <c r="I7" s="19">
        <v>0</v>
      </c>
      <c r="J7" s="19">
        <v>0</v>
      </c>
      <c r="K7" s="19">
        <v>0</v>
      </c>
      <c r="L7" s="19">
        <v>0</v>
      </c>
      <c r="M7" s="19"/>
      <c r="N7" s="19">
        <v>0</v>
      </c>
      <c r="O7" s="19">
        <v>0</v>
      </c>
      <c r="P7" s="19">
        <v>0</v>
      </c>
      <c r="Q7" s="19">
        <v>0</v>
      </c>
      <c r="R7" s="19">
        <v>0</v>
      </c>
      <c r="S7" s="19">
        <v>0</v>
      </c>
      <c r="T7" s="19">
        <v>0</v>
      </c>
      <c r="U7" s="19">
        <v>0</v>
      </c>
      <c r="V7" s="19"/>
      <c r="W7" s="19">
        <v>10</v>
      </c>
      <c r="X7" s="19"/>
      <c r="Y7" s="19"/>
      <c r="Z7" s="19"/>
      <c r="AA7" s="19"/>
      <c r="AB7" s="19"/>
      <c r="AC7" s="19"/>
      <c r="AD7" s="19"/>
      <c r="AE7" s="19"/>
      <c r="AF7" s="19"/>
      <c r="AG7" s="19"/>
      <c r="AH7" s="19"/>
      <c r="AI7" s="19"/>
      <c r="AJ7" s="19"/>
      <c r="AK7" s="19"/>
    </row>
    <row r="8" spans="1:37" x14ac:dyDescent="0.25">
      <c r="A8" s="19" t="s">
        <v>135</v>
      </c>
      <c r="B8" s="19" t="s">
        <v>137</v>
      </c>
      <c r="C8" s="19">
        <v>6</v>
      </c>
      <c r="D8" s="19">
        <v>4</v>
      </c>
      <c r="E8" s="19">
        <v>1</v>
      </c>
      <c r="F8" s="19">
        <v>3</v>
      </c>
      <c r="G8" s="19">
        <v>0</v>
      </c>
      <c r="H8" s="19">
        <v>36</v>
      </c>
      <c r="I8" s="19" t="s">
        <v>79</v>
      </c>
      <c r="J8" s="19">
        <v>0</v>
      </c>
      <c r="K8" s="19">
        <v>1</v>
      </c>
      <c r="L8" s="19">
        <v>1</v>
      </c>
      <c r="M8" s="19"/>
      <c r="N8" s="19">
        <v>4</v>
      </c>
      <c r="O8" s="19">
        <v>1</v>
      </c>
      <c r="P8" s="19">
        <v>5</v>
      </c>
      <c r="Q8" s="19">
        <v>1</v>
      </c>
      <c r="R8" s="19">
        <v>5</v>
      </c>
      <c r="S8" s="19">
        <v>0</v>
      </c>
      <c r="T8" s="19">
        <v>0</v>
      </c>
      <c r="U8" s="19">
        <v>1</v>
      </c>
      <c r="V8" s="19"/>
      <c r="W8" s="19">
        <v>25</v>
      </c>
      <c r="X8" s="19">
        <v>6</v>
      </c>
      <c r="Y8" s="19"/>
      <c r="Z8" s="19"/>
      <c r="AA8" s="19"/>
      <c r="AB8" s="19">
        <v>2</v>
      </c>
      <c r="AC8" s="19">
        <v>1</v>
      </c>
      <c r="AD8" s="19">
        <v>35</v>
      </c>
      <c r="AE8" s="19">
        <v>3</v>
      </c>
      <c r="AF8" s="19">
        <v>4</v>
      </c>
      <c r="AG8" s="19">
        <v>1</v>
      </c>
      <c r="AH8" s="19">
        <v>1</v>
      </c>
      <c r="AI8" s="19"/>
      <c r="AJ8" s="19">
        <v>2</v>
      </c>
      <c r="AK8" s="19">
        <v>25</v>
      </c>
    </row>
    <row r="9" spans="1:37" x14ac:dyDescent="0.25">
      <c r="A9" s="19" t="s">
        <v>135</v>
      </c>
      <c r="B9" s="19" t="s">
        <v>138</v>
      </c>
      <c r="C9" s="19"/>
      <c r="D9" s="19"/>
      <c r="E9" s="19"/>
      <c r="F9" s="19"/>
      <c r="G9" s="19"/>
      <c r="H9" s="19"/>
      <c r="I9" s="19"/>
      <c r="J9" s="19">
        <v>0</v>
      </c>
      <c r="K9" s="19">
        <v>0</v>
      </c>
      <c r="L9" s="19">
        <v>0</v>
      </c>
      <c r="M9" s="19"/>
      <c r="N9" s="19">
        <v>0</v>
      </c>
      <c r="O9" s="19">
        <v>0</v>
      </c>
      <c r="P9" s="19">
        <v>0</v>
      </c>
      <c r="Q9" s="19">
        <v>0</v>
      </c>
      <c r="R9" s="19">
        <v>0</v>
      </c>
      <c r="S9" s="19">
        <v>0</v>
      </c>
      <c r="T9" s="19">
        <v>0</v>
      </c>
      <c r="U9" s="19">
        <v>0</v>
      </c>
      <c r="V9" s="19"/>
      <c r="W9" s="19">
        <v>17</v>
      </c>
      <c r="X9" s="19"/>
      <c r="Y9" s="19"/>
      <c r="Z9" s="19"/>
      <c r="AA9" s="19"/>
      <c r="AB9" s="19"/>
      <c r="AC9" s="19"/>
      <c r="AD9" s="19"/>
      <c r="AE9" s="19"/>
      <c r="AF9" s="19"/>
      <c r="AG9" s="19"/>
      <c r="AH9" s="19"/>
      <c r="AI9" s="19"/>
      <c r="AJ9" s="19"/>
      <c r="AK9" s="19"/>
    </row>
    <row r="10" spans="1:37" x14ac:dyDescent="0.25">
      <c r="A10" s="19" t="s">
        <v>135</v>
      </c>
      <c r="B10" s="19" t="s">
        <v>139</v>
      </c>
      <c r="C10" s="19">
        <v>6</v>
      </c>
      <c r="D10" s="19">
        <v>1</v>
      </c>
      <c r="E10" s="19">
        <v>2</v>
      </c>
      <c r="F10" s="19">
        <v>4</v>
      </c>
      <c r="G10" s="19">
        <v>7</v>
      </c>
      <c r="H10" s="19">
        <v>45</v>
      </c>
      <c r="I10" s="19" t="s">
        <v>79</v>
      </c>
      <c r="J10" s="19">
        <v>0</v>
      </c>
      <c r="K10" s="19">
        <v>1</v>
      </c>
      <c r="L10" s="19">
        <v>1</v>
      </c>
      <c r="M10" s="19"/>
      <c r="N10" s="19">
        <v>1</v>
      </c>
      <c r="O10" s="19">
        <v>1</v>
      </c>
      <c r="P10" s="19">
        <v>4</v>
      </c>
      <c r="Q10" s="19">
        <v>1</v>
      </c>
      <c r="R10" s="19">
        <v>5</v>
      </c>
      <c r="S10" s="19">
        <v>0</v>
      </c>
      <c r="T10" s="19">
        <v>0</v>
      </c>
      <c r="U10" s="19">
        <v>2</v>
      </c>
      <c r="V10" s="19"/>
      <c r="W10" s="19">
        <v>36</v>
      </c>
      <c r="X10" s="19"/>
      <c r="Y10" s="19"/>
      <c r="Z10" s="19"/>
      <c r="AA10" s="19"/>
      <c r="AB10" s="19"/>
      <c r="AC10" s="19">
        <v>1</v>
      </c>
      <c r="AD10" s="19">
        <v>70</v>
      </c>
      <c r="AE10" s="19">
        <v>6</v>
      </c>
      <c r="AF10" s="19">
        <v>4</v>
      </c>
      <c r="AG10" s="19">
        <v>1</v>
      </c>
      <c r="AH10" s="19">
        <v>1</v>
      </c>
      <c r="AI10" s="19"/>
      <c r="AJ10" s="19">
        <v>10</v>
      </c>
      <c r="AK10" s="19">
        <v>30</v>
      </c>
    </row>
    <row r="11" spans="1:37" x14ac:dyDescent="0.25">
      <c r="A11" s="19" t="s">
        <v>135</v>
      </c>
      <c r="B11" s="19" t="s">
        <v>140</v>
      </c>
      <c r="C11" s="19">
        <v>0</v>
      </c>
      <c r="D11" s="19">
        <v>3</v>
      </c>
      <c r="E11" s="19">
        <v>0</v>
      </c>
      <c r="F11" s="19">
        <v>4</v>
      </c>
      <c r="G11" s="19">
        <v>8</v>
      </c>
      <c r="H11" s="19">
        <v>45</v>
      </c>
      <c r="I11" s="19" t="s">
        <v>79</v>
      </c>
      <c r="J11" s="19">
        <v>2</v>
      </c>
      <c r="K11" s="19">
        <v>3</v>
      </c>
      <c r="L11" s="19">
        <v>2</v>
      </c>
      <c r="M11" s="19"/>
      <c r="N11" s="19">
        <v>19</v>
      </c>
      <c r="O11" s="19">
        <v>1</v>
      </c>
      <c r="P11" s="19">
        <v>28</v>
      </c>
      <c r="Q11" s="19">
        <v>1</v>
      </c>
      <c r="R11" s="19">
        <v>7</v>
      </c>
      <c r="S11" s="19">
        <v>5</v>
      </c>
      <c r="T11" s="19">
        <v>3</v>
      </c>
      <c r="U11" s="19">
        <v>0</v>
      </c>
      <c r="V11" s="19"/>
      <c r="W11" s="19">
        <v>16</v>
      </c>
      <c r="X11" s="19">
        <v>11</v>
      </c>
      <c r="Y11" s="19"/>
      <c r="Z11" s="19"/>
      <c r="AA11" s="19">
        <v>7</v>
      </c>
      <c r="AB11" s="19">
        <v>2</v>
      </c>
      <c r="AC11" s="19">
        <v>4</v>
      </c>
      <c r="AD11" s="19">
        <v>10</v>
      </c>
      <c r="AE11" s="19">
        <v>2</v>
      </c>
      <c r="AF11" s="19"/>
      <c r="AG11" s="19">
        <v>2</v>
      </c>
      <c r="AH11" s="19">
        <v>2</v>
      </c>
      <c r="AI11" s="19"/>
      <c r="AJ11" s="19"/>
      <c r="AK11" s="19">
        <v>17</v>
      </c>
    </row>
    <row r="12" spans="1:37" x14ac:dyDescent="0.25">
      <c r="A12" s="19" t="s">
        <v>19</v>
      </c>
      <c r="B12" s="19" t="s">
        <v>105</v>
      </c>
      <c r="C12" s="19">
        <v>2</v>
      </c>
      <c r="D12" s="19">
        <v>3</v>
      </c>
      <c r="E12" s="19">
        <v>2</v>
      </c>
      <c r="F12" s="19">
        <v>2</v>
      </c>
      <c r="G12" s="19">
        <v>2</v>
      </c>
      <c r="H12" s="19"/>
      <c r="I12" s="19"/>
      <c r="J12" s="19">
        <v>2</v>
      </c>
      <c r="K12" s="19">
        <v>3</v>
      </c>
      <c r="L12" s="19">
        <v>2</v>
      </c>
      <c r="M12" s="19"/>
      <c r="N12" s="19">
        <v>4</v>
      </c>
      <c r="O12" s="19">
        <v>2</v>
      </c>
      <c r="P12" s="19">
        <v>1</v>
      </c>
      <c r="Q12" s="19"/>
      <c r="R12" s="19">
        <v>2</v>
      </c>
      <c r="S12" s="19"/>
      <c r="T12" s="19">
        <v>2</v>
      </c>
      <c r="U12" s="19"/>
      <c r="V12" s="19">
        <v>2</v>
      </c>
      <c r="W12" s="19"/>
      <c r="X12" s="19">
        <v>2</v>
      </c>
      <c r="Y12" s="19"/>
      <c r="Z12" s="19">
        <v>3</v>
      </c>
      <c r="AA12" s="19">
        <v>2</v>
      </c>
      <c r="AB12" s="19">
        <v>3</v>
      </c>
      <c r="AC12" s="19">
        <v>2</v>
      </c>
      <c r="AD12" s="19"/>
      <c r="AE12" s="19">
        <v>2</v>
      </c>
      <c r="AF12" s="19">
        <v>4</v>
      </c>
      <c r="AG12" s="19">
        <v>4</v>
      </c>
      <c r="AH12" s="19">
        <v>3</v>
      </c>
      <c r="AI12" s="19"/>
      <c r="AJ12" s="19">
        <v>3</v>
      </c>
      <c r="AK12" s="19"/>
    </row>
    <row r="13" spans="1:37" x14ac:dyDescent="0.25">
      <c r="A13" s="20" t="s">
        <v>141</v>
      </c>
      <c r="B13" s="20" t="s">
        <v>142</v>
      </c>
      <c r="C13" s="19">
        <v>4</v>
      </c>
      <c r="D13" s="19">
        <v>6</v>
      </c>
      <c r="E13" s="19">
        <v>8</v>
      </c>
      <c r="F13" s="19">
        <v>13</v>
      </c>
      <c r="G13" s="19">
        <v>24</v>
      </c>
      <c r="H13" s="19">
        <v>0</v>
      </c>
      <c r="I13" s="19">
        <v>0</v>
      </c>
      <c r="J13" s="19">
        <v>18</v>
      </c>
      <c r="K13" s="19">
        <v>13</v>
      </c>
      <c r="L13" s="19">
        <v>6</v>
      </c>
      <c r="M13" s="19"/>
      <c r="N13" s="19">
        <v>18</v>
      </c>
      <c r="O13" s="19">
        <v>6</v>
      </c>
      <c r="P13" s="19">
        <v>62</v>
      </c>
      <c r="Q13" s="19">
        <v>3</v>
      </c>
      <c r="R13" s="19">
        <v>12</v>
      </c>
      <c r="S13" s="19">
        <v>6</v>
      </c>
      <c r="T13" s="19">
        <v>17</v>
      </c>
      <c r="U13" s="19">
        <v>6</v>
      </c>
      <c r="V13" s="19">
        <v>4</v>
      </c>
      <c r="W13" s="19"/>
      <c r="X13" s="19">
        <v>31</v>
      </c>
      <c r="Y13" s="19"/>
      <c r="Z13" s="19">
        <v>4</v>
      </c>
      <c r="AA13" s="19">
        <v>24</v>
      </c>
      <c r="AB13" s="19">
        <v>14</v>
      </c>
      <c r="AC13" s="19">
        <v>8</v>
      </c>
      <c r="AD13" s="19"/>
      <c r="AE13" s="19">
        <v>10</v>
      </c>
      <c r="AF13" s="19"/>
      <c r="AG13" s="19">
        <v>10</v>
      </c>
      <c r="AH13" s="19"/>
      <c r="AI13" s="19"/>
      <c r="AJ13" s="19">
        <v>6</v>
      </c>
      <c r="AK13" s="19"/>
    </row>
    <row r="14" spans="1:37" x14ac:dyDescent="0.25">
      <c r="A14" s="20" t="s">
        <v>141</v>
      </c>
      <c r="B14" s="20" t="s">
        <v>143</v>
      </c>
      <c r="C14" s="19">
        <v>1</v>
      </c>
      <c r="D14" s="19">
        <v>2</v>
      </c>
      <c r="E14" s="19">
        <v>1</v>
      </c>
      <c r="F14" s="19">
        <v>2</v>
      </c>
      <c r="G14" s="19">
        <v>2</v>
      </c>
      <c r="H14" s="19">
        <v>0</v>
      </c>
      <c r="I14" s="19">
        <v>0</v>
      </c>
      <c r="J14" s="19">
        <v>2</v>
      </c>
      <c r="K14" s="19">
        <v>2</v>
      </c>
      <c r="L14" s="19">
        <v>2</v>
      </c>
      <c r="M14" s="19"/>
      <c r="N14" s="19">
        <v>3</v>
      </c>
      <c r="O14" s="19">
        <v>1</v>
      </c>
      <c r="P14" s="19">
        <v>17</v>
      </c>
      <c r="Q14" s="19">
        <v>1</v>
      </c>
      <c r="R14" s="19">
        <v>5</v>
      </c>
      <c r="S14" s="19">
        <v>2</v>
      </c>
      <c r="T14" s="19">
        <v>4</v>
      </c>
      <c r="U14" s="19">
        <v>2</v>
      </c>
      <c r="V14" s="19"/>
      <c r="W14" s="19"/>
      <c r="X14" s="19">
        <v>7</v>
      </c>
      <c r="Y14" s="19"/>
      <c r="Z14" s="19"/>
      <c r="AA14" s="19">
        <v>3</v>
      </c>
      <c r="AB14" s="19">
        <v>2</v>
      </c>
      <c r="AC14" s="19">
        <v>2</v>
      </c>
      <c r="AD14" s="19"/>
      <c r="AE14" s="19">
        <v>6</v>
      </c>
      <c r="AF14" s="19">
        <v>2</v>
      </c>
      <c r="AG14" s="19">
        <v>1</v>
      </c>
      <c r="AH14" s="19">
        <v>1</v>
      </c>
      <c r="AI14" s="19"/>
      <c r="AJ14" s="19">
        <v>1</v>
      </c>
      <c r="AK14" s="19">
        <v>1</v>
      </c>
    </row>
    <row r="15" spans="1:37" x14ac:dyDescent="0.25">
      <c r="A15" s="20" t="s">
        <v>141</v>
      </c>
      <c r="B15" s="20" t="s">
        <v>144</v>
      </c>
      <c r="C15" s="19">
        <v>0</v>
      </c>
      <c r="D15" s="19">
        <v>4</v>
      </c>
      <c r="E15" s="19">
        <v>0</v>
      </c>
      <c r="F15" s="19">
        <v>0</v>
      </c>
      <c r="G15" s="19">
        <v>0</v>
      </c>
      <c r="H15" s="19">
        <v>0</v>
      </c>
      <c r="I15" s="19">
        <v>0</v>
      </c>
      <c r="J15" s="19"/>
      <c r="K15" s="19"/>
      <c r="L15" s="19"/>
      <c r="M15" s="19"/>
      <c r="N15" s="19"/>
      <c r="O15" s="19"/>
      <c r="P15" s="19"/>
      <c r="Q15" s="19"/>
      <c r="R15" s="19"/>
      <c r="S15" s="19"/>
      <c r="T15" s="19"/>
      <c r="U15" s="19"/>
      <c r="V15" s="19"/>
      <c r="W15" s="19"/>
      <c r="X15" s="19"/>
      <c r="Y15" s="19"/>
      <c r="Z15" s="19"/>
      <c r="AA15" s="19"/>
      <c r="AB15" s="19"/>
      <c r="AC15" s="19"/>
      <c r="AD15" s="19"/>
      <c r="AE15" s="19"/>
      <c r="AF15" s="19">
        <v>12</v>
      </c>
      <c r="AG15" s="19"/>
      <c r="AH15" s="19">
        <v>5</v>
      </c>
      <c r="AI15" s="19"/>
      <c r="AJ15" s="19">
        <v>9</v>
      </c>
      <c r="AK15" s="19"/>
    </row>
    <row r="16" spans="1:37" x14ac:dyDescent="0.25">
      <c r="A16" s="20" t="s">
        <v>141</v>
      </c>
      <c r="B16" s="20" t="s">
        <v>145</v>
      </c>
      <c r="C16" s="19">
        <v>0</v>
      </c>
      <c r="D16" s="19">
        <v>0</v>
      </c>
      <c r="E16" s="19">
        <v>0</v>
      </c>
      <c r="F16" s="19">
        <v>0</v>
      </c>
      <c r="G16" s="19">
        <v>0</v>
      </c>
      <c r="H16" s="19">
        <v>0</v>
      </c>
      <c r="I16" s="19">
        <v>2</v>
      </c>
      <c r="J16" s="19"/>
      <c r="K16" s="19"/>
      <c r="L16" s="19"/>
      <c r="M16" s="19"/>
      <c r="N16" s="19"/>
      <c r="O16" s="19"/>
      <c r="P16" s="19"/>
      <c r="Q16" s="19"/>
      <c r="R16" s="19"/>
      <c r="S16" s="19"/>
      <c r="T16" s="19"/>
      <c r="U16" s="19"/>
      <c r="V16" s="19"/>
      <c r="W16" s="19"/>
      <c r="X16" s="19"/>
      <c r="Y16" s="19"/>
      <c r="Z16" s="19"/>
      <c r="AA16" s="19"/>
      <c r="AB16" s="19"/>
      <c r="AC16" s="19"/>
      <c r="AD16" s="19"/>
      <c r="AE16" s="19">
        <v>1</v>
      </c>
      <c r="AF16" s="19"/>
      <c r="AG16" s="19">
        <v>2</v>
      </c>
      <c r="AH16" s="19"/>
      <c r="AI16" s="19"/>
      <c r="AJ16" s="19"/>
      <c r="AK16" s="19">
        <v>1</v>
      </c>
    </row>
    <row r="17" spans="1:37" x14ac:dyDescent="0.25">
      <c r="A17" s="20" t="s">
        <v>141</v>
      </c>
      <c r="B17" s="20" t="s">
        <v>146</v>
      </c>
      <c r="C17" s="19">
        <v>0</v>
      </c>
      <c r="D17" s="19">
        <v>0</v>
      </c>
      <c r="E17" s="19">
        <v>0</v>
      </c>
      <c r="F17" s="19">
        <v>3</v>
      </c>
      <c r="G17" s="19">
        <v>3</v>
      </c>
      <c r="H17" s="19">
        <v>0</v>
      </c>
      <c r="I17" s="19">
        <v>0</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row>
    <row r="18" spans="1:37" x14ac:dyDescent="0.25">
      <c r="A18" s="20" t="s">
        <v>141</v>
      </c>
      <c r="B18" s="20" t="s">
        <v>147</v>
      </c>
      <c r="C18" s="19">
        <v>0</v>
      </c>
      <c r="D18" s="19">
        <v>0</v>
      </c>
      <c r="E18" s="19">
        <v>0</v>
      </c>
      <c r="F18" s="19">
        <v>0</v>
      </c>
      <c r="G18" s="19">
        <v>2</v>
      </c>
      <c r="H18" s="19">
        <v>0</v>
      </c>
      <c r="I18" s="19">
        <v>0</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row>
    <row r="19" spans="1:37" x14ac:dyDescent="0.25">
      <c r="A19" s="20" t="s">
        <v>141</v>
      </c>
      <c r="B19" s="20" t="s">
        <v>148</v>
      </c>
      <c r="C19" s="19">
        <v>36</v>
      </c>
      <c r="D19" s="19">
        <v>69</v>
      </c>
      <c r="E19" s="19">
        <v>19</v>
      </c>
      <c r="F19" s="19">
        <v>29</v>
      </c>
      <c r="G19" s="19">
        <v>115</v>
      </c>
      <c r="H19" s="19">
        <v>52</v>
      </c>
      <c r="I19" s="19">
        <v>68</v>
      </c>
      <c r="J19" s="19">
        <v>61</v>
      </c>
      <c r="K19" s="19">
        <v>44</v>
      </c>
      <c r="L19" s="19">
        <v>23</v>
      </c>
      <c r="M19" s="19">
        <v>2</v>
      </c>
      <c r="N19" s="19">
        <v>73</v>
      </c>
      <c r="O19" s="19">
        <v>42</v>
      </c>
      <c r="P19" s="19">
        <v>301</v>
      </c>
      <c r="Q19" s="19">
        <v>17</v>
      </c>
      <c r="R19" s="19">
        <v>76</v>
      </c>
      <c r="S19" s="19">
        <v>30</v>
      </c>
      <c r="T19" s="19">
        <v>69</v>
      </c>
      <c r="U19" s="19">
        <v>34</v>
      </c>
      <c r="V19" s="19">
        <v>8</v>
      </c>
      <c r="W19" s="19">
        <v>22</v>
      </c>
      <c r="X19" s="19">
        <v>100</v>
      </c>
      <c r="Y19" s="19">
        <v>1</v>
      </c>
      <c r="Z19" s="19">
        <v>14</v>
      </c>
      <c r="AA19" s="19">
        <v>87</v>
      </c>
      <c r="AB19" s="19">
        <v>33</v>
      </c>
      <c r="AC19" s="19">
        <v>24</v>
      </c>
      <c r="AD19" s="19">
        <v>37</v>
      </c>
      <c r="AE19" s="19">
        <v>72</v>
      </c>
      <c r="AF19" s="19">
        <v>50</v>
      </c>
      <c r="AG19" s="19">
        <v>32</v>
      </c>
      <c r="AH19" s="19">
        <v>30</v>
      </c>
      <c r="AI19" s="19">
        <v>11</v>
      </c>
      <c r="AJ19" s="19">
        <v>31</v>
      </c>
      <c r="AK19" s="19">
        <v>63</v>
      </c>
    </row>
    <row r="20" spans="1:37" s="23" customFormat="1" x14ac:dyDescent="0.25">
      <c r="A20" s="20" t="s">
        <v>141</v>
      </c>
      <c r="B20" s="21" t="s">
        <v>149</v>
      </c>
      <c r="C20" s="22"/>
      <c r="D20" s="22">
        <v>43</v>
      </c>
      <c r="E20" s="22">
        <v>18</v>
      </c>
      <c r="F20" s="22">
        <v>25</v>
      </c>
      <c r="G20" s="22">
        <v>57</v>
      </c>
      <c r="H20" s="22"/>
      <c r="I20" s="22"/>
      <c r="J20" s="22">
        <v>29</v>
      </c>
      <c r="K20" s="22">
        <v>36</v>
      </c>
      <c r="L20" s="22">
        <v>13</v>
      </c>
      <c r="M20" s="22"/>
      <c r="N20" s="22">
        <v>26</v>
      </c>
      <c r="O20" s="22">
        <v>24</v>
      </c>
      <c r="P20" s="22">
        <v>143</v>
      </c>
      <c r="Q20" s="22"/>
      <c r="R20" s="22">
        <v>25</v>
      </c>
      <c r="S20" s="22">
        <v>20</v>
      </c>
      <c r="T20" s="22">
        <v>40</v>
      </c>
      <c r="U20" s="22">
        <v>19</v>
      </c>
      <c r="V20" s="22"/>
      <c r="W20" s="22"/>
      <c r="X20" s="22">
        <v>64</v>
      </c>
      <c r="Y20" s="22"/>
      <c r="Z20" s="22">
        <v>9</v>
      </c>
      <c r="AA20" s="22">
        <v>52</v>
      </c>
      <c r="AB20" s="22">
        <v>25</v>
      </c>
      <c r="AC20" s="22">
        <v>16</v>
      </c>
      <c r="AD20" s="22"/>
      <c r="AE20" s="22">
        <v>46</v>
      </c>
      <c r="AF20" s="22">
        <v>44</v>
      </c>
      <c r="AG20" s="22">
        <v>26</v>
      </c>
      <c r="AH20" s="22">
        <v>17</v>
      </c>
      <c r="AI20" s="22"/>
      <c r="AJ20" s="22"/>
      <c r="AK20" s="22"/>
    </row>
    <row r="21" spans="1:37" s="23" customFormat="1" x14ac:dyDescent="0.25">
      <c r="A21" s="20" t="s">
        <v>141</v>
      </c>
      <c r="B21" s="21" t="s">
        <v>150</v>
      </c>
      <c r="C21" s="22"/>
      <c r="D21" s="22"/>
      <c r="E21" s="22"/>
      <c r="F21" s="22"/>
      <c r="G21" s="22"/>
      <c r="H21" s="22"/>
      <c r="I21" s="22"/>
      <c r="J21" s="22">
        <v>10</v>
      </c>
      <c r="K21" s="22">
        <v>1</v>
      </c>
      <c r="L21" s="22"/>
      <c r="M21" s="22"/>
      <c r="N21" s="22"/>
      <c r="O21" s="22"/>
      <c r="P21" s="22">
        <v>21</v>
      </c>
      <c r="Q21" s="22"/>
      <c r="R21" s="22">
        <v>13</v>
      </c>
      <c r="S21" s="22">
        <v>1</v>
      </c>
      <c r="T21" s="22">
        <v>8</v>
      </c>
      <c r="U21" s="22"/>
      <c r="V21" s="22"/>
      <c r="W21" s="22"/>
      <c r="X21" s="22"/>
      <c r="Y21" s="22"/>
      <c r="Z21" s="22"/>
      <c r="AA21" s="22">
        <v>5</v>
      </c>
      <c r="AB21" s="22">
        <v>1</v>
      </c>
      <c r="AC21" s="22"/>
      <c r="AD21" s="22"/>
      <c r="AE21" s="22">
        <v>2</v>
      </c>
      <c r="AF21" s="22">
        <v>45</v>
      </c>
      <c r="AG21" s="22"/>
      <c r="AH21" s="22">
        <v>2</v>
      </c>
      <c r="AI21" s="22"/>
      <c r="AJ21" s="22"/>
      <c r="AK21" s="22"/>
    </row>
    <row r="22" spans="1:37" s="23" customFormat="1" x14ac:dyDescent="0.25">
      <c r="A22" s="20" t="s">
        <v>141</v>
      </c>
      <c r="B22" s="21" t="s">
        <v>151</v>
      </c>
      <c r="C22" s="22"/>
      <c r="D22" s="22"/>
      <c r="E22" s="22"/>
      <c r="F22" s="22"/>
      <c r="G22" s="22"/>
      <c r="H22" s="22"/>
      <c r="I22" s="22"/>
      <c r="J22" s="22"/>
      <c r="K22" s="22"/>
      <c r="L22" s="22"/>
      <c r="M22" s="22"/>
      <c r="N22" s="22"/>
      <c r="O22" s="22"/>
      <c r="P22" s="22"/>
      <c r="Q22" s="22"/>
      <c r="R22" s="22">
        <v>1</v>
      </c>
      <c r="S22" s="22"/>
      <c r="T22" s="22"/>
      <c r="U22" s="22"/>
      <c r="V22" s="22"/>
      <c r="W22" s="22"/>
      <c r="X22" s="22"/>
      <c r="Y22" s="22"/>
      <c r="Z22" s="22"/>
      <c r="AA22" s="22"/>
      <c r="AB22" s="22"/>
      <c r="AC22" s="22"/>
      <c r="AD22" s="22"/>
      <c r="AE22" s="22"/>
      <c r="AF22" s="22">
        <v>3</v>
      </c>
      <c r="AG22" s="22"/>
      <c r="AH22" s="22"/>
      <c r="AI22" s="22"/>
      <c r="AJ22" s="22"/>
      <c r="AK22" s="22"/>
    </row>
    <row r="23" spans="1:37" s="23" customFormat="1" x14ac:dyDescent="0.25">
      <c r="A23" s="20" t="s">
        <v>141</v>
      </c>
      <c r="B23" s="21" t="s">
        <v>152</v>
      </c>
      <c r="C23" s="22">
        <v>26</v>
      </c>
      <c r="D23" s="22">
        <v>10</v>
      </c>
      <c r="E23" s="22"/>
      <c r="F23" s="22"/>
      <c r="G23" s="22">
        <v>7</v>
      </c>
      <c r="H23" s="22"/>
      <c r="I23" s="22"/>
      <c r="J23" s="22"/>
      <c r="K23" s="22">
        <v>5</v>
      </c>
      <c r="L23" s="22"/>
      <c r="M23" s="22"/>
      <c r="N23" s="22">
        <v>8</v>
      </c>
      <c r="O23" s="22"/>
      <c r="P23" s="22">
        <v>38</v>
      </c>
      <c r="Q23" s="22"/>
      <c r="R23" s="22">
        <v>2</v>
      </c>
      <c r="S23" s="22">
        <v>1</v>
      </c>
      <c r="T23" s="22"/>
      <c r="U23" s="22">
        <v>1</v>
      </c>
      <c r="V23" s="22"/>
      <c r="W23" s="22"/>
      <c r="X23" s="22"/>
      <c r="Y23" s="22"/>
      <c r="Z23" s="22"/>
      <c r="AA23" s="22">
        <v>2</v>
      </c>
      <c r="AB23" s="22"/>
      <c r="AC23" s="22"/>
      <c r="AD23" s="22"/>
      <c r="AE23" s="22"/>
      <c r="AF23" s="22"/>
      <c r="AG23" s="22"/>
      <c r="AH23" s="22"/>
      <c r="AI23" s="22"/>
      <c r="AJ23" s="22">
        <v>20</v>
      </c>
      <c r="AK23" s="22"/>
    </row>
    <row r="24" spans="1:37" s="23" customFormat="1" x14ac:dyDescent="0.25">
      <c r="A24" s="20" t="s">
        <v>141</v>
      </c>
      <c r="B24" s="21" t="s">
        <v>153</v>
      </c>
      <c r="C24" s="22"/>
      <c r="D24" s="22"/>
      <c r="E24" s="22"/>
      <c r="F24" s="22"/>
      <c r="G24" s="22">
        <v>9</v>
      </c>
      <c r="H24" s="22"/>
      <c r="I24" s="22"/>
      <c r="J24" s="22"/>
      <c r="K24" s="22"/>
      <c r="L24" s="22"/>
      <c r="M24" s="22"/>
      <c r="N24" s="22"/>
      <c r="O24" s="22"/>
      <c r="P24" s="22">
        <v>1</v>
      </c>
      <c r="Q24" s="22"/>
      <c r="R24" s="22"/>
      <c r="S24" s="22"/>
      <c r="T24" s="22"/>
      <c r="U24" s="22"/>
      <c r="V24" s="22"/>
      <c r="W24" s="22"/>
      <c r="X24" s="22"/>
      <c r="Y24" s="22"/>
      <c r="Z24" s="22"/>
      <c r="AA24" s="22"/>
      <c r="AB24" s="22"/>
      <c r="AC24" s="22"/>
      <c r="AD24" s="22"/>
      <c r="AE24" s="22"/>
      <c r="AF24" s="22"/>
      <c r="AG24" s="22"/>
      <c r="AH24" s="22"/>
      <c r="AI24" s="22"/>
      <c r="AJ24" s="22"/>
      <c r="AK24" s="22"/>
    </row>
    <row r="25" spans="1:37" s="23" customFormat="1" x14ac:dyDescent="0.25">
      <c r="A25" s="20" t="s">
        <v>141</v>
      </c>
      <c r="B25" s="21" t="s">
        <v>154</v>
      </c>
      <c r="C25" s="22">
        <v>10</v>
      </c>
      <c r="D25" s="22">
        <v>7</v>
      </c>
      <c r="E25" s="22"/>
      <c r="F25" s="22">
        <v>1</v>
      </c>
      <c r="G25" s="22">
        <v>3</v>
      </c>
      <c r="H25" s="22">
        <v>54</v>
      </c>
      <c r="I25" s="22"/>
      <c r="J25" s="22">
        <v>1</v>
      </c>
      <c r="K25" s="22">
        <v>5</v>
      </c>
      <c r="L25" s="22"/>
      <c r="M25" s="22"/>
      <c r="N25" s="22"/>
      <c r="O25" s="22"/>
      <c r="P25" s="22">
        <v>3</v>
      </c>
      <c r="Q25" s="22"/>
      <c r="R25" s="22">
        <v>2</v>
      </c>
      <c r="S25" s="22"/>
      <c r="T25" s="22">
        <v>1</v>
      </c>
      <c r="U25" s="22"/>
      <c r="V25" s="22"/>
      <c r="W25" s="22">
        <v>4</v>
      </c>
      <c r="X25" s="22">
        <v>10</v>
      </c>
      <c r="Y25" s="22"/>
      <c r="Z25" s="22">
        <v>3</v>
      </c>
      <c r="AA25" s="22">
        <v>4</v>
      </c>
      <c r="AB25" s="22">
        <v>2</v>
      </c>
      <c r="AC25" s="22">
        <v>8</v>
      </c>
      <c r="AD25" s="22">
        <v>4</v>
      </c>
      <c r="AE25" s="22">
        <v>10</v>
      </c>
      <c r="AF25" s="22"/>
      <c r="AG25" s="22">
        <v>5</v>
      </c>
      <c r="AH25" s="22"/>
      <c r="AI25" s="22"/>
      <c r="AJ25" s="22"/>
      <c r="AK25" s="22"/>
    </row>
    <row r="26" spans="1:37" s="23" customFormat="1" x14ac:dyDescent="0.25">
      <c r="A26" s="20" t="s">
        <v>141</v>
      </c>
      <c r="B26" s="21" t="s">
        <v>155</v>
      </c>
      <c r="C26" s="22"/>
      <c r="D26" s="22">
        <v>9</v>
      </c>
      <c r="E26" s="22">
        <v>2</v>
      </c>
      <c r="F26" s="22">
        <v>4</v>
      </c>
      <c r="G26" s="22">
        <v>36</v>
      </c>
      <c r="H26" s="22">
        <v>4</v>
      </c>
      <c r="I26" s="22"/>
      <c r="J26" s="22">
        <v>21</v>
      </c>
      <c r="K26" s="22">
        <v>16</v>
      </c>
      <c r="L26" s="22">
        <v>10</v>
      </c>
      <c r="M26" s="22"/>
      <c r="N26" s="22"/>
      <c r="O26" s="22"/>
      <c r="P26" s="22">
        <v>107</v>
      </c>
      <c r="Q26" s="22"/>
      <c r="R26" s="22">
        <v>31</v>
      </c>
      <c r="S26" s="22">
        <v>8</v>
      </c>
      <c r="T26" s="22">
        <v>20</v>
      </c>
      <c r="U26" s="22">
        <v>15</v>
      </c>
      <c r="V26" s="22"/>
      <c r="W26" s="22">
        <v>15</v>
      </c>
      <c r="X26" s="22">
        <v>26</v>
      </c>
      <c r="Y26" s="22"/>
      <c r="Z26" s="22">
        <v>2</v>
      </c>
      <c r="AA26" s="22">
        <v>23</v>
      </c>
      <c r="AB26" s="22">
        <v>5</v>
      </c>
      <c r="AC26" s="22"/>
      <c r="AD26" s="22">
        <v>31</v>
      </c>
      <c r="AE26" s="22">
        <v>15</v>
      </c>
      <c r="AF26" s="22">
        <v>2</v>
      </c>
      <c r="AG26" s="22">
        <v>6</v>
      </c>
      <c r="AH26" s="22">
        <v>10</v>
      </c>
      <c r="AI26" s="22"/>
      <c r="AJ26" s="22">
        <v>11</v>
      </c>
      <c r="AK26" s="22">
        <v>29</v>
      </c>
    </row>
    <row r="27" spans="1:37" x14ac:dyDescent="0.25">
      <c r="A27" s="20" t="s">
        <v>141</v>
      </c>
      <c r="B27" s="20" t="s">
        <v>156</v>
      </c>
      <c r="C27" s="19"/>
      <c r="D27" s="19"/>
      <c r="E27" s="19"/>
      <c r="F27" s="19"/>
      <c r="G27" s="19"/>
      <c r="H27" s="19"/>
      <c r="I27" s="19"/>
      <c r="J27" s="19"/>
      <c r="K27" s="19"/>
      <c r="L27" s="19"/>
      <c r="M27" s="19"/>
      <c r="N27" s="19">
        <v>1</v>
      </c>
      <c r="O27" s="19"/>
      <c r="P27" s="19">
        <v>4</v>
      </c>
      <c r="Q27" s="19"/>
      <c r="R27" s="19">
        <v>1</v>
      </c>
      <c r="S27" s="19"/>
      <c r="T27" s="19"/>
      <c r="U27" s="19"/>
      <c r="V27" s="19"/>
      <c r="W27" s="19"/>
      <c r="X27" s="19"/>
      <c r="Y27" s="19"/>
      <c r="Z27" s="19"/>
      <c r="AA27" s="19"/>
      <c r="AB27" s="19"/>
      <c r="AC27" s="19"/>
      <c r="AD27" s="19"/>
      <c r="AE27" s="19"/>
      <c r="AF27" s="19"/>
      <c r="AG27" s="19"/>
      <c r="AH27" s="19"/>
      <c r="AI27" s="19"/>
      <c r="AJ27" s="19"/>
      <c r="AK27" s="19"/>
    </row>
    <row r="28" spans="1:37" x14ac:dyDescent="0.25">
      <c r="A28" s="20" t="s">
        <v>27</v>
      </c>
      <c r="B28" s="20" t="s">
        <v>157</v>
      </c>
      <c r="C28" s="19">
        <v>3</v>
      </c>
      <c r="D28" s="19"/>
      <c r="E28" s="19"/>
      <c r="F28" s="19">
        <v>1</v>
      </c>
      <c r="G28" s="19"/>
      <c r="H28" s="19">
        <v>8</v>
      </c>
      <c r="I28" s="19"/>
      <c r="J28" s="19">
        <v>2</v>
      </c>
      <c r="K28" s="19">
        <v>3</v>
      </c>
      <c r="L28" s="19">
        <v>1</v>
      </c>
      <c r="M28" s="19"/>
      <c r="N28" s="19">
        <v>2</v>
      </c>
      <c r="O28" s="19"/>
      <c r="P28" s="19">
        <v>3</v>
      </c>
      <c r="Q28" s="19"/>
      <c r="R28" s="19">
        <v>4</v>
      </c>
      <c r="S28" s="19">
        <v>2</v>
      </c>
      <c r="T28" s="19">
        <v>1</v>
      </c>
      <c r="U28" s="19">
        <v>1</v>
      </c>
      <c r="V28" s="19"/>
      <c r="W28" s="19">
        <v>8</v>
      </c>
      <c r="X28" s="19">
        <v>4</v>
      </c>
      <c r="Y28" s="19"/>
      <c r="Z28" s="19"/>
      <c r="AA28" s="19">
        <v>7</v>
      </c>
      <c r="AB28" s="19"/>
      <c r="AC28" s="19"/>
      <c r="AD28" s="19">
        <v>9</v>
      </c>
      <c r="AE28" s="19">
        <v>4</v>
      </c>
      <c r="AF28" s="19">
        <v>2</v>
      </c>
      <c r="AG28" s="19">
        <v>2</v>
      </c>
      <c r="AH28" s="19"/>
      <c r="AI28" s="19"/>
      <c r="AJ28" s="19"/>
      <c r="AK28" s="19">
        <v>12</v>
      </c>
    </row>
    <row r="29" spans="1:37" x14ac:dyDescent="0.25">
      <c r="A29" s="20" t="s">
        <v>27</v>
      </c>
      <c r="B29" s="20" t="s">
        <v>158</v>
      </c>
      <c r="C29" s="19"/>
      <c r="D29" s="19"/>
      <c r="E29" s="19"/>
      <c r="F29" s="19"/>
      <c r="G29" s="19"/>
      <c r="H29" s="19"/>
      <c r="I29" s="19"/>
      <c r="J29" s="19"/>
      <c r="K29" s="19"/>
      <c r="L29" s="19"/>
      <c r="M29" s="19"/>
      <c r="N29" s="19">
        <v>2</v>
      </c>
      <c r="O29" s="19"/>
      <c r="P29" s="19">
        <v>11</v>
      </c>
      <c r="Q29" s="19"/>
      <c r="R29" s="19">
        <v>4</v>
      </c>
      <c r="S29" s="19">
        <v>2</v>
      </c>
      <c r="T29" s="19"/>
      <c r="U29" s="19"/>
      <c r="V29" s="19"/>
      <c r="W29" s="19">
        <v>5</v>
      </c>
      <c r="X29" s="19"/>
      <c r="Y29" s="19"/>
      <c r="Z29" s="19"/>
      <c r="AA29" s="19"/>
      <c r="AB29" s="19"/>
      <c r="AC29" s="19"/>
      <c r="AD29" s="19"/>
      <c r="AE29" s="19">
        <v>1</v>
      </c>
      <c r="AF29" s="19"/>
      <c r="AG29" s="19"/>
      <c r="AH29" s="19"/>
      <c r="AI29" s="19"/>
      <c r="AJ29" s="19"/>
      <c r="AK29" s="19"/>
    </row>
    <row r="30" spans="1:37" x14ac:dyDescent="0.25">
      <c r="A30" s="19" t="s">
        <v>21</v>
      </c>
      <c r="B30" s="19" t="s">
        <v>159</v>
      </c>
      <c r="C30" s="19">
        <v>26</v>
      </c>
      <c r="D30" s="19">
        <v>14</v>
      </c>
      <c r="E30" s="19">
        <v>32</v>
      </c>
      <c r="F30" s="19">
        <v>32</v>
      </c>
      <c r="G30" s="19">
        <v>10</v>
      </c>
      <c r="H30" s="19">
        <v>0</v>
      </c>
      <c r="I30" s="19">
        <v>0</v>
      </c>
      <c r="J30" s="19">
        <v>8</v>
      </c>
      <c r="K30" s="19">
        <v>32</v>
      </c>
      <c r="L30" s="19">
        <v>6</v>
      </c>
      <c r="M30" s="19"/>
      <c r="N30" s="19">
        <v>8</v>
      </c>
      <c r="O30" s="19"/>
      <c r="P30" s="19">
        <v>12</v>
      </c>
      <c r="Q30" s="19"/>
      <c r="R30" s="19">
        <v>24</v>
      </c>
      <c r="S30" s="19"/>
      <c r="T30" s="19">
        <v>29</v>
      </c>
      <c r="U30" s="19"/>
      <c r="V30" s="19"/>
      <c r="W30" s="19"/>
      <c r="X30" s="19">
        <v>48</v>
      </c>
      <c r="Y30" s="19"/>
      <c r="Z30" s="19"/>
      <c r="AA30" s="19">
        <v>24</v>
      </c>
      <c r="AB30" s="19">
        <v>31</v>
      </c>
      <c r="AC30" s="19">
        <v>16</v>
      </c>
      <c r="AD30" s="19"/>
      <c r="AE30" s="19"/>
      <c r="AF30" s="19"/>
      <c r="AG30" s="19"/>
      <c r="AH30" s="19"/>
      <c r="AI30" s="19"/>
      <c r="AJ30" s="19"/>
      <c r="AK30" s="19"/>
    </row>
    <row r="31" spans="1:37" x14ac:dyDescent="0.25">
      <c r="A31" s="19" t="s">
        <v>21</v>
      </c>
      <c r="B31" s="19" t="s">
        <v>160</v>
      </c>
      <c r="C31" s="19">
        <v>6</v>
      </c>
      <c r="D31" s="19">
        <v>4</v>
      </c>
      <c r="E31" s="19">
        <v>0</v>
      </c>
      <c r="F31" s="19">
        <v>0</v>
      </c>
      <c r="G31" s="19">
        <v>24</v>
      </c>
      <c r="H31" s="19">
        <v>0</v>
      </c>
      <c r="I31" s="19">
        <v>0</v>
      </c>
      <c r="J31" s="19">
        <v>6</v>
      </c>
      <c r="K31" s="19"/>
      <c r="L31" s="19"/>
      <c r="M31" s="19"/>
      <c r="N31" s="19">
        <v>22</v>
      </c>
      <c r="O31" s="19">
        <v>10</v>
      </c>
      <c r="P31" s="19">
        <v>115</v>
      </c>
      <c r="Q31" s="19"/>
      <c r="R31" s="19">
        <v>4</v>
      </c>
      <c r="S31" s="19">
        <v>4</v>
      </c>
      <c r="T31" s="19"/>
      <c r="U31" s="19">
        <v>2</v>
      </c>
      <c r="V31" s="19"/>
      <c r="W31" s="19"/>
      <c r="X31" s="19">
        <v>89</v>
      </c>
      <c r="Y31" s="19"/>
      <c r="Z31" s="19"/>
      <c r="AA31" s="19">
        <v>74</v>
      </c>
      <c r="AB31" s="19"/>
      <c r="AC31" s="19"/>
      <c r="AD31" s="19"/>
      <c r="AE31" s="19">
        <v>21</v>
      </c>
      <c r="AF31" s="19">
        <v>25</v>
      </c>
      <c r="AG31" s="19">
        <v>29</v>
      </c>
      <c r="AH31" s="19"/>
      <c r="AI31" s="19"/>
      <c r="AJ31" s="19">
        <v>3</v>
      </c>
      <c r="AK31" s="19"/>
    </row>
    <row r="32" spans="1:37" x14ac:dyDescent="0.25">
      <c r="A32" s="19" t="s">
        <v>21</v>
      </c>
      <c r="B32" s="19" t="s">
        <v>161</v>
      </c>
      <c r="C32" s="19">
        <v>0</v>
      </c>
      <c r="D32" s="19">
        <v>4</v>
      </c>
      <c r="E32" s="19">
        <v>4</v>
      </c>
      <c r="F32" s="19">
        <v>4</v>
      </c>
      <c r="G32" s="19">
        <v>2</v>
      </c>
      <c r="H32" s="19">
        <v>0</v>
      </c>
      <c r="I32" s="19">
        <v>0</v>
      </c>
      <c r="J32" s="19">
        <v>4</v>
      </c>
      <c r="K32" s="19">
        <v>8</v>
      </c>
      <c r="L32" s="19">
        <v>2</v>
      </c>
      <c r="M32" s="19"/>
      <c r="N32" s="19">
        <v>2</v>
      </c>
      <c r="O32" s="19"/>
      <c r="P32" s="19">
        <v>4</v>
      </c>
      <c r="Q32" s="19">
        <v>1</v>
      </c>
      <c r="R32" s="19">
        <v>4</v>
      </c>
      <c r="S32" s="19"/>
      <c r="T32" s="19">
        <v>11</v>
      </c>
      <c r="U32" s="19"/>
      <c r="V32" s="19"/>
      <c r="W32" s="19"/>
      <c r="X32" s="19">
        <v>12</v>
      </c>
      <c r="Y32" s="19"/>
      <c r="Z32" s="19"/>
      <c r="AA32" s="19">
        <v>4</v>
      </c>
      <c r="AB32" s="19">
        <v>7</v>
      </c>
      <c r="AC32" s="19">
        <v>4</v>
      </c>
      <c r="AD32" s="19"/>
      <c r="AE32" s="19"/>
      <c r="AF32" s="19"/>
      <c r="AG32" s="19"/>
      <c r="AH32" s="19"/>
      <c r="AI32" s="19"/>
      <c r="AJ32" s="19"/>
      <c r="AK32" s="19"/>
    </row>
    <row r="33" spans="1:37" x14ac:dyDescent="0.25">
      <c r="A33" s="19" t="s">
        <v>21</v>
      </c>
      <c r="B33" s="19" t="s">
        <v>162</v>
      </c>
      <c r="C33" s="19">
        <v>0</v>
      </c>
      <c r="D33" s="19">
        <v>6</v>
      </c>
      <c r="E33" s="19">
        <v>0</v>
      </c>
      <c r="F33" s="19">
        <v>0</v>
      </c>
      <c r="G33" s="19">
        <v>30</v>
      </c>
      <c r="H33" s="19">
        <v>0</v>
      </c>
      <c r="I33" s="19">
        <v>0</v>
      </c>
      <c r="J33" s="19">
        <v>6</v>
      </c>
      <c r="K33" s="19"/>
      <c r="L33" s="19"/>
      <c r="M33" s="19"/>
      <c r="N33" s="19">
        <v>22</v>
      </c>
      <c r="O33" s="19"/>
      <c r="P33" s="19">
        <v>117</v>
      </c>
      <c r="Q33" s="19"/>
      <c r="R33" s="19">
        <v>4</v>
      </c>
      <c r="S33" s="19">
        <v>4</v>
      </c>
      <c r="T33" s="19">
        <v>1</v>
      </c>
      <c r="U33" s="19">
        <v>6</v>
      </c>
      <c r="V33" s="19"/>
      <c r="W33" s="19"/>
      <c r="X33" s="19"/>
      <c r="Y33" s="19"/>
      <c r="Z33" s="19"/>
      <c r="AA33" s="19">
        <v>6</v>
      </c>
      <c r="AB33" s="19"/>
      <c r="AC33" s="19"/>
      <c r="AD33" s="19"/>
      <c r="AE33" s="19"/>
      <c r="AF33" s="19"/>
      <c r="AG33" s="19"/>
      <c r="AH33" s="19"/>
      <c r="AI33" s="19"/>
      <c r="AJ33" s="19">
        <v>3</v>
      </c>
      <c r="AK33" s="19"/>
    </row>
    <row r="34" spans="1:37" x14ac:dyDescent="0.25">
      <c r="A34" s="19" t="s">
        <v>21</v>
      </c>
      <c r="B34" s="19" t="s">
        <v>163</v>
      </c>
      <c r="C34" s="19">
        <v>0</v>
      </c>
      <c r="D34" s="19">
        <v>0</v>
      </c>
      <c r="E34" s="19">
        <v>0</v>
      </c>
      <c r="F34" s="19">
        <v>0</v>
      </c>
      <c r="G34" s="19">
        <v>1</v>
      </c>
      <c r="H34" s="19">
        <v>0</v>
      </c>
      <c r="I34" s="19">
        <v>0</v>
      </c>
      <c r="J34" s="19">
        <v>15</v>
      </c>
      <c r="K34" s="19"/>
      <c r="L34" s="19"/>
      <c r="M34" s="19"/>
      <c r="N34" s="19">
        <v>17</v>
      </c>
      <c r="O34" s="19">
        <v>10</v>
      </c>
      <c r="P34" s="19"/>
      <c r="Q34" s="19"/>
      <c r="R34" s="19"/>
      <c r="S34" s="19"/>
      <c r="T34" s="19">
        <v>13</v>
      </c>
      <c r="U34" s="19"/>
      <c r="V34" s="19"/>
      <c r="W34" s="19"/>
      <c r="X34" s="19"/>
      <c r="Y34" s="19"/>
      <c r="Z34" s="19"/>
      <c r="AA34" s="19"/>
      <c r="AB34" s="19"/>
      <c r="AC34" s="19"/>
      <c r="AD34" s="19"/>
      <c r="AE34" s="19">
        <v>11</v>
      </c>
      <c r="AF34" s="19"/>
      <c r="AG34" s="19">
        <v>29</v>
      </c>
      <c r="AH34" s="19"/>
      <c r="AI34" s="19"/>
      <c r="AJ34" s="19">
        <v>6</v>
      </c>
      <c r="AK34" s="19"/>
    </row>
    <row r="35" spans="1:37" x14ac:dyDescent="0.25">
      <c r="A35" s="19" t="s">
        <v>21</v>
      </c>
      <c r="B35" s="19" t="s">
        <v>102</v>
      </c>
      <c r="C35" s="19">
        <v>8</v>
      </c>
      <c r="D35" s="19">
        <v>4</v>
      </c>
      <c r="E35" s="19">
        <v>3</v>
      </c>
      <c r="F35" s="19">
        <v>6</v>
      </c>
      <c r="G35" s="19">
        <v>12</v>
      </c>
      <c r="H35" s="19">
        <v>0</v>
      </c>
      <c r="I35" s="19">
        <v>0</v>
      </c>
      <c r="J35" s="19">
        <v>15</v>
      </c>
      <c r="K35" s="19">
        <v>13</v>
      </c>
      <c r="L35" s="19"/>
      <c r="M35" s="19"/>
      <c r="N35" s="19">
        <v>13</v>
      </c>
      <c r="O35" s="19"/>
      <c r="P35" s="19">
        <v>50</v>
      </c>
      <c r="Q35" s="19"/>
      <c r="R35" s="19">
        <v>11</v>
      </c>
      <c r="S35" s="19">
        <v>2</v>
      </c>
      <c r="T35" s="19">
        <v>13</v>
      </c>
      <c r="U35" s="19">
        <v>4</v>
      </c>
      <c r="V35" s="19"/>
      <c r="W35" s="19"/>
      <c r="X35" s="19">
        <v>17</v>
      </c>
      <c r="Y35" s="19"/>
      <c r="Z35" s="19"/>
      <c r="AA35" s="19">
        <v>19</v>
      </c>
      <c r="AB35" s="19"/>
      <c r="AC35" s="19">
        <v>4</v>
      </c>
      <c r="AD35" s="19"/>
      <c r="AE35" s="19">
        <v>3</v>
      </c>
      <c r="AF35" s="19">
        <v>2</v>
      </c>
      <c r="AG35" s="19">
        <v>2</v>
      </c>
      <c r="AH35" s="19">
        <v>1</v>
      </c>
      <c r="AI35" s="19"/>
      <c r="AJ35" s="19">
        <v>2</v>
      </c>
      <c r="AK35" s="19"/>
    </row>
    <row r="36" spans="1:37" x14ac:dyDescent="0.25">
      <c r="A36" s="19" t="s">
        <v>21</v>
      </c>
      <c r="B36" s="19" t="s">
        <v>164</v>
      </c>
      <c r="C36" s="19"/>
      <c r="D36" s="19"/>
      <c r="E36" s="19"/>
      <c r="F36" s="19"/>
      <c r="G36" s="19"/>
      <c r="H36" s="19"/>
      <c r="I36" s="19"/>
      <c r="J36" s="19">
        <v>56</v>
      </c>
      <c r="K36" s="19"/>
      <c r="L36" s="19">
        <v>2</v>
      </c>
      <c r="M36" s="19"/>
      <c r="N36" s="19"/>
      <c r="O36" s="19"/>
      <c r="P36" s="19"/>
      <c r="Q36" s="19"/>
      <c r="R36" s="19"/>
      <c r="S36" s="19"/>
      <c r="T36" s="19"/>
      <c r="U36" s="19"/>
      <c r="V36" s="19"/>
      <c r="W36" s="19"/>
      <c r="X36" s="19"/>
      <c r="Y36" s="19"/>
      <c r="Z36" s="19">
        <v>12</v>
      </c>
      <c r="AA36" s="19"/>
      <c r="AB36" s="19"/>
      <c r="AC36" s="19"/>
      <c r="AD36" s="19"/>
      <c r="AE36" s="19"/>
      <c r="AF36" s="19"/>
      <c r="AG36" s="19"/>
      <c r="AH36" s="19"/>
      <c r="AI36" s="19"/>
      <c r="AJ36" s="19"/>
      <c r="AK36" s="19"/>
    </row>
    <row r="37" spans="1:37" x14ac:dyDescent="0.25">
      <c r="A37" s="19" t="s">
        <v>21</v>
      </c>
      <c r="B37" s="19" t="s">
        <v>165</v>
      </c>
      <c r="C37" s="19">
        <v>0</v>
      </c>
      <c r="D37" s="19">
        <v>0</v>
      </c>
      <c r="E37" s="19">
        <v>1</v>
      </c>
      <c r="F37" s="19">
        <v>2</v>
      </c>
      <c r="G37" s="19">
        <v>0</v>
      </c>
      <c r="H37" s="19" t="s">
        <v>166</v>
      </c>
      <c r="I37" s="19">
        <v>0</v>
      </c>
      <c r="J37" s="19">
        <v>4</v>
      </c>
      <c r="K37" s="19"/>
      <c r="L37" s="19"/>
      <c r="M37" s="19"/>
      <c r="N37" s="19"/>
      <c r="O37" s="19"/>
      <c r="P37" s="19">
        <v>2</v>
      </c>
      <c r="Q37" s="19"/>
      <c r="R37" s="19"/>
      <c r="S37" s="19"/>
      <c r="T37" s="19">
        <v>10</v>
      </c>
      <c r="U37" s="19">
        <v>1</v>
      </c>
      <c r="V37" s="19"/>
      <c r="W37" s="19">
        <v>2</v>
      </c>
      <c r="X37" s="19">
        <v>13</v>
      </c>
      <c r="Y37" s="19"/>
      <c r="Z37" s="19"/>
      <c r="AA37" s="19">
        <v>5</v>
      </c>
      <c r="AB37" s="19">
        <v>5</v>
      </c>
      <c r="AC37" s="19"/>
      <c r="AD37" s="19"/>
      <c r="AE37" s="19"/>
      <c r="AF37" s="19"/>
      <c r="AG37" s="19"/>
      <c r="AH37" s="19"/>
      <c r="AI37" s="19"/>
      <c r="AJ37" s="19">
        <v>10</v>
      </c>
      <c r="AK37" s="19"/>
    </row>
    <row r="38" spans="1:37" x14ac:dyDescent="0.25">
      <c r="A38" s="19" t="s">
        <v>21</v>
      </c>
      <c r="B38" s="19" t="s">
        <v>167</v>
      </c>
      <c r="C38" s="19">
        <v>10</v>
      </c>
      <c r="D38" s="19">
        <v>11</v>
      </c>
      <c r="E38" s="19">
        <v>2</v>
      </c>
      <c r="F38" s="19">
        <v>4</v>
      </c>
      <c r="G38" s="19">
        <v>24</v>
      </c>
      <c r="H38" s="19">
        <v>3</v>
      </c>
      <c r="I38" s="19">
        <v>0</v>
      </c>
      <c r="J38" s="19"/>
      <c r="K38" s="19"/>
      <c r="L38" s="19"/>
      <c r="M38" s="19"/>
      <c r="N38" s="19">
        <v>6</v>
      </c>
      <c r="O38" s="19">
        <v>5</v>
      </c>
      <c r="P38" s="19">
        <v>11</v>
      </c>
      <c r="Q38" s="19"/>
      <c r="R38" s="19">
        <v>4</v>
      </c>
      <c r="S38" s="19">
        <v>6</v>
      </c>
      <c r="T38" s="19"/>
      <c r="U38" s="19"/>
      <c r="V38" s="19"/>
      <c r="W38" s="19"/>
      <c r="X38" s="19">
        <v>5</v>
      </c>
      <c r="Y38" s="19"/>
      <c r="Z38" s="19"/>
      <c r="AA38" s="19"/>
      <c r="AB38" s="19">
        <v>2</v>
      </c>
      <c r="AC38" s="19"/>
      <c r="AD38" s="19">
        <v>1</v>
      </c>
      <c r="AE38" s="19">
        <v>7</v>
      </c>
      <c r="AF38" s="19">
        <v>4</v>
      </c>
      <c r="AG38" s="19">
        <v>2</v>
      </c>
      <c r="AH38" s="19">
        <v>1</v>
      </c>
      <c r="AI38" s="19"/>
      <c r="AJ38" s="19"/>
      <c r="AK38" s="19">
        <v>2</v>
      </c>
    </row>
    <row r="39" spans="1:37" x14ac:dyDescent="0.25">
      <c r="A39" s="19" t="s">
        <v>22</v>
      </c>
      <c r="B39" s="19" t="s">
        <v>168</v>
      </c>
      <c r="C39" s="19">
        <v>39</v>
      </c>
      <c r="D39" s="19">
        <v>65</v>
      </c>
      <c r="E39" s="19">
        <v>45</v>
      </c>
      <c r="F39" s="19">
        <v>54</v>
      </c>
      <c r="G39" s="19">
        <v>101</v>
      </c>
      <c r="H39" s="19">
        <v>0</v>
      </c>
      <c r="I39" s="19">
        <v>0</v>
      </c>
      <c r="J39" s="19">
        <v>60</v>
      </c>
      <c r="K39" s="19">
        <v>84</v>
      </c>
      <c r="L39" s="19">
        <v>30</v>
      </c>
      <c r="M39" s="19"/>
      <c r="N39" s="19">
        <v>71</v>
      </c>
      <c r="O39" s="19">
        <v>40</v>
      </c>
      <c r="P39" s="19">
        <v>224</v>
      </c>
      <c r="Q39" s="19"/>
      <c r="R39" s="19">
        <v>67</v>
      </c>
      <c r="S39" s="19">
        <v>40</v>
      </c>
      <c r="T39" s="19">
        <v>55</v>
      </c>
      <c r="U39" s="19">
        <v>36</v>
      </c>
      <c r="V39" s="19">
        <v>8</v>
      </c>
      <c r="W39" s="19"/>
      <c r="X39" s="19">
        <v>133</v>
      </c>
      <c r="Y39" s="19"/>
      <c r="Z39" s="19">
        <v>36</v>
      </c>
      <c r="AA39" s="19">
        <v>88</v>
      </c>
      <c r="AB39" s="19">
        <v>47</v>
      </c>
      <c r="AC39" s="19">
        <v>21</v>
      </c>
      <c r="AD39" s="19"/>
      <c r="AE39" s="19">
        <v>32</v>
      </c>
      <c r="AF39" s="19">
        <v>54</v>
      </c>
      <c r="AG39" s="19">
        <v>40</v>
      </c>
      <c r="AH39" s="19">
        <v>19</v>
      </c>
      <c r="AI39" s="19"/>
      <c r="AJ39" s="19">
        <v>37</v>
      </c>
      <c r="AK39" s="19"/>
    </row>
    <row r="40" spans="1:37" x14ac:dyDescent="0.25">
      <c r="A40" s="19" t="s">
        <v>22</v>
      </c>
      <c r="B40" s="19" t="s">
        <v>169</v>
      </c>
      <c r="C40" s="19">
        <v>0</v>
      </c>
      <c r="D40" s="19">
        <v>0</v>
      </c>
      <c r="E40" s="19">
        <v>7</v>
      </c>
      <c r="F40" s="19">
        <v>14</v>
      </c>
      <c r="G40" s="19">
        <v>0</v>
      </c>
      <c r="H40" s="19">
        <v>2</v>
      </c>
      <c r="I40" s="19">
        <v>0</v>
      </c>
      <c r="J40" s="19">
        <v>6</v>
      </c>
      <c r="K40" s="19"/>
      <c r="L40" s="19"/>
      <c r="M40" s="19"/>
      <c r="N40" s="19">
        <v>7</v>
      </c>
      <c r="O40" s="19"/>
      <c r="P40" s="19">
        <v>30</v>
      </c>
      <c r="Q40" s="19"/>
      <c r="R40" s="19">
        <v>10</v>
      </c>
      <c r="S40" s="19">
        <v>2</v>
      </c>
      <c r="T40" s="19">
        <v>11</v>
      </c>
      <c r="U40" s="19">
        <v>4</v>
      </c>
      <c r="V40" s="19"/>
      <c r="W40" s="19">
        <v>8</v>
      </c>
      <c r="X40" s="19">
        <v>38</v>
      </c>
      <c r="Y40" s="19"/>
      <c r="Z40" s="19">
        <v>2</v>
      </c>
      <c r="AA40" s="19">
        <v>35</v>
      </c>
      <c r="AB40" s="19">
        <v>4</v>
      </c>
      <c r="AC40" s="19">
        <v>2</v>
      </c>
      <c r="AD40" s="19">
        <v>5</v>
      </c>
      <c r="AE40" s="19">
        <v>11</v>
      </c>
      <c r="AF40" s="19">
        <v>2</v>
      </c>
      <c r="AG40" s="19">
        <v>3</v>
      </c>
      <c r="AH40" s="19">
        <v>5</v>
      </c>
      <c r="AI40" s="19"/>
      <c r="AJ40" s="19">
        <v>2</v>
      </c>
      <c r="AK40" s="19"/>
    </row>
    <row r="41" spans="1:37" x14ac:dyDescent="0.25">
      <c r="A41" s="19" t="s">
        <v>22</v>
      </c>
      <c r="B41" s="19" t="s">
        <v>170</v>
      </c>
      <c r="C41" s="19">
        <v>8</v>
      </c>
      <c r="D41" s="19">
        <v>11</v>
      </c>
      <c r="E41" s="19">
        <v>8</v>
      </c>
      <c r="F41" s="19">
        <v>14</v>
      </c>
      <c r="G41" s="19">
        <v>19</v>
      </c>
      <c r="H41" s="19">
        <v>0</v>
      </c>
      <c r="I41" s="19">
        <v>0</v>
      </c>
      <c r="J41" s="19">
        <v>7</v>
      </c>
      <c r="K41" s="19">
        <v>15</v>
      </c>
      <c r="L41" s="19">
        <v>2</v>
      </c>
      <c r="M41" s="19"/>
      <c r="N41" s="19">
        <v>15</v>
      </c>
      <c r="O41" s="19">
        <v>4</v>
      </c>
      <c r="P41" s="19">
        <v>46</v>
      </c>
      <c r="Q41" s="19"/>
      <c r="R41" s="19">
        <v>12</v>
      </c>
      <c r="S41" s="19">
        <v>4</v>
      </c>
      <c r="T41" s="19">
        <v>13</v>
      </c>
      <c r="U41" s="19">
        <v>4</v>
      </c>
      <c r="V41" s="19"/>
      <c r="W41" s="19"/>
      <c r="X41" s="19">
        <v>25</v>
      </c>
      <c r="Y41" s="19"/>
      <c r="Z41" s="19">
        <v>4</v>
      </c>
      <c r="AA41" s="19">
        <v>20</v>
      </c>
      <c r="AB41" s="19">
        <v>3</v>
      </c>
      <c r="AC41" s="19">
        <v>4</v>
      </c>
      <c r="AD41" s="19"/>
      <c r="AE41" s="19">
        <v>9</v>
      </c>
      <c r="AF41" s="19">
        <v>10</v>
      </c>
      <c r="AG41" s="19">
        <v>2</v>
      </c>
      <c r="AH41" s="19">
        <v>3</v>
      </c>
      <c r="AI41" s="19"/>
      <c r="AJ41" s="19">
        <v>2</v>
      </c>
      <c r="AK41" s="19"/>
    </row>
    <row r="42" spans="1:37" x14ac:dyDescent="0.25">
      <c r="A42" s="19" t="s">
        <v>22</v>
      </c>
      <c r="B42" s="19" t="s">
        <v>171</v>
      </c>
      <c r="C42" s="19">
        <v>3</v>
      </c>
      <c r="D42" s="19">
        <v>11</v>
      </c>
      <c r="E42" s="19">
        <v>2</v>
      </c>
      <c r="F42" s="19">
        <v>2</v>
      </c>
      <c r="G42" s="19">
        <v>11</v>
      </c>
      <c r="H42" s="19">
        <v>127</v>
      </c>
      <c r="I42" s="19">
        <v>0</v>
      </c>
      <c r="J42" s="19"/>
      <c r="K42" s="19">
        <v>5</v>
      </c>
      <c r="L42" s="19">
        <v>2</v>
      </c>
      <c r="M42" s="19"/>
      <c r="N42" s="19">
        <v>2</v>
      </c>
      <c r="O42" s="19">
        <v>2</v>
      </c>
      <c r="P42" s="19">
        <v>9</v>
      </c>
      <c r="Q42" s="19">
        <v>19</v>
      </c>
      <c r="R42" s="19">
        <v>3</v>
      </c>
      <c r="S42" s="19">
        <v>2</v>
      </c>
      <c r="T42" s="19">
        <v>2</v>
      </c>
      <c r="U42" s="19">
        <v>2</v>
      </c>
      <c r="V42" s="19"/>
      <c r="W42" s="19">
        <v>235</v>
      </c>
      <c r="X42" s="19">
        <v>4</v>
      </c>
      <c r="Y42" s="19"/>
      <c r="Z42" s="19">
        <v>6</v>
      </c>
      <c r="AA42" s="19">
        <v>2</v>
      </c>
      <c r="AB42" s="19">
        <v>14</v>
      </c>
      <c r="AC42" s="19">
        <v>2</v>
      </c>
      <c r="AD42" s="19">
        <v>143</v>
      </c>
      <c r="AE42" s="19">
        <v>2</v>
      </c>
      <c r="AF42" s="19">
        <v>2</v>
      </c>
      <c r="AG42" s="19">
        <v>5</v>
      </c>
      <c r="AH42" s="19">
        <v>2</v>
      </c>
      <c r="AI42" s="19">
        <v>3</v>
      </c>
      <c r="AJ42" s="19">
        <v>25</v>
      </c>
      <c r="AK42" s="19">
        <v>143</v>
      </c>
    </row>
    <row r="43" spans="1:37" x14ac:dyDescent="0.25">
      <c r="A43" s="19" t="s">
        <v>22</v>
      </c>
      <c r="B43" s="19" t="s">
        <v>172</v>
      </c>
      <c r="C43" s="19">
        <v>0</v>
      </c>
      <c r="D43" s="19">
        <v>0</v>
      </c>
      <c r="E43" s="19">
        <v>0</v>
      </c>
      <c r="F43" s="19">
        <v>0</v>
      </c>
      <c r="G43" s="19">
        <v>0</v>
      </c>
      <c r="H43" s="19">
        <v>9</v>
      </c>
      <c r="I43" s="19">
        <v>0</v>
      </c>
      <c r="J43" s="19"/>
      <c r="K43" s="19"/>
      <c r="L43" s="19"/>
      <c r="M43" s="19"/>
      <c r="N43" s="19"/>
      <c r="O43" s="19"/>
      <c r="P43" s="19"/>
      <c r="Q43" s="19"/>
      <c r="R43" s="19"/>
      <c r="S43" s="19"/>
      <c r="T43" s="19"/>
      <c r="U43" s="19"/>
      <c r="V43" s="19"/>
      <c r="W43" s="19">
        <v>20</v>
      </c>
      <c r="X43" s="19"/>
      <c r="Y43" s="19"/>
      <c r="Z43" s="19"/>
      <c r="AA43" s="19"/>
      <c r="AB43" s="19"/>
      <c r="AC43" s="19"/>
      <c r="AD43" s="19">
        <v>22</v>
      </c>
      <c r="AE43" s="19"/>
      <c r="AF43" s="19"/>
      <c r="AG43" s="19"/>
      <c r="AH43" s="19"/>
      <c r="AI43" s="19"/>
      <c r="AJ43" s="19"/>
      <c r="AK43" s="19">
        <v>9</v>
      </c>
    </row>
    <row r="44" spans="1:37" x14ac:dyDescent="0.25">
      <c r="A44" s="19" t="s">
        <v>22</v>
      </c>
      <c r="B44" s="19" t="s">
        <v>173</v>
      </c>
      <c r="C44" s="19">
        <v>0</v>
      </c>
      <c r="D44" s="19">
        <v>0</v>
      </c>
      <c r="E44" s="19">
        <v>0</v>
      </c>
      <c r="F44" s="19">
        <v>0</v>
      </c>
      <c r="G44" s="19">
        <v>0</v>
      </c>
      <c r="H44" s="19">
        <v>12</v>
      </c>
      <c r="I44" s="19">
        <v>0</v>
      </c>
      <c r="J44" s="19"/>
      <c r="K44" s="19"/>
      <c r="L44" s="19"/>
      <c r="M44" s="19"/>
      <c r="N44" s="19"/>
      <c r="O44" s="19"/>
      <c r="P44" s="19">
        <v>1</v>
      </c>
      <c r="Q44" s="19"/>
      <c r="R44" s="19"/>
      <c r="S44" s="19"/>
      <c r="T44" s="19"/>
      <c r="U44" s="19"/>
      <c r="V44" s="19"/>
      <c r="W44" s="19">
        <v>7</v>
      </c>
      <c r="X44" s="19"/>
      <c r="Y44" s="19"/>
      <c r="Z44" s="19"/>
      <c r="AA44" s="19"/>
      <c r="AB44" s="19"/>
      <c r="AC44" s="19"/>
      <c r="AD44" s="19">
        <v>21</v>
      </c>
      <c r="AE44" s="19"/>
      <c r="AF44" s="19"/>
      <c r="AG44" s="19"/>
      <c r="AH44" s="19"/>
      <c r="AI44" s="19"/>
      <c r="AJ44" s="19"/>
      <c r="AK44" s="19">
        <v>4</v>
      </c>
    </row>
    <row r="45" spans="1:37" x14ac:dyDescent="0.25">
      <c r="A45" s="19" t="s">
        <v>22</v>
      </c>
      <c r="B45" s="19" t="s">
        <v>174</v>
      </c>
      <c r="C45" s="19">
        <v>0</v>
      </c>
      <c r="D45" s="19">
        <v>0</v>
      </c>
      <c r="E45" s="19">
        <v>0</v>
      </c>
      <c r="F45" s="19">
        <v>0</v>
      </c>
      <c r="G45" s="19">
        <v>0</v>
      </c>
      <c r="H45" s="19">
        <v>1</v>
      </c>
      <c r="I45" s="19">
        <v>0</v>
      </c>
      <c r="J45" s="19"/>
      <c r="K45" s="19"/>
      <c r="L45" s="19"/>
      <c r="M45" s="19"/>
      <c r="N45" s="19"/>
      <c r="O45" s="19"/>
      <c r="P45" s="19"/>
      <c r="Q45" s="19"/>
      <c r="R45" s="19"/>
      <c r="S45" s="19"/>
      <c r="T45" s="19"/>
      <c r="U45" s="19"/>
      <c r="V45" s="19"/>
      <c r="W45" s="19">
        <v>1</v>
      </c>
      <c r="X45" s="19"/>
      <c r="Y45" s="19"/>
      <c r="Z45" s="19"/>
      <c r="AA45" s="19"/>
      <c r="AB45" s="19"/>
      <c r="AC45" s="19"/>
      <c r="AD45" s="19">
        <v>1</v>
      </c>
      <c r="AE45" s="19"/>
      <c r="AF45" s="19"/>
      <c r="AG45" s="19"/>
      <c r="AH45" s="19"/>
      <c r="AI45" s="19"/>
      <c r="AJ45" s="19"/>
      <c r="AK45" s="19">
        <v>1</v>
      </c>
    </row>
    <row r="46" spans="1:37" x14ac:dyDescent="0.25">
      <c r="A46" s="19" t="s">
        <v>22</v>
      </c>
      <c r="B46" s="19" t="s">
        <v>175</v>
      </c>
      <c r="C46" s="19">
        <v>0</v>
      </c>
      <c r="D46" s="19">
        <v>2</v>
      </c>
      <c r="E46" s="19">
        <v>8</v>
      </c>
      <c r="F46" s="19">
        <v>10</v>
      </c>
      <c r="G46" s="19">
        <v>19</v>
      </c>
      <c r="H46" s="19">
        <v>0</v>
      </c>
      <c r="I46" s="19">
        <v>0</v>
      </c>
      <c r="J46" s="19">
        <v>11</v>
      </c>
      <c r="K46" s="19">
        <v>16</v>
      </c>
      <c r="L46" s="19">
        <v>5</v>
      </c>
      <c r="M46" s="19"/>
      <c r="N46" s="19">
        <v>13</v>
      </c>
      <c r="O46" s="19">
        <v>6</v>
      </c>
      <c r="P46" s="19">
        <v>53</v>
      </c>
      <c r="Q46" s="19"/>
      <c r="R46" s="19">
        <v>11</v>
      </c>
      <c r="S46" s="19">
        <v>8</v>
      </c>
      <c r="T46" s="19">
        <v>13</v>
      </c>
      <c r="U46" s="19">
        <v>6</v>
      </c>
      <c r="V46" s="19"/>
      <c r="W46" s="19"/>
      <c r="X46" s="19">
        <v>25</v>
      </c>
      <c r="Y46" s="19"/>
      <c r="Z46" s="19">
        <v>6</v>
      </c>
      <c r="AA46" s="19">
        <v>19</v>
      </c>
      <c r="AB46" s="19">
        <v>8</v>
      </c>
      <c r="AC46" s="19">
        <v>6</v>
      </c>
      <c r="AD46" s="19">
        <v>15</v>
      </c>
      <c r="AE46" s="19">
        <v>6</v>
      </c>
      <c r="AF46" s="19">
        <v>10</v>
      </c>
      <c r="AG46" s="19">
        <v>7</v>
      </c>
      <c r="AH46" s="19">
        <v>4</v>
      </c>
      <c r="AI46" s="19"/>
      <c r="AJ46" s="19">
        <v>10</v>
      </c>
      <c r="AK46" s="19"/>
    </row>
    <row r="47" spans="1:37" x14ac:dyDescent="0.25">
      <c r="A47" s="19" t="s">
        <v>22</v>
      </c>
      <c r="B47" s="19" t="s">
        <v>176</v>
      </c>
      <c r="C47" s="19">
        <v>0</v>
      </c>
      <c r="D47" s="19">
        <v>35</v>
      </c>
      <c r="E47" s="19">
        <v>12</v>
      </c>
      <c r="F47" s="19">
        <v>17</v>
      </c>
      <c r="G47" s="19">
        <v>31</v>
      </c>
      <c r="H47" s="19">
        <v>22</v>
      </c>
      <c r="I47" s="19">
        <v>0</v>
      </c>
      <c r="J47" s="19">
        <v>11</v>
      </c>
      <c r="K47" s="19">
        <v>17</v>
      </c>
      <c r="L47" s="19">
        <v>5</v>
      </c>
      <c r="M47" s="19"/>
      <c r="N47" s="19">
        <v>14</v>
      </c>
      <c r="O47" s="19">
        <v>6</v>
      </c>
      <c r="P47" s="19">
        <v>53</v>
      </c>
      <c r="Q47" s="19">
        <v>2</v>
      </c>
      <c r="R47" s="19">
        <v>14</v>
      </c>
      <c r="S47" s="19">
        <v>8</v>
      </c>
      <c r="T47" s="19">
        <v>14</v>
      </c>
      <c r="U47" s="19">
        <v>6</v>
      </c>
      <c r="V47" s="19"/>
      <c r="W47" s="19">
        <v>10</v>
      </c>
      <c r="X47" s="19">
        <v>25</v>
      </c>
      <c r="Y47" s="19"/>
      <c r="Z47" s="19">
        <v>6</v>
      </c>
      <c r="AA47" s="19">
        <v>19</v>
      </c>
      <c r="AB47" s="19">
        <v>10</v>
      </c>
      <c r="AC47" s="19">
        <v>6</v>
      </c>
      <c r="AD47" s="19">
        <v>8</v>
      </c>
      <c r="AE47" s="19">
        <v>6</v>
      </c>
      <c r="AF47" s="19">
        <v>20</v>
      </c>
      <c r="AG47" s="19">
        <v>7</v>
      </c>
      <c r="AH47" s="19">
        <v>7</v>
      </c>
      <c r="AI47" s="19"/>
      <c r="AJ47" s="19">
        <v>10</v>
      </c>
      <c r="AK47" s="19">
        <v>27</v>
      </c>
    </row>
    <row r="48" spans="1:37" x14ac:dyDescent="0.25">
      <c r="A48" s="19" t="s">
        <v>22</v>
      </c>
      <c r="B48" s="19" t="s">
        <v>177</v>
      </c>
      <c r="C48" s="19"/>
      <c r="D48" s="19"/>
      <c r="E48" s="19"/>
      <c r="F48" s="19"/>
      <c r="G48" s="19"/>
      <c r="H48" s="19"/>
      <c r="I48" s="19"/>
      <c r="J48" s="19"/>
      <c r="K48" s="19"/>
      <c r="L48" s="19"/>
      <c r="M48" s="19"/>
      <c r="N48" s="19"/>
      <c r="O48" s="19"/>
      <c r="P48" s="19"/>
      <c r="Q48" s="19"/>
      <c r="R48" s="19"/>
      <c r="S48" s="19"/>
      <c r="T48" s="19"/>
      <c r="U48" s="19"/>
      <c r="V48" s="19"/>
      <c r="W48" s="19">
        <v>7</v>
      </c>
      <c r="X48" s="19"/>
      <c r="Y48" s="19"/>
      <c r="Z48" s="19"/>
      <c r="AA48" s="19"/>
      <c r="AB48" s="19"/>
      <c r="AC48" s="19"/>
      <c r="AD48" s="19"/>
      <c r="AE48" s="19"/>
      <c r="AF48" s="19"/>
      <c r="AG48" s="19"/>
      <c r="AH48" s="19"/>
      <c r="AI48" s="19"/>
      <c r="AJ48" s="19"/>
      <c r="AK48" s="19">
        <v>12</v>
      </c>
    </row>
    <row r="49" spans="1:37" x14ac:dyDescent="0.25">
      <c r="A49" s="19" t="s">
        <v>22</v>
      </c>
      <c r="B49" s="19" t="s">
        <v>178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v>18</v>
      </c>
      <c r="AE49" s="19"/>
      <c r="AF49" s="19"/>
      <c r="AG49" s="19"/>
      <c r="AH49" s="19"/>
      <c r="AI49" s="19"/>
      <c r="AJ49" s="19"/>
      <c r="AK49" s="19">
        <v>2</v>
      </c>
    </row>
    <row r="50" spans="1:37" x14ac:dyDescent="0.25">
      <c r="A50" s="19" t="s">
        <v>179</v>
      </c>
      <c r="B50" s="19" t="s">
        <v>180</v>
      </c>
      <c r="C50" s="19">
        <v>5</v>
      </c>
      <c r="D50" s="19">
        <v>5</v>
      </c>
      <c r="E50" s="19">
        <v>3</v>
      </c>
      <c r="F50" s="19">
        <v>3</v>
      </c>
      <c r="G50" s="19">
        <v>6</v>
      </c>
      <c r="H50" s="19"/>
      <c r="I50" s="19"/>
      <c r="J50" s="19">
        <v>4</v>
      </c>
      <c r="K50" s="19">
        <v>4</v>
      </c>
      <c r="L50" s="19"/>
      <c r="M50" s="19"/>
      <c r="N50" s="19">
        <v>6</v>
      </c>
      <c r="O50" s="19">
        <v>4</v>
      </c>
      <c r="P50" s="19">
        <v>7</v>
      </c>
      <c r="Q50" s="19">
        <v>3</v>
      </c>
      <c r="R50" s="19">
        <v>6</v>
      </c>
      <c r="S50" s="19"/>
      <c r="T50" s="19">
        <v>4</v>
      </c>
      <c r="U50" s="19"/>
      <c r="V50" s="19">
        <v>1</v>
      </c>
      <c r="W50" s="19"/>
      <c r="X50" s="19">
        <v>7</v>
      </c>
      <c r="Y50" s="19"/>
      <c r="Z50" s="19"/>
      <c r="AA50" s="19">
        <v>3</v>
      </c>
      <c r="AB50" s="19">
        <v>4</v>
      </c>
      <c r="AC50" s="19">
        <v>2</v>
      </c>
      <c r="AD50" s="19"/>
      <c r="AE50" s="19">
        <v>2</v>
      </c>
      <c r="AF50" s="19">
        <v>2</v>
      </c>
      <c r="AG50" s="19">
        <v>2</v>
      </c>
      <c r="AH50" s="19">
        <v>1</v>
      </c>
      <c r="AI50" s="19"/>
      <c r="AJ50" s="19">
        <v>2</v>
      </c>
      <c r="AK50" s="19">
        <v>126</v>
      </c>
    </row>
    <row r="51" spans="1:37" x14ac:dyDescent="0.25">
      <c r="A51" s="19" t="s">
        <v>181</v>
      </c>
      <c r="B51" s="19" t="s">
        <v>182</v>
      </c>
      <c r="C51" s="19"/>
      <c r="D51" s="19"/>
      <c r="E51" s="19"/>
      <c r="F51" s="19">
        <v>1</v>
      </c>
      <c r="G51" s="19">
        <v>15</v>
      </c>
      <c r="H51" s="19"/>
      <c r="I51" s="19"/>
      <c r="J51" s="19">
        <v>14</v>
      </c>
      <c r="K51" s="19">
        <v>2</v>
      </c>
      <c r="L51" s="19"/>
      <c r="M51" s="19"/>
      <c r="N51" s="19">
        <v>32</v>
      </c>
      <c r="O51" s="19"/>
      <c r="P51" s="19">
        <v>119</v>
      </c>
      <c r="Q51" s="19"/>
      <c r="R51" s="19">
        <v>9</v>
      </c>
      <c r="S51" s="19">
        <v>2</v>
      </c>
      <c r="T51" s="19">
        <v>2</v>
      </c>
      <c r="U51" s="19">
        <v>3</v>
      </c>
      <c r="V51" s="19"/>
      <c r="W51" s="19">
        <v>186</v>
      </c>
      <c r="X51" s="19">
        <v>7</v>
      </c>
      <c r="Y51" s="19"/>
      <c r="Z51" s="19"/>
      <c r="AA51" s="19">
        <v>1</v>
      </c>
      <c r="AB51" s="19"/>
      <c r="AC51" s="19"/>
      <c r="AD51" s="19"/>
      <c r="AE51" s="19">
        <v>4</v>
      </c>
      <c r="AF51" s="19"/>
      <c r="AG51" s="19">
        <v>1</v>
      </c>
      <c r="AH51" s="19"/>
      <c r="AI51" s="19"/>
      <c r="AJ51" s="19"/>
      <c r="AK51" s="19">
        <v>1</v>
      </c>
    </row>
    <row r="52" spans="1:37" x14ac:dyDescent="0.25">
      <c r="A52" s="19" t="s">
        <v>78</v>
      </c>
      <c r="B52" s="19" t="s">
        <v>106</v>
      </c>
      <c r="C52" s="19">
        <v>10</v>
      </c>
      <c r="D52" s="19">
        <v>16</v>
      </c>
      <c r="E52" s="19">
        <v>6</v>
      </c>
      <c r="F52" s="19">
        <v>8</v>
      </c>
      <c r="G52" s="19">
        <v>19</v>
      </c>
      <c r="H52" s="19"/>
      <c r="I52" s="19"/>
      <c r="J52" s="19">
        <v>16</v>
      </c>
      <c r="K52" s="19">
        <v>12</v>
      </c>
      <c r="L52" s="19">
        <v>4</v>
      </c>
      <c r="M52" s="19"/>
      <c r="N52" s="19">
        <v>15</v>
      </c>
      <c r="O52" s="19">
        <v>8</v>
      </c>
      <c r="P52" s="19">
        <v>54</v>
      </c>
      <c r="Q52" s="19">
        <v>2</v>
      </c>
      <c r="R52" s="19">
        <v>13</v>
      </c>
      <c r="S52" s="19">
        <v>6</v>
      </c>
      <c r="T52" s="19">
        <v>11</v>
      </c>
      <c r="U52" s="19">
        <v>2</v>
      </c>
      <c r="V52" s="19">
        <v>1</v>
      </c>
      <c r="W52" s="19"/>
      <c r="X52" s="19">
        <v>30</v>
      </c>
      <c r="Y52" s="19"/>
      <c r="Z52" s="19">
        <v>4</v>
      </c>
      <c r="AA52" s="19">
        <v>18</v>
      </c>
      <c r="AB52" s="19">
        <v>7</v>
      </c>
      <c r="AC52" s="19">
        <v>6</v>
      </c>
      <c r="AD52" s="19"/>
      <c r="AE52" s="19">
        <v>5</v>
      </c>
      <c r="AF52" s="19">
        <v>10</v>
      </c>
      <c r="AG52" s="19">
        <v>4</v>
      </c>
      <c r="AH52" s="19">
        <v>4</v>
      </c>
      <c r="AI52" s="19"/>
      <c r="AJ52" s="19">
        <v>8</v>
      </c>
      <c r="AK52" s="19"/>
    </row>
    <row r="53" spans="1:37" x14ac:dyDescent="0.25">
      <c r="A53" s="19" t="s">
        <v>78</v>
      </c>
      <c r="B53" s="19" t="s">
        <v>2455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x14ac:dyDescent="0.25">
      <c r="A54" s="19" t="s">
        <v>39</v>
      </c>
      <c r="B54" s="19" t="s">
        <v>200</v>
      </c>
      <c r="C54" s="19">
        <v>2</v>
      </c>
      <c r="D54" s="19">
        <v>6</v>
      </c>
      <c r="E54" s="19">
        <v>2</v>
      </c>
      <c r="F54" s="19">
        <v>4</v>
      </c>
      <c r="G54" s="19">
        <v>10</v>
      </c>
      <c r="H54" s="19">
        <v>2</v>
      </c>
      <c r="I54" s="19">
        <v>1</v>
      </c>
      <c r="J54" s="19">
        <v>4</v>
      </c>
      <c r="K54" s="19">
        <v>6</v>
      </c>
      <c r="L54" s="19">
        <v>1</v>
      </c>
      <c r="M54" s="19">
        <v>1</v>
      </c>
      <c r="N54" s="19">
        <v>5</v>
      </c>
      <c r="O54" s="19">
        <v>2</v>
      </c>
      <c r="P54" s="19">
        <v>15</v>
      </c>
      <c r="Q54" s="19">
        <v>2</v>
      </c>
      <c r="R54" s="19">
        <v>7</v>
      </c>
      <c r="S54" s="19">
        <v>2</v>
      </c>
      <c r="T54" s="19">
        <v>5</v>
      </c>
      <c r="U54" s="19">
        <v>1</v>
      </c>
      <c r="V54" s="19"/>
      <c r="W54" s="19">
        <v>6</v>
      </c>
      <c r="X54" s="19">
        <v>8</v>
      </c>
      <c r="Y54" s="19"/>
      <c r="Z54" s="19">
        <v>1</v>
      </c>
      <c r="AA54" s="19">
        <v>5</v>
      </c>
      <c r="AB54" s="19">
        <v>2</v>
      </c>
      <c r="AC54" s="19">
        <v>2</v>
      </c>
      <c r="AD54" s="19">
        <v>3</v>
      </c>
      <c r="AE54" s="19">
        <v>4</v>
      </c>
      <c r="AF54" s="19">
        <v>2</v>
      </c>
      <c r="AG54" s="19">
        <v>1</v>
      </c>
      <c r="AH54" s="19">
        <v>1</v>
      </c>
      <c r="AI54" s="19">
        <v>1</v>
      </c>
      <c r="AJ54" s="19">
        <v>1</v>
      </c>
      <c r="AK54" s="19">
        <v>1</v>
      </c>
    </row>
    <row r="55" spans="1:37" x14ac:dyDescent="0.25">
      <c r="A55" s="19" t="s">
        <v>39</v>
      </c>
      <c r="B55" s="24" t="s">
        <v>203</v>
      </c>
      <c r="C55" s="19"/>
      <c r="D55" s="19"/>
      <c r="E55" s="19"/>
      <c r="F55" s="19"/>
      <c r="G55" s="19"/>
      <c r="H55" s="19">
        <v>1</v>
      </c>
      <c r="I55" s="19">
        <v>1</v>
      </c>
      <c r="J55" s="19"/>
      <c r="K55" s="19">
        <v>5</v>
      </c>
      <c r="L55" s="19"/>
      <c r="M55" s="19"/>
      <c r="N55" s="19">
        <v>1</v>
      </c>
      <c r="O55" s="19">
        <v>1</v>
      </c>
      <c r="P55" s="19">
        <v>4</v>
      </c>
      <c r="Q55" s="19"/>
      <c r="R55" s="19">
        <v>2</v>
      </c>
      <c r="S55" s="19"/>
      <c r="T55" s="19"/>
      <c r="U55" s="19"/>
      <c r="V55" s="19"/>
      <c r="W55" s="19">
        <v>1</v>
      </c>
      <c r="X55" s="19">
        <v>5</v>
      </c>
      <c r="Y55" s="19"/>
      <c r="Z55" s="19">
        <v>1</v>
      </c>
      <c r="AA55" s="19">
        <v>1</v>
      </c>
      <c r="AB55" s="19">
        <v>2</v>
      </c>
      <c r="AC55" s="19">
        <v>1</v>
      </c>
      <c r="AD55" s="19">
        <v>1</v>
      </c>
      <c r="AE55" s="19">
        <v>1</v>
      </c>
      <c r="AF55" s="19"/>
      <c r="AG55" s="19"/>
      <c r="AH55" s="19"/>
      <c r="AI55" s="19"/>
      <c r="AJ55" s="19"/>
      <c r="AK55" s="19">
        <v>1</v>
      </c>
    </row>
    <row r="56" spans="1:37" x14ac:dyDescent="0.25">
      <c r="A56" s="19" t="s">
        <v>39</v>
      </c>
      <c r="B56" s="24" t="s">
        <v>204</v>
      </c>
      <c r="C56" s="19"/>
      <c r="D56" s="19"/>
      <c r="E56" s="19"/>
      <c r="F56" s="19">
        <v>1</v>
      </c>
      <c r="G56" s="19"/>
      <c r="H56" s="19"/>
      <c r="I56" s="19"/>
      <c r="J56" s="19">
        <v>2</v>
      </c>
      <c r="K56" s="19"/>
      <c r="L56" s="19">
        <v>1</v>
      </c>
      <c r="M56" s="19"/>
      <c r="N56" s="19">
        <v>1</v>
      </c>
      <c r="O56" s="19"/>
      <c r="P56" s="19">
        <v>4</v>
      </c>
      <c r="Q56" s="19"/>
      <c r="R56" s="19">
        <v>1</v>
      </c>
      <c r="S56" s="19">
        <v>2</v>
      </c>
      <c r="T56" s="19">
        <v>3</v>
      </c>
      <c r="U56" s="19">
        <v>1</v>
      </c>
      <c r="V56" s="19"/>
      <c r="W56" s="19"/>
      <c r="X56" s="19"/>
      <c r="Y56" s="19"/>
      <c r="Z56" s="19"/>
      <c r="AA56" s="19">
        <v>2</v>
      </c>
      <c r="AB56" s="19"/>
      <c r="AC56" s="19"/>
      <c r="AD56" s="19"/>
      <c r="AE56" s="19">
        <v>1</v>
      </c>
      <c r="AF56" s="19">
        <v>2</v>
      </c>
      <c r="AG56" s="19">
        <v>1</v>
      </c>
      <c r="AH56" s="19">
        <v>1</v>
      </c>
      <c r="AI56" s="19"/>
      <c r="AJ56" s="19">
        <v>1</v>
      </c>
      <c r="AK56" s="19"/>
    </row>
    <row r="57" spans="1:37" x14ac:dyDescent="0.25">
      <c r="A57" s="19" t="s">
        <v>39</v>
      </c>
      <c r="B57" s="24" t="s">
        <v>201</v>
      </c>
      <c r="C57" s="19">
        <v>1</v>
      </c>
      <c r="D57" s="19">
        <v>2</v>
      </c>
      <c r="E57" s="19">
        <v>1</v>
      </c>
      <c r="F57" s="19">
        <v>1</v>
      </c>
      <c r="G57" s="19">
        <v>2</v>
      </c>
      <c r="H57" s="19"/>
      <c r="I57" s="19"/>
      <c r="J57" s="19"/>
      <c r="K57" s="19"/>
      <c r="L57" s="19"/>
      <c r="M57" s="19"/>
      <c r="N57" s="19">
        <v>1</v>
      </c>
      <c r="O57" s="19"/>
      <c r="P57" s="19">
        <v>7</v>
      </c>
      <c r="Q57" s="19"/>
      <c r="R57" s="19">
        <v>3</v>
      </c>
      <c r="S57" s="19"/>
      <c r="T57" s="19"/>
      <c r="U57" s="19"/>
      <c r="V57" s="19"/>
      <c r="W57" s="19"/>
      <c r="X57" s="19"/>
      <c r="Y57" s="19"/>
      <c r="Z57" s="19"/>
      <c r="AA57" s="19"/>
      <c r="AB57" s="19"/>
      <c r="AC57" s="19"/>
      <c r="AD57" s="19"/>
      <c r="AE57" s="19"/>
      <c r="AF57" s="19"/>
      <c r="AG57" s="19"/>
      <c r="AH57" s="19"/>
      <c r="AI57" s="19"/>
      <c r="AJ57" s="19"/>
      <c r="AK57" s="19"/>
    </row>
    <row r="58" spans="1:37" x14ac:dyDescent="0.25">
      <c r="A58" s="19" t="s">
        <v>39</v>
      </c>
      <c r="B58" s="24" t="s">
        <v>202</v>
      </c>
      <c r="C58" s="19">
        <v>1</v>
      </c>
      <c r="D58" s="19"/>
      <c r="E58" s="19"/>
      <c r="F58" s="19"/>
      <c r="G58" s="19"/>
      <c r="H58" s="19">
        <v>2</v>
      </c>
      <c r="I58" s="19">
        <v>1</v>
      </c>
      <c r="J58" s="19"/>
      <c r="K58" s="19"/>
      <c r="L58" s="19"/>
      <c r="M58" s="19"/>
      <c r="N58" s="19"/>
      <c r="O58" s="19"/>
      <c r="P58" s="19"/>
      <c r="Q58" s="19"/>
      <c r="R58" s="19"/>
      <c r="S58" s="19"/>
      <c r="T58" s="19"/>
      <c r="U58" s="19"/>
      <c r="V58" s="19"/>
      <c r="W58" s="19">
        <v>10</v>
      </c>
      <c r="X58" s="19"/>
      <c r="Y58" s="19"/>
      <c r="Z58" s="19"/>
      <c r="AA58" s="19"/>
      <c r="AB58" s="19"/>
      <c r="AC58" s="19"/>
      <c r="AD58" s="19">
        <v>7</v>
      </c>
      <c r="AE58" s="19">
        <v>4</v>
      </c>
      <c r="AF58" s="19"/>
      <c r="AG58" s="19"/>
      <c r="AH58" s="19"/>
      <c r="AI58" s="19"/>
      <c r="AJ58" s="19"/>
      <c r="AK58" s="19">
        <v>10</v>
      </c>
    </row>
    <row r="59" spans="1:37" x14ac:dyDescent="0.25">
      <c r="A59" s="19" t="s">
        <v>2466</v>
      </c>
      <c r="B59" s="65" t="s">
        <v>2475</v>
      </c>
      <c r="C59" s="19">
        <v>32</v>
      </c>
      <c r="D59" s="19">
        <v>18</v>
      </c>
      <c r="E59" s="19">
        <v>6</v>
      </c>
      <c r="F59" s="19">
        <v>8</v>
      </c>
      <c r="G59" s="19">
        <v>24</v>
      </c>
      <c r="H59" s="19"/>
      <c r="I59" s="19"/>
      <c r="J59" s="19">
        <v>32</v>
      </c>
      <c r="K59" s="19">
        <v>13</v>
      </c>
      <c r="L59" s="19">
        <v>6</v>
      </c>
      <c r="M59" s="19"/>
      <c r="N59" s="19">
        <v>22</v>
      </c>
      <c r="O59" s="19">
        <v>16</v>
      </c>
      <c r="P59" s="19">
        <v>67</v>
      </c>
      <c r="Q59" s="19">
        <v>6</v>
      </c>
      <c r="R59" s="19">
        <v>13</v>
      </c>
      <c r="S59" s="19">
        <v>6</v>
      </c>
      <c r="T59" s="19">
        <v>23</v>
      </c>
      <c r="U59" s="19">
        <v>6</v>
      </c>
      <c r="V59" s="19">
        <v>4</v>
      </c>
      <c r="W59" s="19"/>
      <c r="X59" s="19">
        <v>31</v>
      </c>
      <c r="Y59" s="19"/>
      <c r="Z59" s="19">
        <v>4</v>
      </c>
      <c r="AA59" s="19">
        <v>24</v>
      </c>
      <c r="AB59" s="19">
        <v>14</v>
      </c>
      <c r="AC59" s="19">
        <v>8</v>
      </c>
      <c r="AD59" s="19"/>
      <c r="AE59" s="19">
        <v>10</v>
      </c>
      <c r="AF59" s="19">
        <v>22</v>
      </c>
      <c r="AG59" s="19">
        <v>9</v>
      </c>
      <c r="AH59" s="19">
        <v>6</v>
      </c>
      <c r="AI59" s="19"/>
      <c r="AJ59" s="19">
        <v>12</v>
      </c>
      <c r="AK59" s="19"/>
    </row>
    <row r="60" spans="1:37" x14ac:dyDescent="0.25">
      <c r="A60" s="75" t="s">
        <v>2466</v>
      </c>
      <c r="B60" s="19" t="s">
        <v>2547</v>
      </c>
      <c r="C60" s="19">
        <v>8</v>
      </c>
      <c r="D60" s="19">
        <v>13</v>
      </c>
      <c r="E60" s="19">
        <v>10</v>
      </c>
      <c r="F60" s="19">
        <v>16</v>
      </c>
      <c r="G60" s="19">
        <v>19</v>
      </c>
      <c r="H60" s="19"/>
      <c r="I60" s="19"/>
      <c r="J60" s="19">
        <v>15</v>
      </c>
      <c r="K60" s="19">
        <v>15</v>
      </c>
      <c r="L60" s="19">
        <v>2</v>
      </c>
      <c r="M60" s="19"/>
      <c r="N60" s="19">
        <v>17</v>
      </c>
      <c r="O60" s="19">
        <v>8</v>
      </c>
      <c r="P60" s="19">
        <v>46</v>
      </c>
      <c r="Q60" s="19"/>
      <c r="R60" s="19">
        <v>12</v>
      </c>
      <c r="S60" s="19">
        <v>4</v>
      </c>
      <c r="T60" s="19">
        <v>13</v>
      </c>
      <c r="U60" s="19">
        <v>6</v>
      </c>
      <c r="V60" s="19"/>
      <c r="W60" s="19"/>
      <c r="X60" s="19">
        <v>25</v>
      </c>
      <c r="Y60" s="19">
        <v>2</v>
      </c>
      <c r="Z60" s="19">
        <v>4</v>
      </c>
      <c r="AA60" s="19">
        <v>20</v>
      </c>
      <c r="AB60" s="19">
        <v>4</v>
      </c>
      <c r="AC60" s="19">
        <v>6</v>
      </c>
      <c r="AD60" s="19"/>
      <c r="AE60" s="19">
        <v>10</v>
      </c>
      <c r="AF60" s="19">
        <v>10</v>
      </c>
      <c r="AG60" s="19">
        <v>2</v>
      </c>
      <c r="AH60" s="19">
        <v>3</v>
      </c>
      <c r="AI60" s="19"/>
      <c r="AJ60" s="19">
        <v>2</v>
      </c>
      <c r="AK60" s="19"/>
    </row>
    <row r="122" spans="2:2" x14ac:dyDescent="0.25">
      <c r="B122" t="s">
        <v>183</v>
      </c>
    </row>
    <row r="123" spans="2:2" x14ac:dyDescent="0.25">
      <c r="B123" t="s">
        <v>184</v>
      </c>
    </row>
    <row r="124" spans="2:2" x14ac:dyDescent="0.25">
      <c r="B124" t="s">
        <v>57</v>
      </c>
    </row>
    <row r="125" spans="2:2" x14ac:dyDescent="0.25">
      <c r="B125" t="s">
        <v>185</v>
      </c>
    </row>
    <row r="126" spans="2:2" x14ac:dyDescent="0.25">
      <c r="B126" t="s">
        <v>49</v>
      </c>
    </row>
    <row r="127" spans="2:2" x14ac:dyDescent="0.25">
      <c r="B127" t="s">
        <v>186</v>
      </c>
    </row>
    <row r="128" spans="2:2" x14ac:dyDescent="0.25">
      <c r="B128" t="s">
        <v>187</v>
      </c>
    </row>
    <row r="130" spans="2:2" x14ac:dyDescent="0.25">
      <c r="B130" t="s">
        <v>47</v>
      </c>
    </row>
    <row r="132" spans="2:2" x14ac:dyDescent="0.25">
      <c r="B132" t="s">
        <v>120</v>
      </c>
    </row>
    <row r="133" spans="2:2" x14ac:dyDescent="0.25">
      <c r="B133" t="s">
        <v>188</v>
      </c>
    </row>
    <row r="134" spans="2:2" x14ac:dyDescent="0.25">
      <c r="B134" t="s">
        <v>48</v>
      </c>
    </row>
    <row r="135" spans="2:2" x14ac:dyDescent="0.25">
      <c r="B135" t="s">
        <v>53</v>
      </c>
    </row>
    <row r="136" spans="2:2" x14ac:dyDescent="0.25">
      <c r="B136" t="s">
        <v>52</v>
      </c>
    </row>
    <row r="137" spans="2:2" x14ac:dyDescent="0.25">
      <c r="B137" t="s">
        <v>189</v>
      </c>
    </row>
    <row r="138" spans="2:2" x14ac:dyDescent="0.25">
      <c r="B138" t="s">
        <v>43</v>
      </c>
    </row>
    <row r="139" spans="2:2" x14ac:dyDescent="0.25">
      <c r="B139" t="s">
        <v>46</v>
      </c>
    </row>
    <row r="140" spans="2:2" x14ac:dyDescent="0.25">
      <c r="B140" t="s">
        <v>54</v>
      </c>
    </row>
    <row r="142" spans="2:2" x14ac:dyDescent="0.25">
      <c r="B142" t="s">
        <v>190</v>
      </c>
    </row>
    <row r="143" spans="2:2" x14ac:dyDescent="0.25">
      <c r="B143" t="s">
        <v>44</v>
      </c>
    </row>
    <row r="144" spans="2:2" x14ac:dyDescent="0.25">
      <c r="B144" t="s">
        <v>191</v>
      </c>
    </row>
    <row r="145" spans="2:2" x14ac:dyDescent="0.25">
      <c r="B145" t="s">
        <v>192</v>
      </c>
    </row>
    <row r="146" spans="2:2" x14ac:dyDescent="0.25">
      <c r="B146" t="s">
        <v>45</v>
      </c>
    </row>
    <row r="147" spans="2:2" x14ac:dyDescent="0.25">
      <c r="B147" t="s">
        <v>193</v>
      </c>
    </row>
    <row r="149" spans="2:2" x14ac:dyDescent="0.25">
      <c r="B149" t="s">
        <v>194</v>
      </c>
    </row>
  </sheetData>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topLeftCell="D1" zoomScaleNormal="100" workbookViewId="0">
      <pane ySplit="1" topLeftCell="A18" activePane="bottomLeft" state="frozen"/>
      <selection activeCell="H71" sqref="H3:H71"/>
      <selection pane="bottomLeft" activeCell="F18" sqref="F18"/>
    </sheetView>
  </sheetViews>
  <sheetFormatPr baseColWidth="10" defaultRowHeight="12.75" x14ac:dyDescent="0.2"/>
  <cols>
    <col min="1" max="1" width="10.140625" style="56" bestFit="1" customWidth="1"/>
    <col min="2" max="2" width="11" style="25" customWidth="1"/>
    <col min="3" max="3" width="52.140625" style="25" customWidth="1"/>
    <col min="4" max="4" width="13.5703125" style="29" customWidth="1"/>
    <col min="5" max="5" width="103.7109375" style="25" customWidth="1"/>
    <col min="6" max="6" width="22.7109375" style="25" bestFit="1" customWidth="1"/>
    <col min="7" max="7" width="9.28515625" style="27" customWidth="1"/>
    <col min="8" max="8" width="11.85546875" style="28" customWidth="1"/>
    <col min="9" max="9" width="10.85546875" style="26" customWidth="1"/>
    <col min="10" max="10" width="11.85546875" style="27" customWidth="1"/>
    <col min="11" max="11" width="10.85546875" style="26" customWidth="1"/>
    <col min="12" max="12" width="11.85546875" style="27" customWidth="1"/>
    <col min="13" max="13" width="10.85546875" style="26" customWidth="1"/>
    <col min="14" max="14" width="11.85546875" style="27" customWidth="1"/>
    <col min="15" max="15" width="10.85546875" style="26" customWidth="1"/>
    <col min="16" max="16" width="9.140625" style="25" bestFit="1" customWidth="1"/>
    <col min="17" max="17" width="14.85546875" style="25" bestFit="1" customWidth="1"/>
    <col min="18" max="16384" width="11.42578125" style="25"/>
  </cols>
  <sheetData>
    <row r="1" spans="1:17" s="29" customFormat="1" ht="43.5" customHeight="1" x14ac:dyDescent="0.25">
      <c r="A1" s="51" t="s">
        <v>2414</v>
      </c>
      <c r="B1" s="52" t="s">
        <v>0</v>
      </c>
      <c r="C1" s="52" t="s">
        <v>2413</v>
      </c>
      <c r="D1" s="51" t="s">
        <v>2412</v>
      </c>
      <c r="E1" s="52" t="s">
        <v>2411</v>
      </c>
      <c r="F1" s="51" t="s">
        <v>2410</v>
      </c>
      <c r="G1" s="49" t="s">
        <v>2409</v>
      </c>
      <c r="H1" s="49" t="s">
        <v>2408</v>
      </c>
      <c r="I1" s="50" t="s">
        <v>2407</v>
      </c>
      <c r="J1" s="49" t="s">
        <v>2406</v>
      </c>
      <c r="K1" s="50" t="s">
        <v>2405</v>
      </c>
      <c r="L1" s="49" t="s">
        <v>2404</v>
      </c>
      <c r="M1" s="50" t="s">
        <v>2403</v>
      </c>
      <c r="N1" s="49" t="s">
        <v>2402</v>
      </c>
      <c r="O1" s="48" t="s">
        <v>2401</v>
      </c>
      <c r="P1" s="47" t="s">
        <v>2400</v>
      </c>
      <c r="Q1" s="46"/>
    </row>
    <row r="2" spans="1:17" x14ac:dyDescent="0.2">
      <c r="A2" s="54">
        <v>2033090</v>
      </c>
      <c r="B2" s="30" t="s">
        <v>8</v>
      </c>
      <c r="C2" s="30" t="s">
        <v>2341</v>
      </c>
      <c r="D2" s="45" t="s">
        <v>2399</v>
      </c>
      <c r="E2" s="30" t="s">
        <v>2398</v>
      </c>
      <c r="F2" s="30" t="s">
        <v>56</v>
      </c>
      <c r="G2" s="34">
        <v>1407</v>
      </c>
      <c r="H2" s="35">
        <v>1407</v>
      </c>
      <c r="I2" s="33"/>
      <c r="J2" s="34"/>
      <c r="K2" s="33"/>
      <c r="L2" s="34"/>
      <c r="M2" s="33"/>
      <c r="N2" s="34"/>
      <c r="O2" s="31">
        <v>1</v>
      </c>
      <c r="P2" s="30">
        <v>1</v>
      </c>
      <c r="Q2" s="30"/>
    </row>
    <row r="3" spans="1:17" x14ac:dyDescent="0.2">
      <c r="A3" s="54">
        <v>2033090</v>
      </c>
      <c r="B3" s="30" t="s">
        <v>8</v>
      </c>
      <c r="C3" s="30" t="s">
        <v>2341</v>
      </c>
      <c r="D3" s="45" t="s">
        <v>2397</v>
      </c>
      <c r="E3" s="30" t="s">
        <v>2396</v>
      </c>
      <c r="F3" s="30" t="s">
        <v>56</v>
      </c>
      <c r="G3" s="34">
        <v>1407</v>
      </c>
      <c r="H3" s="35">
        <v>1407</v>
      </c>
      <c r="I3" s="33"/>
      <c r="J3" s="34"/>
      <c r="K3" s="33"/>
      <c r="L3" s="34"/>
      <c r="M3" s="33"/>
      <c r="N3" s="34"/>
      <c r="O3" s="31">
        <v>1</v>
      </c>
      <c r="P3" s="30">
        <v>1</v>
      </c>
      <c r="Q3" s="30"/>
    </row>
    <row r="4" spans="1:17" x14ac:dyDescent="0.2">
      <c r="A4" s="54">
        <v>2033090</v>
      </c>
      <c r="B4" s="30" t="s">
        <v>8</v>
      </c>
      <c r="C4" s="30" t="s">
        <v>2341</v>
      </c>
      <c r="D4" s="45" t="s">
        <v>2395</v>
      </c>
      <c r="E4" s="30" t="s">
        <v>2394</v>
      </c>
      <c r="F4" s="30" t="s">
        <v>47</v>
      </c>
      <c r="G4" s="34">
        <v>2111</v>
      </c>
      <c r="H4" s="35">
        <v>2111</v>
      </c>
      <c r="I4" s="33"/>
      <c r="J4" s="34"/>
      <c r="K4" s="33"/>
      <c r="L4" s="34"/>
      <c r="M4" s="33"/>
      <c r="N4" s="34"/>
      <c r="O4" s="31">
        <v>1</v>
      </c>
      <c r="P4" s="30">
        <v>1</v>
      </c>
      <c r="Q4" s="30"/>
    </row>
    <row r="5" spans="1:17" x14ac:dyDescent="0.2">
      <c r="A5" s="54">
        <v>2033090</v>
      </c>
      <c r="B5" s="30" t="s">
        <v>8</v>
      </c>
      <c r="C5" s="30" t="s">
        <v>2341</v>
      </c>
      <c r="D5" s="45" t="s">
        <v>2393</v>
      </c>
      <c r="E5" s="30" t="s">
        <v>2392</v>
      </c>
      <c r="F5" s="30" t="s">
        <v>47</v>
      </c>
      <c r="G5" s="34">
        <v>2111</v>
      </c>
      <c r="H5" s="35">
        <v>2111</v>
      </c>
      <c r="I5" s="33"/>
      <c r="J5" s="34"/>
      <c r="K5" s="33"/>
      <c r="L5" s="34"/>
      <c r="M5" s="33"/>
      <c r="N5" s="34"/>
      <c r="O5" s="31">
        <v>1</v>
      </c>
      <c r="P5" s="30">
        <v>1</v>
      </c>
      <c r="Q5" s="30"/>
    </row>
    <row r="6" spans="1:17" x14ac:dyDescent="0.2">
      <c r="A6" s="54">
        <v>2033090</v>
      </c>
      <c r="B6" s="30" t="s">
        <v>8</v>
      </c>
      <c r="C6" s="30" t="s">
        <v>2341</v>
      </c>
      <c r="D6" s="45" t="s">
        <v>2391</v>
      </c>
      <c r="E6" s="30" t="s">
        <v>2390</v>
      </c>
      <c r="F6" s="30" t="s">
        <v>562</v>
      </c>
      <c r="G6" s="34">
        <v>2815</v>
      </c>
      <c r="H6" s="35">
        <v>2815</v>
      </c>
      <c r="I6" s="33"/>
      <c r="J6" s="34"/>
      <c r="K6" s="33"/>
      <c r="L6" s="34"/>
      <c r="M6" s="33"/>
      <c r="N6" s="34"/>
      <c r="O6" s="31">
        <v>1</v>
      </c>
      <c r="P6" s="30">
        <v>1</v>
      </c>
      <c r="Q6" s="30"/>
    </row>
    <row r="7" spans="1:17" x14ac:dyDescent="0.2">
      <c r="A7" s="54">
        <v>2033090</v>
      </c>
      <c r="B7" s="30" t="s">
        <v>8</v>
      </c>
      <c r="C7" s="30" t="s">
        <v>2341</v>
      </c>
      <c r="D7" s="45" t="s">
        <v>2389</v>
      </c>
      <c r="E7" s="30" t="s">
        <v>2388</v>
      </c>
      <c r="F7" s="30" t="s">
        <v>562</v>
      </c>
      <c r="G7" s="34">
        <v>2815</v>
      </c>
      <c r="H7" s="35">
        <v>2815</v>
      </c>
      <c r="I7" s="33"/>
      <c r="J7" s="34"/>
      <c r="K7" s="33"/>
      <c r="L7" s="34"/>
      <c r="M7" s="33"/>
      <c r="N7" s="34"/>
      <c r="O7" s="31">
        <v>1</v>
      </c>
      <c r="P7" s="30">
        <v>1</v>
      </c>
      <c r="Q7" s="30"/>
    </row>
    <row r="8" spans="1:17" x14ac:dyDescent="0.2">
      <c r="A8" s="54">
        <v>2033090</v>
      </c>
      <c r="B8" s="30" t="s">
        <v>8</v>
      </c>
      <c r="C8" s="30" t="s">
        <v>2341</v>
      </c>
      <c r="D8" s="45" t="s">
        <v>2387</v>
      </c>
      <c r="E8" s="30" t="s">
        <v>2386</v>
      </c>
      <c r="F8" s="30" t="s">
        <v>46</v>
      </c>
      <c r="G8" s="34">
        <v>2111</v>
      </c>
      <c r="H8" s="35">
        <v>2111</v>
      </c>
      <c r="I8" s="33"/>
      <c r="J8" s="34"/>
      <c r="K8" s="33"/>
      <c r="L8" s="34"/>
      <c r="M8" s="33"/>
      <c r="N8" s="34"/>
      <c r="O8" s="31">
        <v>1</v>
      </c>
      <c r="P8" s="30">
        <v>1</v>
      </c>
      <c r="Q8" s="30"/>
    </row>
    <row r="9" spans="1:17" x14ac:dyDescent="0.2">
      <c r="A9" s="54">
        <v>2033090</v>
      </c>
      <c r="B9" s="30" t="s">
        <v>8</v>
      </c>
      <c r="C9" s="30" t="s">
        <v>2341</v>
      </c>
      <c r="D9" s="45" t="s">
        <v>2385</v>
      </c>
      <c r="E9" s="30" t="s">
        <v>2384</v>
      </c>
      <c r="F9" s="30" t="s">
        <v>46</v>
      </c>
      <c r="G9" s="34">
        <v>2111</v>
      </c>
      <c r="H9" s="35">
        <v>2111</v>
      </c>
      <c r="I9" s="33"/>
      <c r="J9" s="34"/>
      <c r="K9" s="33"/>
      <c r="L9" s="34"/>
      <c r="M9" s="33"/>
      <c r="N9" s="34"/>
      <c r="O9" s="31">
        <v>1</v>
      </c>
      <c r="P9" s="30">
        <v>1</v>
      </c>
      <c r="Q9" s="30"/>
    </row>
    <row r="10" spans="1:17" x14ac:dyDescent="0.2">
      <c r="A10" s="54">
        <v>2033090</v>
      </c>
      <c r="B10" s="30" t="s">
        <v>8</v>
      </c>
      <c r="C10" s="30" t="s">
        <v>2341</v>
      </c>
      <c r="D10" s="45" t="s">
        <v>2383</v>
      </c>
      <c r="E10" s="30" t="s">
        <v>2382</v>
      </c>
      <c r="F10" s="30" t="s">
        <v>2257</v>
      </c>
      <c r="G10" s="34">
        <v>3519</v>
      </c>
      <c r="H10" s="35">
        <v>3519</v>
      </c>
      <c r="I10" s="33"/>
      <c r="J10" s="34"/>
      <c r="K10" s="33"/>
      <c r="L10" s="34"/>
      <c r="M10" s="33"/>
      <c r="N10" s="34"/>
      <c r="O10" s="31">
        <v>1</v>
      </c>
      <c r="P10" s="30">
        <v>1</v>
      </c>
      <c r="Q10" s="30"/>
    </row>
    <row r="11" spans="1:17" x14ac:dyDescent="0.2">
      <c r="A11" s="54">
        <v>2033090</v>
      </c>
      <c r="B11" s="30" t="s">
        <v>8</v>
      </c>
      <c r="C11" s="30" t="s">
        <v>2341</v>
      </c>
      <c r="D11" s="45" t="s">
        <v>2381</v>
      </c>
      <c r="E11" s="30" t="s">
        <v>2380</v>
      </c>
      <c r="F11" s="30" t="s">
        <v>2257</v>
      </c>
      <c r="G11" s="34">
        <v>3519</v>
      </c>
      <c r="H11" s="35">
        <v>3519</v>
      </c>
      <c r="I11" s="33"/>
      <c r="J11" s="34"/>
      <c r="K11" s="33"/>
      <c r="L11" s="34"/>
      <c r="M11" s="33"/>
      <c r="N11" s="34"/>
      <c r="O11" s="31">
        <v>1</v>
      </c>
      <c r="P11" s="30">
        <v>1</v>
      </c>
      <c r="Q11" s="30"/>
    </row>
    <row r="12" spans="1:17" x14ac:dyDescent="0.2">
      <c r="A12" s="54">
        <v>2033090</v>
      </c>
      <c r="B12" s="30" t="s">
        <v>8</v>
      </c>
      <c r="C12" s="30" t="s">
        <v>2341</v>
      </c>
      <c r="D12" s="45" t="s">
        <v>2379</v>
      </c>
      <c r="E12" s="30" t="s">
        <v>2378</v>
      </c>
      <c r="F12" s="30" t="s">
        <v>52</v>
      </c>
      <c r="G12" s="34">
        <v>2111</v>
      </c>
      <c r="H12" s="35">
        <v>2111</v>
      </c>
      <c r="I12" s="33"/>
      <c r="J12" s="34"/>
      <c r="K12" s="33"/>
      <c r="L12" s="34"/>
      <c r="M12" s="33"/>
      <c r="N12" s="34"/>
      <c r="O12" s="31">
        <v>1</v>
      </c>
      <c r="P12" s="30">
        <v>1</v>
      </c>
      <c r="Q12" s="30"/>
    </row>
    <row r="13" spans="1:17" x14ac:dyDescent="0.2">
      <c r="A13" s="54">
        <v>2033090</v>
      </c>
      <c r="B13" s="30" t="s">
        <v>8</v>
      </c>
      <c r="C13" s="30" t="s">
        <v>2341</v>
      </c>
      <c r="D13" s="45" t="s">
        <v>2377</v>
      </c>
      <c r="E13" s="30" t="s">
        <v>2376</v>
      </c>
      <c r="F13" s="30" t="s">
        <v>52</v>
      </c>
      <c r="G13" s="34">
        <v>2111</v>
      </c>
      <c r="H13" s="35">
        <v>2111</v>
      </c>
      <c r="I13" s="33"/>
      <c r="J13" s="34"/>
      <c r="K13" s="33"/>
      <c r="L13" s="34"/>
      <c r="M13" s="33"/>
      <c r="N13" s="34"/>
      <c r="O13" s="31">
        <v>1</v>
      </c>
      <c r="P13" s="30">
        <v>1</v>
      </c>
      <c r="Q13" s="30"/>
    </row>
    <row r="14" spans="1:17" x14ac:dyDescent="0.2">
      <c r="A14" s="54">
        <v>2033090</v>
      </c>
      <c r="B14" s="30" t="s">
        <v>8</v>
      </c>
      <c r="C14" s="30" t="s">
        <v>2341</v>
      </c>
      <c r="D14" s="45" t="s">
        <v>2375</v>
      </c>
      <c r="E14" s="30" t="s">
        <v>2374</v>
      </c>
      <c r="F14" s="30" t="s">
        <v>45</v>
      </c>
      <c r="G14" s="34">
        <v>1407</v>
      </c>
      <c r="H14" s="35">
        <v>1407</v>
      </c>
      <c r="I14" s="33"/>
      <c r="J14" s="34"/>
      <c r="K14" s="33"/>
      <c r="L14" s="34"/>
      <c r="M14" s="33"/>
      <c r="N14" s="34"/>
      <c r="O14" s="31">
        <v>1</v>
      </c>
      <c r="P14" s="30">
        <v>1</v>
      </c>
      <c r="Q14" s="30"/>
    </row>
    <row r="15" spans="1:17" x14ac:dyDescent="0.2">
      <c r="A15" s="54">
        <v>2033090</v>
      </c>
      <c r="B15" s="30" t="s">
        <v>8</v>
      </c>
      <c r="C15" s="30" t="s">
        <v>2341</v>
      </c>
      <c r="D15" s="45" t="s">
        <v>2373</v>
      </c>
      <c r="E15" s="30" t="s">
        <v>2372</v>
      </c>
      <c r="F15" s="30" t="s">
        <v>2246</v>
      </c>
      <c r="G15" s="34">
        <v>3519</v>
      </c>
      <c r="H15" s="35">
        <v>3519</v>
      </c>
      <c r="I15" s="33"/>
      <c r="J15" s="34"/>
      <c r="K15" s="33"/>
      <c r="L15" s="34"/>
      <c r="M15" s="33"/>
      <c r="N15" s="34"/>
      <c r="O15" s="31">
        <v>1</v>
      </c>
      <c r="P15" s="30">
        <v>1</v>
      </c>
      <c r="Q15" s="30"/>
    </row>
    <row r="16" spans="1:17" x14ac:dyDescent="0.2">
      <c r="A16" s="54">
        <v>2033090</v>
      </c>
      <c r="B16" s="30" t="s">
        <v>8</v>
      </c>
      <c r="C16" s="30" t="s">
        <v>2341</v>
      </c>
      <c r="D16" s="45" t="s">
        <v>2371</v>
      </c>
      <c r="E16" s="30" t="s">
        <v>2370</v>
      </c>
      <c r="F16" s="30" t="s">
        <v>2246</v>
      </c>
      <c r="G16" s="34">
        <v>2815</v>
      </c>
      <c r="H16" s="35">
        <v>2815</v>
      </c>
      <c r="I16" s="33"/>
      <c r="J16" s="34"/>
      <c r="K16" s="33"/>
      <c r="L16" s="34"/>
      <c r="M16" s="33"/>
      <c r="N16" s="34"/>
      <c r="O16" s="31">
        <v>1</v>
      </c>
      <c r="P16" s="30">
        <v>1</v>
      </c>
      <c r="Q16" s="30"/>
    </row>
    <row r="17" spans="1:17" x14ac:dyDescent="0.2">
      <c r="A17" s="54">
        <v>2033090</v>
      </c>
      <c r="B17" s="30" t="s">
        <v>8</v>
      </c>
      <c r="C17" s="30" t="s">
        <v>2341</v>
      </c>
      <c r="D17" s="45" t="s">
        <v>2369</v>
      </c>
      <c r="E17" s="30" t="s">
        <v>2368</v>
      </c>
      <c r="F17" s="30" t="s">
        <v>120</v>
      </c>
      <c r="G17" s="34">
        <v>1407</v>
      </c>
      <c r="H17" s="35">
        <v>1407</v>
      </c>
      <c r="I17" s="33"/>
      <c r="J17" s="34"/>
      <c r="K17" s="33"/>
      <c r="L17" s="34"/>
      <c r="M17" s="33"/>
      <c r="N17" s="34"/>
      <c r="O17" s="31">
        <v>1</v>
      </c>
      <c r="P17" s="30">
        <v>1</v>
      </c>
      <c r="Q17" s="30"/>
    </row>
    <row r="18" spans="1:17" x14ac:dyDescent="0.2">
      <c r="A18" s="54">
        <v>2033090</v>
      </c>
      <c r="B18" s="30" t="s">
        <v>8</v>
      </c>
      <c r="C18" s="30" t="s">
        <v>2341</v>
      </c>
      <c r="D18" s="45" t="s">
        <v>2367</v>
      </c>
      <c r="E18" s="30" t="s">
        <v>2366</v>
      </c>
      <c r="F18" s="30" t="s">
        <v>477</v>
      </c>
      <c r="G18" s="34">
        <v>1407</v>
      </c>
      <c r="H18" s="35">
        <v>1407</v>
      </c>
      <c r="I18" s="33"/>
      <c r="J18" s="34"/>
      <c r="K18" s="33"/>
      <c r="L18" s="34"/>
      <c r="M18" s="33"/>
      <c r="N18" s="34"/>
      <c r="O18" s="31">
        <v>1</v>
      </c>
      <c r="P18" s="30">
        <v>1</v>
      </c>
      <c r="Q18" s="30"/>
    </row>
    <row r="19" spans="1:17" x14ac:dyDescent="0.2">
      <c r="A19" s="54">
        <v>2033090</v>
      </c>
      <c r="B19" s="30" t="s">
        <v>8</v>
      </c>
      <c r="C19" s="30" t="s">
        <v>2341</v>
      </c>
      <c r="D19" s="45" t="s">
        <v>2365</v>
      </c>
      <c r="E19" s="30" t="s">
        <v>2364</v>
      </c>
      <c r="F19" s="30" t="s">
        <v>477</v>
      </c>
      <c r="G19" s="34">
        <v>1407</v>
      </c>
      <c r="H19" s="35">
        <v>1407</v>
      </c>
      <c r="I19" s="33"/>
      <c r="J19" s="34"/>
      <c r="K19" s="33"/>
      <c r="L19" s="34"/>
      <c r="M19" s="33"/>
      <c r="N19" s="34"/>
      <c r="O19" s="31">
        <v>1</v>
      </c>
      <c r="P19" s="30">
        <v>1</v>
      </c>
      <c r="Q19" s="30"/>
    </row>
    <row r="20" spans="1:17" x14ac:dyDescent="0.2">
      <c r="A20" s="54">
        <v>2033090</v>
      </c>
      <c r="B20" s="30" t="s">
        <v>8</v>
      </c>
      <c r="C20" s="30" t="s">
        <v>2341</v>
      </c>
      <c r="D20" s="45" t="s">
        <v>2363</v>
      </c>
      <c r="E20" s="30" t="s">
        <v>2362</v>
      </c>
      <c r="F20" s="30" t="s">
        <v>832</v>
      </c>
      <c r="G20" s="34">
        <v>2111</v>
      </c>
      <c r="H20" s="35">
        <v>2111</v>
      </c>
      <c r="I20" s="33"/>
      <c r="J20" s="34"/>
      <c r="K20" s="33"/>
      <c r="L20" s="34"/>
      <c r="M20" s="33"/>
      <c r="N20" s="34"/>
      <c r="O20" s="31">
        <v>1</v>
      </c>
      <c r="P20" s="30">
        <v>1</v>
      </c>
      <c r="Q20" s="30"/>
    </row>
    <row r="21" spans="1:17" x14ac:dyDescent="0.2">
      <c r="A21" s="54">
        <v>2033090</v>
      </c>
      <c r="B21" s="30" t="s">
        <v>8</v>
      </c>
      <c r="C21" s="30" t="s">
        <v>2341</v>
      </c>
      <c r="D21" s="45" t="s">
        <v>2361</v>
      </c>
      <c r="E21" s="30" t="s">
        <v>2360</v>
      </c>
      <c r="F21" s="30" t="s">
        <v>832</v>
      </c>
      <c r="G21" s="34">
        <v>2111</v>
      </c>
      <c r="H21" s="35">
        <v>2111</v>
      </c>
      <c r="I21" s="33"/>
      <c r="J21" s="34"/>
      <c r="K21" s="33"/>
      <c r="L21" s="34"/>
      <c r="M21" s="33"/>
      <c r="N21" s="34"/>
      <c r="O21" s="31">
        <v>1</v>
      </c>
      <c r="P21" s="30">
        <v>1</v>
      </c>
      <c r="Q21" s="30"/>
    </row>
    <row r="22" spans="1:17" x14ac:dyDescent="0.2">
      <c r="A22" s="54">
        <v>2033090</v>
      </c>
      <c r="B22" s="30" t="s">
        <v>8</v>
      </c>
      <c r="C22" s="30" t="s">
        <v>2341</v>
      </c>
      <c r="D22" s="45" t="s">
        <v>2359</v>
      </c>
      <c r="E22" s="30" t="s">
        <v>2358</v>
      </c>
      <c r="F22" s="30" t="s">
        <v>2231</v>
      </c>
      <c r="G22" s="34">
        <v>2111</v>
      </c>
      <c r="H22" s="35">
        <v>2111</v>
      </c>
      <c r="I22" s="33"/>
      <c r="J22" s="34"/>
      <c r="K22" s="33"/>
      <c r="L22" s="34"/>
      <c r="M22" s="33"/>
      <c r="N22" s="34"/>
      <c r="O22" s="31">
        <v>1</v>
      </c>
      <c r="P22" s="30">
        <v>1</v>
      </c>
      <c r="Q22" s="30"/>
    </row>
    <row r="23" spans="1:17" x14ac:dyDescent="0.2">
      <c r="A23" s="54">
        <v>2033090</v>
      </c>
      <c r="B23" s="30" t="s">
        <v>8</v>
      </c>
      <c r="C23" s="30" t="s">
        <v>2341</v>
      </c>
      <c r="D23" s="45" t="s">
        <v>2357</v>
      </c>
      <c r="E23" s="30" t="s">
        <v>2356</v>
      </c>
      <c r="F23" s="30" t="s">
        <v>2231</v>
      </c>
      <c r="G23" s="34">
        <v>2111</v>
      </c>
      <c r="H23" s="35">
        <v>2111</v>
      </c>
      <c r="I23" s="33"/>
      <c r="J23" s="34"/>
      <c r="K23" s="33"/>
      <c r="L23" s="34"/>
      <c r="M23" s="33"/>
      <c r="N23" s="34"/>
      <c r="O23" s="31">
        <v>1</v>
      </c>
      <c r="P23" s="30">
        <v>1</v>
      </c>
      <c r="Q23" s="30"/>
    </row>
    <row r="24" spans="1:17" x14ac:dyDescent="0.2">
      <c r="A24" s="54">
        <v>2033090</v>
      </c>
      <c r="B24" s="30" t="s">
        <v>8</v>
      </c>
      <c r="C24" s="30" t="s">
        <v>2341</v>
      </c>
      <c r="D24" s="45" t="s">
        <v>2355</v>
      </c>
      <c r="E24" s="30" t="s">
        <v>2354</v>
      </c>
      <c r="F24" s="30" t="s">
        <v>43</v>
      </c>
      <c r="G24" s="34">
        <v>4926</v>
      </c>
      <c r="H24" s="35">
        <v>4926</v>
      </c>
      <c r="I24" s="33"/>
      <c r="J24" s="34"/>
      <c r="K24" s="33"/>
      <c r="L24" s="34"/>
      <c r="M24" s="33"/>
      <c r="N24" s="34"/>
      <c r="O24" s="31">
        <v>1</v>
      </c>
      <c r="P24" s="30">
        <v>1</v>
      </c>
      <c r="Q24" s="30"/>
    </row>
    <row r="25" spans="1:17" x14ac:dyDescent="0.2">
      <c r="A25" s="54">
        <v>2033090</v>
      </c>
      <c r="B25" s="30" t="s">
        <v>8</v>
      </c>
      <c r="C25" s="30" t="s">
        <v>2341</v>
      </c>
      <c r="D25" s="45" t="s">
        <v>2353</v>
      </c>
      <c r="E25" s="30" t="s">
        <v>2352</v>
      </c>
      <c r="F25" s="30" t="s">
        <v>43</v>
      </c>
      <c r="G25" s="34">
        <v>4926</v>
      </c>
      <c r="H25" s="35">
        <v>4926</v>
      </c>
      <c r="I25" s="33"/>
      <c r="J25" s="34"/>
      <c r="K25" s="33"/>
      <c r="L25" s="34"/>
      <c r="M25" s="33"/>
      <c r="N25" s="34"/>
      <c r="O25" s="31">
        <v>1</v>
      </c>
      <c r="P25" s="30">
        <v>1</v>
      </c>
      <c r="Q25" s="30"/>
    </row>
    <row r="26" spans="1:17" x14ac:dyDescent="0.2">
      <c r="A26" s="54">
        <v>2033090</v>
      </c>
      <c r="B26" s="30" t="s">
        <v>8</v>
      </c>
      <c r="C26" s="30" t="s">
        <v>2341</v>
      </c>
      <c r="D26" s="45" t="s">
        <v>2351</v>
      </c>
      <c r="E26" s="30" t="s">
        <v>2350</v>
      </c>
      <c r="F26" s="30" t="s">
        <v>44</v>
      </c>
      <c r="G26" s="34">
        <v>2111</v>
      </c>
      <c r="H26" s="35">
        <v>2111</v>
      </c>
      <c r="I26" s="33"/>
      <c r="J26" s="34"/>
      <c r="K26" s="33"/>
      <c r="L26" s="34"/>
      <c r="M26" s="33"/>
      <c r="N26" s="34"/>
      <c r="O26" s="31">
        <v>1</v>
      </c>
      <c r="P26" s="30">
        <v>1</v>
      </c>
      <c r="Q26" s="30"/>
    </row>
    <row r="27" spans="1:17" x14ac:dyDescent="0.2">
      <c r="A27" s="54">
        <v>2033090</v>
      </c>
      <c r="B27" s="30" t="s">
        <v>8</v>
      </c>
      <c r="C27" s="30" t="s">
        <v>2341</v>
      </c>
      <c r="D27" s="45" t="s">
        <v>2349</v>
      </c>
      <c r="E27" s="30" t="s">
        <v>2348</v>
      </c>
      <c r="F27" s="30" t="s">
        <v>520</v>
      </c>
      <c r="G27" s="34">
        <v>1407</v>
      </c>
      <c r="H27" s="35">
        <v>1407</v>
      </c>
      <c r="I27" s="33"/>
      <c r="J27" s="34"/>
      <c r="K27" s="33"/>
      <c r="L27" s="34"/>
      <c r="M27" s="33"/>
      <c r="N27" s="34"/>
      <c r="O27" s="31">
        <v>1</v>
      </c>
      <c r="P27" s="30">
        <v>1</v>
      </c>
      <c r="Q27" s="30"/>
    </row>
    <row r="28" spans="1:17" x14ac:dyDescent="0.2">
      <c r="A28" s="54">
        <v>2033090</v>
      </c>
      <c r="B28" s="30" t="s">
        <v>8</v>
      </c>
      <c r="C28" s="30" t="s">
        <v>2341</v>
      </c>
      <c r="D28" s="45" t="s">
        <v>2347</v>
      </c>
      <c r="E28" s="30" t="s">
        <v>2346</v>
      </c>
      <c r="F28" s="30" t="s">
        <v>520</v>
      </c>
      <c r="G28" s="34">
        <v>1407</v>
      </c>
      <c r="H28" s="35">
        <v>1407</v>
      </c>
      <c r="I28" s="33"/>
      <c r="J28" s="34"/>
      <c r="K28" s="33"/>
      <c r="L28" s="34"/>
      <c r="M28" s="33"/>
      <c r="N28" s="34"/>
      <c r="O28" s="31">
        <v>1</v>
      </c>
      <c r="P28" s="30">
        <v>1</v>
      </c>
      <c r="Q28" s="30"/>
    </row>
    <row r="29" spans="1:17" x14ac:dyDescent="0.2">
      <c r="A29" s="54">
        <v>2033090</v>
      </c>
      <c r="B29" s="30" t="s">
        <v>8</v>
      </c>
      <c r="C29" s="30" t="s">
        <v>2341</v>
      </c>
      <c r="D29" s="45" t="s">
        <v>2345</v>
      </c>
      <c r="E29" s="30" t="s">
        <v>2344</v>
      </c>
      <c r="F29" s="30" t="s">
        <v>811</v>
      </c>
      <c r="G29" s="34">
        <v>1407</v>
      </c>
      <c r="H29" s="35">
        <v>1407</v>
      </c>
      <c r="I29" s="33"/>
      <c r="J29" s="34"/>
      <c r="K29" s="33"/>
      <c r="L29" s="34"/>
      <c r="M29" s="33"/>
      <c r="N29" s="34"/>
      <c r="O29" s="31">
        <v>1</v>
      </c>
      <c r="P29" s="30">
        <v>1</v>
      </c>
      <c r="Q29" s="30"/>
    </row>
    <row r="30" spans="1:17" x14ac:dyDescent="0.2">
      <c r="A30" s="54">
        <v>2033090</v>
      </c>
      <c r="B30" s="30" t="s">
        <v>8</v>
      </c>
      <c r="C30" s="30" t="s">
        <v>2341</v>
      </c>
      <c r="D30" s="45" t="s">
        <v>2343</v>
      </c>
      <c r="E30" s="30" t="s">
        <v>2342</v>
      </c>
      <c r="F30" s="30" t="s">
        <v>811</v>
      </c>
      <c r="G30" s="34">
        <v>1407</v>
      </c>
      <c r="H30" s="35">
        <v>1407</v>
      </c>
      <c r="I30" s="33"/>
      <c r="J30" s="34"/>
      <c r="K30" s="33"/>
      <c r="L30" s="34"/>
      <c r="M30" s="33"/>
      <c r="N30" s="34"/>
      <c r="O30" s="31">
        <v>1</v>
      </c>
      <c r="P30" s="30">
        <v>1</v>
      </c>
      <c r="Q30" s="30"/>
    </row>
    <row r="31" spans="1:17" x14ac:dyDescent="0.2">
      <c r="A31" s="54">
        <v>2033090</v>
      </c>
      <c r="B31" s="30" t="s">
        <v>8</v>
      </c>
      <c r="C31" s="30" t="s">
        <v>2341</v>
      </c>
      <c r="D31" s="45" t="s">
        <v>2340</v>
      </c>
      <c r="E31" s="30" t="s">
        <v>2339</v>
      </c>
      <c r="F31" s="30" t="s">
        <v>54</v>
      </c>
      <c r="G31" s="34">
        <v>1407</v>
      </c>
      <c r="H31" s="35">
        <v>1407</v>
      </c>
      <c r="I31" s="33"/>
      <c r="J31" s="34"/>
      <c r="K31" s="33"/>
      <c r="L31" s="34"/>
      <c r="M31" s="33"/>
      <c r="N31" s="34"/>
      <c r="O31" s="31">
        <v>1</v>
      </c>
      <c r="P31" s="30">
        <v>1</v>
      </c>
      <c r="Q31" s="30"/>
    </row>
    <row r="32" spans="1:17" x14ac:dyDescent="0.2">
      <c r="A32" s="54">
        <v>2033090</v>
      </c>
      <c r="B32" s="30" t="s">
        <v>8</v>
      </c>
      <c r="C32" s="30" t="s">
        <v>2280</v>
      </c>
      <c r="D32" s="45" t="s">
        <v>2338</v>
      </c>
      <c r="E32" s="30" t="s">
        <v>2337</v>
      </c>
      <c r="F32" s="30" t="s">
        <v>56</v>
      </c>
      <c r="G32" s="34">
        <v>507</v>
      </c>
      <c r="H32" s="35">
        <v>507</v>
      </c>
      <c r="I32" s="33"/>
      <c r="J32" s="34"/>
      <c r="K32" s="33"/>
      <c r="L32" s="34"/>
      <c r="M32" s="33"/>
      <c r="N32" s="34"/>
      <c r="O32" s="31">
        <v>1</v>
      </c>
      <c r="P32" s="30">
        <v>5</v>
      </c>
      <c r="Q32" s="30"/>
    </row>
    <row r="33" spans="1:17" x14ac:dyDescent="0.2">
      <c r="A33" s="54">
        <v>2033090</v>
      </c>
      <c r="B33" s="30" t="s">
        <v>8</v>
      </c>
      <c r="C33" s="30" t="s">
        <v>2280</v>
      </c>
      <c r="D33" s="45" t="s">
        <v>2336</v>
      </c>
      <c r="E33" s="30" t="s">
        <v>2335</v>
      </c>
      <c r="F33" s="30" t="s">
        <v>56</v>
      </c>
      <c r="G33" s="34">
        <v>507</v>
      </c>
      <c r="H33" s="35">
        <v>507</v>
      </c>
      <c r="I33" s="33"/>
      <c r="J33" s="34"/>
      <c r="K33" s="33"/>
      <c r="L33" s="34"/>
      <c r="M33" s="33"/>
      <c r="N33" s="34"/>
      <c r="O33" s="31">
        <v>1</v>
      </c>
      <c r="P33" s="30">
        <v>5</v>
      </c>
      <c r="Q33" s="30"/>
    </row>
    <row r="34" spans="1:17" x14ac:dyDescent="0.2">
      <c r="A34" s="54">
        <v>2033090</v>
      </c>
      <c r="B34" s="30" t="s">
        <v>8</v>
      </c>
      <c r="C34" s="30" t="s">
        <v>2280</v>
      </c>
      <c r="D34" s="45" t="s">
        <v>2334</v>
      </c>
      <c r="E34" s="30" t="s">
        <v>2333</v>
      </c>
      <c r="F34" s="30" t="s">
        <v>47</v>
      </c>
      <c r="G34" s="34">
        <v>1014</v>
      </c>
      <c r="H34" s="35">
        <v>1014</v>
      </c>
      <c r="I34" s="33"/>
      <c r="J34" s="34"/>
      <c r="K34" s="33"/>
      <c r="L34" s="34"/>
      <c r="M34" s="33"/>
      <c r="N34" s="34"/>
      <c r="O34" s="31">
        <v>1</v>
      </c>
      <c r="P34" s="30">
        <v>5</v>
      </c>
      <c r="Q34" s="30"/>
    </row>
    <row r="35" spans="1:17" x14ac:dyDescent="0.2">
      <c r="A35" s="54">
        <v>2033090</v>
      </c>
      <c r="B35" s="30" t="s">
        <v>8</v>
      </c>
      <c r="C35" s="30" t="s">
        <v>2280</v>
      </c>
      <c r="D35" s="45" t="s">
        <v>2332</v>
      </c>
      <c r="E35" s="30" t="s">
        <v>2331</v>
      </c>
      <c r="F35" s="30" t="s">
        <v>47</v>
      </c>
      <c r="G35" s="34">
        <v>1014</v>
      </c>
      <c r="H35" s="35">
        <v>1014</v>
      </c>
      <c r="I35" s="33"/>
      <c r="J35" s="34"/>
      <c r="K35" s="33"/>
      <c r="L35" s="34"/>
      <c r="M35" s="33"/>
      <c r="N35" s="34"/>
      <c r="O35" s="31">
        <v>1</v>
      </c>
      <c r="P35" s="30">
        <v>5</v>
      </c>
      <c r="Q35" s="30"/>
    </row>
    <row r="36" spans="1:17" x14ac:dyDescent="0.2">
      <c r="A36" s="54">
        <v>2033090</v>
      </c>
      <c r="B36" s="30" t="s">
        <v>8</v>
      </c>
      <c r="C36" s="30" t="s">
        <v>2280</v>
      </c>
      <c r="D36" s="45" t="s">
        <v>2330</v>
      </c>
      <c r="E36" s="30" t="s">
        <v>2329</v>
      </c>
      <c r="F36" s="30" t="s">
        <v>562</v>
      </c>
      <c r="G36" s="34">
        <v>1522</v>
      </c>
      <c r="H36" s="35">
        <v>1522</v>
      </c>
      <c r="I36" s="33"/>
      <c r="J36" s="34"/>
      <c r="K36" s="33"/>
      <c r="L36" s="34"/>
      <c r="M36" s="33"/>
      <c r="N36" s="34"/>
      <c r="O36" s="31">
        <v>1</v>
      </c>
      <c r="P36" s="30">
        <v>5</v>
      </c>
      <c r="Q36" s="30"/>
    </row>
    <row r="37" spans="1:17" x14ac:dyDescent="0.2">
      <c r="A37" s="54">
        <v>2033090</v>
      </c>
      <c r="B37" s="30" t="s">
        <v>8</v>
      </c>
      <c r="C37" s="30" t="s">
        <v>2280</v>
      </c>
      <c r="D37" s="45" t="s">
        <v>2328</v>
      </c>
      <c r="E37" s="30" t="s">
        <v>2327</v>
      </c>
      <c r="F37" s="30" t="s">
        <v>562</v>
      </c>
      <c r="G37" s="34">
        <v>1522</v>
      </c>
      <c r="H37" s="35">
        <v>1522</v>
      </c>
      <c r="I37" s="33"/>
      <c r="J37" s="34"/>
      <c r="K37" s="33"/>
      <c r="L37" s="34"/>
      <c r="M37" s="33"/>
      <c r="N37" s="34"/>
      <c r="O37" s="31">
        <v>1</v>
      </c>
      <c r="P37" s="30">
        <v>5</v>
      </c>
      <c r="Q37" s="30"/>
    </row>
    <row r="38" spans="1:17" x14ac:dyDescent="0.2">
      <c r="A38" s="54">
        <v>2033090</v>
      </c>
      <c r="B38" s="30" t="s">
        <v>8</v>
      </c>
      <c r="C38" s="30" t="s">
        <v>2280</v>
      </c>
      <c r="D38" s="45" t="s">
        <v>2326</v>
      </c>
      <c r="E38" s="30" t="s">
        <v>2325</v>
      </c>
      <c r="F38" s="30" t="s">
        <v>46</v>
      </c>
      <c r="G38" s="34">
        <v>1014</v>
      </c>
      <c r="H38" s="35">
        <v>1014</v>
      </c>
      <c r="I38" s="33"/>
      <c r="J38" s="34"/>
      <c r="K38" s="33"/>
      <c r="L38" s="34"/>
      <c r="M38" s="33"/>
      <c r="N38" s="34"/>
      <c r="O38" s="31">
        <v>1</v>
      </c>
      <c r="P38" s="30">
        <v>5</v>
      </c>
      <c r="Q38" s="30"/>
    </row>
    <row r="39" spans="1:17" x14ac:dyDescent="0.2">
      <c r="A39" s="54">
        <v>2033090</v>
      </c>
      <c r="B39" s="30" t="s">
        <v>8</v>
      </c>
      <c r="C39" s="30" t="s">
        <v>2280</v>
      </c>
      <c r="D39" s="45" t="s">
        <v>2324</v>
      </c>
      <c r="E39" s="30" t="s">
        <v>2323</v>
      </c>
      <c r="F39" s="30" t="s">
        <v>46</v>
      </c>
      <c r="G39" s="34">
        <v>1014</v>
      </c>
      <c r="H39" s="35">
        <v>1014</v>
      </c>
      <c r="I39" s="33"/>
      <c r="J39" s="34"/>
      <c r="K39" s="33"/>
      <c r="L39" s="34"/>
      <c r="M39" s="33"/>
      <c r="N39" s="34"/>
      <c r="O39" s="31">
        <v>1</v>
      </c>
      <c r="P39" s="30">
        <v>5</v>
      </c>
      <c r="Q39" s="30"/>
    </row>
    <row r="40" spans="1:17" x14ac:dyDescent="0.2">
      <c r="A40" s="54">
        <v>2033090</v>
      </c>
      <c r="B40" s="30" t="s">
        <v>8</v>
      </c>
      <c r="C40" s="30" t="s">
        <v>2280</v>
      </c>
      <c r="D40" s="45" t="s">
        <v>2322</v>
      </c>
      <c r="E40" s="30" t="s">
        <v>2321</v>
      </c>
      <c r="F40" s="30" t="s">
        <v>2257</v>
      </c>
      <c r="G40" s="34">
        <v>2029</v>
      </c>
      <c r="H40" s="35">
        <v>2029</v>
      </c>
      <c r="I40" s="33"/>
      <c r="J40" s="34"/>
      <c r="K40" s="33"/>
      <c r="L40" s="34"/>
      <c r="M40" s="33"/>
      <c r="N40" s="34"/>
      <c r="O40" s="31">
        <v>1</v>
      </c>
      <c r="P40" s="30">
        <v>5</v>
      </c>
      <c r="Q40" s="30"/>
    </row>
    <row r="41" spans="1:17" x14ac:dyDescent="0.2">
      <c r="A41" s="54">
        <v>2033090</v>
      </c>
      <c r="B41" s="30" t="s">
        <v>8</v>
      </c>
      <c r="C41" s="30" t="s">
        <v>2280</v>
      </c>
      <c r="D41" s="45" t="s">
        <v>2320</v>
      </c>
      <c r="E41" s="30" t="s">
        <v>2319</v>
      </c>
      <c r="F41" s="30" t="s">
        <v>2257</v>
      </c>
      <c r="G41" s="34">
        <v>2029</v>
      </c>
      <c r="H41" s="35">
        <v>2029</v>
      </c>
      <c r="I41" s="33"/>
      <c r="J41" s="34"/>
      <c r="K41" s="33"/>
      <c r="L41" s="34"/>
      <c r="M41" s="33"/>
      <c r="N41" s="34"/>
      <c r="O41" s="31">
        <v>1</v>
      </c>
      <c r="P41" s="30">
        <v>5</v>
      </c>
      <c r="Q41" s="30"/>
    </row>
    <row r="42" spans="1:17" x14ac:dyDescent="0.2">
      <c r="A42" s="54">
        <v>2033090</v>
      </c>
      <c r="B42" s="30" t="s">
        <v>8</v>
      </c>
      <c r="C42" s="30" t="s">
        <v>2280</v>
      </c>
      <c r="D42" s="45" t="s">
        <v>2318</v>
      </c>
      <c r="E42" s="30" t="s">
        <v>2317</v>
      </c>
      <c r="F42" s="30" t="s">
        <v>52</v>
      </c>
      <c r="G42" s="34">
        <v>1014</v>
      </c>
      <c r="H42" s="35">
        <v>1014</v>
      </c>
      <c r="I42" s="33"/>
      <c r="J42" s="34"/>
      <c r="K42" s="33"/>
      <c r="L42" s="34"/>
      <c r="M42" s="33"/>
      <c r="N42" s="34"/>
      <c r="O42" s="31">
        <v>1</v>
      </c>
      <c r="P42" s="30">
        <v>5</v>
      </c>
      <c r="Q42" s="30"/>
    </row>
    <row r="43" spans="1:17" x14ac:dyDescent="0.2">
      <c r="A43" s="54">
        <v>2033090</v>
      </c>
      <c r="B43" s="30" t="s">
        <v>8</v>
      </c>
      <c r="C43" s="30" t="s">
        <v>2280</v>
      </c>
      <c r="D43" s="45" t="s">
        <v>2316</v>
      </c>
      <c r="E43" s="30" t="s">
        <v>2315</v>
      </c>
      <c r="F43" s="30" t="s">
        <v>52</v>
      </c>
      <c r="G43" s="34">
        <v>1014</v>
      </c>
      <c r="H43" s="35">
        <v>1014</v>
      </c>
      <c r="I43" s="33"/>
      <c r="J43" s="34"/>
      <c r="K43" s="33"/>
      <c r="L43" s="34"/>
      <c r="M43" s="33"/>
      <c r="N43" s="34"/>
      <c r="O43" s="31">
        <v>1</v>
      </c>
      <c r="P43" s="30">
        <v>5</v>
      </c>
      <c r="Q43" s="30"/>
    </row>
    <row r="44" spans="1:17" x14ac:dyDescent="0.2">
      <c r="A44" s="54">
        <v>2033090</v>
      </c>
      <c r="B44" s="30" t="s">
        <v>8</v>
      </c>
      <c r="C44" s="30" t="s">
        <v>2280</v>
      </c>
      <c r="D44" s="45" t="s">
        <v>2314</v>
      </c>
      <c r="E44" s="30" t="s">
        <v>2313</v>
      </c>
      <c r="F44" s="30" t="s">
        <v>45</v>
      </c>
      <c r="G44" s="34">
        <v>507</v>
      </c>
      <c r="H44" s="35">
        <v>507</v>
      </c>
      <c r="I44" s="33"/>
      <c r="J44" s="34"/>
      <c r="K44" s="33"/>
      <c r="L44" s="34"/>
      <c r="M44" s="33"/>
      <c r="N44" s="34"/>
      <c r="O44" s="31">
        <v>1</v>
      </c>
      <c r="P44" s="30">
        <v>5</v>
      </c>
      <c r="Q44" s="30"/>
    </row>
    <row r="45" spans="1:17" x14ac:dyDescent="0.2">
      <c r="A45" s="54">
        <v>2033090</v>
      </c>
      <c r="B45" s="30" t="s">
        <v>8</v>
      </c>
      <c r="C45" s="30" t="s">
        <v>2280</v>
      </c>
      <c r="D45" s="45" t="s">
        <v>2312</v>
      </c>
      <c r="E45" s="30" t="s">
        <v>2311</v>
      </c>
      <c r="F45" s="30" t="s">
        <v>2246</v>
      </c>
      <c r="G45" s="34">
        <v>2029</v>
      </c>
      <c r="H45" s="35">
        <v>2029</v>
      </c>
      <c r="I45" s="33"/>
      <c r="J45" s="34"/>
      <c r="K45" s="33"/>
      <c r="L45" s="34"/>
      <c r="M45" s="33"/>
      <c r="N45" s="34"/>
      <c r="O45" s="31">
        <v>1</v>
      </c>
      <c r="P45" s="30">
        <v>5</v>
      </c>
      <c r="Q45" s="30"/>
    </row>
    <row r="46" spans="1:17" x14ac:dyDescent="0.2">
      <c r="A46" s="54">
        <v>2033090</v>
      </c>
      <c r="B46" s="30" t="s">
        <v>8</v>
      </c>
      <c r="C46" s="30" t="s">
        <v>2280</v>
      </c>
      <c r="D46" s="45" t="s">
        <v>2310</v>
      </c>
      <c r="E46" s="30" t="s">
        <v>2309</v>
      </c>
      <c r="F46" s="30" t="s">
        <v>2246</v>
      </c>
      <c r="G46" s="34">
        <v>1522</v>
      </c>
      <c r="H46" s="35">
        <v>1522</v>
      </c>
      <c r="I46" s="33"/>
      <c r="J46" s="34"/>
      <c r="K46" s="33"/>
      <c r="L46" s="34"/>
      <c r="M46" s="33"/>
      <c r="N46" s="34"/>
      <c r="O46" s="31">
        <v>1</v>
      </c>
      <c r="P46" s="30">
        <v>5</v>
      </c>
      <c r="Q46" s="30"/>
    </row>
    <row r="47" spans="1:17" x14ac:dyDescent="0.2">
      <c r="A47" s="54">
        <v>2033090</v>
      </c>
      <c r="B47" s="30" t="s">
        <v>8</v>
      </c>
      <c r="C47" s="30" t="s">
        <v>2280</v>
      </c>
      <c r="D47" s="45" t="s">
        <v>2308</v>
      </c>
      <c r="E47" s="30" t="s">
        <v>2307</v>
      </c>
      <c r="F47" s="30" t="s">
        <v>120</v>
      </c>
      <c r="G47" s="34">
        <v>507</v>
      </c>
      <c r="H47" s="35">
        <v>507</v>
      </c>
      <c r="I47" s="33"/>
      <c r="J47" s="34"/>
      <c r="K47" s="33"/>
      <c r="L47" s="34"/>
      <c r="M47" s="33"/>
      <c r="N47" s="34"/>
      <c r="O47" s="31">
        <v>1</v>
      </c>
      <c r="P47" s="30">
        <v>5</v>
      </c>
      <c r="Q47" s="30"/>
    </row>
    <row r="48" spans="1:17" x14ac:dyDescent="0.2">
      <c r="A48" s="54">
        <v>2033090</v>
      </c>
      <c r="B48" s="30" t="s">
        <v>8</v>
      </c>
      <c r="C48" s="30" t="s">
        <v>2280</v>
      </c>
      <c r="D48" s="45" t="s">
        <v>2306</v>
      </c>
      <c r="E48" s="30" t="s">
        <v>2305</v>
      </c>
      <c r="F48" s="30" t="s">
        <v>477</v>
      </c>
      <c r="G48" s="34">
        <v>507</v>
      </c>
      <c r="H48" s="35">
        <v>507</v>
      </c>
      <c r="I48" s="33"/>
      <c r="J48" s="34"/>
      <c r="K48" s="33"/>
      <c r="L48" s="34"/>
      <c r="M48" s="33"/>
      <c r="N48" s="34"/>
      <c r="O48" s="31">
        <v>1</v>
      </c>
      <c r="P48" s="30">
        <v>5</v>
      </c>
      <c r="Q48" s="30"/>
    </row>
    <row r="49" spans="1:17" x14ac:dyDescent="0.2">
      <c r="A49" s="54">
        <v>2033090</v>
      </c>
      <c r="B49" s="30" t="s">
        <v>8</v>
      </c>
      <c r="C49" s="30" t="s">
        <v>2280</v>
      </c>
      <c r="D49" s="45" t="s">
        <v>2304</v>
      </c>
      <c r="E49" s="30" t="s">
        <v>2303</v>
      </c>
      <c r="F49" s="30" t="s">
        <v>477</v>
      </c>
      <c r="G49" s="34">
        <v>507</v>
      </c>
      <c r="H49" s="35">
        <v>507</v>
      </c>
      <c r="I49" s="33"/>
      <c r="J49" s="34"/>
      <c r="K49" s="33"/>
      <c r="L49" s="34"/>
      <c r="M49" s="33"/>
      <c r="N49" s="34"/>
      <c r="O49" s="31">
        <v>1</v>
      </c>
      <c r="P49" s="30">
        <v>5</v>
      </c>
      <c r="Q49" s="30"/>
    </row>
    <row r="50" spans="1:17" x14ac:dyDescent="0.2">
      <c r="A50" s="54">
        <v>2033090</v>
      </c>
      <c r="B50" s="30" t="s">
        <v>8</v>
      </c>
      <c r="C50" s="30" t="s">
        <v>2280</v>
      </c>
      <c r="D50" s="45" t="s">
        <v>2302</v>
      </c>
      <c r="E50" s="30" t="s">
        <v>2301</v>
      </c>
      <c r="F50" s="30" t="s">
        <v>832</v>
      </c>
      <c r="G50" s="34">
        <v>1014</v>
      </c>
      <c r="H50" s="35">
        <v>1014</v>
      </c>
      <c r="I50" s="33"/>
      <c r="J50" s="34"/>
      <c r="K50" s="33"/>
      <c r="L50" s="34"/>
      <c r="M50" s="33"/>
      <c r="N50" s="34"/>
      <c r="O50" s="31">
        <v>1</v>
      </c>
      <c r="P50" s="30">
        <v>5</v>
      </c>
      <c r="Q50" s="30"/>
    </row>
    <row r="51" spans="1:17" x14ac:dyDescent="0.2">
      <c r="A51" s="54">
        <v>2033090</v>
      </c>
      <c r="B51" s="30" t="s">
        <v>8</v>
      </c>
      <c r="C51" s="30" t="s">
        <v>2280</v>
      </c>
      <c r="D51" s="45" t="s">
        <v>2300</v>
      </c>
      <c r="E51" s="30" t="s">
        <v>2299</v>
      </c>
      <c r="F51" s="30" t="s">
        <v>832</v>
      </c>
      <c r="G51" s="34">
        <v>1014</v>
      </c>
      <c r="H51" s="35">
        <v>1014</v>
      </c>
      <c r="I51" s="33"/>
      <c r="J51" s="34"/>
      <c r="K51" s="33"/>
      <c r="L51" s="34"/>
      <c r="M51" s="33"/>
      <c r="N51" s="34"/>
      <c r="O51" s="31">
        <v>1</v>
      </c>
      <c r="P51" s="30">
        <v>5</v>
      </c>
      <c r="Q51" s="30"/>
    </row>
    <row r="52" spans="1:17" x14ac:dyDescent="0.2">
      <c r="A52" s="54">
        <v>2033090</v>
      </c>
      <c r="B52" s="30" t="s">
        <v>8</v>
      </c>
      <c r="C52" s="30" t="s">
        <v>2280</v>
      </c>
      <c r="D52" s="45" t="s">
        <v>2298</v>
      </c>
      <c r="E52" s="30" t="s">
        <v>2297</v>
      </c>
      <c r="F52" s="30" t="s">
        <v>2231</v>
      </c>
      <c r="G52" s="34">
        <v>1014</v>
      </c>
      <c r="H52" s="35">
        <v>1014</v>
      </c>
      <c r="I52" s="33"/>
      <c r="J52" s="34"/>
      <c r="K52" s="33"/>
      <c r="L52" s="34"/>
      <c r="M52" s="33"/>
      <c r="N52" s="34"/>
      <c r="O52" s="31">
        <v>1</v>
      </c>
      <c r="P52" s="30">
        <v>5</v>
      </c>
      <c r="Q52" s="30"/>
    </row>
    <row r="53" spans="1:17" x14ac:dyDescent="0.2">
      <c r="A53" s="54">
        <v>2033090</v>
      </c>
      <c r="B53" s="30" t="s">
        <v>8</v>
      </c>
      <c r="C53" s="30" t="s">
        <v>2280</v>
      </c>
      <c r="D53" s="45" t="s">
        <v>2296</v>
      </c>
      <c r="E53" s="30" t="s">
        <v>2295</v>
      </c>
      <c r="F53" s="30" t="s">
        <v>2231</v>
      </c>
      <c r="G53" s="34">
        <v>1014</v>
      </c>
      <c r="H53" s="35">
        <v>1014</v>
      </c>
      <c r="I53" s="33"/>
      <c r="J53" s="34"/>
      <c r="K53" s="33"/>
      <c r="L53" s="34"/>
      <c r="M53" s="33"/>
      <c r="N53" s="34"/>
      <c r="O53" s="31">
        <v>1</v>
      </c>
      <c r="P53" s="30">
        <v>5</v>
      </c>
      <c r="Q53" s="30"/>
    </row>
    <row r="54" spans="1:17" x14ac:dyDescent="0.2">
      <c r="A54" s="54">
        <v>2033090</v>
      </c>
      <c r="B54" s="30" t="s">
        <v>8</v>
      </c>
      <c r="C54" s="30" t="s">
        <v>2280</v>
      </c>
      <c r="D54" s="45" t="s">
        <v>2294</v>
      </c>
      <c r="E54" s="30" t="s">
        <v>2293</v>
      </c>
      <c r="F54" s="30" t="s">
        <v>43</v>
      </c>
      <c r="G54" s="34">
        <v>3043</v>
      </c>
      <c r="H54" s="35">
        <v>3043</v>
      </c>
      <c r="I54" s="33"/>
      <c r="J54" s="34"/>
      <c r="K54" s="33"/>
      <c r="L54" s="34"/>
      <c r="M54" s="33"/>
      <c r="N54" s="34"/>
      <c r="O54" s="31">
        <v>1</v>
      </c>
      <c r="P54" s="30">
        <v>5</v>
      </c>
      <c r="Q54" s="30"/>
    </row>
    <row r="55" spans="1:17" x14ac:dyDescent="0.2">
      <c r="A55" s="54">
        <v>2033090</v>
      </c>
      <c r="B55" s="30" t="s">
        <v>8</v>
      </c>
      <c r="C55" s="30" t="s">
        <v>2280</v>
      </c>
      <c r="D55" s="45" t="s">
        <v>2292</v>
      </c>
      <c r="E55" s="30" t="s">
        <v>2291</v>
      </c>
      <c r="F55" s="30" t="s">
        <v>43</v>
      </c>
      <c r="G55" s="34">
        <v>3043</v>
      </c>
      <c r="H55" s="35">
        <v>3043</v>
      </c>
      <c r="I55" s="33"/>
      <c r="J55" s="34"/>
      <c r="K55" s="33"/>
      <c r="L55" s="34"/>
      <c r="M55" s="33"/>
      <c r="N55" s="34"/>
      <c r="O55" s="31">
        <v>1</v>
      </c>
      <c r="P55" s="30">
        <v>5</v>
      </c>
      <c r="Q55" s="30"/>
    </row>
    <row r="56" spans="1:17" x14ac:dyDescent="0.2">
      <c r="A56" s="54">
        <v>2033090</v>
      </c>
      <c r="B56" s="30" t="s">
        <v>8</v>
      </c>
      <c r="C56" s="30" t="s">
        <v>2280</v>
      </c>
      <c r="D56" s="45" t="s">
        <v>2290</v>
      </c>
      <c r="E56" s="30" t="s">
        <v>2289</v>
      </c>
      <c r="F56" s="30" t="s">
        <v>44</v>
      </c>
      <c r="G56" s="34">
        <v>1014</v>
      </c>
      <c r="H56" s="35">
        <v>1014</v>
      </c>
      <c r="I56" s="33"/>
      <c r="J56" s="34"/>
      <c r="K56" s="33"/>
      <c r="L56" s="34"/>
      <c r="M56" s="33"/>
      <c r="N56" s="34"/>
      <c r="O56" s="31">
        <v>1</v>
      </c>
      <c r="P56" s="30">
        <v>5</v>
      </c>
      <c r="Q56" s="30"/>
    </row>
    <row r="57" spans="1:17" x14ac:dyDescent="0.2">
      <c r="A57" s="54">
        <v>2033090</v>
      </c>
      <c r="B57" s="30" t="s">
        <v>8</v>
      </c>
      <c r="C57" s="30" t="s">
        <v>2280</v>
      </c>
      <c r="D57" s="45" t="s">
        <v>2288</v>
      </c>
      <c r="E57" s="30" t="s">
        <v>2287</v>
      </c>
      <c r="F57" s="30" t="s">
        <v>520</v>
      </c>
      <c r="G57" s="34">
        <v>507</v>
      </c>
      <c r="H57" s="35">
        <v>507</v>
      </c>
      <c r="I57" s="33"/>
      <c r="J57" s="34"/>
      <c r="K57" s="33"/>
      <c r="L57" s="34"/>
      <c r="M57" s="33"/>
      <c r="N57" s="34"/>
      <c r="O57" s="31">
        <v>1</v>
      </c>
      <c r="P57" s="30">
        <v>5</v>
      </c>
      <c r="Q57" s="30"/>
    </row>
    <row r="58" spans="1:17" x14ac:dyDescent="0.2">
      <c r="A58" s="54">
        <v>2033090</v>
      </c>
      <c r="B58" s="30" t="s">
        <v>8</v>
      </c>
      <c r="C58" s="30" t="s">
        <v>2280</v>
      </c>
      <c r="D58" s="45" t="s">
        <v>2286</v>
      </c>
      <c r="E58" s="30" t="s">
        <v>2285</v>
      </c>
      <c r="F58" s="30" t="s">
        <v>520</v>
      </c>
      <c r="G58" s="34">
        <v>507</v>
      </c>
      <c r="H58" s="35">
        <v>507</v>
      </c>
      <c r="I58" s="33"/>
      <c r="J58" s="34"/>
      <c r="K58" s="33"/>
      <c r="L58" s="34"/>
      <c r="M58" s="33"/>
      <c r="N58" s="34"/>
      <c r="O58" s="31">
        <v>1</v>
      </c>
      <c r="P58" s="30">
        <v>5</v>
      </c>
      <c r="Q58" s="30"/>
    </row>
    <row r="59" spans="1:17" x14ac:dyDescent="0.2">
      <c r="A59" s="54">
        <v>2033090</v>
      </c>
      <c r="B59" s="30" t="s">
        <v>8</v>
      </c>
      <c r="C59" s="30" t="s">
        <v>2280</v>
      </c>
      <c r="D59" s="45" t="s">
        <v>2284</v>
      </c>
      <c r="E59" s="30" t="s">
        <v>2283</v>
      </c>
      <c r="F59" s="30" t="s">
        <v>811</v>
      </c>
      <c r="G59" s="34">
        <v>507</v>
      </c>
      <c r="H59" s="35">
        <v>507</v>
      </c>
      <c r="I59" s="33"/>
      <c r="J59" s="34"/>
      <c r="K59" s="33"/>
      <c r="L59" s="34"/>
      <c r="M59" s="33"/>
      <c r="N59" s="34"/>
      <c r="O59" s="31">
        <v>1</v>
      </c>
      <c r="P59" s="30">
        <v>5</v>
      </c>
      <c r="Q59" s="30"/>
    </row>
    <row r="60" spans="1:17" x14ac:dyDescent="0.2">
      <c r="A60" s="54">
        <v>2033090</v>
      </c>
      <c r="B60" s="30" t="s">
        <v>8</v>
      </c>
      <c r="C60" s="30" t="s">
        <v>2280</v>
      </c>
      <c r="D60" s="45" t="s">
        <v>2282</v>
      </c>
      <c r="E60" s="30" t="s">
        <v>2281</v>
      </c>
      <c r="F60" s="30" t="s">
        <v>811</v>
      </c>
      <c r="G60" s="34">
        <v>507</v>
      </c>
      <c r="H60" s="35">
        <v>507</v>
      </c>
      <c r="I60" s="33"/>
      <c r="J60" s="34"/>
      <c r="K60" s="33"/>
      <c r="L60" s="34"/>
      <c r="M60" s="33"/>
      <c r="N60" s="34"/>
      <c r="O60" s="31">
        <v>1</v>
      </c>
      <c r="P60" s="30">
        <v>5</v>
      </c>
      <c r="Q60" s="30"/>
    </row>
    <row r="61" spans="1:17" x14ac:dyDescent="0.2">
      <c r="A61" s="54">
        <v>2033090</v>
      </c>
      <c r="B61" s="30" t="s">
        <v>8</v>
      </c>
      <c r="C61" s="30" t="s">
        <v>2280</v>
      </c>
      <c r="D61" s="45" t="s">
        <v>2279</v>
      </c>
      <c r="E61" s="30" t="s">
        <v>2278</v>
      </c>
      <c r="F61" s="30" t="s">
        <v>54</v>
      </c>
      <c r="G61" s="34">
        <v>507</v>
      </c>
      <c r="H61" s="35">
        <v>507</v>
      </c>
      <c r="I61" s="33"/>
      <c r="J61" s="34"/>
      <c r="K61" s="33"/>
      <c r="L61" s="34"/>
      <c r="M61" s="33"/>
      <c r="N61" s="34"/>
      <c r="O61" s="31">
        <v>1</v>
      </c>
      <c r="P61" s="30">
        <v>5</v>
      </c>
      <c r="Q61" s="30"/>
    </row>
    <row r="62" spans="1:17" x14ac:dyDescent="0.2">
      <c r="A62" s="54">
        <v>2033090</v>
      </c>
      <c r="B62" s="30" t="s">
        <v>8</v>
      </c>
      <c r="C62" s="30" t="s">
        <v>2216</v>
      </c>
      <c r="D62" s="45" t="s">
        <v>2277</v>
      </c>
      <c r="E62" s="30" t="s">
        <v>2276</v>
      </c>
      <c r="F62" s="30" t="s">
        <v>56</v>
      </c>
      <c r="G62" s="34">
        <v>1306</v>
      </c>
      <c r="H62" s="35">
        <v>1306</v>
      </c>
      <c r="I62" s="33"/>
      <c r="J62" s="34"/>
      <c r="K62" s="33"/>
      <c r="L62" s="34"/>
      <c r="M62" s="33"/>
      <c r="N62" s="34"/>
      <c r="O62" s="31">
        <v>1</v>
      </c>
      <c r="P62" s="30">
        <v>5</v>
      </c>
      <c r="Q62" s="30"/>
    </row>
    <row r="63" spans="1:17" x14ac:dyDescent="0.2">
      <c r="A63" s="54">
        <v>2033090</v>
      </c>
      <c r="B63" s="30" t="s">
        <v>8</v>
      </c>
      <c r="C63" s="30" t="s">
        <v>2216</v>
      </c>
      <c r="D63" s="45" t="s">
        <v>2275</v>
      </c>
      <c r="E63" s="30" t="s">
        <v>2274</v>
      </c>
      <c r="F63" s="30" t="s">
        <v>56</v>
      </c>
      <c r="G63" s="34">
        <v>1306</v>
      </c>
      <c r="H63" s="35">
        <v>1306</v>
      </c>
      <c r="I63" s="33"/>
      <c r="J63" s="34"/>
      <c r="K63" s="33"/>
      <c r="L63" s="34"/>
      <c r="M63" s="33"/>
      <c r="N63" s="34"/>
      <c r="O63" s="31">
        <v>1</v>
      </c>
      <c r="P63" s="30">
        <v>5</v>
      </c>
      <c r="Q63" s="30"/>
    </row>
    <row r="64" spans="1:17" x14ac:dyDescent="0.2">
      <c r="A64" s="54">
        <v>2033090</v>
      </c>
      <c r="B64" s="30" t="s">
        <v>8</v>
      </c>
      <c r="C64" s="30" t="s">
        <v>2216</v>
      </c>
      <c r="D64" s="45" t="s">
        <v>2273</v>
      </c>
      <c r="E64" s="30" t="s">
        <v>2272</v>
      </c>
      <c r="F64" s="30" t="s">
        <v>47</v>
      </c>
      <c r="G64" s="34">
        <v>1958</v>
      </c>
      <c r="H64" s="35">
        <v>1958</v>
      </c>
      <c r="I64" s="33"/>
      <c r="J64" s="34"/>
      <c r="K64" s="33"/>
      <c r="L64" s="34"/>
      <c r="M64" s="33"/>
      <c r="N64" s="34"/>
      <c r="O64" s="31">
        <v>1</v>
      </c>
      <c r="P64" s="30">
        <v>5</v>
      </c>
      <c r="Q64" s="30"/>
    </row>
    <row r="65" spans="1:17" x14ac:dyDescent="0.2">
      <c r="A65" s="54">
        <v>2033090</v>
      </c>
      <c r="B65" s="30" t="s">
        <v>8</v>
      </c>
      <c r="C65" s="30" t="s">
        <v>2216</v>
      </c>
      <c r="D65" s="45" t="s">
        <v>2271</v>
      </c>
      <c r="E65" s="30" t="s">
        <v>2270</v>
      </c>
      <c r="F65" s="30" t="s">
        <v>47</v>
      </c>
      <c r="G65" s="34">
        <v>1958</v>
      </c>
      <c r="H65" s="35">
        <v>1958</v>
      </c>
      <c r="I65" s="33"/>
      <c r="J65" s="34"/>
      <c r="K65" s="33"/>
      <c r="L65" s="34"/>
      <c r="M65" s="33"/>
      <c r="N65" s="34"/>
      <c r="O65" s="31">
        <v>1</v>
      </c>
      <c r="P65" s="30">
        <v>5</v>
      </c>
      <c r="Q65" s="30"/>
    </row>
    <row r="66" spans="1:17" x14ac:dyDescent="0.2">
      <c r="A66" s="54">
        <v>2033090</v>
      </c>
      <c r="B66" s="30" t="s">
        <v>8</v>
      </c>
      <c r="C66" s="30" t="s">
        <v>2216</v>
      </c>
      <c r="D66" s="45" t="s">
        <v>2269</v>
      </c>
      <c r="E66" s="30" t="s">
        <v>2268</v>
      </c>
      <c r="F66" s="30" t="s">
        <v>562</v>
      </c>
      <c r="G66" s="34">
        <v>2611</v>
      </c>
      <c r="H66" s="35">
        <v>2611</v>
      </c>
      <c r="I66" s="33"/>
      <c r="J66" s="34"/>
      <c r="K66" s="33"/>
      <c r="L66" s="34"/>
      <c r="M66" s="33"/>
      <c r="N66" s="34"/>
      <c r="O66" s="31">
        <v>1</v>
      </c>
      <c r="P66" s="30">
        <v>5</v>
      </c>
      <c r="Q66" s="30"/>
    </row>
    <row r="67" spans="1:17" x14ac:dyDescent="0.2">
      <c r="A67" s="54">
        <v>2033090</v>
      </c>
      <c r="B67" s="30" t="s">
        <v>8</v>
      </c>
      <c r="C67" s="30" t="s">
        <v>2216</v>
      </c>
      <c r="D67" s="45" t="s">
        <v>2267</v>
      </c>
      <c r="E67" s="30" t="s">
        <v>2266</v>
      </c>
      <c r="F67" s="30" t="s">
        <v>562</v>
      </c>
      <c r="G67" s="34">
        <v>2611</v>
      </c>
      <c r="H67" s="35">
        <v>2611</v>
      </c>
      <c r="I67" s="33"/>
      <c r="J67" s="34"/>
      <c r="K67" s="33"/>
      <c r="L67" s="34"/>
      <c r="M67" s="33"/>
      <c r="N67" s="34"/>
      <c r="O67" s="31">
        <v>1</v>
      </c>
      <c r="P67" s="30">
        <v>5</v>
      </c>
      <c r="Q67" s="30"/>
    </row>
    <row r="68" spans="1:17" x14ac:dyDescent="0.2">
      <c r="A68" s="54">
        <v>2033090</v>
      </c>
      <c r="B68" s="30" t="s">
        <v>8</v>
      </c>
      <c r="C68" s="30" t="s">
        <v>2216</v>
      </c>
      <c r="D68" s="45" t="s">
        <v>2265</v>
      </c>
      <c r="E68" s="30" t="s">
        <v>2264</v>
      </c>
      <c r="F68" s="30" t="s">
        <v>46</v>
      </c>
      <c r="G68" s="34">
        <v>1958</v>
      </c>
      <c r="H68" s="35">
        <v>1958</v>
      </c>
      <c r="I68" s="33"/>
      <c r="J68" s="34"/>
      <c r="K68" s="33"/>
      <c r="L68" s="34"/>
      <c r="M68" s="33"/>
      <c r="N68" s="34"/>
      <c r="O68" s="31">
        <v>1</v>
      </c>
      <c r="P68" s="30">
        <v>5</v>
      </c>
      <c r="Q68" s="30"/>
    </row>
    <row r="69" spans="1:17" x14ac:dyDescent="0.2">
      <c r="A69" s="54">
        <v>2033090</v>
      </c>
      <c r="B69" s="30" t="s">
        <v>8</v>
      </c>
      <c r="C69" s="30" t="s">
        <v>2216</v>
      </c>
      <c r="D69" s="45" t="s">
        <v>2263</v>
      </c>
      <c r="E69" s="30" t="s">
        <v>2262</v>
      </c>
      <c r="F69" s="30" t="s">
        <v>46</v>
      </c>
      <c r="G69" s="34">
        <v>1958</v>
      </c>
      <c r="H69" s="35">
        <v>1958</v>
      </c>
      <c r="I69" s="33"/>
      <c r="J69" s="34"/>
      <c r="K69" s="33"/>
      <c r="L69" s="34"/>
      <c r="M69" s="33"/>
      <c r="N69" s="34"/>
      <c r="O69" s="31">
        <v>1</v>
      </c>
      <c r="P69" s="30">
        <v>5</v>
      </c>
      <c r="Q69" s="30"/>
    </row>
    <row r="70" spans="1:17" x14ac:dyDescent="0.2">
      <c r="A70" s="54">
        <v>2033090</v>
      </c>
      <c r="B70" s="30" t="s">
        <v>8</v>
      </c>
      <c r="C70" s="30" t="s">
        <v>2216</v>
      </c>
      <c r="D70" s="45" t="s">
        <v>2261</v>
      </c>
      <c r="E70" s="30" t="s">
        <v>2260</v>
      </c>
      <c r="F70" s="30" t="s">
        <v>2257</v>
      </c>
      <c r="G70" s="34">
        <v>3264</v>
      </c>
      <c r="H70" s="35">
        <v>3264</v>
      </c>
      <c r="I70" s="33"/>
      <c r="J70" s="34"/>
      <c r="K70" s="33"/>
      <c r="L70" s="34"/>
      <c r="M70" s="33"/>
      <c r="N70" s="34"/>
      <c r="O70" s="31">
        <v>1</v>
      </c>
      <c r="P70" s="30">
        <v>5</v>
      </c>
      <c r="Q70" s="30"/>
    </row>
    <row r="71" spans="1:17" x14ac:dyDescent="0.2">
      <c r="A71" s="54">
        <v>2033090</v>
      </c>
      <c r="B71" s="30" t="s">
        <v>8</v>
      </c>
      <c r="C71" s="30" t="s">
        <v>2216</v>
      </c>
      <c r="D71" s="45" t="s">
        <v>2259</v>
      </c>
      <c r="E71" s="30" t="s">
        <v>2258</v>
      </c>
      <c r="F71" s="30" t="s">
        <v>2257</v>
      </c>
      <c r="G71" s="34">
        <v>3264</v>
      </c>
      <c r="H71" s="35">
        <v>3264</v>
      </c>
      <c r="I71" s="33"/>
      <c r="J71" s="34"/>
      <c r="K71" s="33"/>
      <c r="L71" s="34"/>
      <c r="M71" s="33"/>
      <c r="N71" s="34"/>
      <c r="O71" s="31">
        <v>1</v>
      </c>
      <c r="P71" s="30">
        <v>5</v>
      </c>
      <c r="Q71" s="30"/>
    </row>
    <row r="72" spans="1:17" x14ac:dyDescent="0.2">
      <c r="A72" s="54">
        <v>2033090</v>
      </c>
      <c r="B72" s="30" t="s">
        <v>8</v>
      </c>
      <c r="C72" s="30" t="s">
        <v>2216</v>
      </c>
      <c r="D72" s="45" t="s">
        <v>2256</v>
      </c>
      <c r="E72" s="30" t="s">
        <v>2255</v>
      </c>
      <c r="F72" s="30" t="s">
        <v>52</v>
      </c>
      <c r="G72" s="34">
        <v>1958</v>
      </c>
      <c r="H72" s="35">
        <v>1958</v>
      </c>
      <c r="I72" s="33"/>
      <c r="J72" s="34"/>
      <c r="K72" s="33"/>
      <c r="L72" s="34"/>
      <c r="M72" s="33"/>
      <c r="N72" s="34"/>
      <c r="O72" s="31">
        <v>1</v>
      </c>
      <c r="P72" s="30">
        <v>5</v>
      </c>
      <c r="Q72" s="30"/>
    </row>
    <row r="73" spans="1:17" x14ac:dyDescent="0.2">
      <c r="A73" s="54">
        <v>2033090</v>
      </c>
      <c r="B73" s="30" t="s">
        <v>8</v>
      </c>
      <c r="C73" s="30" t="s">
        <v>2216</v>
      </c>
      <c r="D73" s="45" t="s">
        <v>2254</v>
      </c>
      <c r="E73" s="30" t="s">
        <v>2253</v>
      </c>
      <c r="F73" s="30" t="s">
        <v>52</v>
      </c>
      <c r="G73" s="34">
        <v>1958</v>
      </c>
      <c r="H73" s="35">
        <v>1958</v>
      </c>
      <c r="I73" s="33"/>
      <c r="J73" s="34"/>
      <c r="K73" s="33"/>
      <c r="L73" s="34"/>
      <c r="M73" s="33"/>
      <c r="N73" s="34"/>
      <c r="O73" s="31">
        <v>1</v>
      </c>
      <c r="P73" s="30">
        <v>5</v>
      </c>
      <c r="Q73" s="30"/>
    </row>
    <row r="74" spans="1:17" x14ac:dyDescent="0.2">
      <c r="A74" s="54">
        <v>2033090</v>
      </c>
      <c r="B74" s="30" t="s">
        <v>8</v>
      </c>
      <c r="C74" s="30" t="s">
        <v>2216</v>
      </c>
      <c r="D74" s="45" t="s">
        <v>2252</v>
      </c>
      <c r="E74" s="30" t="s">
        <v>2251</v>
      </c>
      <c r="F74" s="30" t="s">
        <v>45</v>
      </c>
      <c r="G74" s="34">
        <v>1306</v>
      </c>
      <c r="H74" s="35">
        <v>1306</v>
      </c>
      <c r="I74" s="33"/>
      <c r="J74" s="34"/>
      <c r="K74" s="33"/>
      <c r="L74" s="34"/>
      <c r="M74" s="33"/>
      <c r="N74" s="34"/>
      <c r="O74" s="31">
        <v>1</v>
      </c>
      <c r="P74" s="30">
        <v>5</v>
      </c>
      <c r="Q74" s="30"/>
    </row>
    <row r="75" spans="1:17" x14ac:dyDescent="0.2">
      <c r="A75" s="54">
        <v>2033090</v>
      </c>
      <c r="B75" s="30" t="s">
        <v>8</v>
      </c>
      <c r="C75" s="30" t="s">
        <v>2216</v>
      </c>
      <c r="D75" s="45" t="s">
        <v>2250</v>
      </c>
      <c r="E75" s="30" t="s">
        <v>2249</v>
      </c>
      <c r="F75" s="30" t="s">
        <v>2246</v>
      </c>
      <c r="G75" s="34">
        <v>3264</v>
      </c>
      <c r="H75" s="35">
        <v>3264</v>
      </c>
      <c r="I75" s="33"/>
      <c r="J75" s="34"/>
      <c r="K75" s="33"/>
      <c r="L75" s="34"/>
      <c r="M75" s="33"/>
      <c r="N75" s="34"/>
      <c r="O75" s="31">
        <v>1</v>
      </c>
      <c r="P75" s="30">
        <v>5</v>
      </c>
      <c r="Q75" s="30"/>
    </row>
    <row r="76" spans="1:17" x14ac:dyDescent="0.2">
      <c r="A76" s="54">
        <v>2033090</v>
      </c>
      <c r="B76" s="30" t="s">
        <v>8</v>
      </c>
      <c r="C76" s="30" t="s">
        <v>2216</v>
      </c>
      <c r="D76" s="45" t="s">
        <v>2248</v>
      </c>
      <c r="E76" s="30" t="s">
        <v>2247</v>
      </c>
      <c r="F76" s="30" t="s">
        <v>2246</v>
      </c>
      <c r="G76" s="34">
        <v>2611</v>
      </c>
      <c r="H76" s="35">
        <v>2611</v>
      </c>
      <c r="I76" s="33"/>
      <c r="J76" s="34"/>
      <c r="K76" s="33"/>
      <c r="L76" s="34"/>
      <c r="M76" s="33"/>
      <c r="N76" s="34"/>
      <c r="O76" s="31">
        <v>1</v>
      </c>
      <c r="P76" s="30">
        <v>5</v>
      </c>
      <c r="Q76" s="30"/>
    </row>
    <row r="77" spans="1:17" x14ac:dyDescent="0.2">
      <c r="A77" s="54">
        <v>2033090</v>
      </c>
      <c r="B77" s="30" t="s">
        <v>8</v>
      </c>
      <c r="C77" s="30" t="s">
        <v>2216</v>
      </c>
      <c r="D77" s="45" t="s">
        <v>2245</v>
      </c>
      <c r="E77" s="30" t="s">
        <v>2244</v>
      </c>
      <c r="F77" s="30" t="s">
        <v>120</v>
      </c>
      <c r="G77" s="34">
        <v>1306</v>
      </c>
      <c r="H77" s="35">
        <v>1306</v>
      </c>
      <c r="I77" s="33"/>
      <c r="J77" s="34"/>
      <c r="K77" s="33"/>
      <c r="L77" s="34"/>
      <c r="M77" s="33"/>
      <c r="N77" s="34"/>
      <c r="O77" s="31">
        <v>1</v>
      </c>
      <c r="P77" s="30">
        <v>5</v>
      </c>
      <c r="Q77" s="30"/>
    </row>
    <row r="78" spans="1:17" x14ac:dyDescent="0.2">
      <c r="A78" s="54">
        <v>2033090</v>
      </c>
      <c r="B78" s="30" t="s">
        <v>8</v>
      </c>
      <c r="C78" s="30" t="s">
        <v>2216</v>
      </c>
      <c r="D78" s="45" t="s">
        <v>2243</v>
      </c>
      <c r="E78" s="30" t="s">
        <v>2242</v>
      </c>
      <c r="F78" s="30" t="s">
        <v>477</v>
      </c>
      <c r="G78" s="34">
        <v>1306</v>
      </c>
      <c r="H78" s="35">
        <v>1306</v>
      </c>
      <c r="I78" s="33"/>
      <c r="J78" s="34"/>
      <c r="K78" s="33"/>
      <c r="L78" s="34"/>
      <c r="M78" s="33"/>
      <c r="N78" s="34"/>
      <c r="O78" s="31">
        <v>1</v>
      </c>
      <c r="P78" s="30">
        <v>5</v>
      </c>
      <c r="Q78" s="30"/>
    </row>
    <row r="79" spans="1:17" x14ac:dyDescent="0.2">
      <c r="A79" s="54">
        <v>2033090</v>
      </c>
      <c r="B79" s="30" t="s">
        <v>8</v>
      </c>
      <c r="C79" s="30" t="s">
        <v>2216</v>
      </c>
      <c r="D79" s="45" t="s">
        <v>2241</v>
      </c>
      <c r="E79" s="30" t="s">
        <v>2240</v>
      </c>
      <c r="F79" s="30" t="s">
        <v>477</v>
      </c>
      <c r="G79" s="34">
        <v>1306</v>
      </c>
      <c r="H79" s="35">
        <v>1306</v>
      </c>
      <c r="I79" s="33"/>
      <c r="J79" s="34"/>
      <c r="K79" s="33"/>
      <c r="L79" s="34"/>
      <c r="M79" s="33"/>
      <c r="N79" s="34"/>
      <c r="O79" s="31">
        <v>1</v>
      </c>
      <c r="P79" s="30">
        <v>5</v>
      </c>
      <c r="Q79" s="30"/>
    </row>
    <row r="80" spans="1:17" x14ac:dyDescent="0.2">
      <c r="A80" s="54">
        <v>2033090</v>
      </c>
      <c r="B80" s="30" t="s">
        <v>8</v>
      </c>
      <c r="C80" s="30" t="s">
        <v>2216</v>
      </c>
      <c r="D80" s="45" t="s">
        <v>2239</v>
      </c>
      <c r="E80" s="30" t="s">
        <v>2238</v>
      </c>
      <c r="F80" s="30" t="s">
        <v>832</v>
      </c>
      <c r="G80" s="34">
        <v>1958</v>
      </c>
      <c r="H80" s="35">
        <v>1958</v>
      </c>
      <c r="I80" s="33"/>
      <c r="J80" s="34"/>
      <c r="K80" s="33"/>
      <c r="L80" s="34"/>
      <c r="M80" s="33"/>
      <c r="N80" s="34"/>
      <c r="O80" s="31">
        <v>1</v>
      </c>
      <c r="P80" s="30">
        <v>5</v>
      </c>
      <c r="Q80" s="30"/>
    </row>
    <row r="81" spans="1:17" x14ac:dyDescent="0.2">
      <c r="A81" s="54">
        <v>2033090</v>
      </c>
      <c r="B81" s="30" t="s">
        <v>8</v>
      </c>
      <c r="C81" s="30" t="s">
        <v>2216</v>
      </c>
      <c r="D81" s="45" t="s">
        <v>2237</v>
      </c>
      <c r="E81" s="30" t="s">
        <v>2236</v>
      </c>
      <c r="F81" s="30" t="s">
        <v>832</v>
      </c>
      <c r="G81" s="34">
        <v>1958</v>
      </c>
      <c r="H81" s="35">
        <v>1958</v>
      </c>
      <c r="I81" s="33"/>
      <c r="J81" s="34"/>
      <c r="K81" s="33"/>
      <c r="L81" s="34"/>
      <c r="M81" s="33"/>
      <c r="N81" s="34"/>
      <c r="O81" s="31">
        <v>1</v>
      </c>
      <c r="P81" s="30">
        <v>5</v>
      </c>
      <c r="Q81" s="30"/>
    </row>
    <row r="82" spans="1:17" x14ac:dyDescent="0.2">
      <c r="A82" s="54">
        <v>2033090</v>
      </c>
      <c r="B82" s="30" t="s">
        <v>8</v>
      </c>
      <c r="C82" s="30" t="s">
        <v>2216</v>
      </c>
      <c r="D82" s="45" t="s">
        <v>2235</v>
      </c>
      <c r="E82" s="30" t="s">
        <v>2234</v>
      </c>
      <c r="F82" s="30" t="s">
        <v>2231</v>
      </c>
      <c r="G82" s="34">
        <v>1958</v>
      </c>
      <c r="H82" s="35">
        <v>1958</v>
      </c>
      <c r="I82" s="33"/>
      <c r="J82" s="34"/>
      <c r="K82" s="33"/>
      <c r="L82" s="34"/>
      <c r="M82" s="33"/>
      <c r="N82" s="34"/>
      <c r="O82" s="31">
        <v>1</v>
      </c>
      <c r="P82" s="30">
        <v>5</v>
      </c>
      <c r="Q82" s="30"/>
    </row>
    <row r="83" spans="1:17" x14ac:dyDescent="0.2">
      <c r="A83" s="54">
        <v>2033090</v>
      </c>
      <c r="B83" s="30" t="s">
        <v>8</v>
      </c>
      <c r="C83" s="30" t="s">
        <v>2216</v>
      </c>
      <c r="D83" s="45" t="s">
        <v>2233</v>
      </c>
      <c r="E83" s="30" t="s">
        <v>2232</v>
      </c>
      <c r="F83" s="30" t="s">
        <v>2231</v>
      </c>
      <c r="G83" s="34">
        <v>1958</v>
      </c>
      <c r="H83" s="35">
        <v>1958</v>
      </c>
      <c r="I83" s="33"/>
      <c r="J83" s="34"/>
      <c r="K83" s="33"/>
      <c r="L83" s="34"/>
      <c r="M83" s="33"/>
      <c r="N83" s="34"/>
      <c r="O83" s="31">
        <v>1</v>
      </c>
      <c r="P83" s="30">
        <v>5</v>
      </c>
      <c r="Q83" s="30"/>
    </row>
    <row r="84" spans="1:17" x14ac:dyDescent="0.2">
      <c r="A84" s="54">
        <v>2033090</v>
      </c>
      <c r="B84" s="30" t="s">
        <v>8</v>
      </c>
      <c r="C84" s="30" t="s">
        <v>2216</v>
      </c>
      <c r="D84" s="45" t="s">
        <v>2230</v>
      </c>
      <c r="E84" s="30" t="s">
        <v>2229</v>
      </c>
      <c r="F84" s="30" t="s">
        <v>43</v>
      </c>
      <c r="G84" s="34">
        <v>4570</v>
      </c>
      <c r="H84" s="35">
        <v>4570</v>
      </c>
      <c r="I84" s="33"/>
      <c r="J84" s="34"/>
      <c r="K84" s="33"/>
      <c r="L84" s="34"/>
      <c r="M84" s="33"/>
      <c r="N84" s="34"/>
      <c r="O84" s="31">
        <v>1</v>
      </c>
      <c r="P84" s="30">
        <v>5</v>
      </c>
      <c r="Q84" s="30"/>
    </row>
    <row r="85" spans="1:17" x14ac:dyDescent="0.2">
      <c r="A85" s="54">
        <v>2033090</v>
      </c>
      <c r="B85" s="30" t="s">
        <v>8</v>
      </c>
      <c r="C85" s="30" t="s">
        <v>2216</v>
      </c>
      <c r="D85" s="45" t="s">
        <v>2228</v>
      </c>
      <c r="E85" s="30" t="s">
        <v>2227</v>
      </c>
      <c r="F85" s="30" t="s">
        <v>43</v>
      </c>
      <c r="G85" s="34">
        <v>4570</v>
      </c>
      <c r="H85" s="35">
        <v>4570</v>
      </c>
      <c r="I85" s="33"/>
      <c r="J85" s="34"/>
      <c r="K85" s="33"/>
      <c r="L85" s="34"/>
      <c r="M85" s="33"/>
      <c r="N85" s="34"/>
      <c r="O85" s="31">
        <v>1</v>
      </c>
      <c r="P85" s="30">
        <v>5</v>
      </c>
      <c r="Q85" s="30"/>
    </row>
    <row r="86" spans="1:17" x14ac:dyDescent="0.2">
      <c r="A86" s="54">
        <v>2033090</v>
      </c>
      <c r="B86" s="30" t="s">
        <v>8</v>
      </c>
      <c r="C86" s="30" t="s">
        <v>2216</v>
      </c>
      <c r="D86" s="45" t="s">
        <v>2226</v>
      </c>
      <c r="E86" s="30" t="s">
        <v>2225</v>
      </c>
      <c r="F86" s="30" t="s">
        <v>44</v>
      </c>
      <c r="G86" s="34">
        <v>1958</v>
      </c>
      <c r="H86" s="35">
        <v>1958</v>
      </c>
      <c r="I86" s="33"/>
      <c r="J86" s="34"/>
      <c r="K86" s="33"/>
      <c r="L86" s="34"/>
      <c r="M86" s="33"/>
      <c r="N86" s="34"/>
      <c r="O86" s="31">
        <v>1</v>
      </c>
      <c r="P86" s="30">
        <v>5</v>
      </c>
      <c r="Q86" s="30"/>
    </row>
    <row r="87" spans="1:17" x14ac:dyDescent="0.2">
      <c r="A87" s="54">
        <v>2033090</v>
      </c>
      <c r="B87" s="30" t="s">
        <v>8</v>
      </c>
      <c r="C87" s="30" t="s">
        <v>2216</v>
      </c>
      <c r="D87" s="45" t="s">
        <v>2224</v>
      </c>
      <c r="E87" s="30" t="s">
        <v>2223</v>
      </c>
      <c r="F87" s="30" t="s">
        <v>520</v>
      </c>
      <c r="G87" s="34">
        <v>1306</v>
      </c>
      <c r="H87" s="35">
        <v>1306</v>
      </c>
      <c r="I87" s="33"/>
      <c r="J87" s="34"/>
      <c r="K87" s="33"/>
      <c r="L87" s="34"/>
      <c r="M87" s="33"/>
      <c r="N87" s="34"/>
      <c r="O87" s="31">
        <v>1</v>
      </c>
      <c r="P87" s="30">
        <v>5</v>
      </c>
      <c r="Q87" s="30"/>
    </row>
    <row r="88" spans="1:17" x14ac:dyDescent="0.2">
      <c r="A88" s="54">
        <v>2033090</v>
      </c>
      <c r="B88" s="30" t="s">
        <v>8</v>
      </c>
      <c r="C88" s="30" t="s">
        <v>2216</v>
      </c>
      <c r="D88" s="45" t="s">
        <v>2222</v>
      </c>
      <c r="E88" s="30" t="s">
        <v>2221</v>
      </c>
      <c r="F88" s="30" t="s">
        <v>520</v>
      </c>
      <c r="G88" s="34">
        <v>1306</v>
      </c>
      <c r="H88" s="35">
        <v>1306</v>
      </c>
      <c r="I88" s="33"/>
      <c r="J88" s="34"/>
      <c r="K88" s="33"/>
      <c r="L88" s="34"/>
      <c r="M88" s="33"/>
      <c r="N88" s="34"/>
      <c r="O88" s="31">
        <v>1</v>
      </c>
      <c r="P88" s="30">
        <v>5</v>
      </c>
      <c r="Q88" s="30"/>
    </row>
    <row r="89" spans="1:17" x14ac:dyDescent="0.2">
      <c r="A89" s="54">
        <v>2033090</v>
      </c>
      <c r="B89" s="30" t="s">
        <v>8</v>
      </c>
      <c r="C89" s="30" t="s">
        <v>2216</v>
      </c>
      <c r="D89" s="45" t="s">
        <v>2220</v>
      </c>
      <c r="E89" s="30" t="s">
        <v>2219</v>
      </c>
      <c r="F89" s="30" t="s">
        <v>811</v>
      </c>
      <c r="G89" s="34">
        <v>1306</v>
      </c>
      <c r="H89" s="35">
        <v>1306</v>
      </c>
      <c r="I89" s="33"/>
      <c r="J89" s="34"/>
      <c r="K89" s="33"/>
      <c r="L89" s="34"/>
      <c r="M89" s="33"/>
      <c r="N89" s="34"/>
      <c r="O89" s="31">
        <v>1</v>
      </c>
      <c r="P89" s="30">
        <v>5</v>
      </c>
      <c r="Q89" s="30"/>
    </row>
    <row r="90" spans="1:17" x14ac:dyDescent="0.2">
      <c r="A90" s="54">
        <v>2033090</v>
      </c>
      <c r="B90" s="30" t="s">
        <v>8</v>
      </c>
      <c r="C90" s="30" t="s">
        <v>2216</v>
      </c>
      <c r="D90" s="45" t="s">
        <v>2218</v>
      </c>
      <c r="E90" s="30" t="s">
        <v>2217</v>
      </c>
      <c r="F90" s="30" t="s">
        <v>811</v>
      </c>
      <c r="G90" s="34">
        <v>1306</v>
      </c>
      <c r="H90" s="35">
        <v>1306</v>
      </c>
      <c r="I90" s="33"/>
      <c r="J90" s="34"/>
      <c r="K90" s="33"/>
      <c r="L90" s="34"/>
      <c r="M90" s="33"/>
      <c r="N90" s="34"/>
      <c r="O90" s="31">
        <v>1</v>
      </c>
      <c r="P90" s="30">
        <v>5</v>
      </c>
      <c r="Q90" s="30"/>
    </row>
    <row r="91" spans="1:17" x14ac:dyDescent="0.2">
      <c r="A91" s="54">
        <v>2033090</v>
      </c>
      <c r="B91" s="30" t="s">
        <v>8</v>
      </c>
      <c r="C91" s="30" t="s">
        <v>2216</v>
      </c>
      <c r="D91" s="45" t="s">
        <v>2215</v>
      </c>
      <c r="E91" s="30" t="s">
        <v>2214</v>
      </c>
      <c r="F91" s="30" t="s">
        <v>54</v>
      </c>
      <c r="G91" s="34">
        <v>1306</v>
      </c>
      <c r="H91" s="35">
        <v>1306</v>
      </c>
      <c r="I91" s="33"/>
      <c r="J91" s="34"/>
      <c r="K91" s="33"/>
      <c r="L91" s="34"/>
      <c r="M91" s="33"/>
      <c r="N91" s="34"/>
      <c r="O91" s="31">
        <v>1</v>
      </c>
      <c r="P91" s="30">
        <v>5</v>
      </c>
      <c r="Q91" s="30"/>
    </row>
    <row r="92" spans="1:17" x14ac:dyDescent="0.2">
      <c r="A92" s="54">
        <v>2133005</v>
      </c>
      <c r="B92" s="30" t="s">
        <v>3</v>
      </c>
      <c r="C92" s="30" t="s">
        <v>4</v>
      </c>
      <c r="D92" s="36" t="s">
        <v>2213</v>
      </c>
      <c r="E92" s="30" t="s">
        <v>2212</v>
      </c>
      <c r="F92" s="30" t="s">
        <v>120</v>
      </c>
      <c r="G92" s="34">
        <v>7456.6</v>
      </c>
      <c r="H92" s="35"/>
      <c r="I92" s="33"/>
      <c r="J92" s="34"/>
      <c r="K92" s="33"/>
      <c r="L92" s="34"/>
      <c r="M92" s="33"/>
      <c r="N92" s="34"/>
      <c r="O92" s="31">
        <v>1</v>
      </c>
      <c r="P92" s="30">
        <v>2</v>
      </c>
      <c r="Q92" s="30"/>
    </row>
    <row r="93" spans="1:17" x14ac:dyDescent="0.2">
      <c r="A93" s="54">
        <v>2133005</v>
      </c>
      <c r="B93" s="30" t="s">
        <v>3</v>
      </c>
      <c r="C93" s="30" t="s">
        <v>4</v>
      </c>
      <c r="D93" s="36" t="s">
        <v>2211</v>
      </c>
      <c r="E93" s="30" t="s">
        <v>2210</v>
      </c>
      <c r="F93" s="30" t="s">
        <v>477</v>
      </c>
      <c r="G93" s="34">
        <v>7700.59</v>
      </c>
      <c r="H93" s="35"/>
      <c r="I93" s="33"/>
      <c r="J93" s="34"/>
      <c r="K93" s="33"/>
      <c r="L93" s="34"/>
      <c r="M93" s="33"/>
      <c r="N93" s="34"/>
      <c r="O93" s="31">
        <v>1</v>
      </c>
      <c r="P93" s="30">
        <v>2</v>
      </c>
      <c r="Q93" s="30"/>
    </row>
    <row r="94" spans="1:17" x14ac:dyDescent="0.2">
      <c r="A94" s="54">
        <v>2133005</v>
      </c>
      <c r="B94" s="30" t="s">
        <v>3</v>
      </c>
      <c r="C94" s="30" t="s">
        <v>4</v>
      </c>
      <c r="D94" s="36" t="s">
        <v>2209</v>
      </c>
      <c r="E94" s="30" t="s">
        <v>2208</v>
      </c>
      <c r="F94" s="30" t="s">
        <v>50</v>
      </c>
      <c r="G94" s="34">
        <v>10734.42</v>
      </c>
      <c r="H94" s="35"/>
      <c r="I94" s="33"/>
      <c r="J94" s="34"/>
      <c r="K94" s="33"/>
      <c r="L94" s="34"/>
      <c r="M94" s="33"/>
      <c r="N94" s="34"/>
      <c r="O94" s="31">
        <v>1</v>
      </c>
      <c r="P94" s="30">
        <v>2</v>
      </c>
      <c r="Q94" s="30"/>
    </row>
    <row r="95" spans="1:17" x14ac:dyDescent="0.2">
      <c r="A95" s="54">
        <v>2133005</v>
      </c>
      <c r="B95" s="30" t="s">
        <v>3</v>
      </c>
      <c r="C95" s="30" t="s">
        <v>4</v>
      </c>
      <c r="D95" s="36" t="s">
        <v>2207</v>
      </c>
      <c r="E95" s="30" t="s">
        <v>2206</v>
      </c>
      <c r="F95" s="30" t="s">
        <v>118</v>
      </c>
      <c r="G95" s="34">
        <v>10734.42</v>
      </c>
      <c r="H95" s="35"/>
      <c r="I95" s="33"/>
      <c r="J95" s="34"/>
      <c r="K95" s="33"/>
      <c r="L95" s="34"/>
      <c r="M95" s="33"/>
      <c r="N95" s="34"/>
      <c r="O95" s="31">
        <v>1</v>
      </c>
      <c r="P95" s="30">
        <v>2</v>
      </c>
      <c r="Q95" s="30"/>
    </row>
    <row r="96" spans="1:17" x14ac:dyDescent="0.2">
      <c r="A96" s="54">
        <v>2133005</v>
      </c>
      <c r="B96" s="30" t="s">
        <v>3</v>
      </c>
      <c r="C96" s="30" t="s">
        <v>4</v>
      </c>
      <c r="D96" s="36" t="s">
        <v>2205</v>
      </c>
      <c r="E96" s="30" t="s">
        <v>2204</v>
      </c>
      <c r="F96" s="30" t="s">
        <v>185</v>
      </c>
      <c r="G96" s="34">
        <v>10734.42</v>
      </c>
      <c r="H96" s="35"/>
      <c r="I96" s="33"/>
      <c r="J96" s="34"/>
      <c r="K96" s="33"/>
      <c r="L96" s="34"/>
      <c r="M96" s="33"/>
      <c r="N96" s="34"/>
      <c r="O96" s="31">
        <v>1</v>
      </c>
      <c r="P96" s="30">
        <v>2</v>
      </c>
      <c r="Q96" s="30"/>
    </row>
    <row r="97" spans="1:17" x14ac:dyDescent="0.2">
      <c r="A97" s="54">
        <v>2133005</v>
      </c>
      <c r="B97" s="30" t="s">
        <v>3</v>
      </c>
      <c r="C97" s="30" t="s">
        <v>4</v>
      </c>
      <c r="D97" s="36" t="s">
        <v>2203</v>
      </c>
      <c r="E97" s="30" t="s">
        <v>2202</v>
      </c>
      <c r="F97" s="30" t="s">
        <v>996</v>
      </c>
      <c r="G97" s="34">
        <v>10734.42</v>
      </c>
      <c r="H97" s="35"/>
      <c r="I97" s="33"/>
      <c r="J97" s="34"/>
      <c r="K97" s="33"/>
      <c r="L97" s="34"/>
      <c r="M97" s="33"/>
      <c r="N97" s="34"/>
      <c r="O97" s="31">
        <v>1</v>
      </c>
      <c r="P97" s="30">
        <v>2</v>
      </c>
      <c r="Q97" s="30"/>
    </row>
    <row r="98" spans="1:17" x14ac:dyDescent="0.2">
      <c r="A98" s="54">
        <v>2133005</v>
      </c>
      <c r="B98" s="30" t="s">
        <v>3</v>
      </c>
      <c r="C98" s="30" t="s">
        <v>4</v>
      </c>
      <c r="D98" s="36" t="s">
        <v>2201</v>
      </c>
      <c r="E98" s="30" t="s">
        <v>2200</v>
      </c>
      <c r="F98" s="30" t="s">
        <v>987</v>
      </c>
      <c r="G98" s="34">
        <v>45421.61</v>
      </c>
      <c r="H98" s="35"/>
      <c r="I98" s="33"/>
      <c r="J98" s="34"/>
      <c r="K98" s="33"/>
      <c r="L98" s="34"/>
      <c r="M98" s="33"/>
      <c r="N98" s="34"/>
      <c r="O98" s="31">
        <v>1</v>
      </c>
      <c r="P98" s="30">
        <v>2</v>
      </c>
      <c r="Q98" s="30"/>
    </row>
    <row r="99" spans="1:17" x14ac:dyDescent="0.2">
      <c r="A99" s="54">
        <v>2133005</v>
      </c>
      <c r="B99" s="30" t="s">
        <v>3</v>
      </c>
      <c r="C99" s="30" t="s">
        <v>4</v>
      </c>
      <c r="D99" s="36" t="s">
        <v>2199</v>
      </c>
      <c r="E99" s="30" t="s">
        <v>2198</v>
      </c>
      <c r="F99" s="30" t="s">
        <v>43</v>
      </c>
      <c r="G99" s="34">
        <v>4786.9799999999996</v>
      </c>
      <c r="H99" s="35"/>
      <c r="I99" s="33"/>
      <c r="J99" s="34"/>
      <c r="K99" s="33"/>
      <c r="L99" s="34"/>
      <c r="M99" s="33"/>
      <c r="N99" s="34"/>
      <c r="O99" s="31">
        <v>1</v>
      </c>
      <c r="P99" s="30">
        <v>2</v>
      </c>
      <c r="Q99" s="30"/>
    </row>
    <row r="100" spans="1:17" x14ac:dyDescent="0.2">
      <c r="A100" s="54">
        <v>2133005</v>
      </c>
      <c r="B100" s="30" t="s">
        <v>3</v>
      </c>
      <c r="C100" s="30" t="s">
        <v>4</v>
      </c>
      <c r="D100" s="36" t="s">
        <v>2197</v>
      </c>
      <c r="E100" s="30" t="s">
        <v>2196</v>
      </c>
      <c r="F100" s="30" t="s">
        <v>44</v>
      </c>
      <c r="G100" s="34">
        <v>4786.9799999999996</v>
      </c>
      <c r="H100" s="35"/>
      <c r="I100" s="33"/>
      <c r="J100" s="34"/>
      <c r="K100" s="33"/>
      <c r="L100" s="34"/>
      <c r="M100" s="33"/>
      <c r="N100" s="34"/>
      <c r="O100" s="31">
        <v>1</v>
      </c>
      <c r="P100" s="30">
        <v>2</v>
      </c>
      <c r="Q100" s="30"/>
    </row>
    <row r="101" spans="1:17" x14ac:dyDescent="0.2">
      <c r="A101" s="54">
        <v>2133005</v>
      </c>
      <c r="B101" s="30" t="s">
        <v>3</v>
      </c>
      <c r="C101" s="30" t="s">
        <v>4</v>
      </c>
      <c r="D101" s="36" t="s">
        <v>2195</v>
      </c>
      <c r="E101" s="30" t="s">
        <v>2194</v>
      </c>
      <c r="F101" s="30" t="s">
        <v>45</v>
      </c>
      <c r="G101" s="34">
        <v>4786.9799999999996</v>
      </c>
      <c r="H101" s="35"/>
      <c r="I101" s="33"/>
      <c r="J101" s="34"/>
      <c r="K101" s="33"/>
      <c r="L101" s="34"/>
      <c r="M101" s="33"/>
      <c r="N101" s="34"/>
      <c r="O101" s="31">
        <v>1</v>
      </c>
      <c r="P101" s="30">
        <v>2</v>
      </c>
      <c r="Q101" s="30"/>
    </row>
    <row r="102" spans="1:17" x14ac:dyDescent="0.2">
      <c r="A102" s="54">
        <v>2133005</v>
      </c>
      <c r="B102" s="30" t="s">
        <v>3</v>
      </c>
      <c r="C102" s="30" t="s">
        <v>4</v>
      </c>
      <c r="D102" s="36" t="s">
        <v>2193</v>
      </c>
      <c r="E102" s="30" t="s">
        <v>2192</v>
      </c>
      <c r="F102" s="30" t="s">
        <v>52</v>
      </c>
      <c r="G102" s="34">
        <v>10734.42</v>
      </c>
      <c r="H102" s="35"/>
      <c r="I102" s="33"/>
      <c r="J102" s="34"/>
      <c r="K102" s="33"/>
      <c r="L102" s="34"/>
      <c r="M102" s="33"/>
      <c r="N102" s="34"/>
      <c r="O102" s="31">
        <v>1</v>
      </c>
      <c r="P102" s="30">
        <v>2</v>
      </c>
      <c r="Q102" s="30"/>
    </row>
    <row r="103" spans="1:17" x14ac:dyDescent="0.2">
      <c r="A103" s="54">
        <v>2133005</v>
      </c>
      <c r="B103" s="30" t="s">
        <v>3</v>
      </c>
      <c r="C103" s="30" t="s">
        <v>4</v>
      </c>
      <c r="D103" s="36" t="s">
        <v>2191</v>
      </c>
      <c r="E103" s="30" t="s">
        <v>2190</v>
      </c>
      <c r="F103" s="30" t="s">
        <v>747</v>
      </c>
      <c r="G103" s="34">
        <v>25661.9</v>
      </c>
      <c r="H103" s="35"/>
      <c r="I103" s="33"/>
      <c r="J103" s="34"/>
      <c r="K103" s="33"/>
      <c r="L103" s="34"/>
      <c r="M103" s="33"/>
      <c r="N103" s="34"/>
      <c r="O103" s="31">
        <v>1</v>
      </c>
      <c r="P103" s="30">
        <v>2</v>
      </c>
      <c r="Q103" s="30"/>
    </row>
    <row r="104" spans="1:17" x14ac:dyDescent="0.2">
      <c r="A104" s="54">
        <v>2133005</v>
      </c>
      <c r="B104" s="30" t="s">
        <v>3</v>
      </c>
      <c r="C104" s="30" t="s">
        <v>4</v>
      </c>
      <c r="D104" s="36" t="s">
        <v>2189</v>
      </c>
      <c r="E104" s="30" t="s">
        <v>2188</v>
      </c>
      <c r="F104" s="30" t="s">
        <v>51</v>
      </c>
      <c r="G104" s="34">
        <v>6922.2</v>
      </c>
      <c r="H104" s="35"/>
      <c r="I104" s="33"/>
      <c r="J104" s="34"/>
      <c r="K104" s="33"/>
      <c r="L104" s="34"/>
      <c r="M104" s="33"/>
      <c r="N104" s="34"/>
      <c r="O104" s="31">
        <v>1</v>
      </c>
      <c r="P104" s="30">
        <v>2</v>
      </c>
      <c r="Q104" s="30"/>
    </row>
    <row r="105" spans="1:17" x14ac:dyDescent="0.2">
      <c r="A105" s="54">
        <v>2133005</v>
      </c>
      <c r="B105" s="30" t="s">
        <v>3</v>
      </c>
      <c r="C105" s="30" t="s">
        <v>4</v>
      </c>
      <c r="D105" s="36" t="s">
        <v>2187</v>
      </c>
      <c r="E105" s="30" t="s">
        <v>2186</v>
      </c>
      <c r="F105" s="30" t="s">
        <v>46</v>
      </c>
      <c r="G105" s="34">
        <v>25661.9</v>
      </c>
      <c r="H105" s="35"/>
      <c r="I105" s="33"/>
      <c r="J105" s="34"/>
      <c r="K105" s="33"/>
      <c r="L105" s="34"/>
      <c r="M105" s="33"/>
      <c r="N105" s="34"/>
      <c r="O105" s="31">
        <v>1</v>
      </c>
      <c r="P105" s="30">
        <v>2</v>
      </c>
      <c r="Q105" s="30"/>
    </row>
    <row r="106" spans="1:17" x14ac:dyDescent="0.2">
      <c r="A106" s="54">
        <v>2133005</v>
      </c>
      <c r="B106" s="30" t="s">
        <v>3</v>
      </c>
      <c r="C106" s="30" t="s">
        <v>4</v>
      </c>
      <c r="D106" s="36" t="s">
        <v>2185</v>
      </c>
      <c r="E106" s="30" t="s">
        <v>2184</v>
      </c>
      <c r="F106" s="30" t="s">
        <v>47</v>
      </c>
      <c r="G106" s="34">
        <v>12869.64</v>
      </c>
      <c r="H106" s="35"/>
      <c r="I106" s="33"/>
      <c r="J106" s="34"/>
      <c r="K106" s="33"/>
      <c r="L106" s="34"/>
      <c r="M106" s="33"/>
      <c r="N106" s="34"/>
      <c r="O106" s="31">
        <v>1</v>
      </c>
      <c r="P106" s="30">
        <v>2</v>
      </c>
      <c r="Q106" s="30"/>
    </row>
    <row r="107" spans="1:17" x14ac:dyDescent="0.2">
      <c r="A107" s="54">
        <v>2133005</v>
      </c>
      <c r="B107" s="30" t="s">
        <v>3</v>
      </c>
      <c r="C107" s="30" t="s">
        <v>4</v>
      </c>
      <c r="D107" s="36" t="s">
        <v>2183</v>
      </c>
      <c r="E107" s="30" t="s">
        <v>2182</v>
      </c>
      <c r="F107" s="30" t="s">
        <v>562</v>
      </c>
      <c r="G107" s="34">
        <v>10734.42</v>
      </c>
      <c r="H107" s="35"/>
      <c r="I107" s="33"/>
      <c r="J107" s="34"/>
      <c r="K107" s="33"/>
      <c r="L107" s="34"/>
      <c r="M107" s="33"/>
      <c r="N107" s="34"/>
      <c r="O107" s="31">
        <v>1</v>
      </c>
      <c r="P107" s="30">
        <v>2</v>
      </c>
      <c r="Q107" s="30"/>
    </row>
    <row r="108" spans="1:17" x14ac:dyDescent="0.2">
      <c r="A108" s="54">
        <v>2133005</v>
      </c>
      <c r="B108" s="30" t="s">
        <v>3</v>
      </c>
      <c r="C108" s="30" t="s">
        <v>4</v>
      </c>
      <c r="D108" s="36" t="s">
        <v>2181</v>
      </c>
      <c r="E108" s="30" t="s">
        <v>2180</v>
      </c>
      <c r="F108" s="30" t="s">
        <v>811</v>
      </c>
      <c r="G108" s="34">
        <v>13633.74</v>
      </c>
      <c r="H108" s="35"/>
      <c r="I108" s="33"/>
      <c r="J108" s="34"/>
      <c r="K108" s="33"/>
      <c r="L108" s="34"/>
      <c r="M108" s="33"/>
      <c r="N108" s="34"/>
      <c r="O108" s="31">
        <v>1</v>
      </c>
      <c r="P108" s="30">
        <v>2</v>
      </c>
      <c r="Q108" s="30"/>
    </row>
    <row r="109" spans="1:17" x14ac:dyDescent="0.2">
      <c r="A109" s="54">
        <v>2133005</v>
      </c>
      <c r="B109" s="30" t="s">
        <v>3</v>
      </c>
      <c r="C109" s="30" t="s">
        <v>4</v>
      </c>
      <c r="D109" s="36" t="s">
        <v>2179</v>
      </c>
      <c r="E109" s="30" t="s">
        <v>2178</v>
      </c>
      <c r="F109" s="30" t="s">
        <v>49</v>
      </c>
      <c r="G109" s="34">
        <v>8670.61</v>
      </c>
      <c r="H109" s="35"/>
      <c r="I109" s="33"/>
      <c r="J109" s="34"/>
      <c r="K109" s="33"/>
      <c r="L109" s="34"/>
      <c r="M109" s="33"/>
      <c r="N109" s="34"/>
      <c r="O109" s="31">
        <v>1</v>
      </c>
      <c r="P109" s="30">
        <v>2</v>
      </c>
      <c r="Q109" s="30"/>
    </row>
    <row r="110" spans="1:17" x14ac:dyDescent="0.2">
      <c r="A110" s="54">
        <v>2133005</v>
      </c>
      <c r="B110" s="30" t="s">
        <v>3</v>
      </c>
      <c r="C110" s="30" t="s">
        <v>4</v>
      </c>
      <c r="D110" s="36" t="s">
        <v>2177</v>
      </c>
      <c r="E110" s="30" t="s">
        <v>2176</v>
      </c>
      <c r="F110" s="30" t="s">
        <v>53</v>
      </c>
      <c r="G110" s="34">
        <v>4786.9799999999996</v>
      </c>
      <c r="H110" s="35"/>
      <c r="I110" s="33"/>
      <c r="J110" s="34"/>
      <c r="K110" s="33"/>
      <c r="L110" s="34"/>
      <c r="M110" s="33"/>
      <c r="N110" s="34"/>
      <c r="O110" s="31">
        <v>1</v>
      </c>
      <c r="P110" s="30">
        <v>2</v>
      </c>
      <c r="Q110" s="30"/>
    </row>
    <row r="111" spans="1:17" x14ac:dyDescent="0.2">
      <c r="A111" s="54">
        <v>2133005</v>
      </c>
      <c r="B111" s="30" t="s">
        <v>3</v>
      </c>
      <c r="C111" s="30" t="s">
        <v>4</v>
      </c>
      <c r="D111" s="36" t="s">
        <v>2175</v>
      </c>
      <c r="E111" s="30" t="s">
        <v>2174</v>
      </c>
      <c r="F111" s="30" t="s">
        <v>54</v>
      </c>
      <c r="G111" s="34">
        <v>4786.9799999999996</v>
      </c>
      <c r="H111" s="35"/>
      <c r="I111" s="33"/>
      <c r="J111" s="34"/>
      <c r="K111" s="33"/>
      <c r="L111" s="34"/>
      <c r="M111" s="33"/>
      <c r="N111" s="34"/>
      <c r="O111" s="31">
        <v>1</v>
      </c>
      <c r="P111" s="30">
        <v>2</v>
      </c>
      <c r="Q111" s="30"/>
    </row>
    <row r="112" spans="1:17" x14ac:dyDescent="0.2">
      <c r="A112" s="54">
        <v>2133005</v>
      </c>
      <c r="B112" s="30" t="s">
        <v>3</v>
      </c>
      <c r="C112" s="30" t="s">
        <v>4</v>
      </c>
      <c r="D112" s="36" t="s">
        <v>2173</v>
      </c>
      <c r="E112" s="30" t="s">
        <v>2172</v>
      </c>
      <c r="F112" s="30" t="s">
        <v>56</v>
      </c>
      <c r="G112" s="34">
        <v>8706.5</v>
      </c>
      <c r="H112" s="30"/>
      <c r="I112" s="33"/>
      <c r="J112" s="34"/>
      <c r="K112" s="33"/>
      <c r="L112" s="34"/>
      <c r="M112" s="33"/>
      <c r="N112" s="34"/>
      <c r="O112" s="31">
        <v>1</v>
      </c>
      <c r="P112" s="30">
        <v>2</v>
      </c>
      <c r="Q112" s="30"/>
    </row>
    <row r="113" spans="1:17" x14ac:dyDescent="0.2">
      <c r="A113" s="54">
        <v>2133006</v>
      </c>
      <c r="B113" s="30" t="s">
        <v>77</v>
      </c>
      <c r="C113" s="30" t="s">
        <v>2169</v>
      </c>
      <c r="D113" s="36" t="s">
        <v>2171</v>
      </c>
      <c r="E113" s="30" t="s">
        <v>80</v>
      </c>
      <c r="F113" s="30" t="s">
        <v>194</v>
      </c>
      <c r="G113" s="34">
        <v>648.6</v>
      </c>
      <c r="H113" s="35"/>
      <c r="I113" s="33"/>
      <c r="J113" s="34"/>
      <c r="K113" s="33"/>
      <c r="L113" s="34"/>
      <c r="M113" s="33"/>
      <c r="N113" s="34"/>
      <c r="O113" s="31">
        <v>1</v>
      </c>
      <c r="P113" s="30">
        <v>10</v>
      </c>
      <c r="Q113" s="30"/>
    </row>
    <row r="114" spans="1:17" x14ac:dyDescent="0.2">
      <c r="A114" s="54">
        <v>2133006</v>
      </c>
      <c r="B114" s="30" t="s">
        <v>77</v>
      </c>
      <c r="C114" s="30" t="s">
        <v>2169</v>
      </c>
      <c r="D114" s="36" t="s">
        <v>2170</v>
      </c>
      <c r="E114" s="30" t="s">
        <v>81</v>
      </c>
      <c r="F114" s="30" t="s">
        <v>194</v>
      </c>
      <c r="G114" s="34">
        <v>864.8</v>
      </c>
      <c r="H114" s="35"/>
      <c r="I114" s="33"/>
      <c r="J114" s="34"/>
      <c r="K114" s="33"/>
      <c r="L114" s="34"/>
      <c r="M114" s="33"/>
      <c r="N114" s="34"/>
      <c r="O114" s="31">
        <v>1</v>
      </c>
      <c r="P114" s="30">
        <v>5</v>
      </c>
      <c r="Q114" s="30"/>
    </row>
    <row r="115" spans="1:17" x14ac:dyDescent="0.2">
      <c r="A115" s="54">
        <v>2133006</v>
      </c>
      <c r="B115" s="30" t="s">
        <v>77</v>
      </c>
      <c r="C115" s="30" t="s">
        <v>2169</v>
      </c>
      <c r="D115" s="36" t="s">
        <v>2168</v>
      </c>
      <c r="E115" s="30" t="s">
        <v>82</v>
      </c>
      <c r="F115" s="30" t="s">
        <v>194</v>
      </c>
      <c r="G115" s="34">
        <v>1081</v>
      </c>
      <c r="H115" s="35"/>
      <c r="I115" s="33"/>
      <c r="J115" s="34"/>
      <c r="K115" s="33"/>
      <c r="L115" s="34"/>
      <c r="M115" s="33"/>
      <c r="N115" s="34"/>
      <c r="O115" s="31">
        <v>1</v>
      </c>
      <c r="P115" s="30">
        <v>1</v>
      </c>
      <c r="Q115" s="30"/>
    </row>
    <row r="116" spans="1:17" x14ac:dyDescent="0.2">
      <c r="A116" s="54">
        <v>2133006</v>
      </c>
      <c r="B116" s="30" t="s">
        <v>77</v>
      </c>
      <c r="C116" s="30" t="s">
        <v>5</v>
      </c>
      <c r="D116" s="36" t="s">
        <v>2167</v>
      </c>
      <c r="E116" s="30" t="s">
        <v>2166</v>
      </c>
      <c r="F116" s="30" t="s">
        <v>194</v>
      </c>
      <c r="G116" s="34">
        <v>486.45</v>
      </c>
      <c r="H116" s="35"/>
      <c r="I116" s="33"/>
      <c r="J116" s="34"/>
      <c r="K116" s="33"/>
      <c r="L116" s="34"/>
      <c r="M116" s="33"/>
      <c r="N116" s="34"/>
      <c r="O116" s="31">
        <v>1</v>
      </c>
      <c r="P116" s="30">
        <v>1</v>
      </c>
      <c r="Q116" s="30"/>
    </row>
    <row r="117" spans="1:17" x14ac:dyDescent="0.2">
      <c r="A117" s="54">
        <v>2133006</v>
      </c>
      <c r="B117" s="30" t="s">
        <v>77</v>
      </c>
      <c r="C117" s="30" t="s">
        <v>5</v>
      </c>
      <c r="D117" s="36" t="s">
        <v>2165</v>
      </c>
      <c r="E117" s="30" t="s">
        <v>2164</v>
      </c>
      <c r="F117" s="30" t="s">
        <v>194</v>
      </c>
      <c r="G117" s="34">
        <v>864.8</v>
      </c>
      <c r="H117" s="35"/>
      <c r="I117" s="33"/>
      <c r="J117" s="34"/>
      <c r="K117" s="33"/>
      <c r="L117" s="34"/>
      <c r="M117" s="33"/>
      <c r="N117" s="34"/>
      <c r="O117" s="31">
        <v>1</v>
      </c>
      <c r="P117" s="30">
        <v>46</v>
      </c>
      <c r="Q117" s="30"/>
    </row>
    <row r="118" spans="1:17" x14ac:dyDescent="0.2">
      <c r="A118" s="54">
        <v>2133006</v>
      </c>
      <c r="B118" s="30" t="s">
        <v>77</v>
      </c>
      <c r="C118" s="30" t="s">
        <v>5</v>
      </c>
      <c r="D118" s="36" t="s">
        <v>2163</v>
      </c>
      <c r="E118" s="38" t="s">
        <v>2162</v>
      </c>
      <c r="F118" s="30" t="s">
        <v>46</v>
      </c>
      <c r="G118" s="53">
        <v>1297.2</v>
      </c>
      <c r="H118" s="35"/>
      <c r="I118" s="33"/>
      <c r="J118" s="34"/>
      <c r="K118" s="33"/>
      <c r="L118" s="34"/>
      <c r="M118" s="33"/>
      <c r="N118" s="34"/>
      <c r="O118" s="31">
        <v>1</v>
      </c>
      <c r="P118" s="30">
        <v>1</v>
      </c>
      <c r="Q118" s="30"/>
    </row>
    <row r="119" spans="1:17" x14ac:dyDescent="0.2">
      <c r="A119" s="54">
        <v>2133006</v>
      </c>
      <c r="B119" s="30" t="s">
        <v>77</v>
      </c>
      <c r="C119" s="30" t="s">
        <v>5</v>
      </c>
      <c r="D119" s="36" t="s">
        <v>2161</v>
      </c>
      <c r="E119" s="38" t="s">
        <v>2160</v>
      </c>
      <c r="F119" s="30" t="s">
        <v>46</v>
      </c>
      <c r="G119" s="53">
        <v>1297.2</v>
      </c>
      <c r="H119" s="35"/>
      <c r="I119" s="33"/>
      <c r="J119" s="34"/>
      <c r="K119" s="33"/>
      <c r="L119" s="34"/>
      <c r="M119" s="33"/>
      <c r="N119" s="34"/>
      <c r="O119" s="31">
        <v>1</v>
      </c>
      <c r="P119" s="30">
        <v>1</v>
      </c>
      <c r="Q119" s="30"/>
    </row>
    <row r="120" spans="1:17" x14ac:dyDescent="0.2">
      <c r="A120" s="54">
        <v>2133006</v>
      </c>
      <c r="B120" s="30" t="s">
        <v>77</v>
      </c>
      <c r="C120" s="30" t="s">
        <v>5</v>
      </c>
      <c r="D120" s="36" t="s">
        <v>2159</v>
      </c>
      <c r="E120" s="38" t="s">
        <v>2158</v>
      </c>
      <c r="F120" s="30" t="s">
        <v>47</v>
      </c>
      <c r="G120" s="53">
        <v>1081</v>
      </c>
      <c r="H120" s="35"/>
      <c r="I120" s="33"/>
      <c r="J120" s="34"/>
      <c r="K120" s="33"/>
      <c r="L120" s="34"/>
      <c r="M120" s="33"/>
      <c r="N120" s="34"/>
      <c r="O120" s="31">
        <v>1</v>
      </c>
      <c r="P120" s="30">
        <v>1</v>
      </c>
      <c r="Q120" s="30"/>
    </row>
    <row r="121" spans="1:17" x14ac:dyDescent="0.2">
      <c r="A121" s="54">
        <v>2133006</v>
      </c>
      <c r="B121" s="30" t="s">
        <v>77</v>
      </c>
      <c r="C121" s="30" t="s">
        <v>5</v>
      </c>
      <c r="D121" s="36" t="s">
        <v>2157</v>
      </c>
      <c r="E121" s="38" t="s">
        <v>2156</v>
      </c>
      <c r="F121" s="30" t="s">
        <v>47</v>
      </c>
      <c r="G121" s="53">
        <v>1081</v>
      </c>
      <c r="H121" s="35"/>
      <c r="I121" s="33"/>
      <c r="J121" s="34"/>
      <c r="K121" s="33"/>
      <c r="L121" s="34"/>
      <c r="M121" s="33"/>
      <c r="N121" s="34"/>
      <c r="O121" s="31">
        <v>1</v>
      </c>
      <c r="P121" s="30">
        <v>1</v>
      </c>
      <c r="Q121" s="30"/>
    </row>
    <row r="122" spans="1:17" x14ac:dyDescent="0.2">
      <c r="A122" s="54">
        <v>2133006</v>
      </c>
      <c r="B122" s="30" t="s">
        <v>77</v>
      </c>
      <c r="C122" s="30" t="s">
        <v>5</v>
      </c>
      <c r="D122" s="36" t="s">
        <v>2155</v>
      </c>
      <c r="E122" s="38" t="s">
        <v>2154</v>
      </c>
      <c r="F122" s="30" t="s">
        <v>562</v>
      </c>
      <c r="G122" s="53">
        <v>864.8</v>
      </c>
      <c r="H122" s="35"/>
      <c r="I122" s="33"/>
      <c r="J122" s="34"/>
      <c r="K122" s="33"/>
      <c r="L122" s="34"/>
      <c r="M122" s="33"/>
      <c r="N122" s="34"/>
      <c r="O122" s="31">
        <v>1</v>
      </c>
      <c r="P122" s="30">
        <v>1</v>
      </c>
      <c r="Q122" s="30"/>
    </row>
    <row r="123" spans="1:17" x14ac:dyDescent="0.2">
      <c r="A123" s="54">
        <v>2133006</v>
      </c>
      <c r="B123" s="30" t="s">
        <v>77</v>
      </c>
      <c r="C123" s="30" t="s">
        <v>5</v>
      </c>
      <c r="D123" s="36" t="s">
        <v>2153</v>
      </c>
      <c r="E123" s="38" t="s">
        <v>2152</v>
      </c>
      <c r="F123" s="30" t="s">
        <v>562</v>
      </c>
      <c r="G123" s="53">
        <v>864.8</v>
      </c>
      <c r="H123" s="35"/>
      <c r="I123" s="33"/>
      <c r="J123" s="34"/>
      <c r="K123" s="33"/>
      <c r="L123" s="34"/>
      <c r="M123" s="33"/>
      <c r="N123" s="34"/>
      <c r="O123" s="31">
        <v>1</v>
      </c>
      <c r="P123" s="30">
        <v>1</v>
      </c>
      <c r="Q123" s="30"/>
    </row>
    <row r="124" spans="1:17" x14ac:dyDescent="0.2">
      <c r="A124" s="54">
        <v>2133006</v>
      </c>
      <c r="B124" s="30" t="s">
        <v>77</v>
      </c>
      <c r="C124" s="30" t="s">
        <v>5</v>
      </c>
      <c r="D124" s="36" t="s">
        <v>2151</v>
      </c>
      <c r="E124" s="38" t="s">
        <v>2150</v>
      </c>
      <c r="F124" s="30" t="s">
        <v>2149</v>
      </c>
      <c r="G124" s="53">
        <v>864.8</v>
      </c>
      <c r="H124" s="35"/>
      <c r="I124" s="33"/>
      <c r="J124" s="34"/>
      <c r="K124" s="33"/>
      <c r="L124" s="34"/>
      <c r="M124" s="33"/>
      <c r="N124" s="34"/>
      <c r="O124" s="31">
        <v>1</v>
      </c>
      <c r="P124" s="30">
        <v>1</v>
      </c>
      <c r="Q124" s="30"/>
    </row>
    <row r="125" spans="1:17" x14ac:dyDescent="0.2">
      <c r="A125" s="54">
        <v>2133006</v>
      </c>
      <c r="B125" s="30" t="s">
        <v>77</v>
      </c>
      <c r="C125" s="30" t="s">
        <v>5</v>
      </c>
      <c r="D125" s="36" t="s">
        <v>2148</v>
      </c>
      <c r="E125" s="38" t="s">
        <v>2147</v>
      </c>
      <c r="F125" s="30" t="s">
        <v>860</v>
      </c>
      <c r="G125" s="53">
        <v>2594.4</v>
      </c>
      <c r="H125" s="35"/>
      <c r="I125" s="33"/>
      <c r="J125" s="34"/>
      <c r="K125" s="33"/>
      <c r="L125" s="34"/>
      <c r="M125" s="33"/>
      <c r="N125" s="34"/>
      <c r="O125" s="31">
        <v>1</v>
      </c>
      <c r="P125" s="30">
        <v>1</v>
      </c>
      <c r="Q125" s="30"/>
    </row>
    <row r="126" spans="1:17" x14ac:dyDescent="0.2">
      <c r="A126" s="54">
        <v>2133006</v>
      </c>
      <c r="B126" s="30" t="s">
        <v>77</v>
      </c>
      <c r="C126" s="30" t="s">
        <v>5</v>
      </c>
      <c r="D126" s="36" t="s">
        <v>2146</v>
      </c>
      <c r="E126" s="38" t="s">
        <v>2145</v>
      </c>
      <c r="F126" s="30" t="s">
        <v>194</v>
      </c>
      <c r="G126" s="53">
        <v>324.3</v>
      </c>
      <c r="H126" s="35"/>
      <c r="I126" s="33"/>
      <c r="J126" s="34"/>
      <c r="K126" s="33"/>
      <c r="L126" s="34"/>
      <c r="M126" s="33"/>
      <c r="N126" s="34"/>
      <c r="O126" s="31">
        <v>1</v>
      </c>
      <c r="P126" s="30">
        <v>21</v>
      </c>
      <c r="Q126" s="30"/>
    </row>
    <row r="127" spans="1:17" x14ac:dyDescent="0.2">
      <c r="A127" s="54">
        <v>2133006</v>
      </c>
      <c r="B127" s="30" t="s">
        <v>77</v>
      </c>
      <c r="C127" s="30" t="s">
        <v>5</v>
      </c>
      <c r="D127" s="36" t="s">
        <v>2144</v>
      </c>
      <c r="E127" s="38" t="s">
        <v>2143</v>
      </c>
      <c r="F127" s="30" t="s">
        <v>56</v>
      </c>
      <c r="G127" s="53">
        <v>2594.4</v>
      </c>
      <c r="H127" s="35"/>
      <c r="I127" s="33"/>
      <c r="J127" s="34"/>
      <c r="K127" s="33"/>
      <c r="L127" s="34"/>
      <c r="M127" s="33"/>
      <c r="N127" s="34"/>
      <c r="O127" s="31">
        <v>1</v>
      </c>
      <c r="P127" s="30">
        <v>1</v>
      </c>
      <c r="Q127" s="30"/>
    </row>
    <row r="128" spans="1:17" x14ac:dyDescent="0.2">
      <c r="A128" s="54">
        <v>2133006</v>
      </c>
      <c r="B128" s="30" t="s">
        <v>77</v>
      </c>
      <c r="C128" s="30" t="s">
        <v>5</v>
      </c>
      <c r="D128" s="36" t="s">
        <v>2142</v>
      </c>
      <c r="E128" s="38" t="s">
        <v>2141</v>
      </c>
      <c r="F128" s="30" t="s">
        <v>52</v>
      </c>
      <c r="G128" s="53">
        <v>324.3</v>
      </c>
      <c r="H128" s="35"/>
      <c r="I128" s="33"/>
      <c r="J128" s="34"/>
      <c r="K128" s="33"/>
      <c r="L128" s="34"/>
      <c r="M128" s="33"/>
      <c r="N128" s="34"/>
      <c r="O128" s="31">
        <v>1</v>
      </c>
      <c r="P128" s="30">
        <v>1</v>
      </c>
      <c r="Q128" s="30"/>
    </row>
    <row r="129" spans="1:17" x14ac:dyDescent="0.2">
      <c r="A129" s="54">
        <v>2133006</v>
      </c>
      <c r="B129" s="30" t="s">
        <v>77</v>
      </c>
      <c r="C129" s="30" t="s">
        <v>5</v>
      </c>
      <c r="D129" s="36" t="s">
        <v>2140</v>
      </c>
      <c r="E129" s="38" t="s">
        <v>2139</v>
      </c>
      <c r="F129" s="30" t="s">
        <v>52</v>
      </c>
      <c r="G129" s="53">
        <v>324.3</v>
      </c>
      <c r="H129" s="35"/>
      <c r="I129" s="33"/>
      <c r="J129" s="34"/>
      <c r="K129" s="33"/>
      <c r="L129" s="34"/>
      <c r="M129" s="33"/>
      <c r="N129" s="34"/>
      <c r="O129" s="31">
        <v>1</v>
      </c>
      <c r="P129" s="30">
        <v>1</v>
      </c>
      <c r="Q129" s="30"/>
    </row>
    <row r="130" spans="1:17" x14ac:dyDescent="0.2">
      <c r="A130" s="54">
        <v>2133006</v>
      </c>
      <c r="B130" s="30" t="s">
        <v>77</v>
      </c>
      <c r="C130" s="30" t="s">
        <v>5</v>
      </c>
      <c r="D130" s="36" t="s">
        <v>2138</v>
      </c>
      <c r="E130" s="38" t="s">
        <v>2137</v>
      </c>
      <c r="F130" s="30" t="s">
        <v>52</v>
      </c>
      <c r="G130" s="53">
        <v>324.3</v>
      </c>
      <c r="H130" s="35"/>
      <c r="I130" s="33"/>
      <c r="J130" s="34"/>
      <c r="K130" s="33"/>
      <c r="L130" s="34"/>
      <c r="M130" s="33"/>
      <c r="N130" s="34"/>
      <c r="O130" s="31">
        <v>1</v>
      </c>
      <c r="P130" s="30">
        <v>1</v>
      </c>
      <c r="Q130" s="30"/>
    </row>
    <row r="131" spans="1:17" x14ac:dyDescent="0.2">
      <c r="A131" s="54">
        <v>2133006</v>
      </c>
      <c r="B131" s="30" t="s">
        <v>77</v>
      </c>
      <c r="C131" s="30" t="s">
        <v>5</v>
      </c>
      <c r="D131" s="36" t="s">
        <v>2136</v>
      </c>
      <c r="E131" s="38" t="s">
        <v>2135</v>
      </c>
      <c r="F131" s="30" t="s">
        <v>52</v>
      </c>
      <c r="G131" s="53">
        <v>216.2</v>
      </c>
      <c r="H131" s="35"/>
      <c r="I131" s="33"/>
      <c r="J131" s="34"/>
      <c r="K131" s="33"/>
      <c r="L131" s="34"/>
      <c r="M131" s="33"/>
      <c r="N131" s="34"/>
      <c r="O131" s="31">
        <v>1</v>
      </c>
      <c r="P131" s="30">
        <v>1</v>
      </c>
      <c r="Q131" s="30"/>
    </row>
    <row r="132" spans="1:17" x14ac:dyDescent="0.2">
      <c r="A132" s="54">
        <v>2133006</v>
      </c>
      <c r="B132" s="30" t="s">
        <v>77</v>
      </c>
      <c r="C132" s="30" t="s">
        <v>5</v>
      </c>
      <c r="D132" s="36" t="s">
        <v>2134</v>
      </c>
      <c r="E132" s="38" t="s">
        <v>2133</v>
      </c>
      <c r="F132" s="30" t="s">
        <v>52</v>
      </c>
      <c r="G132" s="53">
        <v>216.2</v>
      </c>
      <c r="H132" s="35"/>
      <c r="I132" s="33"/>
      <c r="J132" s="34"/>
      <c r="K132" s="33"/>
      <c r="L132" s="34"/>
      <c r="M132" s="33"/>
      <c r="N132" s="34"/>
      <c r="O132" s="31">
        <v>1</v>
      </c>
      <c r="P132" s="30">
        <v>1</v>
      </c>
      <c r="Q132" s="30"/>
    </row>
    <row r="133" spans="1:17" x14ac:dyDescent="0.2">
      <c r="A133" s="54">
        <v>2133006</v>
      </c>
      <c r="B133" s="30" t="s">
        <v>77</v>
      </c>
      <c r="C133" s="30" t="s">
        <v>5</v>
      </c>
      <c r="D133" s="36" t="s">
        <v>2132</v>
      </c>
      <c r="E133" s="38" t="s">
        <v>2131</v>
      </c>
      <c r="F133" s="30" t="s">
        <v>51</v>
      </c>
      <c r="G133" s="53">
        <v>324.3</v>
      </c>
      <c r="H133" s="35"/>
      <c r="I133" s="33"/>
      <c r="J133" s="34"/>
      <c r="K133" s="33"/>
      <c r="L133" s="34"/>
      <c r="M133" s="33"/>
      <c r="N133" s="34"/>
      <c r="O133" s="31">
        <v>1</v>
      </c>
      <c r="P133" s="30">
        <v>1</v>
      </c>
      <c r="Q133" s="30"/>
    </row>
    <row r="134" spans="1:17" x14ac:dyDescent="0.2">
      <c r="A134" s="54">
        <v>2133006</v>
      </c>
      <c r="B134" s="30" t="s">
        <v>77</v>
      </c>
      <c r="C134" s="30" t="s">
        <v>5</v>
      </c>
      <c r="D134" s="36" t="s">
        <v>2130</v>
      </c>
      <c r="E134" s="38" t="s">
        <v>2129</v>
      </c>
      <c r="F134" s="30" t="s">
        <v>2128</v>
      </c>
      <c r="G134" s="53">
        <v>432.4</v>
      </c>
      <c r="H134" s="35"/>
      <c r="I134" s="33"/>
      <c r="J134" s="34"/>
      <c r="K134" s="33"/>
      <c r="L134" s="34"/>
      <c r="M134" s="33"/>
      <c r="N134" s="34"/>
      <c r="O134" s="31">
        <v>1</v>
      </c>
      <c r="P134" s="30">
        <v>1</v>
      </c>
      <c r="Q134" s="30"/>
    </row>
    <row r="135" spans="1:17" x14ac:dyDescent="0.2">
      <c r="A135" s="54">
        <v>2133006</v>
      </c>
      <c r="B135" s="30" t="s">
        <v>77</v>
      </c>
      <c r="C135" s="30" t="s">
        <v>5</v>
      </c>
      <c r="D135" s="36" t="s">
        <v>2127</v>
      </c>
      <c r="E135" s="38" t="s">
        <v>2126</v>
      </c>
      <c r="F135" s="30" t="s">
        <v>2125</v>
      </c>
      <c r="G135" s="53">
        <v>324.3</v>
      </c>
      <c r="H135" s="35"/>
      <c r="I135" s="33"/>
      <c r="J135" s="34"/>
      <c r="K135" s="33"/>
      <c r="L135" s="34"/>
      <c r="M135" s="33"/>
      <c r="N135" s="34"/>
      <c r="O135" s="31">
        <v>1</v>
      </c>
      <c r="P135" s="30">
        <v>1</v>
      </c>
      <c r="Q135" s="30"/>
    </row>
    <row r="136" spans="1:17" x14ac:dyDescent="0.2">
      <c r="A136" s="54">
        <v>2133006</v>
      </c>
      <c r="B136" s="30" t="s">
        <v>77</v>
      </c>
      <c r="C136" s="30" t="s">
        <v>5</v>
      </c>
      <c r="D136" s="36" t="s">
        <v>2124</v>
      </c>
      <c r="E136" s="38" t="s">
        <v>2123</v>
      </c>
      <c r="F136" s="30" t="s">
        <v>55</v>
      </c>
      <c r="G136" s="53">
        <v>216.2</v>
      </c>
      <c r="H136" s="35"/>
      <c r="I136" s="33"/>
      <c r="J136" s="34"/>
      <c r="K136" s="33"/>
      <c r="L136" s="34"/>
      <c r="M136" s="33"/>
      <c r="N136" s="34"/>
      <c r="O136" s="31">
        <v>1</v>
      </c>
      <c r="P136" s="30">
        <v>1</v>
      </c>
      <c r="Q136" s="30"/>
    </row>
    <row r="137" spans="1:17" x14ac:dyDescent="0.2">
      <c r="A137" s="54">
        <v>2133006</v>
      </c>
      <c r="B137" s="30" t="s">
        <v>77</v>
      </c>
      <c r="C137" s="30" t="s">
        <v>5</v>
      </c>
      <c r="D137" s="36" t="s">
        <v>2122</v>
      </c>
      <c r="E137" s="38" t="s">
        <v>2121</v>
      </c>
      <c r="F137" s="30" t="s">
        <v>55</v>
      </c>
      <c r="G137" s="53">
        <v>432.4</v>
      </c>
      <c r="H137" s="35"/>
      <c r="I137" s="33"/>
      <c r="J137" s="34"/>
      <c r="K137" s="33"/>
      <c r="L137" s="34"/>
      <c r="M137" s="33"/>
      <c r="N137" s="34"/>
      <c r="O137" s="31">
        <v>1</v>
      </c>
      <c r="P137" s="30">
        <v>1</v>
      </c>
      <c r="Q137" s="30"/>
    </row>
    <row r="138" spans="1:17" x14ac:dyDescent="0.2">
      <c r="A138" s="54">
        <v>2133006</v>
      </c>
      <c r="B138" s="30" t="s">
        <v>77</v>
      </c>
      <c r="C138" s="30" t="s">
        <v>5</v>
      </c>
      <c r="D138" s="36" t="s">
        <v>2120</v>
      </c>
      <c r="E138" s="38" t="s">
        <v>2119</v>
      </c>
      <c r="F138" s="30" t="s">
        <v>55</v>
      </c>
      <c r="G138" s="53">
        <v>324.3</v>
      </c>
      <c r="H138" s="35"/>
      <c r="I138" s="33"/>
      <c r="J138" s="34"/>
      <c r="K138" s="33"/>
      <c r="L138" s="34"/>
      <c r="M138" s="33"/>
      <c r="N138" s="34"/>
      <c r="O138" s="31">
        <v>1</v>
      </c>
      <c r="P138" s="30">
        <v>1</v>
      </c>
      <c r="Q138" s="30"/>
    </row>
    <row r="139" spans="1:17" x14ac:dyDescent="0.2">
      <c r="A139" s="54">
        <v>2133006</v>
      </c>
      <c r="B139" s="30" t="s">
        <v>77</v>
      </c>
      <c r="C139" s="30" t="s">
        <v>5</v>
      </c>
      <c r="D139" s="36" t="s">
        <v>2118</v>
      </c>
      <c r="E139" s="38" t="s">
        <v>2117</v>
      </c>
      <c r="F139" s="30" t="s">
        <v>55</v>
      </c>
      <c r="G139" s="53">
        <v>432.4</v>
      </c>
      <c r="H139" s="35"/>
      <c r="I139" s="33"/>
      <c r="J139" s="34"/>
      <c r="K139" s="33"/>
      <c r="L139" s="34"/>
      <c r="M139" s="33"/>
      <c r="N139" s="34"/>
      <c r="O139" s="31">
        <v>1</v>
      </c>
      <c r="P139" s="30">
        <v>1</v>
      </c>
      <c r="Q139" s="30"/>
    </row>
    <row r="140" spans="1:17" x14ac:dyDescent="0.2">
      <c r="A140" s="54">
        <v>2133006</v>
      </c>
      <c r="B140" s="30" t="s">
        <v>77</v>
      </c>
      <c r="C140" s="30" t="s">
        <v>5</v>
      </c>
      <c r="D140" s="36" t="s">
        <v>2116</v>
      </c>
      <c r="E140" s="38" t="s">
        <v>2115</v>
      </c>
      <c r="F140" s="30" t="s">
        <v>55</v>
      </c>
      <c r="G140" s="53">
        <v>216.2</v>
      </c>
      <c r="H140" s="35"/>
      <c r="I140" s="33"/>
      <c r="J140" s="34"/>
      <c r="K140" s="33"/>
      <c r="L140" s="34"/>
      <c r="M140" s="33"/>
      <c r="N140" s="34"/>
      <c r="O140" s="31">
        <v>1</v>
      </c>
      <c r="P140" s="30">
        <v>1</v>
      </c>
      <c r="Q140" s="30"/>
    </row>
    <row r="141" spans="1:17" x14ac:dyDescent="0.2">
      <c r="A141" s="54">
        <v>2133006</v>
      </c>
      <c r="B141" s="30" t="s">
        <v>77</v>
      </c>
      <c r="C141" s="30" t="s">
        <v>5</v>
      </c>
      <c r="D141" s="36" t="s">
        <v>2114</v>
      </c>
      <c r="E141" s="38" t="s">
        <v>2113</v>
      </c>
      <c r="F141" s="30" t="s">
        <v>45</v>
      </c>
      <c r="G141" s="53">
        <v>432.4</v>
      </c>
      <c r="H141" s="35"/>
      <c r="I141" s="33"/>
      <c r="J141" s="34"/>
      <c r="K141" s="33"/>
      <c r="L141" s="34"/>
      <c r="M141" s="33"/>
      <c r="N141" s="34"/>
      <c r="O141" s="31">
        <v>1</v>
      </c>
      <c r="P141" s="30">
        <v>1</v>
      </c>
      <c r="Q141" s="30"/>
    </row>
    <row r="142" spans="1:17" x14ac:dyDescent="0.2">
      <c r="A142" s="54">
        <v>2133006</v>
      </c>
      <c r="B142" s="30" t="s">
        <v>77</v>
      </c>
      <c r="C142" s="30" t="s">
        <v>5</v>
      </c>
      <c r="D142" s="36" t="s">
        <v>2112</v>
      </c>
      <c r="E142" s="38" t="s">
        <v>2111</v>
      </c>
      <c r="F142" s="30" t="s">
        <v>111</v>
      </c>
      <c r="G142" s="53">
        <v>216.2</v>
      </c>
      <c r="H142" s="35"/>
      <c r="I142" s="33"/>
      <c r="J142" s="34"/>
      <c r="K142" s="33"/>
      <c r="L142" s="34"/>
      <c r="M142" s="33"/>
      <c r="N142" s="34"/>
      <c r="O142" s="31">
        <v>1</v>
      </c>
      <c r="P142" s="30">
        <v>1</v>
      </c>
      <c r="Q142" s="30"/>
    </row>
    <row r="143" spans="1:17" x14ac:dyDescent="0.2">
      <c r="A143" s="54">
        <v>2133006</v>
      </c>
      <c r="B143" s="30" t="s">
        <v>77</v>
      </c>
      <c r="C143" s="30" t="s">
        <v>5</v>
      </c>
      <c r="D143" s="36" t="s">
        <v>2110</v>
      </c>
      <c r="E143" s="38" t="s">
        <v>2109</v>
      </c>
      <c r="F143" s="30" t="s">
        <v>311</v>
      </c>
      <c r="G143" s="53">
        <v>2594.4</v>
      </c>
      <c r="H143" s="35"/>
      <c r="I143" s="33"/>
      <c r="J143" s="34"/>
      <c r="K143" s="33"/>
      <c r="L143" s="34"/>
      <c r="M143" s="33"/>
      <c r="N143" s="34"/>
      <c r="O143" s="31">
        <v>1</v>
      </c>
      <c r="P143" s="30">
        <v>1</v>
      </c>
      <c r="Q143" s="30"/>
    </row>
    <row r="144" spans="1:17" x14ac:dyDescent="0.2">
      <c r="A144" s="54">
        <v>2133006</v>
      </c>
      <c r="B144" s="30" t="s">
        <v>77</v>
      </c>
      <c r="C144" s="30" t="s">
        <v>5</v>
      </c>
      <c r="D144" s="36" t="s">
        <v>2108</v>
      </c>
      <c r="E144" s="38" t="s">
        <v>2107</v>
      </c>
      <c r="F144" s="30" t="s">
        <v>44</v>
      </c>
      <c r="G144" s="53">
        <v>648.6</v>
      </c>
      <c r="H144" s="35"/>
      <c r="I144" s="33"/>
      <c r="J144" s="34"/>
      <c r="K144" s="33"/>
      <c r="L144" s="34"/>
      <c r="M144" s="33"/>
      <c r="N144" s="34"/>
      <c r="O144" s="31">
        <v>1</v>
      </c>
      <c r="P144" s="30">
        <v>1</v>
      </c>
      <c r="Q144" s="30"/>
    </row>
    <row r="145" spans="1:17" x14ac:dyDescent="0.2">
      <c r="A145" s="54">
        <v>2133006</v>
      </c>
      <c r="B145" s="30" t="s">
        <v>77</v>
      </c>
      <c r="C145" s="30" t="s">
        <v>5</v>
      </c>
      <c r="D145" s="36" t="s">
        <v>2106</v>
      </c>
      <c r="E145" s="38" t="s">
        <v>2105</v>
      </c>
      <c r="F145" s="30" t="s">
        <v>43</v>
      </c>
      <c r="G145" s="53">
        <v>648.6</v>
      </c>
      <c r="H145" s="35"/>
      <c r="I145" s="33"/>
      <c r="J145" s="34"/>
      <c r="K145" s="33"/>
      <c r="L145" s="34"/>
      <c r="M145" s="33"/>
      <c r="N145" s="34"/>
      <c r="O145" s="31">
        <v>1</v>
      </c>
      <c r="P145" s="30">
        <v>1</v>
      </c>
      <c r="Q145" s="30"/>
    </row>
    <row r="146" spans="1:17" x14ac:dyDescent="0.2">
      <c r="A146" s="54">
        <v>2133006</v>
      </c>
      <c r="B146" s="30" t="s">
        <v>77</v>
      </c>
      <c r="C146" s="30" t="s">
        <v>5</v>
      </c>
      <c r="D146" s="36" t="s">
        <v>2104</v>
      </c>
      <c r="E146" s="38" t="s">
        <v>2103</v>
      </c>
      <c r="F146" s="30" t="s">
        <v>1504</v>
      </c>
      <c r="G146" s="53">
        <v>864.8</v>
      </c>
      <c r="H146" s="35"/>
      <c r="I146" s="33"/>
      <c r="J146" s="34"/>
      <c r="K146" s="33"/>
      <c r="L146" s="34"/>
      <c r="M146" s="33"/>
      <c r="N146" s="34"/>
      <c r="O146" s="31">
        <v>1</v>
      </c>
      <c r="P146" s="30">
        <v>1</v>
      </c>
      <c r="Q146" s="30"/>
    </row>
    <row r="147" spans="1:17" x14ac:dyDescent="0.2">
      <c r="A147" s="54">
        <v>2133006</v>
      </c>
      <c r="B147" s="30" t="s">
        <v>77</v>
      </c>
      <c r="C147" s="30" t="s">
        <v>5</v>
      </c>
      <c r="D147" s="36" t="s">
        <v>2102</v>
      </c>
      <c r="E147" s="38" t="s">
        <v>2101</v>
      </c>
      <c r="F147" s="30" t="s">
        <v>1504</v>
      </c>
      <c r="G147" s="53">
        <v>648.6</v>
      </c>
      <c r="H147" s="35"/>
      <c r="I147" s="33"/>
      <c r="J147" s="34"/>
      <c r="K147" s="33"/>
      <c r="L147" s="34"/>
      <c r="M147" s="33"/>
      <c r="N147" s="34"/>
      <c r="O147" s="31">
        <v>1</v>
      </c>
      <c r="P147" s="30">
        <v>8</v>
      </c>
      <c r="Q147" s="30"/>
    </row>
    <row r="148" spans="1:17" x14ac:dyDescent="0.2">
      <c r="A148" s="54">
        <v>2133006</v>
      </c>
      <c r="B148" s="30" t="s">
        <v>77</v>
      </c>
      <c r="C148" s="30" t="s">
        <v>5</v>
      </c>
      <c r="D148" s="36" t="s">
        <v>2100</v>
      </c>
      <c r="E148" s="38" t="s">
        <v>2099</v>
      </c>
      <c r="F148" s="30" t="s">
        <v>1504</v>
      </c>
      <c r="G148" s="53">
        <v>648.6</v>
      </c>
      <c r="H148" s="35"/>
      <c r="I148" s="33"/>
      <c r="J148" s="34"/>
      <c r="K148" s="33"/>
      <c r="L148" s="34"/>
      <c r="M148" s="33"/>
      <c r="N148" s="34"/>
      <c r="O148" s="31">
        <v>1</v>
      </c>
      <c r="P148" s="30">
        <v>2</v>
      </c>
      <c r="Q148" s="30"/>
    </row>
    <row r="149" spans="1:17" x14ac:dyDescent="0.2">
      <c r="A149" s="54">
        <v>2133006</v>
      </c>
      <c r="B149" s="30" t="s">
        <v>77</v>
      </c>
      <c r="C149" s="30" t="s">
        <v>5</v>
      </c>
      <c r="D149" s="36" t="s">
        <v>2098</v>
      </c>
      <c r="E149" s="38" t="s">
        <v>2097</v>
      </c>
      <c r="F149" s="30" t="s">
        <v>1504</v>
      </c>
      <c r="G149" s="53">
        <v>864.8</v>
      </c>
      <c r="H149" s="35"/>
      <c r="I149" s="33"/>
      <c r="J149" s="34"/>
      <c r="K149" s="33"/>
      <c r="L149" s="34"/>
      <c r="M149" s="33"/>
      <c r="N149" s="34"/>
      <c r="O149" s="31">
        <v>1</v>
      </c>
      <c r="P149" s="30">
        <v>5</v>
      </c>
      <c r="Q149" s="30"/>
    </row>
    <row r="150" spans="1:17" x14ac:dyDescent="0.2">
      <c r="A150" s="54">
        <v>2133006</v>
      </c>
      <c r="B150" s="30" t="s">
        <v>77</v>
      </c>
      <c r="C150" s="30" t="s">
        <v>5</v>
      </c>
      <c r="D150" s="36" t="s">
        <v>2096</v>
      </c>
      <c r="E150" s="38" t="s">
        <v>2095</v>
      </c>
      <c r="F150" s="30" t="s">
        <v>1504</v>
      </c>
      <c r="G150" s="53">
        <v>432.4</v>
      </c>
      <c r="H150" s="35"/>
      <c r="I150" s="33"/>
      <c r="J150" s="34"/>
      <c r="K150" s="33"/>
      <c r="L150" s="34"/>
      <c r="M150" s="33"/>
      <c r="N150" s="34"/>
      <c r="O150" s="31">
        <v>1</v>
      </c>
      <c r="P150" s="30">
        <v>2</v>
      </c>
      <c r="Q150" s="30"/>
    </row>
    <row r="151" spans="1:17" x14ac:dyDescent="0.2">
      <c r="A151" s="54">
        <v>2133006</v>
      </c>
      <c r="B151" s="30" t="s">
        <v>77</v>
      </c>
      <c r="C151" s="30" t="s">
        <v>5</v>
      </c>
      <c r="D151" s="36" t="s">
        <v>2094</v>
      </c>
      <c r="E151" s="38" t="s">
        <v>2093</v>
      </c>
      <c r="F151" s="30" t="s">
        <v>1504</v>
      </c>
      <c r="G151" s="53">
        <v>864.8</v>
      </c>
      <c r="H151" s="35"/>
      <c r="I151" s="33"/>
      <c r="J151" s="34"/>
      <c r="K151" s="33"/>
      <c r="L151" s="34"/>
      <c r="M151" s="33"/>
      <c r="N151" s="34"/>
      <c r="O151" s="31">
        <v>1</v>
      </c>
      <c r="P151" s="30">
        <v>1</v>
      </c>
      <c r="Q151" s="30"/>
    </row>
    <row r="152" spans="1:17" x14ac:dyDescent="0.2">
      <c r="A152" s="54">
        <v>2133006</v>
      </c>
      <c r="B152" s="30" t="s">
        <v>77</v>
      </c>
      <c r="C152" s="30" t="s">
        <v>5</v>
      </c>
      <c r="D152" s="36" t="s">
        <v>2092</v>
      </c>
      <c r="E152" s="38" t="s">
        <v>2091</v>
      </c>
      <c r="F152" s="30" t="s">
        <v>110</v>
      </c>
      <c r="G152" s="53">
        <v>864.8</v>
      </c>
      <c r="H152" s="35"/>
      <c r="I152" s="33"/>
      <c r="J152" s="34"/>
      <c r="K152" s="33"/>
      <c r="L152" s="34"/>
      <c r="M152" s="33"/>
      <c r="N152" s="34"/>
      <c r="O152" s="31">
        <v>1</v>
      </c>
      <c r="P152" s="30">
        <v>1</v>
      </c>
      <c r="Q152" s="30"/>
    </row>
    <row r="153" spans="1:17" x14ac:dyDescent="0.2">
      <c r="A153" s="54">
        <v>2133006</v>
      </c>
      <c r="B153" s="30" t="s">
        <v>77</v>
      </c>
      <c r="C153" s="30" t="s">
        <v>5</v>
      </c>
      <c r="D153" s="36" t="s">
        <v>2090</v>
      </c>
      <c r="E153" s="38" t="s">
        <v>2089</v>
      </c>
      <c r="F153" s="30" t="s">
        <v>1504</v>
      </c>
      <c r="G153" s="53">
        <v>432.4</v>
      </c>
      <c r="H153" s="35"/>
      <c r="I153" s="33"/>
      <c r="J153" s="34"/>
      <c r="K153" s="33"/>
      <c r="L153" s="34"/>
      <c r="M153" s="33"/>
      <c r="N153" s="34"/>
      <c r="O153" s="31">
        <v>1</v>
      </c>
      <c r="P153" s="30">
        <v>2</v>
      </c>
      <c r="Q153" s="30"/>
    </row>
    <row r="154" spans="1:17" x14ac:dyDescent="0.2">
      <c r="A154" s="54">
        <v>2133006</v>
      </c>
      <c r="B154" s="30" t="s">
        <v>77</v>
      </c>
      <c r="C154" s="30" t="s">
        <v>5</v>
      </c>
      <c r="D154" s="36" t="s">
        <v>2088</v>
      </c>
      <c r="E154" s="38" t="s">
        <v>2087</v>
      </c>
      <c r="F154" s="30" t="s">
        <v>1504</v>
      </c>
      <c r="G154" s="53">
        <v>432.4</v>
      </c>
      <c r="H154" s="35"/>
      <c r="I154" s="33"/>
      <c r="J154" s="34"/>
      <c r="K154" s="33"/>
      <c r="L154" s="34"/>
      <c r="M154" s="33"/>
      <c r="N154" s="34"/>
      <c r="O154" s="31">
        <v>1</v>
      </c>
      <c r="P154" s="30">
        <v>1</v>
      </c>
      <c r="Q154" s="30"/>
    </row>
    <row r="155" spans="1:17" x14ac:dyDescent="0.2">
      <c r="A155" s="54">
        <v>2133006</v>
      </c>
      <c r="B155" s="30" t="s">
        <v>77</v>
      </c>
      <c r="C155" s="30" t="s">
        <v>5</v>
      </c>
      <c r="D155" s="36" t="s">
        <v>2086</v>
      </c>
      <c r="E155" s="38" t="s">
        <v>2085</v>
      </c>
      <c r="F155" s="30" t="s">
        <v>1504</v>
      </c>
      <c r="G155" s="53">
        <v>648.6</v>
      </c>
      <c r="H155" s="35"/>
      <c r="I155" s="33"/>
      <c r="J155" s="34"/>
      <c r="K155" s="33"/>
      <c r="L155" s="34"/>
      <c r="M155" s="33"/>
      <c r="N155" s="34"/>
      <c r="O155" s="31">
        <v>1</v>
      </c>
      <c r="P155" s="30">
        <v>1</v>
      </c>
      <c r="Q155" s="30"/>
    </row>
    <row r="156" spans="1:17" x14ac:dyDescent="0.2">
      <c r="A156" s="54">
        <v>2133006</v>
      </c>
      <c r="B156" s="30" t="s">
        <v>77</v>
      </c>
      <c r="C156" s="30" t="s">
        <v>5</v>
      </c>
      <c r="D156" s="36" t="s">
        <v>2084</v>
      </c>
      <c r="E156" s="38" t="s">
        <v>2083</v>
      </c>
      <c r="F156" s="30" t="s">
        <v>185</v>
      </c>
      <c r="G156" s="53">
        <v>648.6</v>
      </c>
      <c r="H156" s="35"/>
      <c r="I156" s="33"/>
      <c r="J156" s="34"/>
      <c r="K156" s="33"/>
      <c r="L156" s="34"/>
      <c r="M156" s="33"/>
      <c r="N156" s="34"/>
      <c r="O156" s="31">
        <v>1</v>
      </c>
      <c r="P156" s="30">
        <v>1</v>
      </c>
      <c r="Q156" s="30"/>
    </row>
    <row r="157" spans="1:17" x14ac:dyDescent="0.2">
      <c r="A157" s="54">
        <v>2133006</v>
      </c>
      <c r="B157" s="30" t="s">
        <v>77</v>
      </c>
      <c r="C157" s="30" t="s">
        <v>5</v>
      </c>
      <c r="D157" s="36" t="s">
        <v>2082</v>
      </c>
      <c r="E157" s="38" t="s">
        <v>2081</v>
      </c>
      <c r="F157" s="30" t="s">
        <v>185</v>
      </c>
      <c r="G157" s="53">
        <v>540.5</v>
      </c>
      <c r="H157" s="35"/>
      <c r="I157" s="33"/>
      <c r="J157" s="34"/>
      <c r="K157" s="33"/>
      <c r="L157" s="34"/>
      <c r="M157" s="33"/>
      <c r="N157" s="34"/>
      <c r="O157" s="31">
        <v>1</v>
      </c>
      <c r="P157" s="30">
        <v>1</v>
      </c>
      <c r="Q157" s="30"/>
    </row>
    <row r="158" spans="1:17" x14ac:dyDescent="0.2">
      <c r="A158" s="54">
        <v>2133006</v>
      </c>
      <c r="B158" s="30" t="s">
        <v>77</v>
      </c>
      <c r="C158" s="30" t="s">
        <v>5</v>
      </c>
      <c r="D158" s="36" t="s">
        <v>2080</v>
      </c>
      <c r="E158" s="38" t="s">
        <v>2079</v>
      </c>
      <c r="F158" s="30" t="s">
        <v>185</v>
      </c>
      <c r="G158" s="53">
        <v>648.6</v>
      </c>
      <c r="H158" s="35"/>
      <c r="I158" s="33"/>
      <c r="J158" s="34"/>
      <c r="K158" s="33"/>
      <c r="L158" s="34"/>
      <c r="M158" s="33"/>
      <c r="N158" s="34"/>
      <c r="O158" s="31">
        <v>1</v>
      </c>
      <c r="P158" s="30">
        <v>1</v>
      </c>
      <c r="Q158" s="30"/>
    </row>
    <row r="159" spans="1:17" x14ac:dyDescent="0.2">
      <c r="A159" s="54">
        <v>2133006</v>
      </c>
      <c r="B159" s="30" t="s">
        <v>77</v>
      </c>
      <c r="C159" s="30" t="s">
        <v>5</v>
      </c>
      <c r="D159" s="36" t="s">
        <v>2078</v>
      </c>
      <c r="E159" s="38" t="s">
        <v>2077</v>
      </c>
      <c r="F159" s="30" t="s">
        <v>118</v>
      </c>
      <c r="G159" s="53">
        <v>432.4</v>
      </c>
      <c r="H159" s="35"/>
      <c r="I159" s="33"/>
      <c r="J159" s="34"/>
      <c r="K159" s="33"/>
      <c r="L159" s="34"/>
      <c r="M159" s="33"/>
      <c r="N159" s="34"/>
      <c r="O159" s="31">
        <v>1</v>
      </c>
      <c r="P159" s="30">
        <v>1</v>
      </c>
      <c r="Q159" s="30"/>
    </row>
    <row r="160" spans="1:17" x14ac:dyDescent="0.2">
      <c r="A160" s="54">
        <v>2133006</v>
      </c>
      <c r="B160" s="30" t="s">
        <v>77</v>
      </c>
      <c r="C160" s="30" t="s">
        <v>5</v>
      </c>
      <c r="D160" s="36" t="s">
        <v>2076</v>
      </c>
      <c r="E160" s="38" t="s">
        <v>2075</v>
      </c>
      <c r="F160" s="30" t="s">
        <v>118</v>
      </c>
      <c r="G160" s="53">
        <v>432.4</v>
      </c>
      <c r="H160" s="35"/>
      <c r="I160" s="33"/>
      <c r="J160" s="34"/>
      <c r="K160" s="33"/>
      <c r="L160" s="34"/>
      <c r="M160" s="33"/>
      <c r="N160" s="34"/>
      <c r="O160" s="31">
        <v>1</v>
      </c>
      <c r="P160" s="30">
        <v>1</v>
      </c>
      <c r="Q160" s="30"/>
    </row>
    <row r="161" spans="1:17" x14ac:dyDescent="0.2">
      <c r="A161" s="54">
        <v>2133006</v>
      </c>
      <c r="B161" s="30" t="s">
        <v>77</v>
      </c>
      <c r="C161" s="30" t="s">
        <v>5</v>
      </c>
      <c r="D161" s="36" t="s">
        <v>2074</v>
      </c>
      <c r="E161" s="38" t="s">
        <v>2073</v>
      </c>
      <c r="F161" s="30" t="s">
        <v>118</v>
      </c>
      <c r="G161" s="53">
        <v>324.3</v>
      </c>
      <c r="H161" s="35"/>
      <c r="I161" s="33"/>
      <c r="J161" s="34"/>
      <c r="K161" s="33"/>
      <c r="L161" s="34"/>
      <c r="M161" s="33"/>
      <c r="N161" s="34"/>
      <c r="O161" s="31">
        <v>1</v>
      </c>
      <c r="P161" s="30">
        <v>1</v>
      </c>
      <c r="Q161" s="30"/>
    </row>
    <row r="162" spans="1:17" x14ac:dyDescent="0.2">
      <c r="A162" s="54">
        <v>2133006</v>
      </c>
      <c r="B162" s="30" t="s">
        <v>77</v>
      </c>
      <c r="C162" s="30" t="s">
        <v>5</v>
      </c>
      <c r="D162" s="36" t="s">
        <v>2072</v>
      </c>
      <c r="E162" s="38" t="s">
        <v>2071</v>
      </c>
      <c r="F162" s="30" t="s">
        <v>50</v>
      </c>
      <c r="G162" s="53">
        <v>324.3</v>
      </c>
      <c r="H162" s="35"/>
      <c r="I162" s="33"/>
      <c r="J162" s="34"/>
      <c r="K162" s="33"/>
      <c r="L162" s="34"/>
      <c r="M162" s="33"/>
      <c r="N162" s="34"/>
      <c r="O162" s="31">
        <v>1</v>
      </c>
      <c r="P162" s="30">
        <v>1</v>
      </c>
      <c r="Q162" s="30"/>
    </row>
    <row r="163" spans="1:17" x14ac:dyDescent="0.2">
      <c r="A163" s="54">
        <v>2133006</v>
      </c>
      <c r="B163" s="30" t="s">
        <v>77</v>
      </c>
      <c r="C163" s="30" t="s">
        <v>5</v>
      </c>
      <c r="D163" s="36" t="s">
        <v>2070</v>
      </c>
      <c r="E163" s="38" t="s">
        <v>2069</v>
      </c>
      <c r="F163" s="30" t="s">
        <v>50</v>
      </c>
      <c r="G163" s="53">
        <v>324.3</v>
      </c>
      <c r="H163" s="35"/>
      <c r="I163" s="33"/>
      <c r="J163" s="34"/>
      <c r="K163" s="33"/>
      <c r="L163" s="34"/>
      <c r="M163" s="33"/>
      <c r="N163" s="34"/>
      <c r="O163" s="31">
        <v>1</v>
      </c>
      <c r="P163" s="30">
        <v>1</v>
      </c>
      <c r="Q163" s="30"/>
    </row>
    <row r="164" spans="1:17" x14ac:dyDescent="0.2">
      <c r="A164" s="54">
        <v>2133006</v>
      </c>
      <c r="B164" s="30" t="s">
        <v>77</v>
      </c>
      <c r="C164" s="30" t="s">
        <v>5</v>
      </c>
      <c r="D164" s="36" t="s">
        <v>2068</v>
      </c>
      <c r="E164" s="38" t="s">
        <v>2067</v>
      </c>
      <c r="F164" s="30" t="s">
        <v>50</v>
      </c>
      <c r="G164" s="53">
        <v>540.5</v>
      </c>
      <c r="H164" s="35"/>
      <c r="I164" s="33"/>
      <c r="J164" s="34"/>
      <c r="K164" s="33"/>
      <c r="L164" s="34"/>
      <c r="M164" s="33"/>
      <c r="N164" s="34"/>
      <c r="O164" s="31">
        <v>1</v>
      </c>
      <c r="P164" s="30">
        <v>1</v>
      </c>
      <c r="Q164" s="30"/>
    </row>
    <row r="165" spans="1:17" x14ac:dyDescent="0.2">
      <c r="A165" s="54">
        <v>2133006</v>
      </c>
      <c r="B165" s="30" t="s">
        <v>77</v>
      </c>
      <c r="C165" s="30" t="s">
        <v>5</v>
      </c>
      <c r="D165" s="36" t="s">
        <v>2066</v>
      </c>
      <c r="E165" s="38" t="s">
        <v>2065</v>
      </c>
      <c r="F165" s="30" t="s">
        <v>477</v>
      </c>
      <c r="G165" s="53">
        <v>432.4</v>
      </c>
      <c r="H165" s="35"/>
      <c r="I165" s="33"/>
      <c r="J165" s="34"/>
      <c r="K165" s="33"/>
      <c r="L165" s="34"/>
      <c r="M165" s="33"/>
      <c r="N165" s="34"/>
      <c r="O165" s="31">
        <v>1</v>
      </c>
      <c r="P165" s="30">
        <v>1</v>
      </c>
      <c r="Q165" s="30"/>
    </row>
    <row r="166" spans="1:17" x14ac:dyDescent="0.2">
      <c r="A166" s="54">
        <v>2133006</v>
      </c>
      <c r="B166" s="30" t="s">
        <v>77</v>
      </c>
      <c r="C166" s="30" t="s">
        <v>5</v>
      </c>
      <c r="D166" s="36" t="s">
        <v>2064</v>
      </c>
      <c r="E166" s="38" t="s">
        <v>2063</v>
      </c>
      <c r="F166" s="30" t="s">
        <v>120</v>
      </c>
      <c r="G166" s="53">
        <v>540.5</v>
      </c>
      <c r="H166" s="35"/>
      <c r="I166" s="33"/>
      <c r="J166" s="34"/>
      <c r="K166" s="33"/>
      <c r="L166" s="34"/>
      <c r="M166" s="33"/>
      <c r="N166" s="34"/>
      <c r="O166" s="31">
        <v>1</v>
      </c>
      <c r="P166" s="30">
        <v>1</v>
      </c>
      <c r="Q166" s="30"/>
    </row>
    <row r="167" spans="1:17" x14ac:dyDescent="0.2">
      <c r="A167" s="54">
        <v>2133006</v>
      </c>
      <c r="B167" s="30" t="s">
        <v>77</v>
      </c>
      <c r="C167" s="30" t="s">
        <v>5</v>
      </c>
      <c r="D167" s="36" t="s">
        <v>2062</v>
      </c>
      <c r="E167" s="38" t="s">
        <v>2061</v>
      </c>
      <c r="F167" s="30" t="s">
        <v>855</v>
      </c>
      <c r="G167" s="53">
        <v>2594.4</v>
      </c>
      <c r="H167" s="35"/>
      <c r="I167" s="33"/>
      <c r="J167" s="34"/>
      <c r="K167" s="33"/>
      <c r="L167" s="34"/>
      <c r="M167" s="33"/>
      <c r="N167" s="34"/>
      <c r="O167" s="31">
        <v>1</v>
      </c>
      <c r="P167" s="30">
        <v>1</v>
      </c>
      <c r="Q167" s="30"/>
    </row>
    <row r="168" spans="1:17" x14ac:dyDescent="0.2">
      <c r="A168" s="54">
        <v>2133006</v>
      </c>
      <c r="B168" s="30" t="s">
        <v>77</v>
      </c>
      <c r="C168" s="30" t="s">
        <v>5</v>
      </c>
      <c r="D168" s="36" t="s">
        <v>2060</v>
      </c>
      <c r="E168" s="38" t="s">
        <v>2059</v>
      </c>
      <c r="F168" s="30" t="s">
        <v>110</v>
      </c>
      <c r="G168" s="53">
        <v>2594.4</v>
      </c>
      <c r="H168" s="35"/>
      <c r="I168" s="33"/>
      <c r="J168" s="34"/>
      <c r="K168" s="33"/>
      <c r="L168" s="34"/>
      <c r="M168" s="33"/>
      <c r="N168" s="34"/>
      <c r="O168" s="31">
        <v>1</v>
      </c>
      <c r="P168" s="30">
        <v>1</v>
      </c>
      <c r="Q168" s="30"/>
    </row>
    <row r="169" spans="1:17" x14ac:dyDescent="0.2">
      <c r="A169" s="54">
        <v>2133006</v>
      </c>
      <c r="B169" s="30" t="s">
        <v>77</v>
      </c>
      <c r="C169" s="30" t="s">
        <v>5</v>
      </c>
      <c r="D169" s="36" t="s">
        <v>2058</v>
      </c>
      <c r="E169" s="38" t="s">
        <v>2057</v>
      </c>
      <c r="F169" s="30" t="s">
        <v>57</v>
      </c>
      <c r="G169" s="53">
        <v>1297.2</v>
      </c>
      <c r="H169" s="35"/>
      <c r="I169" s="33"/>
      <c r="J169" s="34"/>
      <c r="K169" s="33"/>
      <c r="L169" s="34"/>
      <c r="M169" s="33"/>
      <c r="N169" s="34"/>
      <c r="O169" s="31">
        <v>1</v>
      </c>
      <c r="P169" s="30">
        <v>1</v>
      </c>
      <c r="Q169" s="30"/>
    </row>
    <row r="170" spans="1:17" x14ac:dyDescent="0.2">
      <c r="A170" s="54">
        <v>2133006</v>
      </c>
      <c r="B170" s="30" t="s">
        <v>77</v>
      </c>
      <c r="C170" s="30" t="s">
        <v>5</v>
      </c>
      <c r="D170" s="36" t="s">
        <v>2056</v>
      </c>
      <c r="E170" s="38" t="s">
        <v>2055</v>
      </c>
      <c r="F170" s="30" t="s">
        <v>57</v>
      </c>
      <c r="G170" s="53">
        <v>432.4</v>
      </c>
      <c r="H170" s="35"/>
      <c r="I170" s="33"/>
      <c r="J170" s="34"/>
      <c r="K170" s="33"/>
      <c r="L170" s="34"/>
      <c r="M170" s="33"/>
      <c r="N170" s="34"/>
      <c r="O170" s="31">
        <v>1</v>
      </c>
      <c r="P170" s="30">
        <v>1</v>
      </c>
      <c r="Q170" s="30"/>
    </row>
    <row r="171" spans="1:17" x14ac:dyDescent="0.2">
      <c r="A171" s="54">
        <v>2133006</v>
      </c>
      <c r="B171" s="30" t="s">
        <v>77</v>
      </c>
      <c r="C171" s="30" t="s">
        <v>5</v>
      </c>
      <c r="D171" s="36" t="s">
        <v>2054</v>
      </c>
      <c r="E171" s="38" t="s">
        <v>2053</v>
      </c>
      <c r="F171" s="30" t="s">
        <v>57</v>
      </c>
      <c r="G171" s="53">
        <v>864.8</v>
      </c>
      <c r="H171" s="35"/>
      <c r="I171" s="33"/>
      <c r="J171" s="34"/>
      <c r="K171" s="33"/>
      <c r="L171" s="34"/>
      <c r="M171" s="33"/>
      <c r="N171" s="34"/>
      <c r="O171" s="31">
        <v>1</v>
      </c>
      <c r="P171" s="30">
        <v>1</v>
      </c>
      <c r="Q171" s="30"/>
    </row>
    <row r="172" spans="1:17" x14ac:dyDescent="0.2">
      <c r="A172" s="54">
        <v>2133006</v>
      </c>
      <c r="B172" s="30" t="s">
        <v>77</v>
      </c>
      <c r="C172" s="30" t="s">
        <v>5</v>
      </c>
      <c r="D172" s="36" t="s">
        <v>2052</v>
      </c>
      <c r="E172" s="38" t="s">
        <v>2051</v>
      </c>
      <c r="F172" s="30" t="s">
        <v>57</v>
      </c>
      <c r="G172" s="53">
        <v>864.8</v>
      </c>
      <c r="H172" s="35"/>
      <c r="I172" s="33"/>
      <c r="J172" s="34"/>
      <c r="K172" s="33"/>
      <c r="L172" s="34"/>
      <c r="M172" s="33"/>
      <c r="N172" s="34"/>
      <c r="O172" s="31">
        <v>1</v>
      </c>
      <c r="P172" s="30">
        <v>1</v>
      </c>
      <c r="Q172" s="30"/>
    </row>
    <row r="173" spans="1:17" x14ac:dyDescent="0.2">
      <c r="A173" s="54">
        <v>2133006</v>
      </c>
      <c r="B173" s="30" t="s">
        <v>77</v>
      </c>
      <c r="C173" s="30" t="s">
        <v>5</v>
      </c>
      <c r="D173" s="36" t="s">
        <v>2050</v>
      </c>
      <c r="E173" s="38" t="s">
        <v>2049</v>
      </c>
      <c r="F173" s="30" t="s">
        <v>48</v>
      </c>
      <c r="G173" s="53">
        <v>432.4</v>
      </c>
      <c r="H173" s="35"/>
      <c r="I173" s="33"/>
      <c r="J173" s="34"/>
      <c r="K173" s="33"/>
      <c r="L173" s="34"/>
      <c r="M173" s="33"/>
      <c r="N173" s="34"/>
      <c r="O173" s="31">
        <v>1</v>
      </c>
      <c r="P173" s="30">
        <v>1</v>
      </c>
      <c r="Q173" s="30"/>
    </row>
    <row r="174" spans="1:17" x14ac:dyDescent="0.2">
      <c r="A174" s="54">
        <v>2133006</v>
      </c>
      <c r="B174" s="30" t="s">
        <v>77</v>
      </c>
      <c r="C174" s="30" t="s">
        <v>5</v>
      </c>
      <c r="D174" s="36" t="s">
        <v>2048</v>
      </c>
      <c r="E174" s="38" t="s">
        <v>2047</v>
      </c>
      <c r="F174" s="30" t="s">
        <v>79</v>
      </c>
      <c r="G174" s="53">
        <v>432.4</v>
      </c>
      <c r="H174" s="35"/>
      <c r="I174" s="33"/>
      <c r="J174" s="34"/>
      <c r="K174" s="33"/>
      <c r="L174" s="34"/>
      <c r="M174" s="33"/>
      <c r="N174" s="34"/>
      <c r="O174" s="31">
        <v>1</v>
      </c>
      <c r="P174" s="30">
        <v>1</v>
      </c>
      <c r="Q174" s="30"/>
    </row>
    <row r="175" spans="1:17" x14ac:dyDescent="0.2">
      <c r="A175" s="54">
        <v>2133006</v>
      </c>
      <c r="B175" s="30" t="s">
        <v>77</v>
      </c>
      <c r="C175" s="30" t="s">
        <v>5</v>
      </c>
      <c r="D175" s="36" t="s">
        <v>2046</v>
      </c>
      <c r="E175" s="38" t="s">
        <v>2045</v>
      </c>
      <c r="F175" s="30" t="s">
        <v>49</v>
      </c>
      <c r="G175" s="53">
        <v>864.8</v>
      </c>
      <c r="H175" s="35"/>
      <c r="I175" s="33"/>
      <c r="J175" s="34"/>
      <c r="K175" s="33"/>
      <c r="L175" s="34"/>
      <c r="M175" s="33"/>
      <c r="N175" s="34"/>
      <c r="O175" s="31">
        <v>1</v>
      </c>
      <c r="P175" s="30">
        <v>1</v>
      </c>
      <c r="Q175" s="30"/>
    </row>
    <row r="176" spans="1:17" x14ac:dyDescent="0.2">
      <c r="A176" s="54">
        <v>2133006</v>
      </c>
      <c r="B176" s="30" t="s">
        <v>77</v>
      </c>
      <c r="C176" s="30" t="s">
        <v>5</v>
      </c>
      <c r="D176" s="36" t="s">
        <v>2044</v>
      </c>
      <c r="E176" s="38" t="s">
        <v>2043</v>
      </c>
      <c r="F176" s="30" t="s">
        <v>49</v>
      </c>
      <c r="G176" s="53">
        <v>864.8</v>
      </c>
      <c r="H176" s="35"/>
      <c r="I176" s="33"/>
      <c r="J176" s="34"/>
      <c r="K176" s="33"/>
      <c r="L176" s="34"/>
      <c r="M176" s="33"/>
      <c r="N176" s="34"/>
      <c r="O176" s="31">
        <v>1</v>
      </c>
      <c r="P176" s="30">
        <v>1</v>
      </c>
      <c r="Q176" s="30"/>
    </row>
    <row r="177" spans="1:17" x14ac:dyDescent="0.2">
      <c r="A177" s="54">
        <v>2133006</v>
      </c>
      <c r="B177" s="30" t="s">
        <v>77</v>
      </c>
      <c r="C177" s="30" t="s">
        <v>5</v>
      </c>
      <c r="D177" s="36" t="s">
        <v>2042</v>
      </c>
      <c r="E177" s="38" t="s">
        <v>2041</v>
      </c>
      <c r="F177" s="30" t="s">
        <v>53</v>
      </c>
      <c r="G177" s="53">
        <v>864.8</v>
      </c>
      <c r="H177" s="35"/>
      <c r="I177" s="33"/>
      <c r="J177" s="34"/>
      <c r="K177" s="33"/>
      <c r="L177" s="34"/>
      <c r="M177" s="33"/>
      <c r="N177" s="34"/>
      <c r="O177" s="31">
        <v>1</v>
      </c>
      <c r="P177" s="30">
        <v>1</v>
      </c>
      <c r="Q177" s="30"/>
    </row>
    <row r="178" spans="1:17" x14ac:dyDescent="0.2">
      <c r="A178" s="54">
        <v>2133006</v>
      </c>
      <c r="B178" s="30" t="s">
        <v>77</v>
      </c>
      <c r="C178" s="30" t="s">
        <v>5</v>
      </c>
      <c r="D178" s="36" t="s">
        <v>2040</v>
      </c>
      <c r="E178" s="38" t="s">
        <v>2039</v>
      </c>
      <c r="F178" s="30" t="s">
        <v>54</v>
      </c>
      <c r="G178" s="53">
        <v>216.2</v>
      </c>
      <c r="H178" s="35"/>
      <c r="I178" s="33"/>
      <c r="J178" s="34"/>
      <c r="K178" s="33"/>
      <c r="L178" s="34"/>
      <c r="M178" s="33"/>
      <c r="N178" s="34"/>
      <c r="O178" s="31">
        <v>1</v>
      </c>
      <c r="P178" s="30">
        <v>1</v>
      </c>
      <c r="Q178" s="30"/>
    </row>
    <row r="179" spans="1:17" x14ac:dyDescent="0.2">
      <c r="A179" s="54">
        <v>2133006</v>
      </c>
      <c r="B179" s="30" t="s">
        <v>77</v>
      </c>
      <c r="C179" s="30" t="s">
        <v>5</v>
      </c>
      <c r="D179" s="36" t="s">
        <v>2038</v>
      </c>
      <c r="E179" s="38" t="s">
        <v>2037</v>
      </c>
      <c r="F179" s="30" t="s">
        <v>863</v>
      </c>
      <c r="G179" s="53">
        <v>2594.4</v>
      </c>
      <c r="H179" s="35"/>
      <c r="I179" s="33"/>
      <c r="J179" s="34"/>
      <c r="K179" s="33"/>
      <c r="L179" s="34"/>
      <c r="M179" s="33"/>
      <c r="N179" s="34"/>
      <c r="O179" s="31">
        <v>1</v>
      </c>
      <c r="P179" s="30">
        <v>1</v>
      </c>
      <c r="Q179" s="30"/>
    </row>
    <row r="180" spans="1:17" x14ac:dyDescent="0.2">
      <c r="A180" s="54">
        <v>2133006</v>
      </c>
      <c r="B180" s="30" t="s">
        <v>77</v>
      </c>
      <c r="C180" s="30" t="s">
        <v>5</v>
      </c>
      <c r="D180" s="36" t="s">
        <v>2036</v>
      </c>
      <c r="E180" s="38" t="s">
        <v>2035</v>
      </c>
      <c r="F180" s="30" t="s">
        <v>2028</v>
      </c>
      <c r="G180" s="53">
        <v>432.4</v>
      </c>
      <c r="H180" s="35"/>
      <c r="I180" s="33"/>
      <c r="J180" s="34"/>
      <c r="K180" s="33"/>
      <c r="L180" s="34"/>
      <c r="M180" s="33"/>
      <c r="N180" s="34"/>
      <c r="O180" s="31">
        <v>1</v>
      </c>
      <c r="P180" s="30">
        <v>11</v>
      </c>
      <c r="Q180" s="30"/>
    </row>
    <row r="181" spans="1:17" x14ac:dyDescent="0.2">
      <c r="A181" s="54">
        <v>2133006</v>
      </c>
      <c r="B181" s="30" t="s">
        <v>77</v>
      </c>
      <c r="C181" s="30" t="s">
        <v>5</v>
      </c>
      <c r="D181" s="36" t="s">
        <v>2034</v>
      </c>
      <c r="E181" s="38" t="s">
        <v>2033</v>
      </c>
      <c r="F181" s="30" t="s">
        <v>2028</v>
      </c>
      <c r="G181" s="53">
        <v>432.4</v>
      </c>
      <c r="H181" s="35"/>
      <c r="I181" s="33"/>
      <c r="J181" s="34"/>
      <c r="K181" s="33"/>
      <c r="L181" s="34"/>
      <c r="M181" s="33"/>
      <c r="N181" s="34"/>
      <c r="O181" s="31">
        <v>1</v>
      </c>
      <c r="P181" s="30">
        <v>5</v>
      </c>
      <c r="Q181" s="30"/>
    </row>
    <row r="182" spans="1:17" x14ac:dyDescent="0.2">
      <c r="A182" s="54">
        <v>2133006</v>
      </c>
      <c r="B182" s="30" t="s">
        <v>77</v>
      </c>
      <c r="C182" s="30" t="s">
        <v>5</v>
      </c>
      <c r="D182" s="36" t="s">
        <v>2032</v>
      </c>
      <c r="E182" s="38" t="s">
        <v>2031</v>
      </c>
      <c r="F182" s="30" t="s">
        <v>2028</v>
      </c>
      <c r="G182" s="53">
        <v>216.2</v>
      </c>
      <c r="H182" s="35"/>
      <c r="I182" s="33"/>
      <c r="J182" s="34"/>
      <c r="K182" s="33"/>
      <c r="L182" s="34"/>
      <c r="M182" s="33"/>
      <c r="N182" s="34"/>
      <c r="O182" s="31">
        <v>1</v>
      </c>
      <c r="P182" s="30">
        <v>7</v>
      </c>
      <c r="Q182" s="30"/>
    </row>
    <row r="183" spans="1:17" x14ac:dyDescent="0.2">
      <c r="A183" s="54">
        <v>2133006</v>
      </c>
      <c r="B183" s="30" t="s">
        <v>77</v>
      </c>
      <c r="C183" s="30" t="s">
        <v>5</v>
      </c>
      <c r="D183" s="36" t="s">
        <v>2030</v>
      </c>
      <c r="E183" s="38" t="s">
        <v>2029</v>
      </c>
      <c r="F183" s="30" t="s">
        <v>2028</v>
      </c>
      <c r="G183" s="53">
        <v>864.8</v>
      </c>
      <c r="H183" s="35"/>
      <c r="I183" s="33"/>
      <c r="J183" s="34"/>
      <c r="K183" s="33"/>
      <c r="L183" s="34"/>
      <c r="M183" s="33"/>
      <c r="N183" s="34"/>
      <c r="O183" s="31">
        <v>1</v>
      </c>
      <c r="P183" s="30">
        <v>1</v>
      </c>
      <c r="Q183" s="30"/>
    </row>
    <row r="184" spans="1:17" x14ac:dyDescent="0.2">
      <c r="A184" s="54">
        <v>2133006</v>
      </c>
      <c r="B184" s="30" t="s">
        <v>77</v>
      </c>
      <c r="C184" s="30" t="s">
        <v>5</v>
      </c>
      <c r="D184" s="36" t="s">
        <v>2027</v>
      </c>
      <c r="E184" s="38" t="s">
        <v>2026</v>
      </c>
      <c r="F184" s="30" t="s">
        <v>194</v>
      </c>
      <c r="G184" s="53">
        <v>432.4</v>
      </c>
      <c r="H184" s="35"/>
      <c r="I184" s="33"/>
      <c r="J184" s="34"/>
      <c r="K184" s="33"/>
      <c r="L184" s="34"/>
      <c r="M184" s="33"/>
      <c r="N184" s="34"/>
      <c r="O184" s="31">
        <v>1</v>
      </c>
      <c r="P184" s="30">
        <v>77</v>
      </c>
      <c r="Q184" s="30"/>
    </row>
    <row r="185" spans="1:17" x14ac:dyDescent="0.2">
      <c r="A185" s="54">
        <v>2133006</v>
      </c>
      <c r="B185" s="30" t="s">
        <v>77</v>
      </c>
      <c r="C185" s="30" t="s">
        <v>5</v>
      </c>
      <c r="D185" s="36" t="s">
        <v>2025</v>
      </c>
      <c r="E185" s="38" t="s">
        <v>2024</v>
      </c>
      <c r="F185" s="30" t="s">
        <v>194</v>
      </c>
      <c r="G185" s="53">
        <v>432.4</v>
      </c>
      <c r="H185" s="35"/>
      <c r="I185" s="33"/>
      <c r="J185" s="34"/>
      <c r="K185" s="33"/>
      <c r="L185" s="34"/>
      <c r="M185" s="33"/>
      <c r="N185" s="34"/>
      <c r="O185" s="31">
        <v>1</v>
      </c>
      <c r="P185" s="30">
        <v>11</v>
      </c>
      <c r="Q185" s="30"/>
    </row>
    <row r="186" spans="1:17" x14ac:dyDescent="0.2">
      <c r="A186" s="54">
        <v>2133006</v>
      </c>
      <c r="B186" s="30" t="s">
        <v>77</v>
      </c>
      <c r="C186" s="30" t="s">
        <v>5</v>
      </c>
      <c r="D186" s="36" t="s">
        <v>2023</v>
      </c>
      <c r="E186" s="38" t="s">
        <v>2022</v>
      </c>
      <c r="F186" s="30" t="s">
        <v>194</v>
      </c>
      <c r="G186" s="53">
        <v>432.4</v>
      </c>
      <c r="H186" s="35"/>
      <c r="I186" s="33"/>
      <c r="J186" s="34"/>
      <c r="K186" s="33"/>
      <c r="L186" s="34"/>
      <c r="M186" s="33"/>
      <c r="N186" s="34"/>
      <c r="O186" s="31">
        <v>1</v>
      </c>
      <c r="P186" s="30">
        <v>17</v>
      </c>
      <c r="Q186" s="30"/>
    </row>
    <row r="187" spans="1:17" x14ac:dyDescent="0.2">
      <c r="A187" s="54">
        <v>2133108</v>
      </c>
      <c r="B187" s="30" t="s">
        <v>9</v>
      </c>
      <c r="C187" s="30" t="s">
        <v>6</v>
      </c>
      <c r="D187" s="39" t="s">
        <v>2021</v>
      </c>
      <c r="E187" s="38" t="s">
        <v>2020</v>
      </c>
      <c r="F187" s="38" t="s">
        <v>118</v>
      </c>
      <c r="G187" s="34">
        <v>570.14</v>
      </c>
      <c r="H187" s="35"/>
      <c r="I187" s="33"/>
      <c r="J187" s="34"/>
      <c r="K187" s="33"/>
      <c r="L187" s="34"/>
      <c r="M187" s="33"/>
      <c r="N187" s="34">
        <v>570.14</v>
      </c>
      <c r="O187" s="31">
        <v>46006</v>
      </c>
      <c r="P187" s="30">
        <v>2</v>
      </c>
      <c r="Q187" s="30" t="s">
        <v>1573</v>
      </c>
    </row>
    <row r="188" spans="1:17" x14ac:dyDescent="0.2">
      <c r="A188" s="54">
        <v>2133108</v>
      </c>
      <c r="B188" s="30" t="s">
        <v>9</v>
      </c>
      <c r="C188" s="30" t="s">
        <v>6</v>
      </c>
      <c r="D188" s="39" t="s">
        <v>2019</v>
      </c>
      <c r="E188" s="38" t="s">
        <v>2018</v>
      </c>
      <c r="F188" s="38" t="s">
        <v>120</v>
      </c>
      <c r="G188" s="34">
        <v>81.44</v>
      </c>
      <c r="H188" s="35"/>
      <c r="I188" s="33"/>
      <c r="J188" s="34"/>
      <c r="K188" s="33"/>
      <c r="L188" s="34"/>
      <c r="M188" s="33"/>
      <c r="N188" s="34">
        <v>81.44</v>
      </c>
      <c r="O188" s="31">
        <v>46006</v>
      </c>
      <c r="P188" s="30">
        <v>2</v>
      </c>
      <c r="Q188" s="30" t="s">
        <v>1573</v>
      </c>
    </row>
    <row r="189" spans="1:17" x14ac:dyDescent="0.2">
      <c r="A189" s="54">
        <v>2133108</v>
      </c>
      <c r="B189" s="30" t="s">
        <v>9</v>
      </c>
      <c r="C189" s="30" t="s">
        <v>6</v>
      </c>
      <c r="D189" s="39" t="s">
        <v>2017</v>
      </c>
      <c r="E189" s="38" t="s">
        <v>2016</v>
      </c>
      <c r="F189" s="30" t="s">
        <v>477</v>
      </c>
      <c r="G189" s="34">
        <v>162.9</v>
      </c>
      <c r="H189" s="35"/>
      <c r="I189" s="33"/>
      <c r="J189" s="34"/>
      <c r="K189" s="33"/>
      <c r="L189" s="34"/>
      <c r="M189" s="33"/>
      <c r="N189" s="34">
        <v>162.9</v>
      </c>
      <c r="O189" s="31">
        <v>46006</v>
      </c>
      <c r="P189" s="30">
        <v>2</v>
      </c>
      <c r="Q189" s="30" t="s">
        <v>1573</v>
      </c>
    </row>
    <row r="190" spans="1:17" x14ac:dyDescent="0.2">
      <c r="A190" s="54">
        <v>2133108</v>
      </c>
      <c r="B190" s="30" t="s">
        <v>9</v>
      </c>
      <c r="C190" s="30" t="s">
        <v>6</v>
      </c>
      <c r="D190" s="39" t="s">
        <v>2015</v>
      </c>
      <c r="E190" s="38" t="s">
        <v>2014</v>
      </c>
      <c r="F190" s="38" t="s">
        <v>50</v>
      </c>
      <c r="G190" s="34">
        <v>529.41999999999996</v>
      </c>
      <c r="H190" s="35"/>
      <c r="I190" s="33"/>
      <c r="J190" s="34"/>
      <c r="K190" s="33"/>
      <c r="L190" s="34"/>
      <c r="M190" s="33"/>
      <c r="N190" s="34">
        <v>529.41999999999996</v>
      </c>
      <c r="O190" s="31">
        <v>46006</v>
      </c>
      <c r="P190" s="30">
        <v>2</v>
      </c>
      <c r="Q190" s="30" t="s">
        <v>1573</v>
      </c>
    </row>
    <row r="191" spans="1:17" x14ac:dyDescent="0.2">
      <c r="A191" s="54">
        <v>2133108</v>
      </c>
      <c r="B191" s="30" t="s">
        <v>9</v>
      </c>
      <c r="C191" s="30" t="s">
        <v>6</v>
      </c>
      <c r="D191" s="39" t="s">
        <v>2013</v>
      </c>
      <c r="E191" s="38" t="s">
        <v>2012</v>
      </c>
      <c r="F191" s="30" t="s">
        <v>185</v>
      </c>
      <c r="G191" s="34">
        <v>610.87</v>
      </c>
      <c r="H191" s="35"/>
      <c r="I191" s="33"/>
      <c r="J191" s="34"/>
      <c r="K191" s="33"/>
      <c r="L191" s="34"/>
      <c r="M191" s="33"/>
      <c r="N191" s="34">
        <v>610.87</v>
      </c>
      <c r="O191" s="31">
        <v>46006</v>
      </c>
      <c r="P191" s="30">
        <v>2</v>
      </c>
      <c r="Q191" s="30" t="s">
        <v>1573</v>
      </c>
    </row>
    <row r="192" spans="1:17" x14ac:dyDescent="0.2">
      <c r="A192" s="54">
        <v>2133108</v>
      </c>
      <c r="B192" s="30" t="s">
        <v>9</v>
      </c>
      <c r="C192" s="30" t="s">
        <v>7</v>
      </c>
      <c r="D192" s="36" t="s">
        <v>2011</v>
      </c>
      <c r="E192" s="38" t="s">
        <v>2010</v>
      </c>
      <c r="F192" s="30" t="s">
        <v>118</v>
      </c>
      <c r="G192" s="34">
        <v>3360.25</v>
      </c>
      <c r="H192" s="35"/>
      <c r="I192" s="33"/>
      <c r="J192" s="34"/>
      <c r="K192" s="33"/>
      <c r="L192" s="34"/>
      <c r="M192" s="33"/>
      <c r="N192" s="34">
        <v>3360.25</v>
      </c>
      <c r="O192" s="31">
        <v>46006</v>
      </c>
      <c r="P192" s="30">
        <v>2</v>
      </c>
      <c r="Q192" s="30" t="s">
        <v>1573</v>
      </c>
    </row>
    <row r="193" spans="1:17" x14ac:dyDescent="0.2">
      <c r="A193" s="54">
        <v>2133108</v>
      </c>
      <c r="B193" s="30" t="s">
        <v>9</v>
      </c>
      <c r="C193" s="30" t="s">
        <v>7</v>
      </c>
      <c r="D193" s="36" t="s">
        <v>2009</v>
      </c>
      <c r="E193" s="38" t="s">
        <v>2008</v>
      </c>
      <c r="F193" s="30" t="s">
        <v>120</v>
      </c>
      <c r="G193" s="34">
        <v>4593.75</v>
      </c>
      <c r="H193" s="35"/>
      <c r="I193" s="33"/>
      <c r="J193" s="34"/>
      <c r="K193" s="33"/>
      <c r="L193" s="34"/>
      <c r="M193" s="33"/>
      <c r="N193" s="34">
        <v>4593.75</v>
      </c>
      <c r="O193" s="31">
        <v>46006</v>
      </c>
      <c r="P193" s="30">
        <v>2</v>
      </c>
      <c r="Q193" s="30" t="s">
        <v>1573</v>
      </c>
    </row>
    <row r="194" spans="1:17" x14ac:dyDescent="0.2">
      <c r="A194" s="54">
        <v>2133108</v>
      </c>
      <c r="B194" s="30" t="s">
        <v>9</v>
      </c>
      <c r="C194" s="30" t="s">
        <v>7</v>
      </c>
      <c r="D194" s="36" t="s">
        <v>2007</v>
      </c>
      <c r="E194" s="38" t="s">
        <v>2006</v>
      </c>
      <c r="F194" s="30" t="s">
        <v>477</v>
      </c>
      <c r="G194" s="34">
        <v>3265.72</v>
      </c>
      <c r="H194" s="35"/>
      <c r="I194" s="33"/>
      <c r="J194" s="34"/>
      <c r="K194" s="33"/>
      <c r="L194" s="34"/>
      <c r="M194" s="33"/>
      <c r="N194" s="34">
        <v>3265.72</v>
      </c>
      <c r="O194" s="31">
        <v>46006</v>
      </c>
      <c r="P194" s="30">
        <v>2</v>
      </c>
      <c r="Q194" s="30" t="s">
        <v>1573</v>
      </c>
    </row>
    <row r="195" spans="1:17" x14ac:dyDescent="0.2">
      <c r="A195" s="54">
        <v>2133108</v>
      </c>
      <c r="B195" s="30" t="s">
        <v>9</v>
      </c>
      <c r="C195" s="30" t="s">
        <v>7</v>
      </c>
      <c r="D195" s="36" t="s">
        <v>2005</v>
      </c>
      <c r="E195" s="38" t="s">
        <v>2004</v>
      </c>
      <c r="F195" s="30" t="s">
        <v>50</v>
      </c>
      <c r="G195" s="34">
        <v>2882.91</v>
      </c>
      <c r="H195" s="35"/>
      <c r="I195" s="33"/>
      <c r="J195" s="34"/>
      <c r="K195" s="33"/>
      <c r="L195" s="34"/>
      <c r="M195" s="33"/>
      <c r="N195" s="34">
        <v>2882.91</v>
      </c>
      <c r="O195" s="31">
        <v>46006</v>
      </c>
      <c r="P195" s="30">
        <v>2</v>
      </c>
      <c r="Q195" s="30" t="s">
        <v>1573</v>
      </c>
    </row>
    <row r="196" spans="1:17" x14ac:dyDescent="0.2">
      <c r="A196" s="54">
        <v>2133108</v>
      </c>
      <c r="B196" s="30" t="s">
        <v>9</v>
      </c>
      <c r="C196" s="30" t="s">
        <v>7</v>
      </c>
      <c r="D196" s="36" t="s">
        <v>2003</v>
      </c>
      <c r="E196" s="38" t="s">
        <v>2002</v>
      </c>
      <c r="F196" s="30" t="s">
        <v>185</v>
      </c>
      <c r="G196" s="34">
        <v>2873.45</v>
      </c>
      <c r="H196" s="35"/>
      <c r="I196" s="33"/>
      <c r="J196" s="34"/>
      <c r="K196" s="33"/>
      <c r="L196" s="34"/>
      <c r="M196" s="33"/>
      <c r="N196" s="34">
        <v>2873.45</v>
      </c>
      <c r="O196" s="31">
        <v>46006</v>
      </c>
      <c r="P196" s="30">
        <v>2</v>
      </c>
      <c r="Q196" s="30" t="s">
        <v>1573</v>
      </c>
    </row>
    <row r="197" spans="1:17" x14ac:dyDescent="0.2">
      <c r="A197" s="54">
        <v>2133108</v>
      </c>
      <c r="B197" s="30" t="s">
        <v>9</v>
      </c>
      <c r="C197" s="30" t="s">
        <v>10</v>
      </c>
      <c r="D197" s="36" t="s">
        <v>2001</v>
      </c>
      <c r="E197" s="38" t="s">
        <v>2000</v>
      </c>
      <c r="F197" s="30" t="s">
        <v>118</v>
      </c>
      <c r="G197" s="34">
        <v>6201.28</v>
      </c>
      <c r="H197" s="35"/>
      <c r="I197" s="33"/>
      <c r="J197" s="34"/>
      <c r="K197" s="33"/>
      <c r="L197" s="34"/>
      <c r="M197" s="33"/>
      <c r="N197" s="34">
        <v>6201.28</v>
      </c>
      <c r="O197" s="31">
        <v>46006</v>
      </c>
      <c r="P197" s="30">
        <v>0.4</v>
      </c>
      <c r="Q197" s="30" t="s">
        <v>1573</v>
      </c>
    </row>
    <row r="198" spans="1:17" x14ac:dyDescent="0.2">
      <c r="A198" s="54">
        <v>2133108</v>
      </c>
      <c r="B198" s="30" t="s">
        <v>9</v>
      </c>
      <c r="C198" s="30" t="s">
        <v>10</v>
      </c>
      <c r="D198" s="36" t="s">
        <v>1999</v>
      </c>
      <c r="E198" s="38" t="s">
        <v>1998</v>
      </c>
      <c r="F198" s="30" t="s">
        <v>118</v>
      </c>
      <c r="G198" s="34">
        <v>5929.45</v>
      </c>
      <c r="H198" s="35"/>
      <c r="I198" s="33"/>
      <c r="J198" s="34"/>
      <c r="K198" s="33"/>
      <c r="L198" s="34"/>
      <c r="M198" s="33"/>
      <c r="N198" s="34">
        <v>5929.45</v>
      </c>
      <c r="O198" s="31">
        <v>46006</v>
      </c>
      <c r="P198" s="30">
        <v>0.4</v>
      </c>
      <c r="Q198" s="30" t="s">
        <v>1573</v>
      </c>
    </row>
    <row r="199" spans="1:17" x14ac:dyDescent="0.2">
      <c r="A199" s="54">
        <v>2133108</v>
      </c>
      <c r="B199" s="30" t="s">
        <v>9</v>
      </c>
      <c r="C199" s="30" t="s">
        <v>10</v>
      </c>
      <c r="D199" s="36" t="s">
        <v>1997</v>
      </c>
      <c r="E199" s="38" t="s">
        <v>1996</v>
      </c>
      <c r="F199" s="30" t="s">
        <v>118</v>
      </c>
      <c r="G199" s="34">
        <v>6218.27</v>
      </c>
      <c r="H199" s="35"/>
      <c r="I199" s="33"/>
      <c r="J199" s="34"/>
      <c r="K199" s="33"/>
      <c r="L199" s="34"/>
      <c r="M199" s="33"/>
      <c r="N199" s="34">
        <v>6218.27</v>
      </c>
      <c r="O199" s="31">
        <v>46006</v>
      </c>
      <c r="P199" s="30">
        <v>0.4</v>
      </c>
      <c r="Q199" s="30" t="s">
        <v>1573</v>
      </c>
    </row>
    <row r="200" spans="1:17" x14ac:dyDescent="0.2">
      <c r="A200" s="54">
        <v>2133108</v>
      </c>
      <c r="B200" s="30" t="s">
        <v>9</v>
      </c>
      <c r="C200" s="30" t="s">
        <v>10</v>
      </c>
      <c r="D200" s="36" t="s">
        <v>1995</v>
      </c>
      <c r="E200" s="38" t="s">
        <v>1994</v>
      </c>
      <c r="F200" s="30" t="s">
        <v>120</v>
      </c>
      <c r="G200" s="34">
        <v>6592.06</v>
      </c>
      <c r="H200" s="35"/>
      <c r="I200" s="33"/>
      <c r="J200" s="34"/>
      <c r="K200" s="33"/>
      <c r="L200" s="34"/>
      <c r="M200" s="33"/>
      <c r="N200" s="34">
        <v>6592.06</v>
      </c>
      <c r="O200" s="31">
        <v>46006</v>
      </c>
      <c r="P200" s="30">
        <v>0.4</v>
      </c>
      <c r="Q200" s="30" t="s">
        <v>1573</v>
      </c>
    </row>
    <row r="201" spans="1:17" x14ac:dyDescent="0.2">
      <c r="A201" s="54">
        <v>2133108</v>
      </c>
      <c r="B201" s="30" t="s">
        <v>9</v>
      </c>
      <c r="C201" s="30" t="s">
        <v>10</v>
      </c>
      <c r="D201" s="36" t="s">
        <v>1993</v>
      </c>
      <c r="E201" s="38" t="s">
        <v>1992</v>
      </c>
      <c r="F201" s="30" t="s">
        <v>120</v>
      </c>
      <c r="G201" s="34">
        <v>3839.69</v>
      </c>
      <c r="H201" s="35"/>
      <c r="I201" s="33"/>
      <c r="J201" s="34"/>
      <c r="K201" s="33"/>
      <c r="L201" s="34"/>
      <c r="M201" s="33"/>
      <c r="N201" s="34">
        <v>3839.69</v>
      </c>
      <c r="O201" s="31">
        <v>46006</v>
      </c>
      <c r="P201" s="30">
        <v>0.4</v>
      </c>
      <c r="Q201" s="30" t="s">
        <v>1573</v>
      </c>
    </row>
    <row r="202" spans="1:17" x14ac:dyDescent="0.2">
      <c r="A202" s="54">
        <v>2133108</v>
      </c>
      <c r="B202" s="30" t="s">
        <v>9</v>
      </c>
      <c r="C202" s="30" t="s">
        <v>10</v>
      </c>
      <c r="D202" s="36" t="s">
        <v>1991</v>
      </c>
      <c r="E202" s="38" t="s">
        <v>1990</v>
      </c>
      <c r="F202" s="30" t="s">
        <v>120</v>
      </c>
      <c r="G202" s="34">
        <v>6082.37</v>
      </c>
      <c r="H202" s="35"/>
      <c r="I202" s="33"/>
      <c r="J202" s="34"/>
      <c r="K202" s="33"/>
      <c r="L202" s="34"/>
      <c r="M202" s="33"/>
      <c r="N202" s="34">
        <v>6082.37</v>
      </c>
      <c r="O202" s="31">
        <v>46006</v>
      </c>
      <c r="P202" s="30">
        <v>0.4</v>
      </c>
      <c r="Q202" s="30" t="s">
        <v>1573</v>
      </c>
    </row>
    <row r="203" spans="1:17" x14ac:dyDescent="0.2">
      <c r="A203" s="54">
        <v>2133108</v>
      </c>
      <c r="B203" s="30" t="s">
        <v>9</v>
      </c>
      <c r="C203" s="30" t="s">
        <v>10</v>
      </c>
      <c r="D203" s="36" t="s">
        <v>1989</v>
      </c>
      <c r="E203" s="38" t="s">
        <v>1988</v>
      </c>
      <c r="F203" s="30" t="s">
        <v>477</v>
      </c>
      <c r="G203" s="34">
        <v>3058.17</v>
      </c>
      <c r="H203" s="35"/>
      <c r="I203" s="33"/>
      <c r="J203" s="34"/>
      <c r="K203" s="33"/>
      <c r="L203" s="34"/>
      <c r="M203" s="33"/>
      <c r="N203" s="34">
        <v>3058.17</v>
      </c>
      <c r="O203" s="31">
        <v>46006</v>
      </c>
      <c r="P203" s="30">
        <v>0.4</v>
      </c>
      <c r="Q203" s="30" t="s">
        <v>1573</v>
      </c>
    </row>
    <row r="204" spans="1:17" x14ac:dyDescent="0.2">
      <c r="A204" s="54">
        <v>2133108</v>
      </c>
      <c r="B204" s="30" t="s">
        <v>9</v>
      </c>
      <c r="C204" s="30" t="s">
        <v>10</v>
      </c>
      <c r="D204" s="36" t="s">
        <v>1987</v>
      </c>
      <c r="E204" s="38" t="s">
        <v>1986</v>
      </c>
      <c r="F204" s="30" t="s">
        <v>477</v>
      </c>
      <c r="G204" s="34">
        <v>3024.2</v>
      </c>
      <c r="H204" s="35"/>
      <c r="I204" s="33"/>
      <c r="J204" s="34"/>
      <c r="K204" s="33"/>
      <c r="L204" s="34"/>
      <c r="M204" s="33"/>
      <c r="N204" s="34">
        <v>3024.2</v>
      </c>
      <c r="O204" s="31">
        <v>46006</v>
      </c>
      <c r="P204" s="30">
        <v>0.4</v>
      </c>
      <c r="Q204" s="30" t="s">
        <v>1573</v>
      </c>
    </row>
    <row r="205" spans="1:17" x14ac:dyDescent="0.2">
      <c r="A205" s="54">
        <v>2133108</v>
      </c>
      <c r="B205" s="30" t="s">
        <v>9</v>
      </c>
      <c r="C205" s="30" t="s">
        <v>10</v>
      </c>
      <c r="D205" s="36" t="s">
        <v>1985</v>
      </c>
      <c r="E205" s="38" t="s">
        <v>1984</v>
      </c>
      <c r="F205" s="30" t="s">
        <v>477</v>
      </c>
      <c r="G205" s="34">
        <v>5657.62</v>
      </c>
      <c r="H205" s="35"/>
      <c r="I205" s="33"/>
      <c r="J205" s="34"/>
      <c r="K205" s="33"/>
      <c r="L205" s="34"/>
      <c r="M205" s="33"/>
      <c r="N205" s="34">
        <v>5657.62</v>
      </c>
      <c r="O205" s="31">
        <v>46006</v>
      </c>
      <c r="P205" s="30">
        <v>0.4</v>
      </c>
      <c r="Q205" s="30" t="s">
        <v>1573</v>
      </c>
    </row>
    <row r="206" spans="1:17" x14ac:dyDescent="0.2">
      <c r="A206" s="54">
        <v>2133108</v>
      </c>
      <c r="B206" s="30" t="s">
        <v>9</v>
      </c>
      <c r="C206" s="30" t="s">
        <v>10</v>
      </c>
      <c r="D206" s="36" t="s">
        <v>1983</v>
      </c>
      <c r="E206" s="38" t="s">
        <v>1982</v>
      </c>
      <c r="F206" s="30" t="s">
        <v>50</v>
      </c>
      <c r="G206" s="34">
        <v>3397.96</v>
      </c>
      <c r="H206" s="35"/>
      <c r="I206" s="33"/>
      <c r="J206" s="34"/>
      <c r="K206" s="33"/>
      <c r="L206" s="34"/>
      <c r="M206" s="33"/>
      <c r="N206" s="34">
        <v>3397.96</v>
      </c>
      <c r="O206" s="31">
        <v>46006</v>
      </c>
      <c r="P206" s="30">
        <v>0.4</v>
      </c>
      <c r="Q206" s="30" t="s">
        <v>1573</v>
      </c>
    </row>
    <row r="207" spans="1:17" x14ac:dyDescent="0.2">
      <c r="A207" s="54">
        <v>2133108</v>
      </c>
      <c r="B207" s="30" t="s">
        <v>9</v>
      </c>
      <c r="C207" s="30" t="s">
        <v>10</v>
      </c>
      <c r="D207" s="36" t="s">
        <v>1981</v>
      </c>
      <c r="E207" s="38" t="s">
        <v>1980</v>
      </c>
      <c r="F207" s="30" t="s">
        <v>50</v>
      </c>
      <c r="G207" s="34">
        <v>7135.73</v>
      </c>
      <c r="H207" s="35"/>
      <c r="I207" s="33"/>
      <c r="J207" s="34"/>
      <c r="K207" s="33"/>
      <c r="L207" s="34"/>
      <c r="M207" s="33"/>
      <c r="N207" s="34">
        <v>7135.73</v>
      </c>
      <c r="O207" s="31">
        <v>46006</v>
      </c>
      <c r="P207" s="30">
        <v>0.4</v>
      </c>
      <c r="Q207" s="30" t="s">
        <v>1573</v>
      </c>
    </row>
    <row r="208" spans="1:17" x14ac:dyDescent="0.2">
      <c r="A208" s="54">
        <v>2133108</v>
      </c>
      <c r="B208" s="30" t="s">
        <v>9</v>
      </c>
      <c r="C208" s="30" t="s">
        <v>10</v>
      </c>
      <c r="D208" s="36" t="s">
        <v>1979</v>
      </c>
      <c r="E208" s="38" t="s">
        <v>1978</v>
      </c>
      <c r="F208" s="30" t="s">
        <v>50</v>
      </c>
      <c r="G208" s="34">
        <v>3399</v>
      </c>
      <c r="H208" s="35"/>
      <c r="I208" s="33"/>
      <c r="J208" s="34"/>
      <c r="K208" s="33"/>
      <c r="L208" s="34"/>
      <c r="M208" s="33"/>
      <c r="N208" s="34">
        <v>3399</v>
      </c>
      <c r="O208" s="31">
        <v>46006</v>
      </c>
      <c r="P208" s="30">
        <v>0.4</v>
      </c>
      <c r="Q208" s="30" t="s">
        <v>1573</v>
      </c>
    </row>
    <row r="209" spans="1:17" x14ac:dyDescent="0.2">
      <c r="A209" s="54">
        <v>2133108</v>
      </c>
      <c r="B209" s="30" t="s">
        <v>9</v>
      </c>
      <c r="C209" s="30" t="s">
        <v>10</v>
      </c>
      <c r="D209" s="36" t="s">
        <v>1977</v>
      </c>
      <c r="E209" s="38" t="s">
        <v>1976</v>
      </c>
      <c r="F209" s="30" t="s">
        <v>50</v>
      </c>
      <c r="G209" s="34">
        <v>7135.73</v>
      </c>
      <c r="H209" s="35"/>
      <c r="I209" s="33"/>
      <c r="J209" s="34"/>
      <c r="K209" s="33"/>
      <c r="L209" s="34"/>
      <c r="M209" s="33"/>
      <c r="N209" s="34">
        <v>7135.73</v>
      </c>
      <c r="O209" s="31">
        <v>46006</v>
      </c>
      <c r="P209" s="30">
        <v>0.4</v>
      </c>
      <c r="Q209" s="30" t="s">
        <v>1573</v>
      </c>
    </row>
    <row r="210" spans="1:17" x14ac:dyDescent="0.2">
      <c r="A210" s="54">
        <v>2133108</v>
      </c>
      <c r="B210" s="30" t="s">
        <v>9</v>
      </c>
      <c r="C210" s="30" t="s">
        <v>10</v>
      </c>
      <c r="D210" s="36" t="s">
        <v>1975</v>
      </c>
      <c r="E210" s="38" t="s">
        <v>1974</v>
      </c>
      <c r="F210" s="30" t="s">
        <v>50</v>
      </c>
      <c r="G210" s="34">
        <v>4757.1499999999996</v>
      </c>
      <c r="H210" s="35"/>
      <c r="I210" s="33"/>
      <c r="J210" s="34"/>
      <c r="K210" s="33"/>
      <c r="L210" s="34"/>
      <c r="M210" s="33"/>
      <c r="N210" s="34">
        <v>4757.1499999999996</v>
      </c>
      <c r="O210" s="31">
        <v>46006</v>
      </c>
      <c r="P210" s="30">
        <v>0.4</v>
      </c>
      <c r="Q210" s="30" t="s">
        <v>1573</v>
      </c>
    </row>
    <row r="211" spans="1:17" x14ac:dyDescent="0.2">
      <c r="A211" s="54">
        <v>2133108</v>
      </c>
      <c r="B211" s="30" t="s">
        <v>9</v>
      </c>
      <c r="C211" s="30" t="s">
        <v>10</v>
      </c>
      <c r="D211" s="36" t="s">
        <v>1973</v>
      </c>
      <c r="E211" s="38" t="s">
        <v>1972</v>
      </c>
      <c r="F211" s="30" t="s">
        <v>50</v>
      </c>
      <c r="G211" s="34">
        <v>5436.75</v>
      </c>
      <c r="H211" s="35"/>
      <c r="I211" s="33"/>
      <c r="J211" s="34"/>
      <c r="K211" s="33"/>
      <c r="L211" s="34"/>
      <c r="M211" s="33"/>
      <c r="N211" s="34">
        <v>5436.75</v>
      </c>
      <c r="O211" s="31">
        <v>46006</v>
      </c>
      <c r="P211" s="30">
        <v>0.4</v>
      </c>
      <c r="Q211" s="30" t="s">
        <v>1573</v>
      </c>
    </row>
    <row r="212" spans="1:17" x14ac:dyDescent="0.2">
      <c r="A212" s="54">
        <v>2133108</v>
      </c>
      <c r="B212" s="30" t="s">
        <v>9</v>
      </c>
      <c r="C212" s="30" t="s">
        <v>10</v>
      </c>
      <c r="D212" s="36" t="s">
        <v>1971</v>
      </c>
      <c r="E212" s="38" t="s">
        <v>1970</v>
      </c>
      <c r="F212" s="30" t="s">
        <v>185</v>
      </c>
      <c r="G212" s="34">
        <v>9786.14</v>
      </c>
      <c r="H212" s="35"/>
      <c r="I212" s="33"/>
      <c r="J212" s="34"/>
      <c r="K212" s="33"/>
      <c r="L212" s="34"/>
      <c r="M212" s="33"/>
      <c r="N212" s="34">
        <v>9786.14</v>
      </c>
      <c r="O212" s="31">
        <v>46006</v>
      </c>
      <c r="P212" s="30">
        <v>0.4</v>
      </c>
      <c r="Q212" s="30" t="s">
        <v>1573</v>
      </c>
    </row>
    <row r="213" spans="1:17" x14ac:dyDescent="0.2">
      <c r="A213" s="54">
        <v>2133108</v>
      </c>
      <c r="B213" s="30" t="s">
        <v>9</v>
      </c>
      <c r="C213" s="30" t="s">
        <v>10</v>
      </c>
      <c r="D213" s="36" t="s">
        <v>1969</v>
      </c>
      <c r="E213" s="38" t="s">
        <v>1968</v>
      </c>
      <c r="F213" s="30" t="s">
        <v>185</v>
      </c>
      <c r="G213" s="34">
        <v>9072.57</v>
      </c>
      <c r="H213" s="35"/>
      <c r="I213" s="33"/>
      <c r="J213" s="34"/>
      <c r="K213" s="33"/>
      <c r="L213" s="34"/>
      <c r="M213" s="33"/>
      <c r="N213" s="34">
        <v>9072.57</v>
      </c>
      <c r="O213" s="31">
        <v>46006</v>
      </c>
      <c r="P213" s="30">
        <v>0.4</v>
      </c>
      <c r="Q213" s="30" t="s">
        <v>1573</v>
      </c>
    </row>
    <row r="214" spans="1:17" x14ac:dyDescent="0.2">
      <c r="A214" s="54">
        <v>2133108</v>
      </c>
      <c r="B214" s="30" t="s">
        <v>9</v>
      </c>
      <c r="C214" s="30" t="s">
        <v>10</v>
      </c>
      <c r="D214" s="36" t="s">
        <v>1967</v>
      </c>
      <c r="E214" s="38" t="s">
        <v>1966</v>
      </c>
      <c r="F214" s="30" t="s">
        <v>185</v>
      </c>
      <c r="G214" s="34">
        <v>6626.03</v>
      </c>
      <c r="H214" s="35"/>
      <c r="I214" s="33"/>
      <c r="J214" s="34"/>
      <c r="K214" s="33"/>
      <c r="L214" s="34"/>
      <c r="M214" s="33"/>
      <c r="N214" s="34">
        <v>6626.03</v>
      </c>
      <c r="O214" s="31">
        <v>46006</v>
      </c>
      <c r="P214" s="30">
        <v>0.4</v>
      </c>
      <c r="Q214" s="30" t="s">
        <v>1573</v>
      </c>
    </row>
    <row r="215" spans="1:17" x14ac:dyDescent="0.2">
      <c r="A215" s="54">
        <v>2133108</v>
      </c>
      <c r="B215" s="30" t="s">
        <v>9</v>
      </c>
      <c r="C215" s="30" t="s">
        <v>6</v>
      </c>
      <c r="D215" s="39" t="s">
        <v>1965</v>
      </c>
      <c r="E215" s="38" t="s">
        <v>1964</v>
      </c>
      <c r="F215" s="30" t="s">
        <v>562</v>
      </c>
      <c r="G215" s="34">
        <v>855.21</v>
      </c>
      <c r="H215" s="35"/>
      <c r="I215" s="33"/>
      <c r="J215" s="34"/>
      <c r="K215" s="33"/>
      <c r="L215" s="34"/>
      <c r="M215" s="33"/>
      <c r="N215" s="34">
        <v>855.21</v>
      </c>
      <c r="O215" s="31">
        <v>46006</v>
      </c>
      <c r="P215" s="30">
        <v>2</v>
      </c>
      <c r="Q215" s="30" t="s">
        <v>1573</v>
      </c>
    </row>
    <row r="216" spans="1:17" x14ac:dyDescent="0.2">
      <c r="A216" s="54">
        <v>2133108</v>
      </c>
      <c r="B216" s="30" t="s">
        <v>9</v>
      </c>
      <c r="C216" s="30" t="s">
        <v>6</v>
      </c>
      <c r="D216" s="39" t="s">
        <v>1963</v>
      </c>
      <c r="E216" s="38" t="s">
        <v>1962</v>
      </c>
      <c r="F216" s="38" t="s">
        <v>47</v>
      </c>
      <c r="G216" s="34">
        <v>529.41999999999996</v>
      </c>
      <c r="H216" s="35"/>
      <c r="I216" s="33"/>
      <c r="J216" s="34"/>
      <c r="K216" s="33"/>
      <c r="L216" s="34"/>
      <c r="M216" s="33"/>
      <c r="N216" s="34">
        <v>529.41999999999996</v>
      </c>
      <c r="O216" s="31">
        <v>46006</v>
      </c>
      <c r="P216" s="30">
        <v>2</v>
      </c>
      <c r="Q216" s="30" t="s">
        <v>1573</v>
      </c>
    </row>
    <row r="217" spans="1:17" x14ac:dyDescent="0.2">
      <c r="A217" s="54">
        <v>2133108</v>
      </c>
      <c r="B217" s="30" t="s">
        <v>9</v>
      </c>
      <c r="C217" s="30" t="s">
        <v>6</v>
      </c>
      <c r="D217" s="39" t="s">
        <v>1961</v>
      </c>
      <c r="E217" s="38" t="s">
        <v>1960</v>
      </c>
      <c r="F217" s="38" t="s">
        <v>46</v>
      </c>
      <c r="G217" s="34">
        <v>733.03</v>
      </c>
      <c r="H217" s="35"/>
      <c r="I217" s="33"/>
      <c r="J217" s="34"/>
      <c r="K217" s="33"/>
      <c r="L217" s="34"/>
      <c r="M217" s="33"/>
      <c r="N217" s="34">
        <v>733.03</v>
      </c>
      <c r="O217" s="31">
        <v>46006</v>
      </c>
      <c r="P217" s="30">
        <v>2</v>
      </c>
      <c r="Q217" s="30" t="s">
        <v>1573</v>
      </c>
    </row>
    <row r="218" spans="1:17" x14ac:dyDescent="0.2">
      <c r="A218" s="54">
        <v>2133108</v>
      </c>
      <c r="B218" s="30" t="s">
        <v>9</v>
      </c>
      <c r="C218" s="30" t="s">
        <v>6</v>
      </c>
      <c r="D218" s="39" t="s">
        <v>1959</v>
      </c>
      <c r="E218" s="38" t="s">
        <v>1958</v>
      </c>
      <c r="F218" s="38" t="s">
        <v>56</v>
      </c>
      <c r="G218" s="34">
        <v>325.8</v>
      </c>
      <c r="H218" s="35"/>
      <c r="I218" s="33"/>
      <c r="J218" s="34"/>
      <c r="K218" s="33"/>
      <c r="L218" s="34"/>
      <c r="M218" s="33"/>
      <c r="N218" s="34">
        <v>325.8</v>
      </c>
      <c r="O218" s="31">
        <v>46006</v>
      </c>
      <c r="P218" s="30">
        <v>2</v>
      </c>
      <c r="Q218" s="30" t="s">
        <v>1573</v>
      </c>
    </row>
    <row r="219" spans="1:17" x14ac:dyDescent="0.2">
      <c r="A219" s="54">
        <v>2133108</v>
      </c>
      <c r="B219" s="30" t="s">
        <v>9</v>
      </c>
      <c r="C219" s="30" t="s">
        <v>7</v>
      </c>
      <c r="D219" s="36" t="s">
        <v>1957</v>
      </c>
      <c r="E219" s="38" t="s">
        <v>1956</v>
      </c>
      <c r="F219" s="30" t="s">
        <v>562</v>
      </c>
      <c r="G219" s="34">
        <v>15985.44</v>
      </c>
      <c r="H219" s="35"/>
      <c r="I219" s="33"/>
      <c r="J219" s="34"/>
      <c r="K219" s="33"/>
      <c r="L219" s="34"/>
      <c r="M219" s="33"/>
      <c r="N219" s="34">
        <v>15985.44</v>
      </c>
      <c r="O219" s="31">
        <v>46006</v>
      </c>
      <c r="P219" s="30">
        <v>2</v>
      </c>
      <c r="Q219" s="30" t="s">
        <v>1573</v>
      </c>
    </row>
    <row r="220" spans="1:17" x14ac:dyDescent="0.2">
      <c r="A220" s="54">
        <v>2133108</v>
      </c>
      <c r="B220" s="30" t="s">
        <v>9</v>
      </c>
      <c r="C220" s="30" t="s">
        <v>7</v>
      </c>
      <c r="D220" s="36" t="s">
        <v>1955</v>
      </c>
      <c r="E220" s="38" t="s">
        <v>1954</v>
      </c>
      <c r="F220" s="30" t="s">
        <v>47</v>
      </c>
      <c r="G220" s="34">
        <v>10577.37</v>
      </c>
      <c r="H220" s="35"/>
      <c r="I220" s="33"/>
      <c r="J220" s="34"/>
      <c r="K220" s="33"/>
      <c r="L220" s="34"/>
      <c r="M220" s="33"/>
      <c r="N220" s="34">
        <v>10577.37</v>
      </c>
      <c r="O220" s="31">
        <v>46006</v>
      </c>
      <c r="P220" s="30">
        <v>2</v>
      </c>
      <c r="Q220" s="30" t="s">
        <v>1573</v>
      </c>
    </row>
    <row r="221" spans="1:17" x14ac:dyDescent="0.2">
      <c r="A221" s="54">
        <v>2133108</v>
      </c>
      <c r="B221" s="30" t="s">
        <v>9</v>
      </c>
      <c r="C221" s="30" t="s">
        <v>7</v>
      </c>
      <c r="D221" s="36" t="s">
        <v>1953</v>
      </c>
      <c r="E221" s="38" t="s">
        <v>1952</v>
      </c>
      <c r="F221" s="30" t="s">
        <v>46</v>
      </c>
      <c r="G221" s="34">
        <v>22306.58</v>
      </c>
      <c r="H221" s="35"/>
      <c r="I221" s="33"/>
      <c r="J221" s="34"/>
      <c r="K221" s="33"/>
      <c r="L221" s="34"/>
      <c r="M221" s="33"/>
      <c r="N221" s="34">
        <v>22306.58</v>
      </c>
      <c r="O221" s="31">
        <v>46006</v>
      </c>
      <c r="P221" s="30">
        <v>2</v>
      </c>
      <c r="Q221" s="30" t="s">
        <v>1573</v>
      </c>
    </row>
    <row r="222" spans="1:17" x14ac:dyDescent="0.2">
      <c r="A222" s="54">
        <v>2133108</v>
      </c>
      <c r="B222" s="30" t="s">
        <v>9</v>
      </c>
      <c r="C222" s="30" t="s">
        <v>7</v>
      </c>
      <c r="D222" s="36" t="s">
        <v>1951</v>
      </c>
      <c r="E222" s="38" t="s">
        <v>1950</v>
      </c>
      <c r="F222" s="30" t="s">
        <v>56</v>
      </c>
      <c r="G222" s="34">
        <v>3286.99</v>
      </c>
      <c r="H222" s="35"/>
      <c r="I222" s="33"/>
      <c r="J222" s="34"/>
      <c r="K222" s="33"/>
      <c r="L222" s="34"/>
      <c r="M222" s="33"/>
      <c r="N222" s="34">
        <v>3286.99</v>
      </c>
      <c r="O222" s="31">
        <v>46006</v>
      </c>
      <c r="P222" s="30">
        <v>2</v>
      </c>
      <c r="Q222" s="30" t="s">
        <v>1573</v>
      </c>
    </row>
    <row r="223" spans="1:17" x14ac:dyDescent="0.2">
      <c r="A223" s="54">
        <v>2133108</v>
      </c>
      <c r="B223" s="30" t="s">
        <v>9</v>
      </c>
      <c r="C223" s="30" t="s">
        <v>10</v>
      </c>
      <c r="D223" s="36" t="s">
        <v>1949</v>
      </c>
      <c r="E223" s="38" t="s">
        <v>1948</v>
      </c>
      <c r="F223" s="30" t="s">
        <v>562</v>
      </c>
      <c r="G223" s="34">
        <v>28406.97</v>
      </c>
      <c r="H223" s="35"/>
      <c r="I223" s="33"/>
      <c r="J223" s="34"/>
      <c r="K223" s="33"/>
      <c r="L223" s="34"/>
      <c r="M223" s="33"/>
      <c r="N223" s="34">
        <v>28406.97</v>
      </c>
      <c r="O223" s="31">
        <v>46006</v>
      </c>
      <c r="P223" s="30">
        <v>0.4</v>
      </c>
      <c r="Q223" s="30" t="s">
        <v>1573</v>
      </c>
    </row>
    <row r="224" spans="1:17" x14ac:dyDescent="0.2">
      <c r="A224" s="54">
        <v>2133108</v>
      </c>
      <c r="B224" s="30" t="s">
        <v>9</v>
      </c>
      <c r="C224" s="30" t="s">
        <v>10</v>
      </c>
      <c r="D224" s="36" t="s">
        <v>1947</v>
      </c>
      <c r="E224" s="38" t="s">
        <v>1946</v>
      </c>
      <c r="F224" s="30" t="s">
        <v>562</v>
      </c>
      <c r="G224" s="34">
        <v>17737.38</v>
      </c>
      <c r="H224" s="35"/>
      <c r="I224" s="33"/>
      <c r="J224" s="34"/>
      <c r="K224" s="33"/>
      <c r="L224" s="34"/>
      <c r="M224" s="33"/>
      <c r="N224" s="34">
        <v>17737.38</v>
      </c>
      <c r="O224" s="31">
        <v>46006</v>
      </c>
      <c r="P224" s="30">
        <v>0.4</v>
      </c>
      <c r="Q224" s="30" t="s">
        <v>1573</v>
      </c>
    </row>
    <row r="225" spans="1:17" x14ac:dyDescent="0.2">
      <c r="A225" s="54">
        <v>2133108</v>
      </c>
      <c r="B225" s="30" t="s">
        <v>9</v>
      </c>
      <c r="C225" s="30" t="s">
        <v>10</v>
      </c>
      <c r="D225" s="36" t="s">
        <v>1945</v>
      </c>
      <c r="E225" s="38" t="s">
        <v>1944</v>
      </c>
      <c r="F225" s="30" t="s">
        <v>562</v>
      </c>
      <c r="G225" s="34">
        <v>27455.54</v>
      </c>
      <c r="H225" s="35"/>
      <c r="I225" s="33"/>
      <c r="J225" s="34"/>
      <c r="K225" s="33"/>
      <c r="L225" s="34"/>
      <c r="M225" s="33"/>
      <c r="N225" s="34">
        <v>27455.54</v>
      </c>
      <c r="O225" s="31">
        <v>46006</v>
      </c>
      <c r="P225" s="30">
        <v>0.4</v>
      </c>
      <c r="Q225" s="30" t="s">
        <v>1573</v>
      </c>
    </row>
    <row r="226" spans="1:17" x14ac:dyDescent="0.2">
      <c r="A226" s="54">
        <v>2133108</v>
      </c>
      <c r="B226" s="30" t="s">
        <v>9</v>
      </c>
      <c r="C226" s="30" t="s">
        <v>10</v>
      </c>
      <c r="D226" s="36" t="s">
        <v>1943</v>
      </c>
      <c r="E226" s="38" t="s">
        <v>1942</v>
      </c>
      <c r="F226" s="30" t="s">
        <v>47</v>
      </c>
      <c r="G226" s="34">
        <v>20047.990000000002</v>
      </c>
      <c r="H226" s="35"/>
      <c r="I226" s="33"/>
      <c r="J226" s="34"/>
      <c r="K226" s="33"/>
      <c r="L226" s="34"/>
      <c r="M226" s="33"/>
      <c r="N226" s="34">
        <v>20047.990000000002</v>
      </c>
      <c r="O226" s="31">
        <v>46006</v>
      </c>
      <c r="P226" s="30">
        <v>0.4</v>
      </c>
      <c r="Q226" s="30" t="s">
        <v>1573</v>
      </c>
    </row>
    <row r="227" spans="1:17" x14ac:dyDescent="0.2">
      <c r="A227" s="54">
        <v>2133108</v>
      </c>
      <c r="B227" s="30" t="s">
        <v>9</v>
      </c>
      <c r="C227" s="30" t="s">
        <v>10</v>
      </c>
      <c r="D227" s="36" t="s">
        <v>1941</v>
      </c>
      <c r="E227" s="38" t="s">
        <v>1940</v>
      </c>
      <c r="F227" s="30" t="s">
        <v>47</v>
      </c>
      <c r="G227" s="34">
        <v>14679.21</v>
      </c>
      <c r="H227" s="35"/>
      <c r="I227" s="33"/>
      <c r="J227" s="34"/>
      <c r="K227" s="33"/>
      <c r="L227" s="34"/>
      <c r="M227" s="33"/>
      <c r="N227" s="34">
        <v>14679.21</v>
      </c>
      <c r="O227" s="31">
        <v>46006</v>
      </c>
      <c r="P227" s="30">
        <v>0.4</v>
      </c>
      <c r="Q227" s="30" t="s">
        <v>1573</v>
      </c>
    </row>
    <row r="228" spans="1:17" x14ac:dyDescent="0.2">
      <c r="A228" s="54">
        <v>2133108</v>
      </c>
      <c r="B228" s="30" t="s">
        <v>9</v>
      </c>
      <c r="C228" s="30" t="s">
        <v>10</v>
      </c>
      <c r="D228" s="36" t="s">
        <v>1939</v>
      </c>
      <c r="E228" s="38" t="s">
        <v>1938</v>
      </c>
      <c r="F228" s="30" t="s">
        <v>47</v>
      </c>
      <c r="G228" s="34">
        <v>13353.99</v>
      </c>
      <c r="H228" s="35"/>
      <c r="I228" s="33"/>
      <c r="J228" s="34"/>
      <c r="K228" s="33"/>
      <c r="L228" s="34"/>
      <c r="M228" s="33"/>
      <c r="N228" s="34">
        <v>13353.99</v>
      </c>
      <c r="O228" s="31">
        <v>46006</v>
      </c>
      <c r="P228" s="30">
        <v>0.4</v>
      </c>
      <c r="Q228" s="30" t="s">
        <v>1573</v>
      </c>
    </row>
    <row r="229" spans="1:17" x14ac:dyDescent="0.2">
      <c r="A229" s="54">
        <v>2133108</v>
      </c>
      <c r="B229" s="30" t="s">
        <v>9</v>
      </c>
      <c r="C229" s="30" t="s">
        <v>10</v>
      </c>
      <c r="D229" s="36" t="s">
        <v>1937</v>
      </c>
      <c r="E229" s="38" t="s">
        <v>1936</v>
      </c>
      <c r="F229" s="30" t="s">
        <v>46</v>
      </c>
      <c r="G229" s="34">
        <v>53959.66</v>
      </c>
      <c r="H229" s="35"/>
      <c r="I229" s="33"/>
      <c r="J229" s="34"/>
      <c r="K229" s="33"/>
      <c r="L229" s="34"/>
      <c r="M229" s="33"/>
      <c r="N229" s="34">
        <v>53959.66</v>
      </c>
      <c r="O229" s="31">
        <v>46006</v>
      </c>
      <c r="P229" s="30">
        <v>0.4</v>
      </c>
      <c r="Q229" s="30" t="s">
        <v>1573</v>
      </c>
    </row>
    <row r="230" spans="1:17" x14ac:dyDescent="0.2">
      <c r="A230" s="54">
        <v>2133108</v>
      </c>
      <c r="B230" s="30" t="s">
        <v>9</v>
      </c>
      <c r="C230" s="30" t="s">
        <v>10</v>
      </c>
      <c r="D230" s="36" t="s">
        <v>1935</v>
      </c>
      <c r="E230" s="38" t="s">
        <v>1934</v>
      </c>
      <c r="F230" s="30" t="s">
        <v>46</v>
      </c>
      <c r="G230" s="34">
        <v>19164.53</v>
      </c>
      <c r="H230" s="35"/>
      <c r="I230" s="33"/>
      <c r="J230" s="34"/>
      <c r="K230" s="33"/>
      <c r="L230" s="34"/>
      <c r="M230" s="33"/>
      <c r="N230" s="34">
        <v>19164.53</v>
      </c>
      <c r="O230" s="31">
        <v>46006</v>
      </c>
      <c r="P230" s="30">
        <v>0.4</v>
      </c>
      <c r="Q230" s="30" t="s">
        <v>1573</v>
      </c>
    </row>
    <row r="231" spans="1:17" x14ac:dyDescent="0.2">
      <c r="A231" s="54">
        <v>2133108</v>
      </c>
      <c r="B231" s="30" t="s">
        <v>9</v>
      </c>
      <c r="C231" s="30" t="s">
        <v>10</v>
      </c>
      <c r="D231" s="36" t="s">
        <v>1933</v>
      </c>
      <c r="E231" s="38" t="s">
        <v>1932</v>
      </c>
      <c r="F231" s="30" t="s">
        <v>46</v>
      </c>
      <c r="G231" s="34">
        <v>14747.17</v>
      </c>
      <c r="H231" s="35"/>
      <c r="I231" s="33"/>
      <c r="J231" s="34"/>
      <c r="K231" s="33"/>
      <c r="L231" s="34"/>
      <c r="M231" s="33"/>
      <c r="N231" s="34">
        <v>14747.17</v>
      </c>
      <c r="O231" s="31">
        <v>46006</v>
      </c>
      <c r="P231" s="30">
        <v>0.4</v>
      </c>
      <c r="Q231" s="30" t="s">
        <v>1573</v>
      </c>
    </row>
    <row r="232" spans="1:17" x14ac:dyDescent="0.2">
      <c r="A232" s="54">
        <v>2133108</v>
      </c>
      <c r="B232" s="30" t="s">
        <v>9</v>
      </c>
      <c r="C232" s="30" t="s">
        <v>10</v>
      </c>
      <c r="D232" s="36" t="s">
        <v>1931</v>
      </c>
      <c r="E232" s="38" t="s">
        <v>1930</v>
      </c>
      <c r="F232" s="30" t="s">
        <v>56</v>
      </c>
      <c r="G232" s="34">
        <v>1053.3599999999999</v>
      </c>
      <c r="H232" s="35"/>
      <c r="I232" s="33"/>
      <c r="J232" s="34"/>
      <c r="K232" s="33"/>
      <c r="L232" s="34"/>
      <c r="M232" s="33"/>
      <c r="N232" s="34">
        <v>1053.3599999999999</v>
      </c>
      <c r="O232" s="31">
        <v>46006</v>
      </c>
      <c r="P232" s="30">
        <v>0.4</v>
      </c>
      <c r="Q232" s="30" t="s">
        <v>1573</v>
      </c>
    </row>
    <row r="233" spans="1:17" x14ac:dyDescent="0.2">
      <c r="A233" s="54">
        <v>2133108</v>
      </c>
      <c r="B233" s="30" t="s">
        <v>9</v>
      </c>
      <c r="C233" s="30" t="s">
        <v>10</v>
      </c>
      <c r="D233" s="36" t="s">
        <v>1929</v>
      </c>
      <c r="E233" s="38" t="s">
        <v>1928</v>
      </c>
      <c r="F233" s="30" t="s">
        <v>56</v>
      </c>
      <c r="G233" s="34">
        <v>2701.38</v>
      </c>
      <c r="H233" s="35"/>
      <c r="I233" s="33"/>
      <c r="J233" s="34"/>
      <c r="K233" s="33"/>
      <c r="L233" s="34"/>
      <c r="M233" s="33"/>
      <c r="N233" s="34">
        <v>2701.38</v>
      </c>
      <c r="O233" s="31">
        <v>46006</v>
      </c>
      <c r="P233" s="30">
        <v>0.4</v>
      </c>
      <c r="Q233" s="30" t="s">
        <v>1573</v>
      </c>
    </row>
    <row r="234" spans="1:17" x14ac:dyDescent="0.2">
      <c r="A234" s="54">
        <v>2133108</v>
      </c>
      <c r="B234" s="30" t="s">
        <v>9</v>
      </c>
      <c r="C234" s="30" t="s">
        <v>10</v>
      </c>
      <c r="D234" s="36" t="s">
        <v>1927</v>
      </c>
      <c r="E234" s="38" t="s">
        <v>1926</v>
      </c>
      <c r="F234" s="30" t="s">
        <v>56</v>
      </c>
      <c r="G234" s="34">
        <v>4247.45</v>
      </c>
      <c r="H234" s="35"/>
      <c r="I234" s="33"/>
      <c r="J234" s="34"/>
      <c r="K234" s="33"/>
      <c r="L234" s="34"/>
      <c r="M234" s="33"/>
      <c r="N234" s="34">
        <v>4247.45</v>
      </c>
      <c r="O234" s="31">
        <v>46006</v>
      </c>
      <c r="P234" s="30">
        <v>0.4</v>
      </c>
      <c r="Q234" s="30" t="s">
        <v>1573</v>
      </c>
    </row>
    <row r="235" spans="1:17" x14ac:dyDescent="0.2">
      <c r="A235" s="54">
        <v>2133108</v>
      </c>
      <c r="B235" s="30" t="s">
        <v>9</v>
      </c>
      <c r="C235" s="30" t="s">
        <v>6</v>
      </c>
      <c r="D235" s="39" t="s">
        <v>1925</v>
      </c>
      <c r="E235" s="38" t="s">
        <v>1924</v>
      </c>
      <c r="F235" s="38" t="s">
        <v>55</v>
      </c>
      <c r="G235" s="34">
        <v>1018.11</v>
      </c>
      <c r="H235" s="35"/>
      <c r="I235" s="33"/>
      <c r="J235" s="34"/>
      <c r="K235" s="33"/>
      <c r="L235" s="34"/>
      <c r="M235" s="33"/>
      <c r="N235" s="34">
        <v>1018.11</v>
      </c>
      <c r="O235" s="31">
        <v>46006</v>
      </c>
      <c r="P235" s="30">
        <v>2</v>
      </c>
      <c r="Q235" s="30" t="s">
        <v>1573</v>
      </c>
    </row>
    <row r="236" spans="1:17" x14ac:dyDescent="0.2">
      <c r="A236" s="54">
        <v>2133108</v>
      </c>
      <c r="B236" s="30" t="s">
        <v>9</v>
      </c>
      <c r="C236" s="30" t="s">
        <v>6</v>
      </c>
      <c r="D236" s="39" t="s">
        <v>1923</v>
      </c>
      <c r="E236" s="38" t="s">
        <v>1922</v>
      </c>
      <c r="F236" s="38" t="s">
        <v>58</v>
      </c>
      <c r="G236" s="34">
        <v>162.9</v>
      </c>
      <c r="H236" s="35"/>
      <c r="I236" s="33"/>
      <c r="J236" s="34"/>
      <c r="K236" s="33"/>
      <c r="L236" s="34"/>
      <c r="M236" s="33"/>
      <c r="N236" s="34">
        <v>162.9</v>
      </c>
      <c r="O236" s="31">
        <v>46006</v>
      </c>
      <c r="P236" s="30">
        <v>2</v>
      </c>
      <c r="Q236" s="30" t="s">
        <v>1573</v>
      </c>
    </row>
    <row r="237" spans="1:17" x14ac:dyDescent="0.2">
      <c r="A237" s="54">
        <v>2133108</v>
      </c>
      <c r="B237" s="30" t="s">
        <v>9</v>
      </c>
      <c r="C237" s="30" t="s">
        <v>6</v>
      </c>
      <c r="D237" s="39" t="s">
        <v>1921</v>
      </c>
      <c r="E237" s="38" t="s">
        <v>1920</v>
      </c>
      <c r="F237" s="38" t="s">
        <v>51</v>
      </c>
      <c r="G237" s="34">
        <v>162.9</v>
      </c>
      <c r="H237" s="35"/>
      <c r="I237" s="33"/>
      <c r="J237" s="34"/>
      <c r="K237" s="33"/>
      <c r="L237" s="34"/>
      <c r="M237" s="33"/>
      <c r="N237" s="34">
        <v>162.9</v>
      </c>
      <c r="O237" s="31">
        <v>46006</v>
      </c>
      <c r="P237" s="30">
        <v>2</v>
      </c>
      <c r="Q237" s="30" t="s">
        <v>1573</v>
      </c>
    </row>
    <row r="238" spans="1:17" x14ac:dyDescent="0.2">
      <c r="A238" s="54">
        <v>2133108</v>
      </c>
      <c r="B238" s="30" t="s">
        <v>9</v>
      </c>
      <c r="C238" s="30" t="s">
        <v>6</v>
      </c>
      <c r="D238" s="39" t="s">
        <v>1919</v>
      </c>
      <c r="E238" s="38" t="s">
        <v>1918</v>
      </c>
      <c r="F238" s="38" t="s">
        <v>52</v>
      </c>
      <c r="G238" s="34">
        <v>814.49</v>
      </c>
      <c r="H238" s="35"/>
      <c r="I238" s="33"/>
      <c r="J238" s="34"/>
      <c r="K238" s="33"/>
      <c r="L238" s="34"/>
      <c r="M238" s="33"/>
      <c r="N238" s="34">
        <v>814.49</v>
      </c>
      <c r="O238" s="31">
        <v>46006</v>
      </c>
      <c r="P238" s="30">
        <v>2</v>
      </c>
      <c r="Q238" s="30" t="s">
        <v>1573</v>
      </c>
    </row>
    <row r="239" spans="1:17" x14ac:dyDescent="0.2">
      <c r="A239" s="54">
        <v>2133108</v>
      </c>
      <c r="B239" s="30" t="s">
        <v>9</v>
      </c>
      <c r="C239" s="30" t="s">
        <v>6</v>
      </c>
      <c r="D239" s="39" t="s">
        <v>1917</v>
      </c>
      <c r="E239" s="38" t="s">
        <v>1916</v>
      </c>
      <c r="F239" s="38" t="s">
        <v>45</v>
      </c>
      <c r="G239" s="34">
        <v>162.9</v>
      </c>
      <c r="H239" s="35"/>
      <c r="I239" s="33"/>
      <c r="J239" s="34"/>
      <c r="K239" s="33"/>
      <c r="L239" s="34"/>
      <c r="M239" s="33"/>
      <c r="N239" s="34">
        <v>162.9</v>
      </c>
      <c r="O239" s="31">
        <v>46006</v>
      </c>
      <c r="P239" s="30">
        <v>2</v>
      </c>
      <c r="Q239" s="30" t="s">
        <v>1573</v>
      </c>
    </row>
    <row r="240" spans="1:17" x14ac:dyDescent="0.2">
      <c r="A240" s="54">
        <v>2133108</v>
      </c>
      <c r="B240" s="30" t="s">
        <v>9</v>
      </c>
      <c r="C240" s="30" t="s">
        <v>7</v>
      </c>
      <c r="D240" s="36" t="s">
        <v>1915</v>
      </c>
      <c r="E240" s="38" t="s">
        <v>1914</v>
      </c>
      <c r="F240" s="30" t="s">
        <v>55</v>
      </c>
      <c r="G240" s="34">
        <v>8582.56</v>
      </c>
      <c r="H240" s="35"/>
      <c r="I240" s="33"/>
      <c r="J240" s="34"/>
      <c r="K240" s="33"/>
      <c r="L240" s="34"/>
      <c r="M240" s="33"/>
      <c r="N240" s="34">
        <v>8582.56</v>
      </c>
      <c r="O240" s="31">
        <v>46006</v>
      </c>
      <c r="P240" s="30">
        <v>2</v>
      </c>
      <c r="Q240" s="30" t="s">
        <v>1573</v>
      </c>
    </row>
    <row r="241" spans="1:17" x14ac:dyDescent="0.2">
      <c r="A241" s="54">
        <v>2133108</v>
      </c>
      <c r="B241" s="30" t="s">
        <v>9</v>
      </c>
      <c r="C241" s="30" t="s">
        <v>7</v>
      </c>
      <c r="D241" s="36" t="s">
        <v>1913</v>
      </c>
      <c r="E241" s="38" t="s">
        <v>1912</v>
      </c>
      <c r="F241" s="30" t="s">
        <v>58</v>
      </c>
      <c r="G241" s="34">
        <v>6271.51</v>
      </c>
      <c r="H241" s="35"/>
      <c r="I241" s="33"/>
      <c r="J241" s="34"/>
      <c r="K241" s="33"/>
      <c r="L241" s="34"/>
      <c r="M241" s="33"/>
      <c r="N241" s="34">
        <v>6271.51</v>
      </c>
      <c r="O241" s="31">
        <v>46006</v>
      </c>
      <c r="P241" s="30">
        <v>2</v>
      </c>
      <c r="Q241" s="30" t="s">
        <v>1573</v>
      </c>
    </row>
    <row r="242" spans="1:17" x14ac:dyDescent="0.2">
      <c r="A242" s="54">
        <v>2133108</v>
      </c>
      <c r="B242" s="30" t="s">
        <v>9</v>
      </c>
      <c r="C242" s="30" t="s">
        <v>7</v>
      </c>
      <c r="D242" s="36" t="s">
        <v>1911</v>
      </c>
      <c r="E242" s="38" t="s">
        <v>1910</v>
      </c>
      <c r="F242" s="30" t="s">
        <v>51</v>
      </c>
      <c r="G242" s="34">
        <v>3459.49</v>
      </c>
      <c r="H242" s="35"/>
      <c r="I242" s="33"/>
      <c r="J242" s="34"/>
      <c r="K242" s="33"/>
      <c r="L242" s="34"/>
      <c r="M242" s="33"/>
      <c r="N242" s="34">
        <v>3459.49</v>
      </c>
      <c r="O242" s="31">
        <v>46006</v>
      </c>
      <c r="P242" s="30">
        <v>2</v>
      </c>
      <c r="Q242" s="30" t="s">
        <v>1573</v>
      </c>
    </row>
    <row r="243" spans="1:17" x14ac:dyDescent="0.2">
      <c r="A243" s="54">
        <v>2133108</v>
      </c>
      <c r="B243" s="30" t="s">
        <v>9</v>
      </c>
      <c r="C243" s="30" t="s">
        <v>7</v>
      </c>
      <c r="D243" s="36" t="s">
        <v>1909</v>
      </c>
      <c r="E243" s="38" t="s">
        <v>1908</v>
      </c>
      <c r="F243" s="30" t="s">
        <v>52</v>
      </c>
      <c r="G243" s="34">
        <v>8993.74</v>
      </c>
      <c r="H243" s="35"/>
      <c r="I243" s="33"/>
      <c r="J243" s="34"/>
      <c r="K243" s="33"/>
      <c r="L243" s="34"/>
      <c r="M243" s="33"/>
      <c r="N243" s="34">
        <v>8993.74</v>
      </c>
      <c r="O243" s="31">
        <v>46006</v>
      </c>
      <c r="P243" s="30">
        <v>2</v>
      </c>
      <c r="Q243" s="30" t="s">
        <v>1573</v>
      </c>
    </row>
    <row r="244" spans="1:17" x14ac:dyDescent="0.2">
      <c r="A244" s="54">
        <v>2133108</v>
      </c>
      <c r="B244" s="30" t="s">
        <v>9</v>
      </c>
      <c r="C244" s="30" t="s">
        <v>7</v>
      </c>
      <c r="D244" s="36" t="s">
        <v>1907</v>
      </c>
      <c r="E244" s="38" t="s">
        <v>1906</v>
      </c>
      <c r="F244" s="30" t="s">
        <v>45</v>
      </c>
      <c r="G244" s="34">
        <v>5444.45</v>
      </c>
      <c r="H244" s="35"/>
      <c r="I244" s="33"/>
      <c r="J244" s="34"/>
      <c r="K244" s="33"/>
      <c r="L244" s="34"/>
      <c r="M244" s="33"/>
      <c r="N244" s="34">
        <v>5444.45</v>
      </c>
      <c r="O244" s="31">
        <v>46006</v>
      </c>
      <c r="P244" s="30">
        <v>2</v>
      </c>
      <c r="Q244" s="30" t="s">
        <v>1573</v>
      </c>
    </row>
    <row r="245" spans="1:17" x14ac:dyDescent="0.2">
      <c r="A245" s="54">
        <v>2133108</v>
      </c>
      <c r="B245" s="30" t="s">
        <v>9</v>
      </c>
      <c r="C245" s="30" t="s">
        <v>10</v>
      </c>
      <c r="D245" s="36" t="s">
        <v>1905</v>
      </c>
      <c r="E245" s="38" t="s">
        <v>1904</v>
      </c>
      <c r="F245" s="30" t="s">
        <v>55</v>
      </c>
      <c r="G245" s="34">
        <v>18009.21</v>
      </c>
      <c r="H245" s="35"/>
      <c r="I245" s="33"/>
      <c r="J245" s="34"/>
      <c r="K245" s="33"/>
      <c r="L245" s="34"/>
      <c r="M245" s="33"/>
      <c r="N245" s="34">
        <v>18009.21</v>
      </c>
      <c r="O245" s="31">
        <v>46006</v>
      </c>
      <c r="P245" s="30">
        <v>0.4</v>
      </c>
      <c r="Q245" s="30" t="s">
        <v>1573</v>
      </c>
    </row>
    <row r="246" spans="1:17" x14ac:dyDescent="0.2">
      <c r="A246" s="54">
        <v>2133108</v>
      </c>
      <c r="B246" s="30" t="s">
        <v>9</v>
      </c>
      <c r="C246" s="30" t="s">
        <v>10</v>
      </c>
      <c r="D246" s="36" t="s">
        <v>1903</v>
      </c>
      <c r="E246" s="38" t="s">
        <v>1902</v>
      </c>
      <c r="F246" s="30" t="s">
        <v>55</v>
      </c>
      <c r="G246" s="34">
        <v>9004.6</v>
      </c>
      <c r="H246" s="35"/>
      <c r="I246" s="33"/>
      <c r="J246" s="34"/>
      <c r="K246" s="33"/>
      <c r="L246" s="34"/>
      <c r="M246" s="33"/>
      <c r="N246" s="34">
        <v>9004.6</v>
      </c>
      <c r="O246" s="31">
        <v>46006</v>
      </c>
      <c r="P246" s="30">
        <v>0.4</v>
      </c>
      <c r="Q246" s="30" t="s">
        <v>1573</v>
      </c>
    </row>
    <row r="247" spans="1:17" x14ac:dyDescent="0.2">
      <c r="A247" s="54">
        <v>2133108</v>
      </c>
      <c r="B247" s="30" t="s">
        <v>9</v>
      </c>
      <c r="C247" s="30" t="s">
        <v>10</v>
      </c>
      <c r="D247" s="36" t="s">
        <v>1901</v>
      </c>
      <c r="E247" s="38" t="s">
        <v>1900</v>
      </c>
      <c r="F247" s="30" t="s">
        <v>55</v>
      </c>
      <c r="G247" s="34">
        <v>3907.66</v>
      </c>
      <c r="H247" s="35"/>
      <c r="I247" s="33"/>
      <c r="J247" s="34"/>
      <c r="K247" s="33"/>
      <c r="L247" s="34"/>
      <c r="M247" s="33"/>
      <c r="N247" s="34">
        <v>3907.66</v>
      </c>
      <c r="O247" s="31">
        <v>46006</v>
      </c>
      <c r="P247" s="30">
        <v>0.4</v>
      </c>
      <c r="Q247" s="30" t="s">
        <v>1573</v>
      </c>
    </row>
    <row r="248" spans="1:17" x14ac:dyDescent="0.2">
      <c r="A248" s="54">
        <v>2133108</v>
      </c>
      <c r="B248" s="30" t="s">
        <v>9</v>
      </c>
      <c r="C248" s="30" t="s">
        <v>10</v>
      </c>
      <c r="D248" s="36" t="s">
        <v>1899</v>
      </c>
      <c r="E248" s="38" t="s">
        <v>1898</v>
      </c>
      <c r="F248" s="30" t="s">
        <v>58</v>
      </c>
      <c r="G248" s="34">
        <v>6931.86</v>
      </c>
      <c r="H248" s="35"/>
      <c r="I248" s="33"/>
      <c r="J248" s="34"/>
      <c r="K248" s="33"/>
      <c r="L248" s="34"/>
      <c r="M248" s="33"/>
      <c r="N248" s="34">
        <v>6931.86</v>
      </c>
      <c r="O248" s="31">
        <v>46006</v>
      </c>
      <c r="P248" s="30">
        <v>0.4</v>
      </c>
      <c r="Q248" s="30" t="s">
        <v>1573</v>
      </c>
    </row>
    <row r="249" spans="1:17" x14ac:dyDescent="0.2">
      <c r="A249" s="54">
        <v>2133108</v>
      </c>
      <c r="B249" s="30" t="s">
        <v>9</v>
      </c>
      <c r="C249" s="30" t="s">
        <v>10</v>
      </c>
      <c r="D249" s="36" t="s">
        <v>1897</v>
      </c>
      <c r="E249" s="38" t="s">
        <v>1896</v>
      </c>
      <c r="F249" s="30" t="s">
        <v>58</v>
      </c>
      <c r="G249" s="34">
        <v>3465.93</v>
      </c>
      <c r="H249" s="35"/>
      <c r="I249" s="33"/>
      <c r="J249" s="34"/>
      <c r="K249" s="33"/>
      <c r="L249" s="34"/>
      <c r="M249" s="33"/>
      <c r="N249" s="34">
        <v>3465.93</v>
      </c>
      <c r="O249" s="31">
        <v>46006</v>
      </c>
      <c r="P249" s="30">
        <v>0.4</v>
      </c>
      <c r="Q249" s="30" t="s">
        <v>1573</v>
      </c>
    </row>
    <row r="250" spans="1:17" x14ac:dyDescent="0.2">
      <c r="A250" s="54">
        <v>2133108</v>
      </c>
      <c r="B250" s="30" t="s">
        <v>9</v>
      </c>
      <c r="C250" s="30" t="s">
        <v>10</v>
      </c>
      <c r="D250" s="36" t="s">
        <v>1895</v>
      </c>
      <c r="E250" s="38" t="s">
        <v>1894</v>
      </c>
      <c r="F250" s="30" t="s">
        <v>58</v>
      </c>
      <c r="G250" s="34">
        <v>3380.98</v>
      </c>
      <c r="H250" s="35"/>
      <c r="I250" s="33"/>
      <c r="J250" s="34"/>
      <c r="K250" s="33"/>
      <c r="L250" s="34"/>
      <c r="M250" s="33"/>
      <c r="N250" s="34">
        <v>3380.98</v>
      </c>
      <c r="O250" s="31">
        <v>46006</v>
      </c>
      <c r="P250" s="30">
        <v>0.4</v>
      </c>
      <c r="Q250" s="30" t="s">
        <v>1573</v>
      </c>
    </row>
    <row r="251" spans="1:17" x14ac:dyDescent="0.2">
      <c r="A251" s="54">
        <v>2133108</v>
      </c>
      <c r="B251" s="30" t="s">
        <v>9</v>
      </c>
      <c r="C251" s="30" t="s">
        <v>10</v>
      </c>
      <c r="D251" s="36" t="s">
        <v>1893</v>
      </c>
      <c r="E251" s="38" t="s">
        <v>1892</v>
      </c>
      <c r="F251" s="30" t="s">
        <v>58</v>
      </c>
      <c r="G251" s="34">
        <v>1189.29</v>
      </c>
      <c r="H251" s="35"/>
      <c r="I251" s="33"/>
      <c r="J251" s="34"/>
      <c r="K251" s="33"/>
      <c r="L251" s="34"/>
      <c r="M251" s="33"/>
      <c r="N251" s="34">
        <v>1189.29</v>
      </c>
      <c r="O251" s="31">
        <v>46006</v>
      </c>
      <c r="P251" s="30">
        <v>0.4</v>
      </c>
      <c r="Q251" s="30" t="s">
        <v>1573</v>
      </c>
    </row>
    <row r="252" spans="1:17" x14ac:dyDescent="0.2">
      <c r="A252" s="54">
        <v>2133108</v>
      </c>
      <c r="B252" s="30" t="s">
        <v>9</v>
      </c>
      <c r="C252" s="30" t="s">
        <v>10</v>
      </c>
      <c r="D252" s="36" t="s">
        <v>1891</v>
      </c>
      <c r="E252" s="38" t="s">
        <v>1890</v>
      </c>
      <c r="F252" s="30" t="s">
        <v>51</v>
      </c>
      <c r="G252" s="34">
        <v>9242.4699999999993</v>
      </c>
      <c r="H252" s="35"/>
      <c r="I252" s="33"/>
      <c r="J252" s="34"/>
      <c r="K252" s="33"/>
      <c r="L252" s="34"/>
      <c r="M252" s="33"/>
      <c r="N252" s="34">
        <v>9242.4699999999993</v>
      </c>
      <c r="O252" s="31">
        <v>46006</v>
      </c>
      <c r="P252" s="30">
        <v>0.4</v>
      </c>
      <c r="Q252" s="30" t="s">
        <v>1573</v>
      </c>
    </row>
    <row r="253" spans="1:17" x14ac:dyDescent="0.2">
      <c r="A253" s="54">
        <v>2133108</v>
      </c>
      <c r="B253" s="30" t="s">
        <v>9</v>
      </c>
      <c r="C253" s="30" t="s">
        <v>10</v>
      </c>
      <c r="D253" s="36" t="s">
        <v>1889</v>
      </c>
      <c r="E253" s="38" t="s">
        <v>1888</v>
      </c>
      <c r="F253" s="30" t="s">
        <v>51</v>
      </c>
      <c r="G253" s="34">
        <v>2378.58</v>
      </c>
      <c r="H253" s="35"/>
      <c r="I253" s="33"/>
      <c r="J253" s="34"/>
      <c r="K253" s="33"/>
      <c r="L253" s="34"/>
      <c r="M253" s="33"/>
      <c r="N253" s="34">
        <v>2378.58</v>
      </c>
      <c r="O253" s="31">
        <v>46006</v>
      </c>
      <c r="P253" s="30">
        <v>0.4</v>
      </c>
      <c r="Q253" s="30" t="s">
        <v>1573</v>
      </c>
    </row>
    <row r="254" spans="1:17" x14ac:dyDescent="0.2">
      <c r="A254" s="54">
        <v>2133108</v>
      </c>
      <c r="B254" s="30" t="s">
        <v>9</v>
      </c>
      <c r="C254" s="30" t="s">
        <v>10</v>
      </c>
      <c r="D254" s="36" t="s">
        <v>1887</v>
      </c>
      <c r="E254" s="38" t="s">
        <v>1886</v>
      </c>
      <c r="F254" s="30" t="s">
        <v>51</v>
      </c>
      <c r="G254" s="34">
        <v>5436.75</v>
      </c>
      <c r="H254" s="35"/>
      <c r="I254" s="33"/>
      <c r="J254" s="34"/>
      <c r="K254" s="33"/>
      <c r="L254" s="34"/>
      <c r="M254" s="33"/>
      <c r="N254" s="34">
        <v>5436.75</v>
      </c>
      <c r="O254" s="31">
        <v>46006</v>
      </c>
      <c r="P254" s="30">
        <v>0.4</v>
      </c>
      <c r="Q254" s="30" t="s">
        <v>1573</v>
      </c>
    </row>
    <row r="255" spans="1:17" x14ac:dyDescent="0.2">
      <c r="A255" s="54">
        <v>2133108</v>
      </c>
      <c r="B255" s="30" t="s">
        <v>9</v>
      </c>
      <c r="C255" s="30" t="s">
        <v>10</v>
      </c>
      <c r="D255" s="36" t="s">
        <v>1885</v>
      </c>
      <c r="E255" s="38" t="s">
        <v>1884</v>
      </c>
      <c r="F255" s="30" t="s">
        <v>52</v>
      </c>
      <c r="G255" s="34">
        <v>30785.54</v>
      </c>
      <c r="H255" s="35"/>
      <c r="I255" s="33"/>
      <c r="J255" s="34"/>
      <c r="K255" s="33"/>
      <c r="L255" s="34"/>
      <c r="M255" s="33"/>
      <c r="N255" s="34">
        <v>30785.54</v>
      </c>
      <c r="O255" s="31">
        <v>46006</v>
      </c>
      <c r="P255" s="30">
        <v>0.4</v>
      </c>
      <c r="Q255" s="30" t="s">
        <v>1573</v>
      </c>
    </row>
    <row r="256" spans="1:17" x14ac:dyDescent="0.2">
      <c r="A256" s="54">
        <v>2133108</v>
      </c>
      <c r="B256" s="30" t="s">
        <v>9</v>
      </c>
      <c r="C256" s="30" t="s">
        <v>10</v>
      </c>
      <c r="D256" s="36" t="s">
        <v>1883</v>
      </c>
      <c r="E256" s="38" t="s">
        <v>1882</v>
      </c>
      <c r="F256" s="30" t="s">
        <v>52</v>
      </c>
      <c r="G256" s="34">
        <v>15341.82</v>
      </c>
      <c r="H256" s="35"/>
      <c r="I256" s="33"/>
      <c r="J256" s="34"/>
      <c r="K256" s="33"/>
      <c r="L256" s="34"/>
      <c r="M256" s="33"/>
      <c r="N256" s="34">
        <v>15341.82</v>
      </c>
      <c r="O256" s="31">
        <v>46006</v>
      </c>
      <c r="P256" s="30">
        <v>0.4</v>
      </c>
      <c r="Q256" s="30" t="s">
        <v>1573</v>
      </c>
    </row>
    <row r="257" spans="1:17" x14ac:dyDescent="0.2">
      <c r="A257" s="54">
        <v>2133108</v>
      </c>
      <c r="B257" s="30" t="s">
        <v>9</v>
      </c>
      <c r="C257" s="30" t="s">
        <v>10</v>
      </c>
      <c r="D257" s="36" t="s">
        <v>1881</v>
      </c>
      <c r="E257" s="38" t="s">
        <v>1880</v>
      </c>
      <c r="F257" s="30" t="s">
        <v>52</v>
      </c>
      <c r="G257" s="34">
        <v>5062.97</v>
      </c>
      <c r="H257" s="35"/>
      <c r="I257" s="33"/>
      <c r="J257" s="34"/>
      <c r="K257" s="33"/>
      <c r="L257" s="34"/>
      <c r="M257" s="33"/>
      <c r="N257" s="34">
        <v>5062.97</v>
      </c>
      <c r="O257" s="31">
        <v>46006</v>
      </c>
      <c r="P257" s="30">
        <v>0.4</v>
      </c>
      <c r="Q257" s="30" t="s">
        <v>1573</v>
      </c>
    </row>
    <row r="258" spans="1:17" x14ac:dyDescent="0.2">
      <c r="A258" s="54">
        <v>2133108</v>
      </c>
      <c r="B258" s="30" t="s">
        <v>9</v>
      </c>
      <c r="C258" s="30" t="s">
        <v>10</v>
      </c>
      <c r="D258" s="36" t="s">
        <v>1879</v>
      </c>
      <c r="E258" s="38" t="s">
        <v>1878</v>
      </c>
      <c r="F258" s="30" t="s">
        <v>45</v>
      </c>
      <c r="G258" s="34">
        <v>10805.52</v>
      </c>
      <c r="H258" s="35"/>
      <c r="I258" s="33"/>
      <c r="J258" s="34"/>
      <c r="K258" s="33"/>
      <c r="L258" s="34"/>
      <c r="M258" s="33"/>
      <c r="N258" s="34">
        <v>10805.52</v>
      </c>
      <c r="O258" s="31">
        <v>46006</v>
      </c>
      <c r="P258" s="30">
        <v>0.4</v>
      </c>
      <c r="Q258" s="30" t="s">
        <v>1573</v>
      </c>
    </row>
    <row r="259" spans="1:17" x14ac:dyDescent="0.2">
      <c r="A259" s="54">
        <v>2133108</v>
      </c>
      <c r="B259" s="30" t="s">
        <v>9</v>
      </c>
      <c r="C259" s="30" t="s">
        <v>10</v>
      </c>
      <c r="D259" s="36" t="s">
        <v>1877</v>
      </c>
      <c r="E259" s="38" t="s">
        <v>1876</v>
      </c>
      <c r="F259" s="30" t="s">
        <v>45</v>
      </c>
      <c r="G259" s="34">
        <v>5402.78</v>
      </c>
      <c r="H259" s="35"/>
      <c r="I259" s="33"/>
      <c r="J259" s="34"/>
      <c r="K259" s="33"/>
      <c r="L259" s="34"/>
      <c r="M259" s="33"/>
      <c r="N259" s="34">
        <v>5402.78</v>
      </c>
      <c r="O259" s="31">
        <v>46006</v>
      </c>
      <c r="P259" s="30">
        <v>0.4</v>
      </c>
      <c r="Q259" s="30" t="s">
        <v>1573</v>
      </c>
    </row>
    <row r="260" spans="1:17" x14ac:dyDescent="0.2">
      <c r="A260" s="54">
        <v>2133108</v>
      </c>
      <c r="B260" s="30" t="s">
        <v>9</v>
      </c>
      <c r="C260" s="30" t="s">
        <v>10</v>
      </c>
      <c r="D260" s="36" t="s">
        <v>1875</v>
      </c>
      <c r="E260" s="38" t="s">
        <v>1874</v>
      </c>
      <c r="F260" s="30" t="s">
        <v>45</v>
      </c>
      <c r="G260" s="34">
        <v>6863.89</v>
      </c>
      <c r="H260" s="35"/>
      <c r="I260" s="33"/>
      <c r="J260" s="34"/>
      <c r="K260" s="33"/>
      <c r="L260" s="34"/>
      <c r="M260" s="33"/>
      <c r="N260" s="34">
        <v>6863.89</v>
      </c>
      <c r="O260" s="31">
        <v>46006</v>
      </c>
      <c r="P260" s="30">
        <v>0.4</v>
      </c>
      <c r="Q260" s="30" t="s">
        <v>1573</v>
      </c>
    </row>
    <row r="261" spans="1:17" x14ac:dyDescent="0.2">
      <c r="A261" s="54">
        <v>2133108</v>
      </c>
      <c r="B261" s="30" t="s">
        <v>9</v>
      </c>
      <c r="C261" s="30" t="s">
        <v>6</v>
      </c>
      <c r="D261" s="39" t="s">
        <v>1873</v>
      </c>
      <c r="E261" s="38" t="s">
        <v>1872</v>
      </c>
      <c r="F261" s="38" t="s">
        <v>60</v>
      </c>
      <c r="G261" s="34">
        <v>1791.86</v>
      </c>
      <c r="H261" s="35"/>
      <c r="I261" s="33"/>
      <c r="J261" s="34"/>
      <c r="K261" s="33"/>
      <c r="L261" s="34"/>
      <c r="M261" s="33"/>
      <c r="N261" s="34">
        <v>1791.86</v>
      </c>
      <c r="O261" s="31">
        <v>46006</v>
      </c>
      <c r="P261" s="30">
        <v>2</v>
      </c>
      <c r="Q261" s="30" t="s">
        <v>1573</v>
      </c>
    </row>
    <row r="262" spans="1:17" x14ac:dyDescent="0.2">
      <c r="A262" s="54">
        <v>2133108</v>
      </c>
      <c r="B262" s="30" t="s">
        <v>9</v>
      </c>
      <c r="C262" s="30" t="s">
        <v>6</v>
      </c>
      <c r="D262" s="39" t="s">
        <v>1871</v>
      </c>
      <c r="E262" s="38" t="s">
        <v>1870</v>
      </c>
      <c r="F262" s="38" t="s">
        <v>60</v>
      </c>
      <c r="G262" s="34">
        <v>1958.04</v>
      </c>
      <c r="H262" s="35"/>
      <c r="I262" s="33"/>
      <c r="J262" s="34"/>
      <c r="K262" s="33"/>
      <c r="L262" s="34"/>
      <c r="M262" s="33"/>
      <c r="N262" s="34">
        <v>1958.04</v>
      </c>
      <c r="O262" s="31">
        <v>46006</v>
      </c>
      <c r="P262" s="30">
        <v>2</v>
      </c>
      <c r="Q262" s="30" t="s">
        <v>1573</v>
      </c>
    </row>
    <row r="263" spans="1:17" x14ac:dyDescent="0.2">
      <c r="A263" s="54">
        <v>2133108</v>
      </c>
      <c r="B263" s="30" t="s">
        <v>9</v>
      </c>
      <c r="C263" s="30" t="s">
        <v>6</v>
      </c>
      <c r="D263" s="39" t="s">
        <v>1869</v>
      </c>
      <c r="E263" s="38" t="s">
        <v>1868</v>
      </c>
      <c r="F263" s="38" t="s">
        <v>474</v>
      </c>
      <c r="G263" s="34">
        <v>1387.01</v>
      </c>
      <c r="H263" s="35"/>
      <c r="I263" s="33"/>
      <c r="J263" s="34"/>
      <c r="K263" s="33"/>
      <c r="L263" s="34"/>
      <c r="M263" s="33"/>
      <c r="N263" s="34">
        <v>1387.01</v>
      </c>
      <c r="O263" s="31">
        <v>46006</v>
      </c>
      <c r="P263" s="30">
        <v>2</v>
      </c>
      <c r="Q263" s="30" t="s">
        <v>1573</v>
      </c>
    </row>
    <row r="264" spans="1:17" x14ac:dyDescent="0.2">
      <c r="A264" s="54">
        <v>2133108</v>
      </c>
      <c r="B264" s="30" t="s">
        <v>9</v>
      </c>
      <c r="C264" s="30" t="s">
        <v>6</v>
      </c>
      <c r="D264" s="39" t="s">
        <v>1867</v>
      </c>
      <c r="E264" s="38" t="s">
        <v>1866</v>
      </c>
      <c r="F264" s="38" t="s">
        <v>474</v>
      </c>
      <c r="G264" s="34">
        <v>651.59</v>
      </c>
      <c r="H264" s="35"/>
      <c r="I264" s="33"/>
      <c r="J264" s="34"/>
      <c r="K264" s="33"/>
      <c r="L264" s="34"/>
      <c r="M264" s="33"/>
      <c r="N264" s="34">
        <v>651.59</v>
      </c>
      <c r="O264" s="31">
        <v>46006</v>
      </c>
      <c r="P264" s="30">
        <v>2</v>
      </c>
      <c r="Q264" s="30" t="s">
        <v>1573</v>
      </c>
    </row>
    <row r="265" spans="1:17" x14ac:dyDescent="0.2">
      <c r="A265" s="54">
        <v>2133108</v>
      </c>
      <c r="B265" s="30" t="s">
        <v>9</v>
      </c>
      <c r="C265" s="30" t="s">
        <v>6</v>
      </c>
      <c r="D265" s="39" t="s">
        <v>1865</v>
      </c>
      <c r="E265" s="38" t="s">
        <v>1864</v>
      </c>
      <c r="F265" s="38" t="s">
        <v>44</v>
      </c>
      <c r="G265" s="34">
        <v>350.41</v>
      </c>
      <c r="H265" s="35"/>
      <c r="I265" s="33"/>
      <c r="J265" s="34"/>
      <c r="K265" s="33"/>
      <c r="L265" s="34"/>
      <c r="M265" s="33"/>
      <c r="N265" s="34">
        <v>350.41</v>
      </c>
      <c r="O265" s="31">
        <v>46006</v>
      </c>
      <c r="P265" s="30">
        <v>2</v>
      </c>
      <c r="Q265" s="30" t="s">
        <v>1573</v>
      </c>
    </row>
    <row r="266" spans="1:17" x14ac:dyDescent="0.2">
      <c r="A266" s="54">
        <v>2133108</v>
      </c>
      <c r="B266" s="30" t="s">
        <v>9</v>
      </c>
      <c r="C266" s="30" t="s">
        <v>6</v>
      </c>
      <c r="D266" s="39" t="s">
        <v>1863</v>
      </c>
      <c r="E266" s="38" t="s">
        <v>1862</v>
      </c>
      <c r="F266" s="38" t="s">
        <v>43</v>
      </c>
      <c r="G266" s="34">
        <v>350.41</v>
      </c>
      <c r="H266" s="35"/>
      <c r="I266" s="33"/>
      <c r="J266" s="34"/>
      <c r="K266" s="33"/>
      <c r="L266" s="34"/>
      <c r="M266" s="33"/>
      <c r="N266" s="34">
        <v>350.41</v>
      </c>
      <c r="O266" s="31">
        <v>46006</v>
      </c>
      <c r="P266" s="30">
        <v>2</v>
      </c>
      <c r="Q266" s="30" t="s">
        <v>1573</v>
      </c>
    </row>
    <row r="267" spans="1:17" x14ac:dyDescent="0.2">
      <c r="A267" s="54">
        <v>2133108</v>
      </c>
      <c r="B267" s="30" t="s">
        <v>9</v>
      </c>
      <c r="C267" s="30" t="s">
        <v>7</v>
      </c>
      <c r="D267" s="36" t="s">
        <v>1861</v>
      </c>
      <c r="E267" s="38" t="s">
        <v>1860</v>
      </c>
      <c r="F267" s="30" t="s">
        <v>60</v>
      </c>
      <c r="G267" s="34">
        <v>36296.29</v>
      </c>
      <c r="H267" s="35"/>
      <c r="I267" s="33"/>
      <c r="J267" s="34"/>
      <c r="K267" s="33"/>
      <c r="L267" s="34"/>
      <c r="M267" s="33"/>
      <c r="N267" s="34">
        <v>36296.29</v>
      </c>
      <c r="O267" s="31">
        <v>46006</v>
      </c>
      <c r="P267" s="30">
        <v>2</v>
      </c>
      <c r="Q267" s="30" t="s">
        <v>1573</v>
      </c>
    </row>
    <row r="268" spans="1:17" x14ac:dyDescent="0.2">
      <c r="A268" s="54">
        <v>2133108</v>
      </c>
      <c r="B268" s="30" t="s">
        <v>9</v>
      </c>
      <c r="C268" s="30" t="s">
        <v>7</v>
      </c>
      <c r="D268" s="36" t="s">
        <v>1859</v>
      </c>
      <c r="E268" s="38" t="s">
        <v>1858</v>
      </c>
      <c r="F268" s="30" t="s">
        <v>60</v>
      </c>
      <c r="G268" s="34">
        <v>29169.360000000001</v>
      </c>
      <c r="H268" s="35"/>
      <c r="I268" s="33"/>
      <c r="J268" s="34"/>
      <c r="K268" s="33"/>
      <c r="L268" s="34"/>
      <c r="M268" s="33"/>
      <c r="N268" s="34">
        <v>29169.360000000001</v>
      </c>
      <c r="O268" s="31">
        <v>46006</v>
      </c>
      <c r="P268" s="30">
        <v>2</v>
      </c>
      <c r="Q268" s="30" t="s">
        <v>1573</v>
      </c>
    </row>
    <row r="269" spans="1:17" x14ac:dyDescent="0.2">
      <c r="A269" s="54">
        <v>2133108</v>
      </c>
      <c r="B269" s="30" t="s">
        <v>9</v>
      </c>
      <c r="C269" s="30" t="s">
        <v>7</v>
      </c>
      <c r="D269" s="36" t="s">
        <v>1857</v>
      </c>
      <c r="E269" s="38" t="s">
        <v>1856</v>
      </c>
      <c r="F269" s="30" t="s">
        <v>474</v>
      </c>
      <c r="G269" s="34">
        <v>6644.86</v>
      </c>
      <c r="H269" s="35"/>
      <c r="I269" s="33"/>
      <c r="J269" s="34"/>
      <c r="K269" s="33"/>
      <c r="L269" s="34"/>
      <c r="M269" s="33"/>
      <c r="N269" s="34">
        <v>6644.86</v>
      </c>
      <c r="O269" s="31">
        <v>46006</v>
      </c>
      <c r="P269" s="30">
        <v>2</v>
      </c>
      <c r="Q269" s="30" t="s">
        <v>1573</v>
      </c>
    </row>
    <row r="270" spans="1:17" x14ac:dyDescent="0.2">
      <c r="A270" s="54">
        <v>2133108</v>
      </c>
      <c r="B270" s="30" t="s">
        <v>9</v>
      </c>
      <c r="C270" s="30" t="s">
        <v>7</v>
      </c>
      <c r="D270" s="36" t="s">
        <v>1855</v>
      </c>
      <c r="E270" s="38" t="s">
        <v>1854</v>
      </c>
      <c r="F270" s="30" t="s">
        <v>474</v>
      </c>
      <c r="G270" s="34">
        <v>9244.2199999999993</v>
      </c>
      <c r="H270" s="35"/>
      <c r="I270" s="33"/>
      <c r="J270" s="34"/>
      <c r="K270" s="33"/>
      <c r="L270" s="34"/>
      <c r="M270" s="33"/>
      <c r="N270" s="34">
        <v>9244.2199999999993</v>
      </c>
      <c r="O270" s="31">
        <v>46006</v>
      </c>
      <c r="P270" s="30">
        <v>2</v>
      </c>
      <c r="Q270" s="30" t="s">
        <v>1573</v>
      </c>
    </row>
    <row r="271" spans="1:17" x14ac:dyDescent="0.2">
      <c r="A271" s="54">
        <v>2133108</v>
      </c>
      <c r="B271" s="30" t="s">
        <v>9</v>
      </c>
      <c r="C271" s="30" t="s">
        <v>7</v>
      </c>
      <c r="D271" s="36" t="s">
        <v>1853</v>
      </c>
      <c r="E271" s="38" t="s">
        <v>1852</v>
      </c>
      <c r="F271" s="30" t="s">
        <v>44</v>
      </c>
      <c r="G271" s="34">
        <v>2722.22</v>
      </c>
      <c r="H271" s="35"/>
      <c r="I271" s="33"/>
      <c r="J271" s="34"/>
      <c r="K271" s="33"/>
      <c r="L271" s="34"/>
      <c r="M271" s="33"/>
      <c r="N271" s="34">
        <v>2722.22</v>
      </c>
      <c r="O271" s="31">
        <v>46006</v>
      </c>
      <c r="P271" s="30">
        <v>2</v>
      </c>
      <c r="Q271" s="30" t="s">
        <v>1573</v>
      </c>
    </row>
    <row r="272" spans="1:17" x14ac:dyDescent="0.2">
      <c r="A272" s="54">
        <v>2133108</v>
      </c>
      <c r="B272" s="30" t="s">
        <v>9</v>
      </c>
      <c r="C272" s="30" t="s">
        <v>7</v>
      </c>
      <c r="D272" s="36" t="s">
        <v>1851</v>
      </c>
      <c r="E272" s="38" t="s">
        <v>1850</v>
      </c>
      <c r="F272" s="30" t="s">
        <v>43</v>
      </c>
      <c r="G272" s="34">
        <v>1833.72</v>
      </c>
      <c r="H272" s="35"/>
      <c r="I272" s="33"/>
      <c r="J272" s="34"/>
      <c r="K272" s="33"/>
      <c r="L272" s="34"/>
      <c r="M272" s="33"/>
      <c r="N272" s="34">
        <v>1833.72</v>
      </c>
      <c r="O272" s="31">
        <v>46006</v>
      </c>
      <c r="P272" s="30">
        <v>2</v>
      </c>
      <c r="Q272" s="30" t="s">
        <v>1573</v>
      </c>
    </row>
    <row r="273" spans="1:17" x14ac:dyDescent="0.2">
      <c r="A273" s="54">
        <v>2133108</v>
      </c>
      <c r="B273" s="30" t="s">
        <v>9</v>
      </c>
      <c r="C273" s="30" t="s">
        <v>10</v>
      </c>
      <c r="D273" s="36" t="s">
        <v>1849</v>
      </c>
      <c r="E273" s="38" t="s">
        <v>1848</v>
      </c>
      <c r="F273" s="30" t="s">
        <v>60</v>
      </c>
      <c r="G273" s="34">
        <v>58716.81</v>
      </c>
      <c r="H273" s="35"/>
      <c r="I273" s="33"/>
      <c r="J273" s="34"/>
      <c r="K273" s="33"/>
      <c r="L273" s="34"/>
      <c r="M273" s="33"/>
      <c r="N273" s="34">
        <v>58716.81</v>
      </c>
      <c r="O273" s="31">
        <v>46006</v>
      </c>
      <c r="P273" s="30">
        <v>0.4</v>
      </c>
      <c r="Q273" s="30" t="s">
        <v>1573</v>
      </c>
    </row>
    <row r="274" spans="1:17" x14ac:dyDescent="0.2">
      <c r="A274" s="54">
        <v>2133108</v>
      </c>
      <c r="B274" s="30" t="s">
        <v>9</v>
      </c>
      <c r="C274" s="30" t="s">
        <v>10</v>
      </c>
      <c r="D274" s="36" t="s">
        <v>1847</v>
      </c>
      <c r="E274" s="38" t="s">
        <v>1846</v>
      </c>
      <c r="F274" s="30" t="s">
        <v>60</v>
      </c>
      <c r="G274" s="34">
        <v>59906.1</v>
      </c>
      <c r="H274" s="35"/>
      <c r="I274" s="33"/>
      <c r="J274" s="34"/>
      <c r="K274" s="33"/>
      <c r="L274" s="34"/>
      <c r="M274" s="33"/>
      <c r="N274" s="34">
        <v>59906.1</v>
      </c>
      <c r="O274" s="31">
        <v>46006</v>
      </c>
      <c r="P274" s="30">
        <v>0.4</v>
      </c>
      <c r="Q274" s="30" t="s">
        <v>1573</v>
      </c>
    </row>
    <row r="275" spans="1:17" x14ac:dyDescent="0.2">
      <c r="A275" s="54">
        <v>2133108</v>
      </c>
      <c r="B275" s="30" t="s">
        <v>9</v>
      </c>
      <c r="C275" s="30" t="s">
        <v>10</v>
      </c>
      <c r="D275" s="36" t="s">
        <v>1845</v>
      </c>
      <c r="E275" s="38" t="s">
        <v>1844</v>
      </c>
      <c r="F275" s="30" t="s">
        <v>60</v>
      </c>
      <c r="G275" s="34">
        <v>51784.98</v>
      </c>
      <c r="H275" s="35"/>
      <c r="I275" s="33"/>
      <c r="J275" s="34"/>
      <c r="K275" s="33"/>
      <c r="L275" s="34"/>
      <c r="M275" s="33"/>
      <c r="N275" s="34">
        <v>51784.98</v>
      </c>
      <c r="O275" s="31">
        <v>46006</v>
      </c>
      <c r="P275" s="30">
        <v>0.4</v>
      </c>
      <c r="Q275" s="30" t="s">
        <v>1573</v>
      </c>
    </row>
    <row r="276" spans="1:17" x14ac:dyDescent="0.2">
      <c r="A276" s="54">
        <v>2133108</v>
      </c>
      <c r="B276" s="30" t="s">
        <v>9</v>
      </c>
      <c r="C276" s="30" t="s">
        <v>10</v>
      </c>
      <c r="D276" s="36" t="s">
        <v>1843</v>
      </c>
      <c r="E276" s="38" t="s">
        <v>1842</v>
      </c>
      <c r="F276" s="30" t="s">
        <v>60</v>
      </c>
      <c r="G276" s="34">
        <v>52090.78</v>
      </c>
      <c r="H276" s="35"/>
      <c r="I276" s="33"/>
      <c r="J276" s="34"/>
      <c r="K276" s="33"/>
      <c r="L276" s="34"/>
      <c r="M276" s="33"/>
      <c r="N276" s="34">
        <v>52090.78</v>
      </c>
      <c r="O276" s="31">
        <v>46006</v>
      </c>
      <c r="P276" s="30">
        <v>0.4</v>
      </c>
      <c r="Q276" s="30" t="s">
        <v>1573</v>
      </c>
    </row>
    <row r="277" spans="1:17" x14ac:dyDescent="0.2">
      <c r="A277" s="54">
        <v>2133108</v>
      </c>
      <c r="B277" s="30" t="s">
        <v>9</v>
      </c>
      <c r="C277" s="30" t="s">
        <v>10</v>
      </c>
      <c r="D277" s="36" t="s">
        <v>1841</v>
      </c>
      <c r="E277" s="38" t="s">
        <v>1840</v>
      </c>
      <c r="F277" s="30" t="s">
        <v>60</v>
      </c>
      <c r="G277" s="34">
        <v>18484.939999999999</v>
      </c>
      <c r="H277" s="35"/>
      <c r="I277" s="33"/>
      <c r="J277" s="34"/>
      <c r="K277" s="33"/>
      <c r="L277" s="34"/>
      <c r="M277" s="33"/>
      <c r="N277" s="34">
        <v>18484.939999999999</v>
      </c>
      <c r="O277" s="31">
        <v>46006</v>
      </c>
      <c r="P277" s="30">
        <v>0.4</v>
      </c>
      <c r="Q277" s="30" t="s">
        <v>1573</v>
      </c>
    </row>
    <row r="278" spans="1:17" x14ac:dyDescent="0.2">
      <c r="A278" s="54">
        <v>2133108</v>
      </c>
      <c r="B278" s="30" t="s">
        <v>9</v>
      </c>
      <c r="C278" s="30" t="s">
        <v>10</v>
      </c>
      <c r="D278" s="36" t="s">
        <v>1839</v>
      </c>
      <c r="E278" s="38" t="s">
        <v>1838</v>
      </c>
      <c r="F278" s="30" t="s">
        <v>60</v>
      </c>
      <c r="G278" s="34">
        <v>16751.96</v>
      </c>
      <c r="H278" s="35"/>
      <c r="I278" s="33"/>
      <c r="J278" s="34"/>
      <c r="K278" s="33"/>
      <c r="L278" s="34"/>
      <c r="M278" s="33"/>
      <c r="N278" s="34">
        <v>16751.96</v>
      </c>
      <c r="O278" s="31">
        <v>46006</v>
      </c>
      <c r="P278" s="30">
        <v>0.4</v>
      </c>
      <c r="Q278" s="30" t="s">
        <v>1573</v>
      </c>
    </row>
    <row r="279" spans="1:17" x14ac:dyDescent="0.2">
      <c r="A279" s="54">
        <v>2133108</v>
      </c>
      <c r="B279" s="30" t="s">
        <v>9</v>
      </c>
      <c r="C279" s="30" t="s">
        <v>10</v>
      </c>
      <c r="D279" s="36" t="s">
        <v>1837</v>
      </c>
      <c r="E279" s="38" t="s">
        <v>1836</v>
      </c>
      <c r="F279" s="30" t="s">
        <v>44</v>
      </c>
      <c r="G279" s="34">
        <v>6320.2</v>
      </c>
      <c r="H279" s="35"/>
      <c r="I279" s="33"/>
      <c r="J279" s="34"/>
      <c r="K279" s="33"/>
      <c r="L279" s="34"/>
      <c r="M279" s="33"/>
      <c r="N279" s="34">
        <v>6320.2</v>
      </c>
      <c r="O279" s="31">
        <v>46006</v>
      </c>
      <c r="P279" s="30">
        <v>0.4</v>
      </c>
      <c r="Q279" s="30" t="s">
        <v>1573</v>
      </c>
    </row>
    <row r="280" spans="1:17" x14ac:dyDescent="0.2">
      <c r="A280" s="54">
        <v>2133108</v>
      </c>
      <c r="B280" s="30" t="s">
        <v>9</v>
      </c>
      <c r="C280" s="30" t="s">
        <v>10</v>
      </c>
      <c r="D280" s="36" t="s">
        <v>1835</v>
      </c>
      <c r="E280" s="38" t="s">
        <v>1834</v>
      </c>
      <c r="F280" s="30" t="s">
        <v>44</v>
      </c>
      <c r="G280" s="34">
        <v>3160.1</v>
      </c>
      <c r="H280" s="35"/>
      <c r="I280" s="33"/>
      <c r="J280" s="34"/>
      <c r="K280" s="33"/>
      <c r="L280" s="34"/>
      <c r="M280" s="33"/>
      <c r="N280" s="34">
        <v>3160.1</v>
      </c>
      <c r="O280" s="31">
        <v>46006</v>
      </c>
      <c r="P280" s="30">
        <v>0.4</v>
      </c>
      <c r="Q280" s="30" t="s">
        <v>1573</v>
      </c>
    </row>
    <row r="281" spans="1:17" x14ac:dyDescent="0.2">
      <c r="A281" s="54">
        <v>2133108</v>
      </c>
      <c r="B281" s="30" t="s">
        <v>9</v>
      </c>
      <c r="C281" s="30" t="s">
        <v>10</v>
      </c>
      <c r="D281" s="36" t="s">
        <v>1833</v>
      </c>
      <c r="E281" s="38" t="s">
        <v>1832</v>
      </c>
      <c r="F281" s="30" t="s">
        <v>44</v>
      </c>
      <c r="G281" s="34">
        <v>4349.3900000000003</v>
      </c>
      <c r="H281" s="35"/>
      <c r="I281" s="33"/>
      <c r="J281" s="34"/>
      <c r="K281" s="33"/>
      <c r="L281" s="34"/>
      <c r="M281" s="33"/>
      <c r="N281" s="34">
        <v>4349.3900000000003</v>
      </c>
      <c r="O281" s="31">
        <v>46006</v>
      </c>
      <c r="P281" s="30">
        <v>0.4</v>
      </c>
      <c r="Q281" s="30" t="s">
        <v>1573</v>
      </c>
    </row>
    <row r="282" spans="1:17" x14ac:dyDescent="0.2">
      <c r="A282" s="54">
        <v>2133108</v>
      </c>
      <c r="B282" s="30" t="s">
        <v>9</v>
      </c>
      <c r="C282" s="30" t="s">
        <v>10</v>
      </c>
      <c r="D282" s="36" t="s">
        <v>1831</v>
      </c>
      <c r="E282" s="38" t="s">
        <v>1830</v>
      </c>
      <c r="F282" s="30" t="s">
        <v>43</v>
      </c>
      <c r="G282" s="34">
        <v>3262.03</v>
      </c>
      <c r="H282" s="35"/>
      <c r="I282" s="33"/>
      <c r="J282" s="34"/>
      <c r="K282" s="33"/>
      <c r="L282" s="34"/>
      <c r="M282" s="33"/>
      <c r="N282" s="34">
        <v>3262.03</v>
      </c>
      <c r="O282" s="31">
        <v>46006</v>
      </c>
      <c r="P282" s="30">
        <v>0.4</v>
      </c>
      <c r="Q282" s="30" t="s">
        <v>1573</v>
      </c>
    </row>
    <row r="283" spans="1:17" x14ac:dyDescent="0.2">
      <c r="A283" s="54">
        <v>2133108</v>
      </c>
      <c r="B283" s="30" t="s">
        <v>9</v>
      </c>
      <c r="C283" s="30" t="s">
        <v>10</v>
      </c>
      <c r="D283" s="36" t="s">
        <v>1829</v>
      </c>
      <c r="E283" s="38" t="s">
        <v>1828</v>
      </c>
      <c r="F283" s="30" t="s">
        <v>43</v>
      </c>
      <c r="G283" s="34">
        <v>3262.03</v>
      </c>
      <c r="H283" s="35"/>
      <c r="I283" s="33"/>
      <c r="J283" s="34"/>
      <c r="K283" s="33"/>
      <c r="L283" s="34"/>
      <c r="M283" s="33"/>
      <c r="N283" s="34">
        <v>3262.03</v>
      </c>
      <c r="O283" s="31">
        <v>46006</v>
      </c>
      <c r="P283" s="30">
        <v>0.4</v>
      </c>
      <c r="Q283" s="30" t="s">
        <v>1573</v>
      </c>
    </row>
    <row r="284" spans="1:17" x14ac:dyDescent="0.2">
      <c r="A284" s="54">
        <v>2133108</v>
      </c>
      <c r="B284" s="30" t="s">
        <v>9</v>
      </c>
      <c r="C284" s="30" t="s">
        <v>10</v>
      </c>
      <c r="D284" s="36" t="s">
        <v>1827</v>
      </c>
      <c r="E284" s="38" t="s">
        <v>1826</v>
      </c>
      <c r="F284" s="30" t="s">
        <v>43</v>
      </c>
      <c r="G284" s="34">
        <v>6660</v>
      </c>
      <c r="H284" s="35"/>
      <c r="I284" s="33"/>
      <c r="J284" s="34"/>
      <c r="K284" s="33"/>
      <c r="L284" s="34"/>
      <c r="M284" s="33"/>
      <c r="N284" s="34">
        <v>6660</v>
      </c>
      <c r="O284" s="31">
        <v>46006</v>
      </c>
      <c r="P284" s="30">
        <v>0.4</v>
      </c>
      <c r="Q284" s="30" t="s">
        <v>1573</v>
      </c>
    </row>
    <row r="285" spans="1:17" x14ac:dyDescent="0.2">
      <c r="A285" s="54">
        <v>2133108</v>
      </c>
      <c r="B285" s="30" t="s">
        <v>9</v>
      </c>
      <c r="C285" s="30" t="s">
        <v>6</v>
      </c>
      <c r="D285" s="39" t="s">
        <v>1825</v>
      </c>
      <c r="E285" s="38" t="s">
        <v>1824</v>
      </c>
      <c r="F285" s="38" t="s">
        <v>49</v>
      </c>
      <c r="G285" s="34">
        <v>407.24</v>
      </c>
      <c r="H285" s="35"/>
      <c r="I285" s="33"/>
      <c r="J285" s="34"/>
      <c r="K285" s="33"/>
      <c r="L285" s="34"/>
      <c r="M285" s="33"/>
      <c r="N285" s="34">
        <v>407.24</v>
      </c>
      <c r="O285" s="31">
        <v>46006</v>
      </c>
      <c r="P285" s="30">
        <v>2</v>
      </c>
      <c r="Q285" s="30" t="s">
        <v>1573</v>
      </c>
    </row>
    <row r="286" spans="1:17" x14ac:dyDescent="0.2">
      <c r="A286" s="54">
        <v>2133108</v>
      </c>
      <c r="B286" s="30" t="s">
        <v>9</v>
      </c>
      <c r="C286" s="30" t="s">
        <v>6</v>
      </c>
      <c r="D286" s="39" t="s">
        <v>1823</v>
      </c>
      <c r="E286" s="38" t="s">
        <v>1822</v>
      </c>
      <c r="F286" s="38" t="s">
        <v>57</v>
      </c>
      <c r="G286" s="34">
        <v>407.24</v>
      </c>
      <c r="H286" s="35"/>
      <c r="I286" s="33"/>
      <c r="J286" s="34"/>
      <c r="K286" s="33"/>
      <c r="L286" s="34"/>
      <c r="M286" s="33"/>
      <c r="N286" s="34">
        <v>407.24</v>
      </c>
      <c r="O286" s="31">
        <v>46006</v>
      </c>
      <c r="P286" s="30">
        <v>2</v>
      </c>
      <c r="Q286" s="30" t="s">
        <v>1573</v>
      </c>
    </row>
    <row r="287" spans="1:17" x14ac:dyDescent="0.2">
      <c r="A287" s="54">
        <v>2133108</v>
      </c>
      <c r="B287" s="30" t="s">
        <v>9</v>
      </c>
      <c r="C287" s="30" t="s">
        <v>6</v>
      </c>
      <c r="D287" s="39" t="s">
        <v>1821</v>
      </c>
      <c r="E287" s="38" t="s">
        <v>1820</v>
      </c>
      <c r="F287" s="38" t="s">
        <v>54</v>
      </c>
      <c r="G287" s="34">
        <v>240.68</v>
      </c>
      <c r="H287" s="35"/>
      <c r="I287" s="33"/>
      <c r="J287" s="34"/>
      <c r="K287" s="33"/>
      <c r="L287" s="34"/>
      <c r="M287" s="33"/>
      <c r="N287" s="34">
        <v>240.68</v>
      </c>
      <c r="O287" s="31">
        <v>46006</v>
      </c>
      <c r="P287" s="30">
        <v>2</v>
      </c>
      <c r="Q287" s="30" t="s">
        <v>1573</v>
      </c>
    </row>
    <row r="288" spans="1:17" x14ac:dyDescent="0.2">
      <c r="A288" s="54">
        <v>2133108</v>
      </c>
      <c r="B288" s="30" t="s">
        <v>9</v>
      </c>
      <c r="C288" s="30" t="s">
        <v>6</v>
      </c>
      <c r="D288" s="39" t="s">
        <v>1819</v>
      </c>
      <c r="E288" s="38" t="s">
        <v>1818</v>
      </c>
      <c r="F288" s="38" t="s">
        <v>48</v>
      </c>
      <c r="G288" s="34">
        <v>240.68</v>
      </c>
      <c r="H288" s="35"/>
      <c r="I288" s="33"/>
      <c r="J288" s="34"/>
      <c r="K288" s="33"/>
      <c r="L288" s="34"/>
      <c r="M288" s="33"/>
      <c r="N288" s="34">
        <v>240.68</v>
      </c>
      <c r="O288" s="31">
        <v>46006</v>
      </c>
      <c r="P288" s="30">
        <v>2</v>
      </c>
      <c r="Q288" s="30" t="s">
        <v>1573</v>
      </c>
    </row>
    <row r="289" spans="1:17" x14ac:dyDescent="0.2">
      <c r="A289" s="54">
        <v>2133108</v>
      </c>
      <c r="B289" s="30" t="s">
        <v>9</v>
      </c>
      <c r="C289" s="30" t="s">
        <v>6</v>
      </c>
      <c r="D289" s="39" t="s">
        <v>1817</v>
      </c>
      <c r="E289" s="38" t="s">
        <v>1816</v>
      </c>
      <c r="F289" s="38" t="s">
        <v>53</v>
      </c>
      <c r="G289" s="34">
        <v>244.34</v>
      </c>
      <c r="H289" s="35"/>
      <c r="I289" s="33"/>
      <c r="J289" s="34"/>
      <c r="K289" s="33"/>
      <c r="L289" s="34"/>
      <c r="M289" s="33"/>
      <c r="N289" s="34">
        <v>244.34</v>
      </c>
      <c r="O289" s="31">
        <v>46006</v>
      </c>
      <c r="P289" s="30">
        <v>2</v>
      </c>
      <c r="Q289" s="30" t="s">
        <v>1573</v>
      </c>
    </row>
    <row r="290" spans="1:17" x14ac:dyDescent="0.2">
      <c r="A290" s="54">
        <v>2133108</v>
      </c>
      <c r="B290" s="30" t="s">
        <v>9</v>
      </c>
      <c r="C290" s="30" t="s">
        <v>7</v>
      </c>
      <c r="D290" s="36" t="s">
        <v>1815</v>
      </c>
      <c r="E290" s="38" t="s">
        <v>1814</v>
      </c>
      <c r="F290" s="30" t="s">
        <v>49</v>
      </c>
      <c r="G290" s="34">
        <v>5449.18</v>
      </c>
      <c r="H290" s="35"/>
      <c r="I290" s="33"/>
      <c r="J290" s="34"/>
      <c r="K290" s="33"/>
      <c r="L290" s="34"/>
      <c r="M290" s="33"/>
      <c r="N290" s="34">
        <v>5449.18</v>
      </c>
      <c r="O290" s="31">
        <v>46006</v>
      </c>
      <c r="P290" s="30">
        <v>2</v>
      </c>
      <c r="Q290" s="30" t="s">
        <v>1573</v>
      </c>
    </row>
    <row r="291" spans="1:17" x14ac:dyDescent="0.2">
      <c r="A291" s="54">
        <v>2133108</v>
      </c>
      <c r="B291" s="30" t="s">
        <v>9</v>
      </c>
      <c r="C291" s="30" t="s">
        <v>7</v>
      </c>
      <c r="D291" s="36" t="s">
        <v>1813</v>
      </c>
      <c r="E291" s="38" t="s">
        <v>1812</v>
      </c>
      <c r="F291" s="30" t="s">
        <v>57</v>
      </c>
      <c r="G291" s="34">
        <v>1824.27</v>
      </c>
      <c r="H291" s="35"/>
      <c r="I291" s="33"/>
      <c r="J291" s="34"/>
      <c r="K291" s="33"/>
      <c r="L291" s="34"/>
      <c r="M291" s="33"/>
      <c r="N291" s="34">
        <v>1824.27</v>
      </c>
      <c r="O291" s="31">
        <v>46006</v>
      </c>
      <c r="P291" s="30">
        <v>2</v>
      </c>
      <c r="Q291" s="30" t="s">
        <v>1573</v>
      </c>
    </row>
    <row r="292" spans="1:17" x14ac:dyDescent="0.2">
      <c r="A292" s="54">
        <v>2133108</v>
      </c>
      <c r="B292" s="30" t="s">
        <v>9</v>
      </c>
      <c r="C292" s="30" t="s">
        <v>7</v>
      </c>
      <c r="D292" s="36" t="s">
        <v>1811</v>
      </c>
      <c r="E292" s="38" t="s">
        <v>1810</v>
      </c>
      <c r="F292" s="30" t="s">
        <v>54</v>
      </c>
      <c r="G292" s="34">
        <v>3686.35</v>
      </c>
      <c r="H292" s="35"/>
      <c r="I292" s="33"/>
      <c r="J292" s="34"/>
      <c r="K292" s="33"/>
      <c r="L292" s="34"/>
      <c r="M292" s="33"/>
      <c r="N292" s="34">
        <v>3686.35</v>
      </c>
      <c r="O292" s="31">
        <v>46006</v>
      </c>
      <c r="P292" s="30">
        <v>2</v>
      </c>
      <c r="Q292" s="30" t="s">
        <v>1573</v>
      </c>
    </row>
    <row r="293" spans="1:17" x14ac:dyDescent="0.2">
      <c r="A293" s="54">
        <v>2133108</v>
      </c>
      <c r="B293" s="30" t="s">
        <v>9</v>
      </c>
      <c r="C293" s="30" t="s">
        <v>7</v>
      </c>
      <c r="D293" s="36" t="s">
        <v>1809</v>
      </c>
      <c r="E293" s="38" t="s">
        <v>1808</v>
      </c>
      <c r="F293" s="30" t="s">
        <v>48</v>
      </c>
      <c r="G293" s="34">
        <v>5279.03</v>
      </c>
      <c r="H293" s="35"/>
      <c r="I293" s="33"/>
      <c r="J293" s="34"/>
      <c r="K293" s="33"/>
      <c r="L293" s="34"/>
      <c r="M293" s="33"/>
      <c r="N293" s="34">
        <v>5279.03</v>
      </c>
      <c r="O293" s="31">
        <v>46006</v>
      </c>
      <c r="P293" s="30">
        <v>2</v>
      </c>
      <c r="Q293" s="30" t="s">
        <v>1573</v>
      </c>
    </row>
    <row r="294" spans="1:17" x14ac:dyDescent="0.2">
      <c r="A294" s="54">
        <v>2133108</v>
      </c>
      <c r="B294" s="30" t="s">
        <v>9</v>
      </c>
      <c r="C294" s="30" t="s">
        <v>7</v>
      </c>
      <c r="D294" s="36" t="s">
        <v>1807</v>
      </c>
      <c r="E294" s="38" t="s">
        <v>1806</v>
      </c>
      <c r="F294" s="30" t="s">
        <v>53</v>
      </c>
      <c r="G294" s="34">
        <v>1228.78</v>
      </c>
      <c r="H294" s="35"/>
      <c r="I294" s="33"/>
      <c r="J294" s="34"/>
      <c r="K294" s="33"/>
      <c r="L294" s="34"/>
      <c r="M294" s="33"/>
      <c r="N294" s="34">
        <v>1228.78</v>
      </c>
      <c r="O294" s="31">
        <v>46006</v>
      </c>
      <c r="P294" s="30">
        <v>2</v>
      </c>
      <c r="Q294" s="30" t="s">
        <v>1573</v>
      </c>
    </row>
    <row r="295" spans="1:17" x14ac:dyDescent="0.2">
      <c r="A295" s="54">
        <v>2133108</v>
      </c>
      <c r="B295" s="30" t="s">
        <v>9</v>
      </c>
      <c r="C295" s="30" t="s">
        <v>10</v>
      </c>
      <c r="D295" s="36" t="s">
        <v>1805</v>
      </c>
      <c r="E295" s="38" t="s">
        <v>1804</v>
      </c>
      <c r="F295" s="30" t="s">
        <v>49</v>
      </c>
      <c r="G295" s="34">
        <v>7696.4</v>
      </c>
      <c r="H295" s="35"/>
      <c r="I295" s="33"/>
      <c r="J295" s="34"/>
      <c r="K295" s="33"/>
      <c r="L295" s="34"/>
      <c r="M295" s="33"/>
      <c r="N295" s="34">
        <v>7696.4</v>
      </c>
      <c r="O295" s="31">
        <v>46006</v>
      </c>
      <c r="P295" s="30">
        <v>0.4</v>
      </c>
      <c r="Q295" s="30" t="s">
        <v>1573</v>
      </c>
    </row>
    <row r="296" spans="1:17" x14ac:dyDescent="0.2">
      <c r="A296" s="54">
        <v>2133108</v>
      </c>
      <c r="B296" s="30" t="s">
        <v>9</v>
      </c>
      <c r="C296" s="30" t="s">
        <v>10</v>
      </c>
      <c r="D296" s="36" t="s">
        <v>1803</v>
      </c>
      <c r="E296" s="38" t="s">
        <v>1802</v>
      </c>
      <c r="F296" s="30" t="s">
        <v>49</v>
      </c>
      <c r="G296" s="34">
        <v>5470.71</v>
      </c>
      <c r="H296" s="35"/>
      <c r="I296" s="33"/>
      <c r="J296" s="34"/>
      <c r="K296" s="33"/>
      <c r="L296" s="34"/>
      <c r="M296" s="33"/>
      <c r="N296" s="34">
        <v>5470.71</v>
      </c>
      <c r="O296" s="31">
        <v>46006</v>
      </c>
      <c r="P296" s="30">
        <v>0.4</v>
      </c>
      <c r="Q296" s="30" t="s">
        <v>1573</v>
      </c>
    </row>
    <row r="297" spans="1:17" x14ac:dyDescent="0.2">
      <c r="A297" s="54">
        <v>2133108</v>
      </c>
      <c r="B297" s="30" t="s">
        <v>9</v>
      </c>
      <c r="C297" s="30" t="s">
        <v>10</v>
      </c>
      <c r="D297" s="36" t="s">
        <v>1801</v>
      </c>
      <c r="E297" s="38" t="s">
        <v>1800</v>
      </c>
      <c r="F297" s="30" t="s">
        <v>49</v>
      </c>
      <c r="G297" s="34">
        <v>23921.68</v>
      </c>
      <c r="H297" s="35"/>
      <c r="I297" s="33"/>
      <c r="J297" s="34"/>
      <c r="K297" s="33"/>
      <c r="L297" s="34"/>
      <c r="M297" s="33"/>
      <c r="N297" s="34">
        <v>23921.68</v>
      </c>
      <c r="O297" s="31">
        <v>46006</v>
      </c>
      <c r="P297" s="30">
        <v>0.4</v>
      </c>
      <c r="Q297" s="30" t="s">
        <v>1573</v>
      </c>
    </row>
    <row r="298" spans="1:17" x14ac:dyDescent="0.2">
      <c r="A298" s="54">
        <v>2133108</v>
      </c>
      <c r="B298" s="30" t="s">
        <v>9</v>
      </c>
      <c r="C298" s="30" t="s">
        <v>10</v>
      </c>
      <c r="D298" s="36" t="s">
        <v>1799</v>
      </c>
      <c r="E298" s="38" t="s">
        <v>1798</v>
      </c>
      <c r="F298" s="30" t="s">
        <v>57</v>
      </c>
      <c r="G298" s="34">
        <v>5470.71</v>
      </c>
      <c r="H298" s="35"/>
      <c r="I298" s="33"/>
      <c r="J298" s="34"/>
      <c r="K298" s="33"/>
      <c r="L298" s="34"/>
      <c r="M298" s="33"/>
      <c r="N298" s="34">
        <v>5470.71</v>
      </c>
      <c r="O298" s="31">
        <v>46006</v>
      </c>
      <c r="P298" s="30">
        <v>0.4</v>
      </c>
      <c r="Q298" s="30" t="s">
        <v>1573</v>
      </c>
    </row>
    <row r="299" spans="1:17" x14ac:dyDescent="0.2">
      <c r="A299" s="54">
        <v>2133108</v>
      </c>
      <c r="B299" s="30" t="s">
        <v>9</v>
      </c>
      <c r="C299" s="30" t="s">
        <v>10</v>
      </c>
      <c r="D299" s="36" t="s">
        <v>1797</v>
      </c>
      <c r="E299" s="38" t="s">
        <v>1796</v>
      </c>
      <c r="F299" s="30" t="s">
        <v>57</v>
      </c>
      <c r="G299" s="34">
        <v>3109.14</v>
      </c>
      <c r="H299" s="35"/>
      <c r="I299" s="33"/>
      <c r="J299" s="34"/>
      <c r="K299" s="33"/>
      <c r="L299" s="34"/>
      <c r="M299" s="33"/>
      <c r="N299" s="34">
        <v>3109.14</v>
      </c>
      <c r="O299" s="31">
        <v>46006</v>
      </c>
      <c r="P299" s="30">
        <v>0.4</v>
      </c>
      <c r="Q299" s="30" t="s">
        <v>1573</v>
      </c>
    </row>
    <row r="300" spans="1:17" x14ac:dyDescent="0.2">
      <c r="A300" s="54">
        <v>2133108</v>
      </c>
      <c r="B300" s="30" t="s">
        <v>9</v>
      </c>
      <c r="C300" s="30" t="s">
        <v>10</v>
      </c>
      <c r="D300" s="36" t="s">
        <v>1795</v>
      </c>
      <c r="E300" s="38" t="s">
        <v>1794</v>
      </c>
      <c r="F300" s="30" t="s">
        <v>57</v>
      </c>
      <c r="G300" s="34">
        <v>4519.29</v>
      </c>
      <c r="H300" s="35"/>
      <c r="I300" s="33"/>
      <c r="J300" s="34"/>
      <c r="K300" s="33"/>
      <c r="L300" s="34"/>
      <c r="M300" s="33"/>
      <c r="N300" s="34">
        <v>4519.29</v>
      </c>
      <c r="O300" s="31">
        <v>46006</v>
      </c>
      <c r="P300" s="30">
        <v>0.4</v>
      </c>
      <c r="Q300" s="30" t="s">
        <v>1573</v>
      </c>
    </row>
    <row r="301" spans="1:17" x14ac:dyDescent="0.2">
      <c r="A301" s="54">
        <v>2133108</v>
      </c>
      <c r="B301" s="30" t="s">
        <v>9</v>
      </c>
      <c r="C301" s="30" t="s">
        <v>10</v>
      </c>
      <c r="D301" s="36" t="s">
        <v>1793</v>
      </c>
      <c r="E301" s="38" t="s">
        <v>1792</v>
      </c>
      <c r="F301" s="30" t="s">
        <v>54</v>
      </c>
      <c r="G301" s="34">
        <v>3177.08</v>
      </c>
      <c r="H301" s="35"/>
      <c r="I301" s="33"/>
      <c r="J301" s="34"/>
      <c r="K301" s="33"/>
      <c r="L301" s="34"/>
      <c r="M301" s="33"/>
      <c r="N301" s="34">
        <v>3177.08</v>
      </c>
      <c r="O301" s="31">
        <v>46006</v>
      </c>
      <c r="P301" s="30">
        <v>0.4</v>
      </c>
      <c r="Q301" s="30" t="s">
        <v>1573</v>
      </c>
    </row>
    <row r="302" spans="1:17" x14ac:dyDescent="0.2">
      <c r="A302" s="54">
        <v>2133108</v>
      </c>
      <c r="B302" s="30" t="s">
        <v>9</v>
      </c>
      <c r="C302" s="30" t="s">
        <v>10</v>
      </c>
      <c r="D302" s="36" t="s">
        <v>1791</v>
      </c>
      <c r="E302" s="38" t="s">
        <v>1790</v>
      </c>
      <c r="F302" s="30" t="s">
        <v>54</v>
      </c>
      <c r="G302" s="34">
        <v>2106.7399999999998</v>
      </c>
      <c r="H302" s="35"/>
      <c r="I302" s="33"/>
      <c r="J302" s="34"/>
      <c r="K302" s="33"/>
      <c r="L302" s="34"/>
      <c r="M302" s="33"/>
      <c r="N302" s="34">
        <v>2106.7399999999998</v>
      </c>
      <c r="O302" s="31">
        <v>46006</v>
      </c>
      <c r="P302" s="30">
        <v>0.4</v>
      </c>
      <c r="Q302" s="30" t="s">
        <v>1573</v>
      </c>
    </row>
    <row r="303" spans="1:17" x14ac:dyDescent="0.2">
      <c r="A303" s="54">
        <v>2133108</v>
      </c>
      <c r="B303" s="30" t="s">
        <v>9</v>
      </c>
      <c r="C303" s="30" t="s">
        <v>10</v>
      </c>
      <c r="D303" s="36" t="s">
        <v>1789</v>
      </c>
      <c r="E303" s="38" t="s">
        <v>1788</v>
      </c>
      <c r="F303" s="30" t="s">
        <v>54</v>
      </c>
      <c r="G303" s="34">
        <v>16344.19</v>
      </c>
      <c r="H303" s="35"/>
      <c r="I303" s="33"/>
      <c r="J303" s="34"/>
      <c r="K303" s="33"/>
      <c r="L303" s="34"/>
      <c r="M303" s="33"/>
      <c r="N303" s="34">
        <v>16344.19</v>
      </c>
      <c r="O303" s="31">
        <v>46006</v>
      </c>
      <c r="P303" s="30">
        <v>0.4</v>
      </c>
      <c r="Q303" s="30" t="s">
        <v>1573</v>
      </c>
    </row>
    <row r="304" spans="1:17" x14ac:dyDescent="0.2">
      <c r="A304" s="54">
        <v>2133108</v>
      </c>
      <c r="B304" s="30" t="s">
        <v>9</v>
      </c>
      <c r="C304" s="30" t="s">
        <v>10</v>
      </c>
      <c r="D304" s="36" t="s">
        <v>1787</v>
      </c>
      <c r="E304" s="38" t="s">
        <v>1786</v>
      </c>
      <c r="F304" s="30" t="s">
        <v>48</v>
      </c>
      <c r="G304" s="34">
        <v>16514.09</v>
      </c>
      <c r="H304" s="35"/>
      <c r="I304" s="33"/>
      <c r="J304" s="34"/>
      <c r="K304" s="33"/>
      <c r="L304" s="34"/>
      <c r="M304" s="33"/>
      <c r="N304" s="34">
        <v>16514.09</v>
      </c>
      <c r="O304" s="31">
        <v>46006</v>
      </c>
      <c r="P304" s="30">
        <v>0.4</v>
      </c>
      <c r="Q304" s="30" t="s">
        <v>1573</v>
      </c>
    </row>
    <row r="305" spans="1:17" x14ac:dyDescent="0.2">
      <c r="A305" s="54">
        <v>2133108</v>
      </c>
      <c r="B305" s="30" t="s">
        <v>9</v>
      </c>
      <c r="C305" s="30" t="s">
        <v>10</v>
      </c>
      <c r="D305" s="36" t="s">
        <v>1785</v>
      </c>
      <c r="E305" s="38" t="s">
        <v>1784</v>
      </c>
      <c r="F305" s="30" t="s">
        <v>48</v>
      </c>
      <c r="G305" s="34">
        <v>3126.13</v>
      </c>
      <c r="H305" s="35"/>
      <c r="I305" s="33"/>
      <c r="J305" s="34"/>
      <c r="K305" s="33"/>
      <c r="L305" s="34"/>
      <c r="M305" s="33"/>
      <c r="N305" s="34">
        <v>3126.13</v>
      </c>
      <c r="O305" s="31">
        <v>46006</v>
      </c>
      <c r="P305" s="30">
        <v>0.4</v>
      </c>
      <c r="Q305" s="30" t="s">
        <v>1573</v>
      </c>
    </row>
    <row r="306" spans="1:17" x14ac:dyDescent="0.2">
      <c r="A306" s="54">
        <v>2133108</v>
      </c>
      <c r="B306" s="30" t="s">
        <v>9</v>
      </c>
      <c r="C306" s="30" t="s">
        <v>10</v>
      </c>
      <c r="D306" s="36" t="s">
        <v>1783</v>
      </c>
      <c r="E306" s="38" t="s">
        <v>1782</v>
      </c>
      <c r="F306" s="30" t="s">
        <v>48</v>
      </c>
      <c r="G306" s="34">
        <v>11790.94</v>
      </c>
      <c r="H306" s="35"/>
      <c r="I306" s="33"/>
      <c r="J306" s="34"/>
      <c r="K306" s="33"/>
      <c r="L306" s="34"/>
      <c r="M306" s="33"/>
      <c r="N306" s="34">
        <v>11790.94</v>
      </c>
      <c r="O306" s="31">
        <v>46006</v>
      </c>
      <c r="P306" s="30">
        <v>0.4</v>
      </c>
      <c r="Q306" s="30" t="s">
        <v>1573</v>
      </c>
    </row>
    <row r="307" spans="1:17" x14ac:dyDescent="0.2">
      <c r="A307" s="54">
        <v>2133108</v>
      </c>
      <c r="B307" s="30" t="s">
        <v>9</v>
      </c>
      <c r="C307" s="30" t="s">
        <v>10</v>
      </c>
      <c r="D307" s="36" t="s">
        <v>1781</v>
      </c>
      <c r="E307" s="38" t="s">
        <v>1780</v>
      </c>
      <c r="F307" s="30" t="s">
        <v>53</v>
      </c>
      <c r="G307" s="34">
        <v>1919.86</v>
      </c>
      <c r="H307" s="35"/>
      <c r="I307" s="33"/>
      <c r="J307" s="34"/>
      <c r="K307" s="33"/>
      <c r="L307" s="34"/>
      <c r="M307" s="33"/>
      <c r="N307" s="34">
        <v>1919.86</v>
      </c>
      <c r="O307" s="31">
        <v>46006</v>
      </c>
      <c r="P307" s="30">
        <v>0.4</v>
      </c>
      <c r="Q307" s="30" t="s">
        <v>1573</v>
      </c>
    </row>
    <row r="308" spans="1:17" x14ac:dyDescent="0.2">
      <c r="A308" s="54">
        <v>2133108</v>
      </c>
      <c r="B308" s="30" t="s">
        <v>9</v>
      </c>
      <c r="C308" s="30" t="s">
        <v>10</v>
      </c>
      <c r="D308" s="36" t="s">
        <v>1779</v>
      </c>
      <c r="E308" s="38" t="s">
        <v>1778</v>
      </c>
      <c r="F308" s="30" t="s">
        <v>53</v>
      </c>
      <c r="G308" s="34">
        <v>1648.01</v>
      </c>
      <c r="H308" s="35"/>
      <c r="I308" s="33"/>
      <c r="J308" s="34"/>
      <c r="K308" s="33"/>
      <c r="L308" s="34"/>
      <c r="M308" s="33"/>
      <c r="N308" s="34">
        <v>1648.01</v>
      </c>
      <c r="O308" s="31">
        <v>46006</v>
      </c>
      <c r="P308" s="30">
        <v>0.4</v>
      </c>
      <c r="Q308" s="30" t="s">
        <v>1573</v>
      </c>
    </row>
    <row r="309" spans="1:17" x14ac:dyDescent="0.2">
      <c r="A309" s="54">
        <v>2133108</v>
      </c>
      <c r="B309" s="30" t="s">
        <v>9</v>
      </c>
      <c r="C309" s="30" t="s">
        <v>10</v>
      </c>
      <c r="D309" s="36" t="s">
        <v>1777</v>
      </c>
      <c r="E309" s="38" t="s">
        <v>1776</v>
      </c>
      <c r="F309" s="30" t="s">
        <v>53</v>
      </c>
      <c r="G309" s="34">
        <v>2361.59</v>
      </c>
      <c r="H309" s="35"/>
      <c r="I309" s="33"/>
      <c r="J309" s="34"/>
      <c r="K309" s="33"/>
      <c r="L309" s="34"/>
      <c r="M309" s="33"/>
      <c r="N309" s="34">
        <v>2361.59</v>
      </c>
      <c r="O309" s="31">
        <v>46006</v>
      </c>
      <c r="P309" s="30">
        <v>0.4</v>
      </c>
      <c r="Q309" s="30" t="s">
        <v>1573</v>
      </c>
    </row>
    <row r="310" spans="1:17" x14ac:dyDescent="0.2">
      <c r="A310" s="54">
        <v>2133108</v>
      </c>
      <c r="B310" s="30" t="s">
        <v>9</v>
      </c>
      <c r="C310" s="30" t="s">
        <v>1775</v>
      </c>
      <c r="D310" s="36" t="s">
        <v>1774</v>
      </c>
      <c r="E310" s="38" t="s">
        <v>1773</v>
      </c>
      <c r="F310" s="30" t="s">
        <v>194</v>
      </c>
      <c r="G310" s="53">
        <v>2022.59</v>
      </c>
      <c r="H310" s="35"/>
      <c r="I310" s="33"/>
      <c r="J310" s="34"/>
      <c r="K310" s="33"/>
      <c r="L310" s="34"/>
      <c r="M310" s="33"/>
      <c r="N310" s="34">
        <v>2022.59</v>
      </c>
      <c r="O310" s="31">
        <v>46006</v>
      </c>
      <c r="P310" s="30">
        <v>2</v>
      </c>
      <c r="Q310" s="30" t="s">
        <v>1573</v>
      </c>
    </row>
    <row r="311" spans="1:17" x14ac:dyDescent="0.2">
      <c r="A311" s="54">
        <v>2133109</v>
      </c>
      <c r="B311" s="30" t="s">
        <v>76</v>
      </c>
      <c r="C311" s="30" t="s">
        <v>12</v>
      </c>
      <c r="D311" s="39" t="s">
        <v>1772</v>
      </c>
      <c r="E311" s="30" t="s">
        <v>1771</v>
      </c>
      <c r="F311" s="30" t="s">
        <v>118</v>
      </c>
      <c r="G311" s="34">
        <v>769.85</v>
      </c>
      <c r="H311" s="35"/>
      <c r="I311" s="33"/>
      <c r="J311" s="34"/>
      <c r="K311" s="33"/>
      <c r="L311" s="34"/>
      <c r="M311" s="33"/>
      <c r="N311" s="34">
        <v>769.85</v>
      </c>
      <c r="O311" s="31">
        <v>46006</v>
      </c>
      <c r="P311" s="30">
        <v>2</v>
      </c>
      <c r="Q311" s="30" t="s">
        <v>1573</v>
      </c>
    </row>
    <row r="312" spans="1:17" x14ac:dyDescent="0.2">
      <c r="A312" s="54">
        <v>2133109</v>
      </c>
      <c r="B312" s="30" t="s">
        <v>76</v>
      </c>
      <c r="C312" s="30" t="s">
        <v>12</v>
      </c>
      <c r="D312" s="39" t="s">
        <v>1770</v>
      </c>
      <c r="E312" s="30" t="s">
        <v>1769</v>
      </c>
      <c r="F312" s="30" t="s">
        <v>120</v>
      </c>
      <c r="G312" s="34">
        <v>354.36</v>
      </c>
      <c r="H312" s="35"/>
      <c r="I312" s="33"/>
      <c r="J312" s="34"/>
      <c r="K312" s="33"/>
      <c r="L312" s="34"/>
      <c r="M312" s="33"/>
      <c r="N312" s="34">
        <v>354.36</v>
      </c>
      <c r="O312" s="31">
        <v>46006</v>
      </c>
      <c r="P312" s="30">
        <v>2</v>
      </c>
      <c r="Q312" s="30" t="s">
        <v>1573</v>
      </c>
    </row>
    <row r="313" spans="1:17" x14ac:dyDescent="0.2">
      <c r="A313" s="54">
        <v>2133109</v>
      </c>
      <c r="B313" s="30" t="s">
        <v>76</v>
      </c>
      <c r="C313" s="30" t="s">
        <v>12</v>
      </c>
      <c r="D313" s="39" t="s">
        <v>1768</v>
      </c>
      <c r="E313" s="30" t="s">
        <v>1767</v>
      </c>
      <c r="F313" s="30" t="s">
        <v>477</v>
      </c>
      <c r="G313" s="34">
        <v>397.62</v>
      </c>
      <c r="H313" s="35"/>
      <c r="I313" s="33"/>
      <c r="J313" s="34"/>
      <c r="K313" s="33"/>
      <c r="L313" s="34"/>
      <c r="M313" s="33"/>
      <c r="N313" s="34">
        <v>397.62</v>
      </c>
      <c r="O313" s="31">
        <v>46006</v>
      </c>
      <c r="P313" s="30">
        <v>2</v>
      </c>
      <c r="Q313" s="30" t="s">
        <v>1573</v>
      </c>
    </row>
    <row r="314" spans="1:17" x14ac:dyDescent="0.2">
      <c r="A314" s="54">
        <v>2133109</v>
      </c>
      <c r="B314" s="30" t="s">
        <v>76</v>
      </c>
      <c r="C314" s="30" t="s">
        <v>12</v>
      </c>
      <c r="D314" s="39" t="s">
        <v>1766</v>
      </c>
      <c r="E314" s="30" t="s">
        <v>1765</v>
      </c>
      <c r="F314" s="30" t="s">
        <v>50</v>
      </c>
      <c r="G314" s="34">
        <v>801.05</v>
      </c>
      <c r="H314" s="35"/>
      <c r="I314" s="33"/>
      <c r="J314" s="34"/>
      <c r="K314" s="33"/>
      <c r="L314" s="34"/>
      <c r="M314" s="33"/>
      <c r="N314" s="34">
        <v>801.05</v>
      </c>
      <c r="O314" s="31">
        <v>46006</v>
      </c>
      <c r="P314" s="30">
        <v>2</v>
      </c>
      <c r="Q314" s="30" t="s">
        <v>1573</v>
      </c>
    </row>
    <row r="315" spans="1:17" x14ac:dyDescent="0.2">
      <c r="A315" s="54">
        <v>2133109</v>
      </c>
      <c r="B315" s="30" t="s">
        <v>76</v>
      </c>
      <c r="C315" s="30" t="s">
        <v>12</v>
      </c>
      <c r="D315" s="39" t="s">
        <v>1764</v>
      </c>
      <c r="E315" s="30" t="s">
        <v>1763</v>
      </c>
      <c r="F315" s="30" t="s">
        <v>185</v>
      </c>
      <c r="G315" s="34">
        <v>785.44</v>
      </c>
      <c r="H315" s="35"/>
      <c r="I315" s="33"/>
      <c r="J315" s="34"/>
      <c r="K315" s="33"/>
      <c r="L315" s="34"/>
      <c r="M315" s="33"/>
      <c r="N315" s="34">
        <v>785.44</v>
      </c>
      <c r="O315" s="31">
        <v>46006</v>
      </c>
      <c r="P315" s="30">
        <v>2</v>
      </c>
      <c r="Q315" s="30" t="s">
        <v>1573</v>
      </c>
    </row>
    <row r="316" spans="1:17" x14ac:dyDescent="0.2">
      <c r="A316" s="54">
        <v>2133109</v>
      </c>
      <c r="B316" s="30" t="s">
        <v>76</v>
      </c>
      <c r="C316" s="30" t="s">
        <v>12</v>
      </c>
      <c r="D316" s="39" t="s">
        <v>1762</v>
      </c>
      <c r="E316" s="30" t="s">
        <v>1761</v>
      </c>
      <c r="F316" s="30" t="s">
        <v>562</v>
      </c>
      <c r="G316" s="34">
        <v>1005.24</v>
      </c>
      <c r="H316" s="35"/>
      <c r="I316" s="33"/>
      <c r="J316" s="34"/>
      <c r="K316" s="33"/>
      <c r="L316" s="34"/>
      <c r="M316" s="33"/>
      <c r="N316" s="34">
        <v>1005.24</v>
      </c>
      <c r="O316" s="31">
        <v>46006</v>
      </c>
      <c r="P316" s="30">
        <v>2</v>
      </c>
      <c r="Q316" s="30" t="s">
        <v>1573</v>
      </c>
    </row>
    <row r="317" spans="1:17" x14ac:dyDescent="0.2">
      <c r="A317" s="54">
        <v>2133109</v>
      </c>
      <c r="B317" s="30" t="s">
        <v>76</v>
      </c>
      <c r="C317" s="30" t="s">
        <v>12</v>
      </c>
      <c r="D317" s="39" t="s">
        <v>1760</v>
      </c>
      <c r="E317" s="30" t="s">
        <v>1759</v>
      </c>
      <c r="F317" s="30" t="s">
        <v>47</v>
      </c>
      <c r="G317" s="34">
        <v>801.05</v>
      </c>
      <c r="H317" s="35"/>
      <c r="I317" s="33"/>
      <c r="J317" s="34"/>
      <c r="K317" s="33"/>
      <c r="L317" s="34"/>
      <c r="M317" s="33"/>
      <c r="N317" s="34">
        <v>801.05</v>
      </c>
      <c r="O317" s="31">
        <v>46006</v>
      </c>
      <c r="P317" s="30">
        <v>2</v>
      </c>
      <c r="Q317" s="30" t="s">
        <v>1573</v>
      </c>
    </row>
    <row r="318" spans="1:17" x14ac:dyDescent="0.2">
      <c r="A318" s="54">
        <v>2133109</v>
      </c>
      <c r="B318" s="30" t="s">
        <v>76</v>
      </c>
      <c r="C318" s="30" t="s">
        <v>12</v>
      </c>
      <c r="D318" s="39" t="s">
        <v>1758</v>
      </c>
      <c r="E318" s="30" t="s">
        <v>1757</v>
      </c>
      <c r="F318" s="30" t="s">
        <v>46</v>
      </c>
      <c r="G318" s="34">
        <v>1008.79</v>
      </c>
      <c r="H318" s="35"/>
      <c r="I318" s="33"/>
      <c r="J318" s="34"/>
      <c r="K318" s="33"/>
      <c r="L318" s="34"/>
      <c r="M318" s="33"/>
      <c r="N318" s="34">
        <v>1008.79</v>
      </c>
      <c r="O318" s="31">
        <v>46006</v>
      </c>
      <c r="P318" s="30">
        <v>2</v>
      </c>
      <c r="Q318" s="30" t="s">
        <v>1573</v>
      </c>
    </row>
    <row r="319" spans="1:17" x14ac:dyDescent="0.2">
      <c r="A319" s="54">
        <v>2133109</v>
      </c>
      <c r="B319" s="30" t="s">
        <v>76</v>
      </c>
      <c r="C319" s="30" t="s">
        <v>12</v>
      </c>
      <c r="D319" s="39" t="s">
        <v>1756</v>
      </c>
      <c r="E319" s="30" t="s">
        <v>1755</v>
      </c>
      <c r="F319" s="30" t="s">
        <v>56</v>
      </c>
      <c r="G319" s="34">
        <v>577.71</v>
      </c>
      <c r="H319" s="35"/>
      <c r="I319" s="33"/>
      <c r="J319" s="34"/>
      <c r="K319" s="33"/>
      <c r="L319" s="34"/>
      <c r="M319" s="33"/>
      <c r="N319" s="34">
        <v>577.71</v>
      </c>
      <c r="O319" s="31">
        <v>46006</v>
      </c>
      <c r="P319" s="30">
        <v>2</v>
      </c>
      <c r="Q319" s="30" t="s">
        <v>1573</v>
      </c>
    </row>
    <row r="320" spans="1:17" x14ac:dyDescent="0.2">
      <c r="A320" s="54">
        <v>2133109</v>
      </c>
      <c r="B320" s="30" t="s">
        <v>76</v>
      </c>
      <c r="C320" s="30" t="s">
        <v>12</v>
      </c>
      <c r="D320" s="39" t="s">
        <v>1754</v>
      </c>
      <c r="E320" s="30" t="s">
        <v>1753</v>
      </c>
      <c r="F320" s="30" t="s">
        <v>55</v>
      </c>
      <c r="G320" s="34">
        <v>1263.33</v>
      </c>
      <c r="H320" s="35"/>
      <c r="I320" s="33"/>
      <c r="J320" s="34"/>
      <c r="K320" s="33"/>
      <c r="L320" s="34"/>
      <c r="M320" s="33"/>
      <c r="N320" s="34">
        <v>1263.33</v>
      </c>
      <c r="O320" s="31">
        <v>46006</v>
      </c>
      <c r="P320" s="30">
        <v>2</v>
      </c>
      <c r="Q320" s="30" t="s">
        <v>1573</v>
      </c>
    </row>
    <row r="321" spans="1:17" x14ac:dyDescent="0.2">
      <c r="A321" s="54">
        <v>2133109</v>
      </c>
      <c r="B321" s="30" t="s">
        <v>76</v>
      </c>
      <c r="C321" s="30" t="s">
        <v>12</v>
      </c>
      <c r="D321" s="39" t="s">
        <v>1752</v>
      </c>
      <c r="E321" s="30" t="s">
        <v>1751</v>
      </c>
      <c r="F321" s="30" t="s">
        <v>58</v>
      </c>
      <c r="G321" s="34">
        <v>397.62</v>
      </c>
      <c r="H321" s="35"/>
      <c r="I321" s="33"/>
      <c r="J321" s="34"/>
      <c r="K321" s="33"/>
      <c r="L321" s="34"/>
      <c r="M321" s="33"/>
      <c r="N321" s="34">
        <v>397.62</v>
      </c>
      <c r="O321" s="31">
        <v>46006</v>
      </c>
      <c r="P321" s="30">
        <v>2</v>
      </c>
      <c r="Q321" s="30" t="s">
        <v>1573</v>
      </c>
    </row>
    <row r="322" spans="1:17" x14ac:dyDescent="0.2">
      <c r="A322" s="54">
        <v>2133109</v>
      </c>
      <c r="B322" s="30" t="s">
        <v>76</v>
      </c>
      <c r="C322" s="30" t="s">
        <v>12</v>
      </c>
      <c r="D322" s="39" t="s">
        <v>1750</v>
      </c>
      <c r="E322" s="30" t="s">
        <v>1749</v>
      </c>
      <c r="F322" s="30" t="s">
        <v>51</v>
      </c>
      <c r="G322" s="34">
        <v>397.62</v>
      </c>
      <c r="H322" s="35"/>
      <c r="I322" s="33"/>
      <c r="J322" s="34"/>
      <c r="K322" s="33"/>
      <c r="L322" s="34"/>
      <c r="M322" s="33"/>
      <c r="N322" s="34">
        <v>397.62</v>
      </c>
      <c r="O322" s="31">
        <v>46006</v>
      </c>
      <c r="P322" s="30">
        <v>2</v>
      </c>
      <c r="Q322" s="30" t="s">
        <v>1573</v>
      </c>
    </row>
    <row r="323" spans="1:17" x14ac:dyDescent="0.2">
      <c r="A323" s="54">
        <v>2133109</v>
      </c>
      <c r="B323" s="30" t="s">
        <v>76</v>
      </c>
      <c r="C323" s="30" t="s">
        <v>12</v>
      </c>
      <c r="D323" s="39" t="s">
        <v>1748</v>
      </c>
      <c r="E323" s="30" t="s">
        <v>1747</v>
      </c>
      <c r="F323" s="30" t="s">
        <v>52</v>
      </c>
      <c r="G323" s="34">
        <v>1024.3900000000001</v>
      </c>
      <c r="H323" s="35"/>
      <c r="I323" s="33"/>
      <c r="J323" s="34"/>
      <c r="K323" s="33"/>
      <c r="L323" s="34"/>
      <c r="M323" s="33"/>
      <c r="N323" s="34">
        <v>1024.3900000000001</v>
      </c>
      <c r="O323" s="31">
        <v>46006</v>
      </c>
      <c r="P323" s="30">
        <v>2</v>
      </c>
      <c r="Q323" s="30" t="s">
        <v>1573</v>
      </c>
    </row>
    <row r="324" spans="1:17" x14ac:dyDescent="0.2">
      <c r="A324" s="54">
        <v>2133109</v>
      </c>
      <c r="B324" s="30" t="s">
        <v>76</v>
      </c>
      <c r="C324" s="30" t="s">
        <v>12</v>
      </c>
      <c r="D324" s="39" t="s">
        <v>1746</v>
      </c>
      <c r="E324" s="30" t="s">
        <v>1745</v>
      </c>
      <c r="F324" s="30" t="s">
        <v>45</v>
      </c>
      <c r="G324" s="34">
        <v>428.81</v>
      </c>
      <c r="H324" s="35"/>
      <c r="I324" s="33"/>
      <c r="J324" s="34"/>
      <c r="K324" s="33"/>
      <c r="L324" s="34"/>
      <c r="M324" s="33"/>
      <c r="N324" s="34">
        <v>428.81</v>
      </c>
      <c r="O324" s="31">
        <v>46006</v>
      </c>
      <c r="P324" s="30">
        <v>2</v>
      </c>
      <c r="Q324" s="30" t="s">
        <v>1573</v>
      </c>
    </row>
    <row r="325" spans="1:17" x14ac:dyDescent="0.2">
      <c r="A325" s="54">
        <v>2133109</v>
      </c>
      <c r="B325" s="30" t="s">
        <v>76</v>
      </c>
      <c r="C325" s="30" t="s">
        <v>12</v>
      </c>
      <c r="D325" s="39" t="s">
        <v>1744</v>
      </c>
      <c r="E325" s="30" t="s">
        <v>1743</v>
      </c>
      <c r="F325" s="30" t="s">
        <v>60</v>
      </c>
      <c r="G325" s="34">
        <v>2097.84</v>
      </c>
      <c r="H325" s="35"/>
      <c r="I325" s="33"/>
      <c r="J325" s="34"/>
      <c r="K325" s="33"/>
      <c r="L325" s="34"/>
      <c r="M325" s="33"/>
      <c r="N325" s="34">
        <v>2097.84</v>
      </c>
      <c r="O325" s="31">
        <v>46006</v>
      </c>
      <c r="P325" s="30">
        <v>2</v>
      </c>
      <c r="Q325" s="30" t="s">
        <v>1573</v>
      </c>
    </row>
    <row r="326" spans="1:17" x14ac:dyDescent="0.2">
      <c r="A326" s="54">
        <v>2133109</v>
      </c>
      <c r="B326" s="30" t="s">
        <v>76</v>
      </c>
      <c r="C326" s="30" t="s">
        <v>12</v>
      </c>
      <c r="D326" s="39" t="s">
        <v>1742</v>
      </c>
      <c r="E326" s="30" t="s">
        <v>1741</v>
      </c>
      <c r="F326" s="30" t="s">
        <v>60</v>
      </c>
      <c r="G326" s="34">
        <v>2532.48</v>
      </c>
      <c r="H326" s="35"/>
      <c r="I326" s="33"/>
      <c r="J326" s="34"/>
      <c r="K326" s="33"/>
      <c r="L326" s="34"/>
      <c r="M326" s="33"/>
      <c r="N326" s="34">
        <v>2532.48</v>
      </c>
      <c r="O326" s="31">
        <v>46006</v>
      </c>
      <c r="P326" s="30">
        <v>2</v>
      </c>
      <c r="Q326" s="30" t="s">
        <v>1573</v>
      </c>
    </row>
    <row r="327" spans="1:17" x14ac:dyDescent="0.2">
      <c r="A327" s="54">
        <v>2133109</v>
      </c>
      <c r="B327" s="30" t="s">
        <v>76</v>
      </c>
      <c r="C327" s="30" t="s">
        <v>12</v>
      </c>
      <c r="D327" s="39" t="s">
        <v>1740</v>
      </c>
      <c r="E327" s="30" t="s">
        <v>1739</v>
      </c>
      <c r="F327" s="30" t="s">
        <v>474</v>
      </c>
      <c r="G327" s="34">
        <v>711</v>
      </c>
      <c r="H327" s="35"/>
      <c r="I327" s="33"/>
      <c r="J327" s="34"/>
      <c r="K327" s="33"/>
      <c r="L327" s="34"/>
      <c r="M327" s="33"/>
      <c r="N327" s="34">
        <v>711</v>
      </c>
      <c r="O327" s="31">
        <v>46006</v>
      </c>
      <c r="P327" s="30">
        <v>2</v>
      </c>
      <c r="Q327" s="30" t="s">
        <v>1573</v>
      </c>
    </row>
    <row r="328" spans="1:17" x14ac:dyDescent="0.2">
      <c r="A328" s="54">
        <v>2133109</v>
      </c>
      <c r="B328" s="30" t="s">
        <v>76</v>
      </c>
      <c r="C328" s="30" t="s">
        <v>12</v>
      </c>
      <c r="D328" s="39" t="s">
        <v>1738</v>
      </c>
      <c r="E328" s="30" t="s">
        <v>1737</v>
      </c>
      <c r="F328" s="30" t="s">
        <v>474</v>
      </c>
      <c r="G328" s="34">
        <v>1157.68</v>
      </c>
      <c r="H328" s="35"/>
      <c r="I328" s="33"/>
      <c r="J328" s="34"/>
      <c r="K328" s="33"/>
      <c r="L328" s="34"/>
      <c r="M328" s="33"/>
      <c r="N328" s="34">
        <v>1157.68</v>
      </c>
      <c r="O328" s="31">
        <v>46006</v>
      </c>
      <c r="P328" s="30">
        <v>2</v>
      </c>
      <c r="Q328" s="30" t="s">
        <v>1573</v>
      </c>
    </row>
    <row r="329" spans="1:17" x14ac:dyDescent="0.2">
      <c r="A329" s="54">
        <v>2133109</v>
      </c>
      <c r="B329" s="30" t="s">
        <v>76</v>
      </c>
      <c r="C329" s="30" t="s">
        <v>12</v>
      </c>
      <c r="D329" s="39" t="s">
        <v>1736</v>
      </c>
      <c r="E329" s="30" t="s">
        <v>1735</v>
      </c>
      <c r="F329" s="30" t="s">
        <v>44</v>
      </c>
      <c r="G329" s="34">
        <v>413.22</v>
      </c>
      <c r="H329" s="35"/>
      <c r="I329" s="33"/>
      <c r="J329" s="34"/>
      <c r="K329" s="33"/>
      <c r="L329" s="34"/>
      <c r="M329" s="33"/>
      <c r="N329" s="34">
        <v>413.22</v>
      </c>
      <c r="O329" s="31">
        <v>46006</v>
      </c>
      <c r="P329" s="30">
        <v>2</v>
      </c>
      <c r="Q329" s="30" t="s">
        <v>1573</v>
      </c>
    </row>
    <row r="330" spans="1:17" x14ac:dyDescent="0.2">
      <c r="A330" s="54">
        <v>2133109</v>
      </c>
      <c r="B330" s="30" t="s">
        <v>76</v>
      </c>
      <c r="C330" s="30" t="s">
        <v>12</v>
      </c>
      <c r="D330" s="39" t="s">
        <v>1734</v>
      </c>
      <c r="E330" s="30" t="s">
        <v>1733</v>
      </c>
      <c r="F330" s="30" t="s">
        <v>43</v>
      </c>
      <c r="G330" s="34">
        <v>472.07</v>
      </c>
      <c r="H330" s="35"/>
      <c r="I330" s="33"/>
      <c r="J330" s="34"/>
      <c r="K330" s="33"/>
      <c r="L330" s="34"/>
      <c r="M330" s="33"/>
      <c r="N330" s="34">
        <v>472.07</v>
      </c>
      <c r="O330" s="31">
        <v>46006</v>
      </c>
      <c r="P330" s="30">
        <v>2</v>
      </c>
      <c r="Q330" s="30" t="s">
        <v>1573</v>
      </c>
    </row>
    <row r="331" spans="1:17" x14ac:dyDescent="0.2">
      <c r="A331" s="54">
        <v>2133109</v>
      </c>
      <c r="B331" s="30" t="s">
        <v>76</v>
      </c>
      <c r="C331" s="30" t="s">
        <v>12</v>
      </c>
      <c r="D331" s="39" t="s">
        <v>1732</v>
      </c>
      <c r="E331" s="30" t="s">
        <v>1731</v>
      </c>
      <c r="F331" s="30" t="s">
        <v>49</v>
      </c>
      <c r="G331" s="34">
        <v>714.56</v>
      </c>
      <c r="H331" s="35"/>
      <c r="I331" s="33"/>
      <c r="J331" s="34"/>
      <c r="K331" s="33"/>
      <c r="L331" s="34"/>
      <c r="M331" s="33"/>
      <c r="N331" s="34">
        <v>714.56</v>
      </c>
      <c r="O331" s="31">
        <v>46006</v>
      </c>
      <c r="P331" s="30">
        <v>2</v>
      </c>
      <c r="Q331" s="30" t="s">
        <v>1573</v>
      </c>
    </row>
    <row r="332" spans="1:17" x14ac:dyDescent="0.2">
      <c r="A332" s="54">
        <v>2133109</v>
      </c>
      <c r="B332" s="30" t="s">
        <v>76</v>
      </c>
      <c r="C332" s="30" t="s">
        <v>12</v>
      </c>
      <c r="D332" s="39" t="s">
        <v>1730</v>
      </c>
      <c r="E332" s="30" t="s">
        <v>1729</v>
      </c>
      <c r="F332" s="30" t="s">
        <v>57</v>
      </c>
      <c r="G332" s="34">
        <v>620.95000000000005</v>
      </c>
      <c r="H332" s="35"/>
      <c r="I332" s="33"/>
      <c r="J332" s="34"/>
      <c r="K332" s="33"/>
      <c r="L332" s="34"/>
      <c r="M332" s="33"/>
      <c r="N332" s="34">
        <v>620.95000000000005</v>
      </c>
      <c r="O332" s="31">
        <v>46006</v>
      </c>
      <c r="P332" s="30">
        <v>2</v>
      </c>
      <c r="Q332" s="30" t="s">
        <v>1573</v>
      </c>
    </row>
    <row r="333" spans="1:17" x14ac:dyDescent="0.2">
      <c r="A333" s="54">
        <v>2133109</v>
      </c>
      <c r="B333" s="30" t="s">
        <v>76</v>
      </c>
      <c r="C333" s="30" t="s">
        <v>12</v>
      </c>
      <c r="D333" s="39" t="s">
        <v>1728</v>
      </c>
      <c r="E333" s="30" t="s">
        <v>1727</v>
      </c>
      <c r="F333" s="30" t="s">
        <v>54</v>
      </c>
      <c r="G333" s="34">
        <v>385.57</v>
      </c>
      <c r="H333" s="35"/>
      <c r="I333" s="33"/>
      <c r="J333" s="34"/>
      <c r="K333" s="33"/>
      <c r="L333" s="34"/>
      <c r="M333" s="33"/>
      <c r="N333" s="34">
        <v>385.57</v>
      </c>
      <c r="O333" s="31">
        <v>46006</v>
      </c>
      <c r="P333" s="30">
        <v>2</v>
      </c>
      <c r="Q333" s="30" t="s">
        <v>1573</v>
      </c>
    </row>
    <row r="334" spans="1:17" x14ac:dyDescent="0.2">
      <c r="A334" s="54">
        <v>2133109</v>
      </c>
      <c r="B334" s="30" t="s">
        <v>76</v>
      </c>
      <c r="C334" s="30" t="s">
        <v>12</v>
      </c>
      <c r="D334" s="39" t="s">
        <v>1726</v>
      </c>
      <c r="E334" s="30" t="s">
        <v>1725</v>
      </c>
      <c r="F334" s="30" t="s">
        <v>48</v>
      </c>
      <c r="G334" s="34">
        <v>385.57</v>
      </c>
      <c r="H334" s="35"/>
      <c r="I334" s="33"/>
      <c r="J334" s="34"/>
      <c r="K334" s="33"/>
      <c r="L334" s="34"/>
      <c r="M334" s="33"/>
      <c r="N334" s="34">
        <v>385.57</v>
      </c>
      <c r="O334" s="31">
        <v>46006</v>
      </c>
      <c r="P334" s="30">
        <v>2</v>
      </c>
      <c r="Q334" s="30" t="s">
        <v>1573</v>
      </c>
    </row>
    <row r="335" spans="1:17" x14ac:dyDescent="0.2">
      <c r="A335" s="54">
        <v>2133109</v>
      </c>
      <c r="B335" s="30" t="s">
        <v>76</v>
      </c>
      <c r="C335" s="30" t="s">
        <v>12</v>
      </c>
      <c r="D335" s="39" t="s">
        <v>1724</v>
      </c>
      <c r="E335" s="30" t="s">
        <v>1723</v>
      </c>
      <c r="F335" s="30" t="s">
        <v>53</v>
      </c>
      <c r="G335" s="34">
        <v>383.8</v>
      </c>
      <c r="H335" s="35"/>
      <c r="I335" s="33"/>
      <c r="J335" s="34"/>
      <c r="K335" s="33"/>
      <c r="L335" s="34"/>
      <c r="M335" s="33"/>
      <c r="N335" s="34">
        <v>383.8</v>
      </c>
      <c r="O335" s="31">
        <v>46006</v>
      </c>
      <c r="P335" s="30">
        <v>2</v>
      </c>
      <c r="Q335" s="30" t="s">
        <v>1573</v>
      </c>
    </row>
    <row r="336" spans="1:17" x14ac:dyDescent="0.2">
      <c r="A336" s="54">
        <v>2133109</v>
      </c>
      <c r="B336" s="30" t="s">
        <v>76</v>
      </c>
      <c r="C336" s="30" t="s">
        <v>13</v>
      </c>
      <c r="D336" s="36" t="s">
        <v>1722</v>
      </c>
      <c r="E336" s="30" t="s">
        <v>1721</v>
      </c>
      <c r="F336" s="30" t="s">
        <v>118</v>
      </c>
      <c r="G336" s="34">
        <v>2252.5700000000002</v>
      </c>
      <c r="H336" s="35"/>
      <c r="I336" s="33"/>
      <c r="J336" s="34"/>
      <c r="K336" s="33"/>
      <c r="L336" s="34"/>
      <c r="M336" s="33"/>
      <c r="N336" s="34">
        <v>2252.5700000000002</v>
      </c>
      <c r="O336" s="31">
        <v>46006</v>
      </c>
      <c r="P336" s="30">
        <v>2</v>
      </c>
      <c r="Q336" s="30" t="s">
        <v>1573</v>
      </c>
    </row>
    <row r="337" spans="1:17" x14ac:dyDescent="0.2">
      <c r="A337" s="54">
        <v>2133109</v>
      </c>
      <c r="B337" s="30" t="s">
        <v>76</v>
      </c>
      <c r="C337" s="30" t="s">
        <v>13</v>
      </c>
      <c r="D337" s="36" t="s">
        <v>1720</v>
      </c>
      <c r="E337" s="43" t="s">
        <v>1719</v>
      </c>
      <c r="F337" s="30" t="s">
        <v>120</v>
      </c>
      <c r="G337" s="34">
        <v>942.35</v>
      </c>
      <c r="H337" s="35"/>
      <c r="I337" s="33"/>
      <c r="J337" s="34"/>
      <c r="K337" s="33"/>
      <c r="L337" s="34"/>
      <c r="M337" s="33"/>
      <c r="N337" s="34">
        <v>942.35</v>
      </c>
      <c r="O337" s="31">
        <v>46006</v>
      </c>
      <c r="P337" s="30">
        <v>2</v>
      </c>
      <c r="Q337" s="30" t="s">
        <v>1573</v>
      </c>
    </row>
    <row r="338" spans="1:17" x14ac:dyDescent="0.2">
      <c r="A338" s="54">
        <v>2133109</v>
      </c>
      <c r="B338" s="30" t="s">
        <v>76</v>
      </c>
      <c r="C338" s="30" t="s">
        <v>13</v>
      </c>
      <c r="D338" s="36" t="s">
        <v>1718</v>
      </c>
      <c r="E338" s="30" t="s">
        <v>1717</v>
      </c>
      <c r="F338" s="30" t="s">
        <v>477</v>
      </c>
      <c r="G338" s="34">
        <v>794.03</v>
      </c>
      <c r="H338" s="35"/>
      <c r="I338" s="33"/>
      <c r="J338" s="34"/>
      <c r="K338" s="33"/>
      <c r="L338" s="34"/>
      <c r="M338" s="33"/>
      <c r="N338" s="34">
        <v>794.03</v>
      </c>
      <c r="O338" s="31">
        <v>46006</v>
      </c>
      <c r="P338" s="30">
        <v>2</v>
      </c>
      <c r="Q338" s="30" t="s">
        <v>1573</v>
      </c>
    </row>
    <row r="339" spans="1:17" x14ac:dyDescent="0.2">
      <c r="A339" s="54">
        <v>2133109</v>
      </c>
      <c r="B339" s="30" t="s">
        <v>76</v>
      </c>
      <c r="C339" s="30" t="s">
        <v>13</v>
      </c>
      <c r="D339" s="36" t="s">
        <v>1716</v>
      </c>
      <c r="E339" s="30" t="s">
        <v>1715</v>
      </c>
      <c r="F339" s="30" t="s">
        <v>50</v>
      </c>
      <c r="G339" s="34">
        <v>2657.19</v>
      </c>
      <c r="H339" s="35"/>
      <c r="I339" s="33"/>
      <c r="J339" s="34"/>
      <c r="K339" s="33"/>
      <c r="L339" s="34"/>
      <c r="M339" s="33"/>
      <c r="N339" s="34">
        <v>2657.19</v>
      </c>
      <c r="O339" s="31">
        <v>46006</v>
      </c>
      <c r="P339" s="30">
        <v>2</v>
      </c>
      <c r="Q339" s="30" t="s">
        <v>1573</v>
      </c>
    </row>
    <row r="340" spans="1:17" x14ac:dyDescent="0.2">
      <c r="A340" s="54">
        <v>2133109</v>
      </c>
      <c r="B340" s="30" t="s">
        <v>76</v>
      </c>
      <c r="C340" s="30" t="s">
        <v>13</v>
      </c>
      <c r="D340" s="36" t="s">
        <v>1714</v>
      </c>
      <c r="E340" s="30" t="s">
        <v>1713</v>
      </c>
      <c r="F340" s="30" t="s">
        <v>185</v>
      </c>
      <c r="G340" s="34">
        <v>2338.42</v>
      </c>
      <c r="H340" s="35"/>
      <c r="I340" s="33"/>
      <c r="J340" s="34"/>
      <c r="K340" s="33"/>
      <c r="L340" s="34"/>
      <c r="M340" s="33"/>
      <c r="N340" s="34">
        <v>2338.42</v>
      </c>
      <c r="O340" s="31">
        <v>46006</v>
      </c>
      <c r="P340" s="30">
        <v>2</v>
      </c>
      <c r="Q340" s="30" t="s">
        <v>1573</v>
      </c>
    </row>
    <row r="341" spans="1:17" x14ac:dyDescent="0.2">
      <c r="A341" s="54">
        <v>2133109</v>
      </c>
      <c r="B341" s="30" t="s">
        <v>76</v>
      </c>
      <c r="C341" s="30" t="s">
        <v>13</v>
      </c>
      <c r="D341" s="36" t="s">
        <v>1712</v>
      </c>
      <c r="E341" s="30" t="s">
        <v>1711</v>
      </c>
      <c r="F341" s="30" t="s">
        <v>562</v>
      </c>
      <c r="G341" s="34">
        <v>3016.89</v>
      </c>
      <c r="H341" s="35"/>
      <c r="I341" s="33"/>
      <c r="J341" s="34"/>
      <c r="K341" s="33"/>
      <c r="L341" s="34"/>
      <c r="M341" s="33"/>
      <c r="N341" s="34">
        <v>3016.89</v>
      </c>
      <c r="O341" s="31">
        <v>46006</v>
      </c>
      <c r="P341" s="30">
        <v>2</v>
      </c>
      <c r="Q341" s="30" t="s">
        <v>1573</v>
      </c>
    </row>
    <row r="342" spans="1:17" x14ac:dyDescent="0.2">
      <c r="A342" s="54">
        <v>2133109</v>
      </c>
      <c r="B342" s="30" t="s">
        <v>76</v>
      </c>
      <c r="C342" s="30" t="s">
        <v>13</v>
      </c>
      <c r="D342" s="36" t="s">
        <v>1710</v>
      </c>
      <c r="E342" s="30" t="s">
        <v>1709</v>
      </c>
      <c r="F342" s="30" t="s">
        <v>47</v>
      </c>
      <c r="G342" s="34">
        <v>2376.9299999999998</v>
      </c>
      <c r="H342" s="35"/>
      <c r="I342" s="33"/>
      <c r="J342" s="34"/>
      <c r="K342" s="33"/>
      <c r="L342" s="34"/>
      <c r="M342" s="33"/>
      <c r="N342" s="34">
        <v>2376.9299999999998</v>
      </c>
      <c r="O342" s="31">
        <v>46006</v>
      </c>
      <c r="P342" s="30">
        <v>2</v>
      </c>
      <c r="Q342" s="30" t="s">
        <v>1573</v>
      </c>
    </row>
    <row r="343" spans="1:17" x14ac:dyDescent="0.2">
      <c r="A343" s="54">
        <v>2133109</v>
      </c>
      <c r="B343" s="30" t="s">
        <v>76</v>
      </c>
      <c r="C343" s="30" t="s">
        <v>13</v>
      </c>
      <c r="D343" s="36" t="s">
        <v>1708</v>
      </c>
      <c r="E343" s="30" t="s">
        <v>1707</v>
      </c>
      <c r="F343" s="30" t="s">
        <v>46</v>
      </c>
      <c r="G343" s="34">
        <v>2969.56</v>
      </c>
      <c r="H343" s="35"/>
      <c r="I343" s="33"/>
      <c r="J343" s="34"/>
      <c r="K343" s="33"/>
      <c r="L343" s="34"/>
      <c r="M343" s="33"/>
      <c r="N343" s="34">
        <v>2969.56</v>
      </c>
      <c r="O343" s="31">
        <v>46006</v>
      </c>
      <c r="P343" s="30">
        <v>2</v>
      </c>
      <c r="Q343" s="30" t="s">
        <v>1573</v>
      </c>
    </row>
    <row r="344" spans="1:17" x14ac:dyDescent="0.2">
      <c r="A344" s="54">
        <v>2133109</v>
      </c>
      <c r="B344" s="30" t="s">
        <v>76</v>
      </c>
      <c r="C344" s="30" t="s">
        <v>13</v>
      </c>
      <c r="D344" s="36" t="s">
        <v>1706</v>
      </c>
      <c r="E344" s="30" t="s">
        <v>1705</v>
      </c>
      <c r="F344" s="30" t="s">
        <v>56</v>
      </c>
      <c r="G344" s="34">
        <v>1090.6600000000001</v>
      </c>
      <c r="H344" s="35"/>
      <c r="I344" s="33"/>
      <c r="J344" s="34"/>
      <c r="K344" s="33"/>
      <c r="L344" s="34"/>
      <c r="M344" s="33"/>
      <c r="N344" s="34">
        <v>1090.6600000000001</v>
      </c>
      <c r="O344" s="31">
        <v>46006</v>
      </c>
      <c r="P344" s="30">
        <v>2</v>
      </c>
      <c r="Q344" s="30" t="s">
        <v>1573</v>
      </c>
    </row>
    <row r="345" spans="1:17" x14ac:dyDescent="0.2">
      <c r="A345" s="54">
        <v>2133109</v>
      </c>
      <c r="B345" s="30" t="s">
        <v>76</v>
      </c>
      <c r="C345" s="30" t="s">
        <v>13</v>
      </c>
      <c r="D345" s="36" t="s">
        <v>1704</v>
      </c>
      <c r="E345" s="30" t="s">
        <v>1703</v>
      </c>
      <c r="F345" s="30" t="s">
        <v>55</v>
      </c>
      <c r="G345" s="34">
        <v>4317.72</v>
      </c>
      <c r="H345" s="35"/>
      <c r="I345" s="33"/>
      <c r="J345" s="34"/>
      <c r="K345" s="33"/>
      <c r="L345" s="34"/>
      <c r="M345" s="33"/>
      <c r="N345" s="34">
        <v>4317.72</v>
      </c>
      <c r="O345" s="31">
        <v>46006</v>
      </c>
      <c r="P345" s="30">
        <v>2</v>
      </c>
      <c r="Q345" s="30" t="s">
        <v>1573</v>
      </c>
    </row>
    <row r="346" spans="1:17" x14ac:dyDescent="0.2">
      <c r="A346" s="54">
        <v>2133109</v>
      </c>
      <c r="B346" s="30" t="s">
        <v>76</v>
      </c>
      <c r="C346" s="30" t="s">
        <v>13</v>
      </c>
      <c r="D346" s="36" t="s">
        <v>1702</v>
      </c>
      <c r="E346" s="30" t="s">
        <v>1701</v>
      </c>
      <c r="F346" s="30" t="s">
        <v>58</v>
      </c>
      <c r="G346" s="34">
        <v>810.41</v>
      </c>
      <c r="H346" s="35"/>
      <c r="I346" s="33"/>
      <c r="J346" s="34"/>
      <c r="K346" s="33"/>
      <c r="L346" s="34"/>
      <c r="M346" s="33"/>
      <c r="N346" s="34">
        <v>810.41</v>
      </c>
      <c r="O346" s="31">
        <v>46006</v>
      </c>
      <c r="P346" s="30">
        <v>2</v>
      </c>
      <c r="Q346" s="30" t="s">
        <v>1573</v>
      </c>
    </row>
    <row r="347" spans="1:17" x14ac:dyDescent="0.2">
      <c r="A347" s="54">
        <v>2133109</v>
      </c>
      <c r="B347" s="30" t="s">
        <v>76</v>
      </c>
      <c r="C347" s="30" t="s">
        <v>13</v>
      </c>
      <c r="D347" s="36" t="s">
        <v>1700</v>
      </c>
      <c r="E347" s="30" t="s">
        <v>1699</v>
      </c>
      <c r="F347" s="30" t="s">
        <v>51</v>
      </c>
      <c r="G347" s="34">
        <v>810.41</v>
      </c>
      <c r="H347" s="35"/>
      <c r="I347" s="33"/>
      <c r="J347" s="34"/>
      <c r="K347" s="33"/>
      <c r="L347" s="34"/>
      <c r="M347" s="33"/>
      <c r="N347" s="34">
        <v>810.41</v>
      </c>
      <c r="O347" s="31">
        <v>46006</v>
      </c>
      <c r="P347" s="30">
        <v>2</v>
      </c>
      <c r="Q347" s="30" t="s">
        <v>1573</v>
      </c>
    </row>
    <row r="348" spans="1:17" x14ac:dyDescent="0.2">
      <c r="A348" s="54">
        <v>2133109</v>
      </c>
      <c r="B348" s="30" t="s">
        <v>76</v>
      </c>
      <c r="C348" s="30" t="s">
        <v>13</v>
      </c>
      <c r="D348" s="36" t="s">
        <v>1698</v>
      </c>
      <c r="E348" s="30" t="s">
        <v>1697</v>
      </c>
      <c r="F348" s="30" t="s">
        <v>52</v>
      </c>
      <c r="G348" s="34">
        <v>3491.55</v>
      </c>
      <c r="H348" s="35"/>
      <c r="I348" s="33"/>
      <c r="J348" s="34"/>
      <c r="K348" s="33"/>
      <c r="L348" s="34"/>
      <c r="M348" s="33"/>
      <c r="N348" s="34">
        <v>3491.55</v>
      </c>
      <c r="O348" s="31">
        <v>46006</v>
      </c>
      <c r="P348" s="30">
        <v>2</v>
      </c>
      <c r="Q348" s="30" t="s">
        <v>1573</v>
      </c>
    </row>
    <row r="349" spans="1:17" x14ac:dyDescent="0.2">
      <c r="A349" s="54">
        <v>2133109</v>
      </c>
      <c r="B349" s="30" t="s">
        <v>76</v>
      </c>
      <c r="C349" s="30" t="s">
        <v>13</v>
      </c>
      <c r="D349" s="36" t="s">
        <v>1696</v>
      </c>
      <c r="E349" s="30" t="s">
        <v>1695</v>
      </c>
      <c r="F349" s="30" t="s">
        <v>45</v>
      </c>
      <c r="G349" s="34">
        <v>950.54</v>
      </c>
      <c r="H349" s="35"/>
      <c r="I349" s="33"/>
      <c r="J349" s="34"/>
      <c r="K349" s="33"/>
      <c r="L349" s="34"/>
      <c r="M349" s="33"/>
      <c r="N349" s="34">
        <v>950.54</v>
      </c>
      <c r="O349" s="31">
        <v>46006</v>
      </c>
      <c r="P349" s="30">
        <v>2</v>
      </c>
      <c r="Q349" s="30" t="s">
        <v>1573</v>
      </c>
    </row>
    <row r="350" spans="1:17" x14ac:dyDescent="0.2">
      <c r="A350" s="54">
        <v>2133109</v>
      </c>
      <c r="B350" s="30" t="s">
        <v>76</v>
      </c>
      <c r="C350" s="30" t="s">
        <v>13</v>
      </c>
      <c r="D350" s="36" t="s">
        <v>1694</v>
      </c>
      <c r="E350" s="30" t="s">
        <v>1693</v>
      </c>
      <c r="F350" s="30" t="s">
        <v>60</v>
      </c>
      <c r="G350" s="34">
        <v>7669.73</v>
      </c>
      <c r="H350" s="35"/>
      <c r="I350" s="33"/>
      <c r="J350" s="34"/>
      <c r="K350" s="33"/>
      <c r="L350" s="34"/>
      <c r="M350" s="33"/>
      <c r="N350" s="34">
        <v>7669.73</v>
      </c>
      <c r="O350" s="31">
        <v>46006</v>
      </c>
      <c r="P350" s="30">
        <v>2</v>
      </c>
      <c r="Q350" s="30" t="s">
        <v>1573</v>
      </c>
    </row>
    <row r="351" spans="1:17" x14ac:dyDescent="0.2">
      <c r="A351" s="54">
        <v>2133109</v>
      </c>
      <c r="B351" s="30" t="s">
        <v>76</v>
      </c>
      <c r="C351" s="30" t="s">
        <v>13</v>
      </c>
      <c r="D351" s="36" t="s">
        <v>1692</v>
      </c>
      <c r="E351" s="30" t="s">
        <v>1691</v>
      </c>
      <c r="F351" s="30" t="s">
        <v>60</v>
      </c>
      <c r="G351" s="34">
        <v>9625.68</v>
      </c>
      <c r="H351" s="35"/>
      <c r="I351" s="33"/>
      <c r="J351" s="34"/>
      <c r="K351" s="33"/>
      <c r="L351" s="34"/>
      <c r="M351" s="33"/>
      <c r="N351" s="34">
        <v>9625.68</v>
      </c>
      <c r="O351" s="31">
        <v>46006</v>
      </c>
      <c r="P351" s="30">
        <v>2</v>
      </c>
      <c r="Q351" s="30" t="s">
        <v>1573</v>
      </c>
    </row>
    <row r="352" spans="1:17" x14ac:dyDescent="0.2">
      <c r="A352" s="54">
        <v>2133109</v>
      </c>
      <c r="B352" s="30" t="s">
        <v>76</v>
      </c>
      <c r="C352" s="30" t="s">
        <v>13</v>
      </c>
      <c r="D352" s="36" t="s">
        <v>1690</v>
      </c>
      <c r="E352" s="30" t="s">
        <v>1689</v>
      </c>
      <c r="F352" s="30" t="s">
        <v>124</v>
      </c>
      <c r="G352" s="34">
        <v>2034.21</v>
      </c>
      <c r="H352" s="35"/>
      <c r="I352" s="33"/>
      <c r="J352" s="34"/>
      <c r="K352" s="33"/>
      <c r="L352" s="34"/>
      <c r="M352" s="33"/>
      <c r="N352" s="34">
        <v>2034.21</v>
      </c>
      <c r="O352" s="31">
        <v>46006</v>
      </c>
      <c r="P352" s="30">
        <v>2</v>
      </c>
      <c r="Q352" s="30" t="s">
        <v>1573</v>
      </c>
    </row>
    <row r="353" spans="1:17" x14ac:dyDescent="0.2">
      <c r="A353" s="54">
        <v>2133109</v>
      </c>
      <c r="B353" s="30" t="s">
        <v>76</v>
      </c>
      <c r="C353" s="30" t="s">
        <v>13</v>
      </c>
      <c r="D353" s="36" t="s">
        <v>1688</v>
      </c>
      <c r="E353" s="30" t="s">
        <v>1687</v>
      </c>
      <c r="F353" s="30" t="s">
        <v>124</v>
      </c>
      <c r="G353" s="34">
        <v>3638.64</v>
      </c>
      <c r="H353" s="35"/>
      <c r="I353" s="33"/>
      <c r="J353" s="34"/>
      <c r="K353" s="33"/>
      <c r="L353" s="34"/>
      <c r="M353" s="33"/>
      <c r="N353" s="34">
        <v>3638.64</v>
      </c>
      <c r="O353" s="31">
        <v>46006</v>
      </c>
      <c r="P353" s="30">
        <v>2</v>
      </c>
      <c r="Q353" s="30" t="s">
        <v>1573</v>
      </c>
    </row>
    <row r="354" spans="1:17" x14ac:dyDescent="0.2">
      <c r="A354" s="54">
        <v>2133109</v>
      </c>
      <c r="B354" s="30" t="s">
        <v>76</v>
      </c>
      <c r="C354" s="30" t="s">
        <v>13</v>
      </c>
      <c r="D354" s="36" t="s">
        <v>1686</v>
      </c>
      <c r="E354" s="30" t="s">
        <v>1685</v>
      </c>
      <c r="F354" s="30" t="s">
        <v>44</v>
      </c>
      <c r="G354" s="34">
        <v>1277.51</v>
      </c>
      <c r="H354" s="35"/>
      <c r="I354" s="33"/>
      <c r="J354" s="34"/>
      <c r="K354" s="33"/>
      <c r="L354" s="34"/>
      <c r="M354" s="33"/>
      <c r="N354" s="34">
        <v>1277.51</v>
      </c>
      <c r="O354" s="31">
        <v>46006</v>
      </c>
      <c r="P354" s="30">
        <v>2</v>
      </c>
      <c r="Q354" s="30" t="s">
        <v>1573</v>
      </c>
    </row>
    <row r="355" spans="1:17" x14ac:dyDescent="0.2">
      <c r="A355" s="54">
        <v>2133109</v>
      </c>
      <c r="B355" s="30" t="s">
        <v>76</v>
      </c>
      <c r="C355" s="30" t="s">
        <v>13</v>
      </c>
      <c r="D355" s="36" t="s">
        <v>1684</v>
      </c>
      <c r="E355" s="30" t="s">
        <v>1683</v>
      </c>
      <c r="F355" s="30" t="s">
        <v>43</v>
      </c>
      <c r="G355" s="34">
        <v>1067.31</v>
      </c>
      <c r="H355" s="35"/>
      <c r="I355" s="33"/>
      <c r="J355" s="34"/>
      <c r="K355" s="33"/>
      <c r="L355" s="34"/>
      <c r="M355" s="33"/>
      <c r="N355" s="34">
        <v>1067.31</v>
      </c>
      <c r="O355" s="31">
        <v>46006</v>
      </c>
      <c r="P355" s="30">
        <v>2</v>
      </c>
      <c r="Q355" s="30" t="s">
        <v>1573</v>
      </c>
    </row>
    <row r="356" spans="1:17" x14ac:dyDescent="0.2">
      <c r="A356" s="54">
        <v>2133109</v>
      </c>
      <c r="B356" s="30" t="s">
        <v>76</v>
      </c>
      <c r="C356" s="30" t="s">
        <v>13</v>
      </c>
      <c r="D356" s="36" t="s">
        <v>1682</v>
      </c>
      <c r="E356" s="30" t="s">
        <v>1681</v>
      </c>
      <c r="F356" s="30" t="s">
        <v>49</v>
      </c>
      <c r="G356" s="34">
        <v>2096.0700000000002</v>
      </c>
      <c r="H356" s="35"/>
      <c r="I356" s="33"/>
      <c r="J356" s="34"/>
      <c r="K356" s="33"/>
      <c r="L356" s="34"/>
      <c r="M356" s="33"/>
      <c r="N356" s="34">
        <v>2096.0700000000002</v>
      </c>
      <c r="O356" s="31">
        <v>46006</v>
      </c>
      <c r="P356" s="30">
        <v>2</v>
      </c>
      <c r="Q356" s="30" t="s">
        <v>1573</v>
      </c>
    </row>
    <row r="357" spans="1:17" x14ac:dyDescent="0.2">
      <c r="A357" s="54">
        <v>2133109</v>
      </c>
      <c r="B357" s="30" t="s">
        <v>76</v>
      </c>
      <c r="C357" s="30" t="s">
        <v>13</v>
      </c>
      <c r="D357" s="36" t="s">
        <v>1680</v>
      </c>
      <c r="E357" s="30" t="s">
        <v>1679</v>
      </c>
      <c r="F357" s="30" t="s">
        <v>57</v>
      </c>
      <c r="G357" s="34">
        <v>1675.71</v>
      </c>
      <c r="H357" s="35"/>
      <c r="I357" s="33"/>
      <c r="J357" s="34"/>
      <c r="K357" s="33"/>
      <c r="L357" s="34"/>
      <c r="M357" s="33"/>
      <c r="N357" s="34">
        <v>1675.71</v>
      </c>
      <c r="O357" s="31">
        <v>46006</v>
      </c>
      <c r="P357" s="30">
        <v>2</v>
      </c>
      <c r="Q357" s="30" t="s">
        <v>1573</v>
      </c>
    </row>
    <row r="358" spans="1:17" x14ac:dyDescent="0.2">
      <c r="A358" s="54">
        <v>2133109</v>
      </c>
      <c r="B358" s="30" t="s">
        <v>76</v>
      </c>
      <c r="C358" s="30" t="s">
        <v>13</v>
      </c>
      <c r="D358" s="36" t="s">
        <v>1678</v>
      </c>
      <c r="E358" s="30" t="s">
        <v>1677</v>
      </c>
      <c r="F358" s="30" t="s">
        <v>54</v>
      </c>
      <c r="G358" s="34">
        <v>802.22</v>
      </c>
      <c r="H358" s="35"/>
      <c r="I358" s="33"/>
      <c r="J358" s="34"/>
      <c r="K358" s="33"/>
      <c r="L358" s="34"/>
      <c r="M358" s="33"/>
      <c r="N358" s="34">
        <v>802.22</v>
      </c>
      <c r="O358" s="31">
        <v>46006</v>
      </c>
      <c r="P358" s="30">
        <v>2</v>
      </c>
      <c r="Q358" s="30" t="s">
        <v>1573</v>
      </c>
    </row>
    <row r="359" spans="1:17" x14ac:dyDescent="0.2">
      <c r="A359" s="54">
        <v>2133109</v>
      </c>
      <c r="B359" s="30" t="s">
        <v>76</v>
      </c>
      <c r="C359" s="30" t="s">
        <v>13</v>
      </c>
      <c r="D359" s="36" t="s">
        <v>1676</v>
      </c>
      <c r="E359" s="30" t="s">
        <v>1675</v>
      </c>
      <c r="F359" s="30" t="s">
        <v>48</v>
      </c>
      <c r="G359" s="34">
        <v>732.16</v>
      </c>
      <c r="H359" s="35"/>
      <c r="I359" s="33"/>
      <c r="J359" s="34"/>
      <c r="K359" s="33"/>
      <c r="L359" s="34"/>
      <c r="M359" s="33"/>
      <c r="N359" s="34">
        <v>732.16</v>
      </c>
      <c r="O359" s="31">
        <v>46006</v>
      </c>
      <c r="P359" s="30">
        <v>2</v>
      </c>
      <c r="Q359" s="30" t="s">
        <v>1573</v>
      </c>
    </row>
    <row r="360" spans="1:17" x14ac:dyDescent="0.2">
      <c r="A360" s="54">
        <v>2133109</v>
      </c>
      <c r="B360" s="30" t="s">
        <v>76</v>
      </c>
      <c r="C360" s="30" t="s">
        <v>13</v>
      </c>
      <c r="D360" s="36" t="s">
        <v>1674</v>
      </c>
      <c r="E360" s="30" t="s">
        <v>1673</v>
      </c>
      <c r="F360" s="30" t="s">
        <v>53</v>
      </c>
      <c r="G360" s="34">
        <v>771.3</v>
      </c>
      <c r="H360" s="35"/>
      <c r="I360" s="33"/>
      <c r="J360" s="34"/>
      <c r="K360" s="33"/>
      <c r="L360" s="34"/>
      <c r="M360" s="33"/>
      <c r="N360" s="34">
        <v>771.3</v>
      </c>
      <c r="O360" s="31">
        <v>46006</v>
      </c>
      <c r="P360" s="30">
        <v>2</v>
      </c>
      <c r="Q360" s="30" t="s">
        <v>1573</v>
      </c>
    </row>
    <row r="361" spans="1:17" x14ac:dyDescent="0.2">
      <c r="A361" s="54">
        <v>2133109</v>
      </c>
      <c r="B361" s="30" t="s">
        <v>76</v>
      </c>
      <c r="C361" s="30" t="s">
        <v>75</v>
      </c>
      <c r="D361" s="36" t="s">
        <v>1672</v>
      </c>
      <c r="E361" s="30" t="s">
        <v>1671</v>
      </c>
      <c r="F361" s="30" t="s">
        <v>194</v>
      </c>
      <c r="G361" s="34">
        <v>61.7</v>
      </c>
      <c r="H361" s="35"/>
      <c r="I361" s="33"/>
      <c r="J361" s="34"/>
      <c r="K361" s="33"/>
      <c r="L361" s="34"/>
      <c r="M361" s="33"/>
      <c r="N361" s="34">
        <v>61.7</v>
      </c>
      <c r="O361" s="31">
        <v>46006</v>
      </c>
      <c r="P361" s="30">
        <v>1</v>
      </c>
      <c r="Q361" s="30" t="s">
        <v>1573</v>
      </c>
    </row>
    <row r="362" spans="1:17" x14ac:dyDescent="0.2">
      <c r="A362" s="54">
        <v>2333022</v>
      </c>
      <c r="B362" s="30" t="s">
        <v>14</v>
      </c>
      <c r="C362" s="30" t="s">
        <v>1585</v>
      </c>
      <c r="D362" s="36" t="s">
        <v>1670</v>
      </c>
      <c r="E362" s="30" t="s">
        <v>1669</v>
      </c>
      <c r="F362" s="30" t="s">
        <v>43</v>
      </c>
      <c r="G362" s="34">
        <v>288.36</v>
      </c>
      <c r="H362" s="35"/>
      <c r="I362" s="33"/>
      <c r="J362" s="34">
        <v>288.36</v>
      </c>
      <c r="K362" s="33">
        <v>45792</v>
      </c>
      <c r="L362" s="34"/>
      <c r="M362" s="33">
        <v>46157</v>
      </c>
      <c r="N362" s="34"/>
      <c r="O362" s="31">
        <v>46522</v>
      </c>
      <c r="P362" s="30">
        <v>1</v>
      </c>
      <c r="Q362" s="30" t="s">
        <v>1573</v>
      </c>
    </row>
    <row r="363" spans="1:17" x14ac:dyDescent="0.2">
      <c r="A363" s="54">
        <v>2333022</v>
      </c>
      <c r="B363" s="30" t="s">
        <v>14</v>
      </c>
      <c r="C363" s="30" t="s">
        <v>1578</v>
      </c>
      <c r="D363" s="36" t="s">
        <v>1668</v>
      </c>
      <c r="E363" s="30" t="s">
        <v>1667</v>
      </c>
      <c r="F363" s="30" t="s">
        <v>43</v>
      </c>
      <c r="G363" s="34">
        <v>347.4</v>
      </c>
      <c r="H363" s="35"/>
      <c r="I363" s="33"/>
      <c r="J363" s="34">
        <v>347.4</v>
      </c>
      <c r="K363" s="33">
        <v>45792</v>
      </c>
      <c r="L363" s="34"/>
      <c r="M363" s="33">
        <v>46157</v>
      </c>
      <c r="N363" s="34"/>
      <c r="O363" s="31">
        <v>46522</v>
      </c>
      <c r="P363" s="30">
        <v>1</v>
      </c>
      <c r="Q363" s="30" t="s">
        <v>1573</v>
      </c>
    </row>
    <row r="364" spans="1:17" x14ac:dyDescent="0.2">
      <c r="A364" s="54">
        <v>2333022</v>
      </c>
      <c r="B364" s="30" t="s">
        <v>14</v>
      </c>
      <c r="C364" s="30" t="s">
        <v>1585</v>
      </c>
      <c r="D364" s="36" t="s">
        <v>1666</v>
      </c>
      <c r="E364" s="30" t="s">
        <v>1665</v>
      </c>
      <c r="F364" s="30" t="s">
        <v>60</v>
      </c>
      <c r="G364" s="34">
        <v>941.83</v>
      </c>
      <c r="H364" s="35"/>
      <c r="I364" s="33"/>
      <c r="J364" s="34">
        <v>941.83</v>
      </c>
      <c r="K364" s="33">
        <v>45792</v>
      </c>
      <c r="L364" s="34"/>
      <c r="M364" s="33">
        <v>46157</v>
      </c>
      <c r="N364" s="34"/>
      <c r="O364" s="31">
        <v>46522</v>
      </c>
      <c r="P364" s="30">
        <v>1</v>
      </c>
      <c r="Q364" s="30" t="s">
        <v>1573</v>
      </c>
    </row>
    <row r="365" spans="1:17" x14ac:dyDescent="0.2">
      <c r="A365" s="54">
        <v>2333022</v>
      </c>
      <c r="B365" s="30" t="s">
        <v>14</v>
      </c>
      <c r="C365" s="30" t="s">
        <v>1578</v>
      </c>
      <c r="D365" s="36" t="s">
        <v>1664</v>
      </c>
      <c r="E365" s="30" t="s">
        <v>1663</v>
      </c>
      <c r="F365" s="30" t="s">
        <v>60</v>
      </c>
      <c r="G365" s="34">
        <v>3689.6</v>
      </c>
      <c r="H365" s="35"/>
      <c r="I365" s="33"/>
      <c r="J365" s="34">
        <v>3689.6</v>
      </c>
      <c r="K365" s="33">
        <v>45792</v>
      </c>
      <c r="L365" s="34"/>
      <c r="M365" s="33">
        <v>46157</v>
      </c>
      <c r="N365" s="34"/>
      <c r="O365" s="31">
        <v>46522</v>
      </c>
      <c r="P365" s="30">
        <v>1</v>
      </c>
      <c r="Q365" s="30" t="s">
        <v>1573</v>
      </c>
    </row>
    <row r="366" spans="1:17" x14ac:dyDescent="0.2">
      <c r="A366" s="54">
        <v>2333022</v>
      </c>
      <c r="B366" s="30" t="s">
        <v>14</v>
      </c>
      <c r="C366" s="30" t="s">
        <v>1585</v>
      </c>
      <c r="D366" s="36" t="s">
        <v>1662</v>
      </c>
      <c r="E366" s="30" t="s">
        <v>1661</v>
      </c>
      <c r="F366" s="30" t="s">
        <v>474</v>
      </c>
      <c r="G366" s="34">
        <v>372.24</v>
      </c>
      <c r="H366" s="35"/>
      <c r="I366" s="33"/>
      <c r="J366" s="34">
        <v>372.24</v>
      </c>
      <c r="K366" s="33">
        <v>45792</v>
      </c>
      <c r="L366" s="34"/>
      <c r="M366" s="33">
        <v>46157</v>
      </c>
      <c r="N366" s="34"/>
      <c r="O366" s="31">
        <v>46522</v>
      </c>
      <c r="P366" s="30">
        <v>1</v>
      </c>
      <c r="Q366" s="30" t="s">
        <v>1573</v>
      </c>
    </row>
    <row r="367" spans="1:17" x14ac:dyDescent="0.2">
      <c r="A367" s="54">
        <v>2333022</v>
      </c>
      <c r="B367" s="30" t="s">
        <v>14</v>
      </c>
      <c r="C367" s="30" t="s">
        <v>1578</v>
      </c>
      <c r="D367" s="36" t="s">
        <v>1660</v>
      </c>
      <c r="E367" s="30" t="s">
        <v>1659</v>
      </c>
      <c r="F367" s="30" t="s">
        <v>474</v>
      </c>
      <c r="G367" s="34">
        <v>800.17</v>
      </c>
      <c r="H367" s="35"/>
      <c r="I367" s="33"/>
      <c r="J367" s="34">
        <v>800.17</v>
      </c>
      <c r="K367" s="33">
        <v>45792</v>
      </c>
      <c r="L367" s="34"/>
      <c r="M367" s="33">
        <v>46157</v>
      </c>
      <c r="N367" s="34"/>
      <c r="O367" s="31">
        <v>46522</v>
      </c>
      <c r="P367" s="30">
        <v>1</v>
      </c>
      <c r="Q367" s="30" t="s">
        <v>1573</v>
      </c>
    </row>
    <row r="368" spans="1:17" x14ac:dyDescent="0.2">
      <c r="A368" s="54">
        <v>2333022</v>
      </c>
      <c r="B368" s="30" t="s">
        <v>14</v>
      </c>
      <c r="C368" s="30" t="s">
        <v>1585</v>
      </c>
      <c r="D368" s="36" t="s">
        <v>1658</v>
      </c>
      <c r="E368" s="30" t="s">
        <v>1657</v>
      </c>
      <c r="F368" s="30" t="s">
        <v>1654</v>
      </c>
      <c r="G368" s="34">
        <v>358.59</v>
      </c>
      <c r="H368" s="35"/>
      <c r="I368" s="33"/>
      <c r="J368" s="34">
        <v>358.59</v>
      </c>
      <c r="K368" s="33">
        <v>45792</v>
      </c>
      <c r="L368" s="34"/>
      <c r="M368" s="33">
        <v>46157</v>
      </c>
      <c r="N368" s="34"/>
      <c r="O368" s="31">
        <v>46522</v>
      </c>
      <c r="P368" s="30">
        <v>1</v>
      </c>
      <c r="Q368" s="30" t="s">
        <v>1573</v>
      </c>
    </row>
    <row r="369" spans="1:17" x14ac:dyDescent="0.2">
      <c r="A369" s="54">
        <v>2333022</v>
      </c>
      <c r="B369" s="30" t="s">
        <v>14</v>
      </c>
      <c r="C369" s="30" t="s">
        <v>1578</v>
      </c>
      <c r="D369" s="36" t="s">
        <v>1656</v>
      </c>
      <c r="E369" s="30" t="s">
        <v>1655</v>
      </c>
      <c r="F369" s="30" t="s">
        <v>1654</v>
      </c>
      <c r="G369" s="34">
        <v>668.21</v>
      </c>
      <c r="H369" s="35"/>
      <c r="I369" s="33"/>
      <c r="J369" s="34">
        <v>668.21</v>
      </c>
      <c r="K369" s="33">
        <v>45792</v>
      </c>
      <c r="L369" s="34"/>
      <c r="M369" s="33">
        <v>46157</v>
      </c>
      <c r="N369" s="34"/>
      <c r="O369" s="31">
        <v>46522</v>
      </c>
      <c r="P369" s="30">
        <v>1</v>
      </c>
      <c r="Q369" s="30" t="s">
        <v>1573</v>
      </c>
    </row>
    <row r="370" spans="1:17" x14ac:dyDescent="0.2">
      <c r="A370" s="54">
        <v>2333022</v>
      </c>
      <c r="B370" s="30" t="s">
        <v>14</v>
      </c>
      <c r="C370" s="30" t="s">
        <v>1585</v>
      </c>
      <c r="D370" s="36" t="s">
        <v>1653</v>
      </c>
      <c r="E370" s="30" t="s">
        <v>1652</v>
      </c>
      <c r="F370" s="30" t="s">
        <v>44</v>
      </c>
      <c r="G370" s="34">
        <v>316.31</v>
      </c>
      <c r="H370" s="35"/>
      <c r="I370" s="33"/>
      <c r="J370" s="34">
        <v>316.31</v>
      </c>
      <c r="K370" s="33">
        <v>45792</v>
      </c>
      <c r="L370" s="34"/>
      <c r="M370" s="33">
        <v>46157</v>
      </c>
      <c r="N370" s="34"/>
      <c r="O370" s="31">
        <v>46522</v>
      </c>
      <c r="P370" s="30">
        <v>1</v>
      </c>
      <c r="Q370" s="30" t="s">
        <v>1573</v>
      </c>
    </row>
    <row r="371" spans="1:17" x14ac:dyDescent="0.2">
      <c r="A371" s="54">
        <v>2333022</v>
      </c>
      <c r="B371" s="30" t="s">
        <v>14</v>
      </c>
      <c r="C371" s="30" t="s">
        <v>1578</v>
      </c>
      <c r="D371" s="36" t="s">
        <v>1651</v>
      </c>
      <c r="E371" s="30" t="s">
        <v>1650</v>
      </c>
      <c r="F371" s="30" t="s">
        <v>44</v>
      </c>
      <c r="G371" s="34">
        <v>247.97</v>
      </c>
      <c r="H371" s="35"/>
      <c r="I371" s="33"/>
      <c r="J371" s="34">
        <v>247.97</v>
      </c>
      <c r="K371" s="33">
        <v>45792</v>
      </c>
      <c r="L371" s="34"/>
      <c r="M371" s="33">
        <v>46157</v>
      </c>
      <c r="N371" s="34"/>
      <c r="O371" s="31">
        <v>46522</v>
      </c>
      <c r="P371" s="30">
        <v>1</v>
      </c>
      <c r="Q371" s="30" t="s">
        <v>1573</v>
      </c>
    </row>
    <row r="372" spans="1:17" x14ac:dyDescent="0.2">
      <c r="A372" s="54">
        <v>2333022</v>
      </c>
      <c r="B372" s="30" t="s">
        <v>14</v>
      </c>
      <c r="C372" s="30" t="s">
        <v>1585</v>
      </c>
      <c r="D372" s="36" t="s">
        <v>1649</v>
      </c>
      <c r="E372" s="30" t="s">
        <v>1648</v>
      </c>
      <c r="F372" s="30" t="s">
        <v>118</v>
      </c>
      <c r="G372" s="34">
        <v>309.5</v>
      </c>
      <c r="H372" s="35"/>
      <c r="I372" s="33"/>
      <c r="J372" s="34">
        <v>309.5</v>
      </c>
      <c r="K372" s="33">
        <v>45792</v>
      </c>
      <c r="L372" s="34"/>
      <c r="M372" s="33">
        <v>46157</v>
      </c>
      <c r="N372" s="34"/>
      <c r="O372" s="31">
        <v>46522</v>
      </c>
      <c r="P372" s="30">
        <v>1</v>
      </c>
      <c r="Q372" s="30" t="s">
        <v>1573</v>
      </c>
    </row>
    <row r="373" spans="1:17" x14ac:dyDescent="0.2">
      <c r="A373" s="54">
        <v>2333022</v>
      </c>
      <c r="B373" s="30" t="s">
        <v>14</v>
      </c>
      <c r="C373" s="30" t="s">
        <v>1578</v>
      </c>
      <c r="D373" s="36" t="s">
        <v>1647</v>
      </c>
      <c r="E373" s="30" t="s">
        <v>1646</v>
      </c>
      <c r="F373" s="30" t="s">
        <v>118</v>
      </c>
      <c r="G373" s="34">
        <v>908.8</v>
      </c>
      <c r="H373" s="35"/>
      <c r="I373" s="33"/>
      <c r="J373" s="34">
        <v>908.8</v>
      </c>
      <c r="K373" s="33">
        <v>45792</v>
      </c>
      <c r="L373" s="34"/>
      <c r="M373" s="33">
        <v>46157</v>
      </c>
      <c r="N373" s="34"/>
      <c r="O373" s="31">
        <v>46522</v>
      </c>
      <c r="P373" s="30">
        <v>1</v>
      </c>
      <c r="Q373" s="30" t="s">
        <v>1573</v>
      </c>
    </row>
    <row r="374" spans="1:17" x14ac:dyDescent="0.2">
      <c r="A374" s="54">
        <v>2333022</v>
      </c>
      <c r="B374" s="30" t="s">
        <v>14</v>
      </c>
      <c r="C374" s="30" t="s">
        <v>1585</v>
      </c>
      <c r="D374" s="36" t="s">
        <v>1645</v>
      </c>
      <c r="E374" s="30" t="s">
        <v>1644</v>
      </c>
      <c r="F374" s="30" t="s">
        <v>185</v>
      </c>
      <c r="G374" s="34">
        <v>475.89</v>
      </c>
      <c r="H374" s="35"/>
      <c r="I374" s="33"/>
      <c r="J374" s="34">
        <v>475.89</v>
      </c>
      <c r="K374" s="33">
        <v>45792</v>
      </c>
      <c r="L374" s="34"/>
      <c r="M374" s="33">
        <v>46157</v>
      </c>
      <c r="N374" s="34"/>
      <c r="O374" s="31">
        <v>46522</v>
      </c>
      <c r="P374" s="30">
        <v>1</v>
      </c>
      <c r="Q374" s="30" t="s">
        <v>1573</v>
      </c>
    </row>
    <row r="375" spans="1:17" x14ac:dyDescent="0.2">
      <c r="A375" s="54">
        <v>2333022</v>
      </c>
      <c r="B375" s="30" t="s">
        <v>14</v>
      </c>
      <c r="C375" s="30" t="s">
        <v>1578</v>
      </c>
      <c r="D375" s="36" t="s">
        <v>1643</v>
      </c>
      <c r="E375" s="30" t="s">
        <v>1642</v>
      </c>
      <c r="F375" s="30" t="s">
        <v>185</v>
      </c>
      <c r="G375" s="34">
        <v>994.11</v>
      </c>
      <c r="H375" s="35"/>
      <c r="I375" s="33"/>
      <c r="J375" s="34">
        <v>994.11</v>
      </c>
      <c r="K375" s="33">
        <v>45792</v>
      </c>
      <c r="L375" s="34"/>
      <c r="M375" s="33">
        <v>46157</v>
      </c>
      <c r="N375" s="34"/>
      <c r="O375" s="31">
        <v>46522</v>
      </c>
      <c r="P375" s="30">
        <v>1</v>
      </c>
      <c r="Q375" s="30" t="s">
        <v>1573</v>
      </c>
    </row>
    <row r="376" spans="1:17" x14ac:dyDescent="0.2">
      <c r="A376" s="54">
        <v>2333022</v>
      </c>
      <c r="B376" s="30" t="s">
        <v>14</v>
      </c>
      <c r="C376" s="30" t="s">
        <v>1585</v>
      </c>
      <c r="D376" s="36" t="s">
        <v>1641</v>
      </c>
      <c r="E376" s="30" t="s">
        <v>1640</v>
      </c>
      <c r="F376" s="30" t="s">
        <v>120</v>
      </c>
      <c r="G376" s="34">
        <v>358.59</v>
      </c>
      <c r="H376" s="35"/>
      <c r="I376" s="33"/>
      <c r="J376" s="34">
        <v>358.59</v>
      </c>
      <c r="K376" s="33">
        <v>45792</v>
      </c>
      <c r="L376" s="34"/>
      <c r="M376" s="33">
        <v>46157</v>
      </c>
      <c r="N376" s="34"/>
      <c r="O376" s="31">
        <v>46522</v>
      </c>
      <c r="P376" s="30">
        <v>1</v>
      </c>
      <c r="Q376" s="30" t="s">
        <v>1573</v>
      </c>
    </row>
    <row r="377" spans="1:17" x14ac:dyDescent="0.2">
      <c r="A377" s="54">
        <v>2333022</v>
      </c>
      <c r="B377" s="30" t="s">
        <v>14</v>
      </c>
      <c r="C377" s="30" t="s">
        <v>1578</v>
      </c>
      <c r="D377" s="36" t="s">
        <v>1639</v>
      </c>
      <c r="E377" s="30" t="s">
        <v>1638</v>
      </c>
      <c r="F377" s="30" t="s">
        <v>120</v>
      </c>
      <c r="G377" s="34">
        <v>220.9</v>
      </c>
      <c r="H377" s="35"/>
      <c r="I377" s="33"/>
      <c r="J377" s="34">
        <v>220.9</v>
      </c>
      <c r="K377" s="33">
        <v>45792</v>
      </c>
      <c r="L377" s="34"/>
      <c r="M377" s="33">
        <v>46157</v>
      </c>
      <c r="N377" s="34"/>
      <c r="O377" s="31">
        <v>46522</v>
      </c>
      <c r="P377" s="30">
        <v>1</v>
      </c>
      <c r="Q377" s="30" t="s">
        <v>1573</v>
      </c>
    </row>
    <row r="378" spans="1:17" x14ac:dyDescent="0.2">
      <c r="A378" s="54">
        <v>2333022</v>
      </c>
      <c r="B378" s="30" t="s">
        <v>14</v>
      </c>
      <c r="C378" s="30" t="s">
        <v>1585</v>
      </c>
      <c r="D378" s="36" t="s">
        <v>1637</v>
      </c>
      <c r="E378" s="30" t="s">
        <v>1636</v>
      </c>
      <c r="F378" s="30" t="s">
        <v>477</v>
      </c>
      <c r="G378" s="34">
        <v>309.5</v>
      </c>
      <c r="H378" s="35"/>
      <c r="I378" s="33"/>
      <c r="J378" s="34">
        <v>309.5</v>
      </c>
      <c r="K378" s="33">
        <v>45792</v>
      </c>
      <c r="L378" s="34"/>
      <c r="M378" s="33">
        <v>46157</v>
      </c>
      <c r="N378" s="34"/>
      <c r="O378" s="31">
        <v>46522</v>
      </c>
      <c r="P378" s="30">
        <v>1</v>
      </c>
      <c r="Q378" s="30" t="s">
        <v>1573</v>
      </c>
    </row>
    <row r="379" spans="1:17" x14ac:dyDescent="0.2">
      <c r="A379" s="54">
        <v>2333022</v>
      </c>
      <c r="B379" s="30" t="s">
        <v>14</v>
      </c>
      <c r="C379" s="30" t="s">
        <v>1578</v>
      </c>
      <c r="D379" s="36" t="s">
        <v>1635</v>
      </c>
      <c r="E379" s="30" t="s">
        <v>1634</v>
      </c>
      <c r="F379" s="30" t="s">
        <v>477</v>
      </c>
      <c r="G379" s="34">
        <v>686.42</v>
      </c>
      <c r="H379" s="35"/>
      <c r="I379" s="33"/>
      <c r="J379" s="34">
        <v>686.42</v>
      </c>
      <c r="K379" s="33">
        <v>45792</v>
      </c>
      <c r="L379" s="34"/>
      <c r="M379" s="33">
        <v>46157</v>
      </c>
      <c r="N379" s="34"/>
      <c r="O379" s="31">
        <v>46522</v>
      </c>
      <c r="P379" s="30">
        <v>1</v>
      </c>
      <c r="Q379" s="30" t="s">
        <v>1573</v>
      </c>
    </row>
    <row r="380" spans="1:17" x14ac:dyDescent="0.2">
      <c r="A380" s="54">
        <v>2333022</v>
      </c>
      <c r="B380" s="30" t="s">
        <v>14</v>
      </c>
      <c r="C380" s="30" t="s">
        <v>1585</v>
      </c>
      <c r="D380" s="36" t="s">
        <v>1633</v>
      </c>
      <c r="E380" s="30" t="s">
        <v>1632</v>
      </c>
      <c r="F380" s="30" t="s">
        <v>50</v>
      </c>
      <c r="G380" s="34">
        <v>351.78</v>
      </c>
      <c r="H380" s="35"/>
      <c r="I380" s="33"/>
      <c r="J380" s="34">
        <v>351.78</v>
      </c>
      <c r="K380" s="33">
        <v>45792</v>
      </c>
      <c r="L380" s="34"/>
      <c r="M380" s="33">
        <v>46157</v>
      </c>
      <c r="N380" s="34"/>
      <c r="O380" s="31">
        <v>46522</v>
      </c>
      <c r="P380" s="30">
        <v>1</v>
      </c>
      <c r="Q380" s="30" t="s">
        <v>1573</v>
      </c>
    </row>
    <row r="381" spans="1:17" x14ac:dyDescent="0.2">
      <c r="A381" s="54">
        <v>2333022</v>
      </c>
      <c r="B381" s="30" t="s">
        <v>14</v>
      </c>
      <c r="C381" s="30" t="s">
        <v>1578</v>
      </c>
      <c r="D381" s="36" t="s">
        <v>1631</v>
      </c>
      <c r="E381" s="30" t="s">
        <v>1630</v>
      </c>
      <c r="F381" s="30" t="s">
        <v>50</v>
      </c>
      <c r="G381" s="34">
        <v>885.55</v>
      </c>
      <c r="H381" s="35"/>
      <c r="I381" s="33"/>
      <c r="J381" s="34">
        <v>885.55</v>
      </c>
      <c r="K381" s="33">
        <v>45792</v>
      </c>
      <c r="L381" s="34"/>
      <c r="M381" s="33">
        <v>46157</v>
      </c>
      <c r="N381" s="34"/>
      <c r="O381" s="31">
        <v>46522</v>
      </c>
      <c r="P381" s="30">
        <v>1</v>
      </c>
      <c r="Q381" s="30" t="s">
        <v>1573</v>
      </c>
    </row>
    <row r="382" spans="1:17" x14ac:dyDescent="0.2">
      <c r="A382" s="54">
        <v>2333022</v>
      </c>
      <c r="B382" s="30" t="s">
        <v>14</v>
      </c>
      <c r="C382" s="30" t="s">
        <v>1585</v>
      </c>
      <c r="D382" s="36" t="s">
        <v>1629</v>
      </c>
      <c r="E382" s="30" t="s">
        <v>1628</v>
      </c>
      <c r="F382" s="30" t="s">
        <v>811</v>
      </c>
      <c r="G382" s="34">
        <v>309.5</v>
      </c>
      <c r="H382" s="35"/>
      <c r="I382" s="33"/>
      <c r="J382" s="34">
        <v>309.5</v>
      </c>
      <c r="K382" s="33">
        <v>45792</v>
      </c>
      <c r="L382" s="34"/>
      <c r="M382" s="33">
        <v>46157</v>
      </c>
      <c r="N382" s="34"/>
      <c r="O382" s="31">
        <v>46522</v>
      </c>
      <c r="P382" s="30">
        <v>1</v>
      </c>
      <c r="Q382" s="30" t="s">
        <v>1573</v>
      </c>
    </row>
    <row r="383" spans="1:17" x14ac:dyDescent="0.2">
      <c r="A383" s="54">
        <v>2333022</v>
      </c>
      <c r="B383" s="30" t="s">
        <v>14</v>
      </c>
      <c r="C383" s="30" t="s">
        <v>1578</v>
      </c>
      <c r="D383" s="36" t="s">
        <v>1627</v>
      </c>
      <c r="E383" s="30" t="s">
        <v>1626</v>
      </c>
      <c r="F383" s="30" t="s">
        <v>811</v>
      </c>
      <c r="G383" s="34">
        <v>1593.58</v>
      </c>
      <c r="H383" s="35"/>
      <c r="I383" s="33"/>
      <c r="J383" s="34">
        <v>1593.58</v>
      </c>
      <c r="K383" s="33">
        <v>45792</v>
      </c>
      <c r="L383" s="34"/>
      <c r="M383" s="33">
        <v>46157</v>
      </c>
      <c r="N383" s="34"/>
      <c r="O383" s="31">
        <v>46522</v>
      </c>
      <c r="P383" s="30">
        <v>1</v>
      </c>
      <c r="Q383" s="30" t="s">
        <v>1573</v>
      </c>
    </row>
    <row r="384" spans="1:17" x14ac:dyDescent="0.2">
      <c r="A384" s="54">
        <v>2333022</v>
      </c>
      <c r="B384" s="30" t="s">
        <v>14</v>
      </c>
      <c r="C384" s="30" t="s">
        <v>1585</v>
      </c>
      <c r="D384" s="36" t="s">
        <v>1625</v>
      </c>
      <c r="E384" s="30" t="s">
        <v>1624</v>
      </c>
      <c r="F384" s="30" t="s">
        <v>520</v>
      </c>
      <c r="G384" s="34">
        <v>334.05</v>
      </c>
      <c r="H384" s="35"/>
      <c r="I384" s="33"/>
      <c r="J384" s="34">
        <v>334.05</v>
      </c>
      <c r="K384" s="33">
        <v>45792</v>
      </c>
      <c r="L384" s="34"/>
      <c r="M384" s="33">
        <v>46157</v>
      </c>
      <c r="N384" s="34"/>
      <c r="O384" s="31">
        <v>46522</v>
      </c>
      <c r="P384" s="30">
        <v>1</v>
      </c>
      <c r="Q384" s="30" t="s">
        <v>1573</v>
      </c>
    </row>
    <row r="385" spans="1:17" x14ac:dyDescent="0.2">
      <c r="A385" s="54">
        <v>2333022</v>
      </c>
      <c r="B385" s="30" t="s">
        <v>14</v>
      </c>
      <c r="C385" s="30" t="s">
        <v>1578</v>
      </c>
      <c r="D385" s="36" t="s">
        <v>1623</v>
      </c>
      <c r="E385" s="30" t="s">
        <v>1622</v>
      </c>
      <c r="F385" s="30" t="s">
        <v>520</v>
      </c>
      <c r="G385" s="34">
        <v>1805.52</v>
      </c>
      <c r="H385" s="35"/>
      <c r="I385" s="33"/>
      <c r="J385" s="34">
        <v>1805.52</v>
      </c>
      <c r="K385" s="33">
        <v>45792</v>
      </c>
      <c r="L385" s="34"/>
      <c r="M385" s="33">
        <v>46157</v>
      </c>
      <c r="N385" s="34"/>
      <c r="O385" s="31">
        <v>46522</v>
      </c>
      <c r="P385" s="30">
        <v>1</v>
      </c>
      <c r="Q385" s="30" t="s">
        <v>1573</v>
      </c>
    </row>
    <row r="386" spans="1:17" x14ac:dyDescent="0.2">
      <c r="A386" s="54">
        <v>2333022</v>
      </c>
      <c r="B386" s="30" t="s">
        <v>14</v>
      </c>
      <c r="C386" s="30" t="s">
        <v>1585</v>
      </c>
      <c r="D386" s="36" t="s">
        <v>1621</v>
      </c>
      <c r="E386" s="30" t="s">
        <v>1620</v>
      </c>
      <c r="F386" s="30" t="s">
        <v>54</v>
      </c>
      <c r="G386" s="34">
        <v>284.95</v>
      </c>
      <c r="H386" s="35"/>
      <c r="I386" s="33"/>
      <c r="J386" s="34">
        <v>284.95</v>
      </c>
      <c r="K386" s="33">
        <v>45792</v>
      </c>
      <c r="L386" s="34"/>
      <c r="M386" s="33">
        <v>46157</v>
      </c>
      <c r="N386" s="34"/>
      <c r="O386" s="31">
        <v>46522</v>
      </c>
      <c r="P386" s="30">
        <v>1</v>
      </c>
      <c r="Q386" s="30" t="s">
        <v>1573</v>
      </c>
    </row>
    <row r="387" spans="1:17" x14ac:dyDescent="0.2">
      <c r="A387" s="54">
        <v>2333022</v>
      </c>
      <c r="B387" s="30" t="s">
        <v>14</v>
      </c>
      <c r="C387" s="30" t="s">
        <v>1578</v>
      </c>
      <c r="D387" s="36" t="s">
        <v>1619</v>
      </c>
      <c r="E387" s="30" t="s">
        <v>1618</v>
      </c>
      <c r="F387" s="30" t="s">
        <v>54</v>
      </c>
      <c r="G387" s="34">
        <v>522.74</v>
      </c>
      <c r="H387" s="35"/>
      <c r="I387" s="33"/>
      <c r="J387" s="34">
        <v>522.74</v>
      </c>
      <c r="K387" s="33">
        <v>45792</v>
      </c>
      <c r="L387" s="34"/>
      <c r="M387" s="33">
        <v>46157</v>
      </c>
      <c r="N387" s="34"/>
      <c r="O387" s="31">
        <v>46522</v>
      </c>
      <c r="P387" s="30">
        <v>1</v>
      </c>
      <c r="Q387" s="30" t="s">
        <v>1573</v>
      </c>
    </row>
    <row r="388" spans="1:17" x14ac:dyDescent="0.2">
      <c r="A388" s="54">
        <v>2333022</v>
      </c>
      <c r="B388" s="30" t="s">
        <v>14</v>
      </c>
      <c r="C388" s="30" t="s">
        <v>1585</v>
      </c>
      <c r="D388" s="36" t="s">
        <v>1617</v>
      </c>
      <c r="E388" s="30" t="s">
        <v>1616</v>
      </c>
      <c r="F388" s="30" t="s">
        <v>56</v>
      </c>
      <c r="G388" s="34">
        <v>309.5</v>
      </c>
      <c r="H388" s="35"/>
      <c r="I388" s="33"/>
      <c r="J388" s="34">
        <v>309.5</v>
      </c>
      <c r="K388" s="33">
        <v>45792</v>
      </c>
      <c r="L388" s="34"/>
      <c r="M388" s="33">
        <v>46157</v>
      </c>
      <c r="N388" s="34"/>
      <c r="O388" s="31">
        <v>46522</v>
      </c>
      <c r="P388" s="30">
        <v>1</v>
      </c>
      <c r="Q388" s="30" t="s">
        <v>1573</v>
      </c>
    </row>
    <row r="389" spans="1:17" x14ac:dyDescent="0.2">
      <c r="A389" s="54">
        <v>2333022</v>
      </c>
      <c r="B389" s="30" t="s">
        <v>14</v>
      </c>
      <c r="C389" s="30" t="s">
        <v>1578</v>
      </c>
      <c r="D389" s="36" t="s">
        <v>1615</v>
      </c>
      <c r="E389" s="30" t="s">
        <v>1614</v>
      </c>
      <c r="F389" s="30" t="s">
        <v>56</v>
      </c>
      <c r="G389" s="34">
        <v>1111.6400000000001</v>
      </c>
      <c r="H389" s="35"/>
      <c r="I389" s="33"/>
      <c r="J389" s="34">
        <v>1111.6400000000001</v>
      </c>
      <c r="K389" s="33">
        <v>45792</v>
      </c>
      <c r="L389" s="34"/>
      <c r="M389" s="33">
        <v>46157</v>
      </c>
      <c r="N389" s="34"/>
      <c r="O389" s="31">
        <v>46522</v>
      </c>
      <c r="P389" s="30">
        <v>1</v>
      </c>
      <c r="Q389" s="30" t="s">
        <v>1573</v>
      </c>
    </row>
    <row r="390" spans="1:17" x14ac:dyDescent="0.2">
      <c r="A390" s="54">
        <v>2333022</v>
      </c>
      <c r="B390" s="30" t="s">
        <v>14</v>
      </c>
      <c r="C390" s="30" t="s">
        <v>1585</v>
      </c>
      <c r="D390" s="36" t="s">
        <v>1613</v>
      </c>
      <c r="E390" s="30" t="s">
        <v>1612</v>
      </c>
      <c r="F390" s="30" t="s">
        <v>47</v>
      </c>
      <c r="G390" s="34">
        <v>358.59</v>
      </c>
      <c r="H390" s="35"/>
      <c r="I390" s="33"/>
      <c r="J390" s="34">
        <v>358.59</v>
      </c>
      <c r="K390" s="33">
        <v>45792</v>
      </c>
      <c r="L390" s="34"/>
      <c r="M390" s="33">
        <v>46157</v>
      </c>
      <c r="N390" s="34"/>
      <c r="O390" s="31">
        <v>46522</v>
      </c>
      <c r="P390" s="30">
        <v>1</v>
      </c>
      <c r="Q390" s="30" t="s">
        <v>1573</v>
      </c>
    </row>
    <row r="391" spans="1:17" x14ac:dyDescent="0.2">
      <c r="A391" s="54">
        <v>2333022</v>
      </c>
      <c r="B391" s="30" t="s">
        <v>14</v>
      </c>
      <c r="C391" s="30" t="s">
        <v>1578</v>
      </c>
      <c r="D391" s="36" t="s">
        <v>1611</v>
      </c>
      <c r="E391" s="30" t="s">
        <v>1610</v>
      </c>
      <c r="F391" s="30" t="s">
        <v>47</v>
      </c>
      <c r="G391" s="34">
        <v>1111.6400000000001</v>
      </c>
      <c r="H391" s="35"/>
      <c r="I391" s="33"/>
      <c r="J391" s="34">
        <v>1111.6400000000001</v>
      </c>
      <c r="K391" s="33">
        <v>45792</v>
      </c>
      <c r="L391" s="34"/>
      <c r="M391" s="33">
        <v>46157</v>
      </c>
      <c r="N391" s="34"/>
      <c r="O391" s="31">
        <v>46522</v>
      </c>
      <c r="P391" s="30">
        <v>1</v>
      </c>
      <c r="Q391" s="30" t="s">
        <v>1573</v>
      </c>
    </row>
    <row r="392" spans="1:17" x14ac:dyDescent="0.2">
      <c r="A392" s="54">
        <v>2333022</v>
      </c>
      <c r="B392" s="30" t="s">
        <v>14</v>
      </c>
      <c r="C392" s="30" t="s">
        <v>1585</v>
      </c>
      <c r="D392" s="36" t="s">
        <v>1609</v>
      </c>
      <c r="E392" s="30" t="s">
        <v>1608</v>
      </c>
      <c r="F392" s="30" t="s">
        <v>562</v>
      </c>
      <c r="G392" s="34">
        <v>383.15</v>
      </c>
      <c r="H392" s="35"/>
      <c r="I392" s="33"/>
      <c r="J392" s="34">
        <v>383.15</v>
      </c>
      <c r="K392" s="33">
        <v>45792</v>
      </c>
      <c r="L392" s="34"/>
      <c r="M392" s="33">
        <v>46157</v>
      </c>
      <c r="N392" s="34"/>
      <c r="O392" s="31">
        <v>46522</v>
      </c>
      <c r="P392" s="30">
        <v>1</v>
      </c>
      <c r="Q392" s="30" t="s">
        <v>1573</v>
      </c>
    </row>
    <row r="393" spans="1:17" x14ac:dyDescent="0.2">
      <c r="A393" s="54">
        <v>2333022</v>
      </c>
      <c r="B393" s="30" t="s">
        <v>14</v>
      </c>
      <c r="C393" s="30" t="s">
        <v>1578</v>
      </c>
      <c r="D393" s="36" t="s">
        <v>1607</v>
      </c>
      <c r="E393" s="30" t="s">
        <v>1606</v>
      </c>
      <c r="F393" s="30" t="s">
        <v>562</v>
      </c>
      <c r="G393" s="34">
        <v>1399.63</v>
      </c>
      <c r="H393" s="35"/>
      <c r="I393" s="33"/>
      <c r="J393" s="34">
        <v>1399.63</v>
      </c>
      <c r="K393" s="33">
        <v>45792</v>
      </c>
      <c r="L393" s="34"/>
      <c r="M393" s="33">
        <v>46157</v>
      </c>
      <c r="N393" s="34"/>
      <c r="O393" s="31">
        <v>46522</v>
      </c>
      <c r="P393" s="30">
        <v>1</v>
      </c>
      <c r="Q393" s="30" t="s">
        <v>1573</v>
      </c>
    </row>
    <row r="394" spans="1:17" x14ac:dyDescent="0.2">
      <c r="A394" s="54">
        <v>2333022</v>
      </c>
      <c r="B394" s="30" t="s">
        <v>14</v>
      </c>
      <c r="C394" s="30" t="s">
        <v>1585</v>
      </c>
      <c r="D394" s="36" t="s">
        <v>1605</v>
      </c>
      <c r="E394" s="30" t="s">
        <v>1604</v>
      </c>
      <c r="F394" s="30" t="s">
        <v>46</v>
      </c>
      <c r="G394" s="34">
        <v>1476.91</v>
      </c>
      <c r="H394" s="35"/>
      <c r="I394" s="33"/>
      <c r="J394" s="34">
        <v>1476.91</v>
      </c>
      <c r="K394" s="33">
        <v>45792</v>
      </c>
      <c r="L394" s="34"/>
      <c r="M394" s="33">
        <v>46157</v>
      </c>
      <c r="N394" s="34"/>
      <c r="O394" s="31">
        <v>46522</v>
      </c>
      <c r="P394" s="30">
        <v>1</v>
      </c>
      <c r="Q394" s="30" t="s">
        <v>1573</v>
      </c>
    </row>
    <row r="395" spans="1:17" x14ac:dyDescent="0.2">
      <c r="A395" s="54">
        <v>2333022</v>
      </c>
      <c r="B395" s="30" t="s">
        <v>14</v>
      </c>
      <c r="C395" s="30" t="s">
        <v>1578</v>
      </c>
      <c r="D395" s="36" t="s">
        <v>1603</v>
      </c>
      <c r="E395" s="30" t="s">
        <v>1602</v>
      </c>
      <c r="F395" s="30" t="s">
        <v>46</v>
      </c>
      <c r="G395" s="34">
        <v>1286.08</v>
      </c>
      <c r="H395" s="35"/>
      <c r="I395" s="33"/>
      <c r="J395" s="34">
        <v>1286.08</v>
      </c>
      <c r="K395" s="33">
        <v>45792</v>
      </c>
      <c r="L395" s="34"/>
      <c r="M395" s="33">
        <v>46157</v>
      </c>
      <c r="N395" s="34"/>
      <c r="O395" s="31">
        <v>46522</v>
      </c>
      <c r="P395" s="30">
        <v>1</v>
      </c>
      <c r="Q395" s="30" t="s">
        <v>1573</v>
      </c>
    </row>
    <row r="396" spans="1:17" x14ac:dyDescent="0.2">
      <c r="A396" s="54">
        <v>2333022</v>
      </c>
      <c r="B396" s="30" t="s">
        <v>14</v>
      </c>
      <c r="C396" s="30" t="s">
        <v>1585</v>
      </c>
      <c r="D396" s="36" t="s">
        <v>1601</v>
      </c>
      <c r="E396" s="30" t="s">
        <v>1600</v>
      </c>
      <c r="F396" s="30" t="s">
        <v>55</v>
      </c>
      <c r="G396" s="34">
        <v>1417</v>
      </c>
      <c r="H396" s="35"/>
      <c r="I396" s="33"/>
      <c r="J396" s="34">
        <v>1417</v>
      </c>
      <c r="K396" s="33">
        <v>45792</v>
      </c>
      <c r="L396" s="34"/>
      <c r="M396" s="33">
        <v>46157</v>
      </c>
      <c r="N396" s="34"/>
      <c r="O396" s="31">
        <v>46522</v>
      </c>
      <c r="P396" s="30">
        <v>1</v>
      </c>
      <c r="Q396" s="30" t="s">
        <v>1573</v>
      </c>
    </row>
    <row r="397" spans="1:17" x14ac:dyDescent="0.2">
      <c r="A397" s="54">
        <v>2333022</v>
      </c>
      <c r="B397" s="30" t="s">
        <v>14</v>
      </c>
      <c r="C397" s="30" t="s">
        <v>1578</v>
      </c>
      <c r="D397" s="36" t="s">
        <v>1599</v>
      </c>
      <c r="E397" s="30" t="s">
        <v>1598</v>
      </c>
      <c r="F397" s="30" t="s">
        <v>55</v>
      </c>
      <c r="G397" s="34">
        <v>1597.33</v>
      </c>
      <c r="H397" s="35"/>
      <c r="I397" s="33"/>
      <c r="J397" s="34">
        <v>1597.33</v>
      </c>
      <c r="K397" s="33">
        <v>45792</v>
      </c>
      <c r="L397" s="34"/>
      <c r="M397" s="33">
        <v>46157</v>
      </c>
      <c r="N397" s="34"/>
      <c r="O397" s="31">
        <v>46522</v>
      </c>
      <c r="P397" s="30">
        <v>1</v>
      </c>
      <c r="Q397" s="30" t="s">
        <v>1573</v>
      </c>
    </row>
    <row r="398" spans="1:17" x14ac:dyDescent="0.2">
      <c r="A398" s="54">
        <v>2333022</v>
      </c>
      <c r="B398" s="30" t="s">
        <v>14</v>
      </c>
      <c r="C398" s="30" t="s">
        <v>1585</v>
      </c>
      <c r="D398" s="36" t="s">
        <v>1597</v>
      </c>
      <c r="E398" s="30" t="s">
        <v>1596</v>
      </c>
      <c r="F398" s="30" t="s">
        <v>58</v>
      </c>
      <c r="G398" s="34">
        <v>524.99</v>
      </c>
      <c r="H398" s="35"/>
      <c r="I398" s="33"/>
      <c r="J398" s="34">
        <v>524.99</v>
      </c>
      <c r="K398" s="33">
        <v>45792</v>
      </c>
      <c r="L398" s="34"/>
      <c r="M398" s="33">
        <v>46157</v>
      </c>
      <c r="N398" s="34"/>
      <c r="O398" s="31">
        <v>46522</v>
      </c>
      <c r="P398" s="30">
        <v>1</v>
      </c>
      <c r="Q398" s="30" t="s">
        <v>1573</v>
      </c>
    </row>
    <row r="399" spans="1:17" x14ac:dyDescent="0.2">
      <c r="A399" s="54">
        <v>2333022</v>
      </c>
      <c r="B399" s="30" t="s">
        <v>14</v>
      </c>
      <c r="C399" s="30" t="s">
        <v>1578</v>
      </c>
      <c r="D399" s="36" t="s">
        <v>1595</v>
      </c>
      <c r="E399" s="30" t="s">
        <v>1594</v>
      </c>
      <c r="F399" s="30" t="s">
        <v>58</v>
      </c>
      <c r="G399" s="34">
        <v>718.61</v>
      </c>
      <c r="H399" s="35"/>
      <c r="I399" s="33"/>
      <c r="J399" s="34">
        <v>718.61</v>
      </c>
      <c r="K399" s="33">
        <v>45792</v>
      </c>
      <c r="L399" s="34"/>
      <c r="M399" s="33">
        <v>46157</v>
      </c>
      <c r="N399" s="34"/>
      <c r="O399" s="31">
        <v>46522</v>
      </c>
      <c r="P399" s="30">
        <v>1</v>
      </c>
      <c r="Q399" s="30" t="s">
        <v>1573</v>
      </c>
    </row>
    <row r="400" spans="1:17" x14ac:dyDescent="0.2">
      <c r="A400" s="54">
        <v>2333022</v>
      </c>
      <c r="B400" s="30" t="s">
        <v>14</v>
      </c>
      <c r="C400" s="30" t="s">
        <v>1585</v>
      </c>
      <c r="D400" s="36" t="s">
        <v>1593</v>
      </c>
      <c r="E400" s="30" t="s">
        <v>1592</v>
      </c>
      <c r="F400" s="30" t="s">
        <v>52</v>
      </c>
      <c r="G400" s="34">
        <v>358.59</v>
      </c>
      <c r="H400" s="35"/>
      <c r="I400" s="33"/>
      <c r="J400" s="34">
        <v>358.59</v>
      </c>
      <c r="K400" s="33">
        <v>45792</v>
      </c>
      <c r="L400" s="34"/>
      <c r="M400" s="33">
        <v>46157</v>
      </c>
      <c r="N400" s="34"/>
      <c r="O400" s="31">
        <v>46522</v>
      </c>
      <c r="P400" s="30">
        <v>1</v>
      </c>
      <c r="Q400" s="30" t="s">
        <v>1573</v>
      </c>
    </row>
    <row r="401" spans="1:17" x14ac:dyDescent="0.2">
      <c r="A401" s="54">
        <v>2333022</v>
      </c>
      <c r="B401" s="30" t="s">
        <v>14</v>
      </c>
      <c r="C401" s="30" t="s">
        <v>1578</v>
      </c>
      <c r="D401" s="36" t="s">
        <v>1591</v>
      </c>
      <c r="E401" s="30" t="s">
        <v>1590</v>
      </c>
      <c r="F401" s="30" t="s">
        <v>52</v>
      </c>
      <c r="G401" s="34">
        <v>2119.17</v>
      </c>
      <c r="H401" s="35"/>
      <c r="I401" s="33"/>
      <c r="J401" s="34">
        <v>2119.17</v>
      </c>
      <c r="K401" s="33">
        <v>45792</v>
      </c>
      <c r="L401" s="34"/>
      <c r="M401" s="33">
        <v>46157</v>
      </c>
      <c r="N401" s="34"/>
      <c r="O401" s="31">
        <v>46522</v>
      </c>
      <c r="P401" s="30">
        <v>1</v>
      </c>
      <c r="Q401" s="30" t="s">
        <v>1573</v>
      </c>
    </row>
    <row r="402" spans="1:17" x14ac:dyDescent="0.2">
      <c r="A402" s="54">
        <v>2333022</v>
      </c>
      <c r="B402" s="30" t="s">
        <v>14</v>
      </c>
      <c r="C402" s="30" t="s">
        <v>1585</v>
      </c>
      <c r="D402" s="36" t="s">
        <v>1589</v>
      </c>
      <c r="E402" s="30" t="s">
        <v>1588</v>
      </c>
      <c r="F402" s="30" t="s">
        <v>51</v>
      </c>
      <c r="G402" s="34">
        <v>309.5</v>
      </c>
      <c r="H402" s="35"/>
      <c r="I402" s="33"/>
      <c r="J402" s="34">
        <v>309.5</v>
      </c>
      <c r="K402" s="33">
        <v>45792</v>
      </c>
      <c r="L402" s="34"/>
      <c r="M402" s="33">
        <v>46157</v>
      </c>
      <c r="N402" s="34"/>
      <c r="O402" s="31">
        <v>46522</v>
      </c>
      <c r="P402" s="30">
        <v>1</v>
      </c>
      <c r="Q402" s="30" t="s">
        <v>1573</v>
      </c>
    </row>
    <row r="403" spans="1:17" x14ac:dyDescent="0.2">
      <c r="A403" s="54">
        <v>2333022</v>
      </c>
      <c r="B403" s="30" t="s">
        <v>14</v>
      </c>
      <c r="C403" s="30" t="s">
        <v>1578</v>
      </c>
      <c r="D403" s="36" t="s">
        <v>1587</v>
      </c>
      <c r="E403" s="30" t="s">
        <v>1586</v>
      </c>
      <c r="F403" s="30" t="s">
        <v>51</v>
      </c>
      <c r="G403" s="34">
        <v>334.51</v>
      </c>
      <c r="H403" s="35"/>
      <c r="I403" s="33"/>
      <c r="J403" s="34">
        <v>334.51</v>
      </c>
      <c r="K403" s="33">
        <v>45792</v>
      </c>
      <c r="L403" s="34"/>
      <c r="M403" s="33">
        <v>46157</v>
      </c>
      <c r="N403" s="34"/>
      <c r="O403" s="31">
        <v>46522</v>
      </c>
      <c r="P403" s="30">
        <v>1</v>
      </c>
      <c r="Q403" s="30" t="s">
        <v>1573</v>
      </c>
    </row>
    <row r="404" spans="1:17" x14ac:dyDescent="0.2">
      <c r="A404" s="54">
        <v>2333022</v>
      </c>
      <c r="B404" s="30" t="s">
        <v>14</v>
      </c>
      <c r="C404" s="30" t="s">
        <v>1585</v>
      </c>
      <c r="D404" s="36" t="s">
        <v>1584</v>
      </c>
      <c r="E404" s="30" t="s">
        <v>1583</v>
      </c>
      <c r="F404" s="30" t="s">
        <v>45</v>
      </c>
      <c r="G404" s="34">
        <v>284.95</v>
      </c>
      <c r="H404" s="35"/>
      <c r="I404" s="33"/>
      <c r="J404" s="34">
        <v>284.95</v>
      </c>
      <c r="K404" s="33">
        <v>45792</v>
      </c>
      <c r="L404" s="34"/>
      <c r="M404" s="33">
        <v>46157</v>
      </c>
      <c r="N404" s="34"/>
      <c r="O404" s="31">
        <v>46522</v>
      </c>
      <c r="P404" s="30">
        <v>1</v>
      </c>
      <c r="Q404" s="30" t="s">
        <v>1573</v>
      </c>
    </row>
    <row r="405" spans="1:17" x14ac:dyDescent="0.2">
      <c r="A405" s="54">
        <v>2333022</v>
      </c>
      <c r="B405" s="30" t="s">
        <v>14</v>
      </c>
      <c r="C405" s="30" t="s">
        <v>1578</v>
      </c>
      <c r="D405" s="36" t="s">
        <v>1582</v>
      </c>
      <c r="E405" s="30" t="s">
        <v>1581</v>
      </c>
      <c r="F405" s="30" t="s">
        <v>45</v>
      </c>
      <c r="G405" s="34">
        <v>436.4</v>
      </c>
      <c r="H405" s="35"/>
      <c r="I405" s="33"/>
      <c r="J405" s="34">
        <v>436.4</v>
      </c>
      <c r="K405" s="33">
        <v>45792</v>
      </c>
      <c r="L405" s="34"/>
      <c r="M405" s="33">
        <v>46157</v>
      </c>
      <c r="N405" s="34"/>
      <c r="O405" s="31">
        <v>46522</v>
      </c>
      <c r="P405" s="30">
        <v>1</v>
      </c>
      <c r="Q405" s="30" t="s">
        <v>1573</v>
      </c>
    </row>
    <row r="406" spans="1:17" x14ac:dyDescent="0.2">
      <c r="A406" s="54">
        <v>2333022</v>
      </c>
      <c r="B406" s="30" t="s">
        <v>14</v>
      </c>
      <c r="C406" s="30" t="s">
        <v>91</v>
      </c>
      <c r="D406" s="36" t="s">
        <v>1580</v>
      </c>
      <c r="E406" s="30" t="s">
        <v>1579</v>
      </c>
      <c r="F406" s="30" t="s">
        <v>194</v>
      </c>
      <c r="G406" s="34">
        <v>195.35</v>
      </c>
      <c r="H406" s="35"/>
      <c r="I406" s="33"/>
      <c r="J406" s="34">
        <v>195.35</v>
      </c>
      <c r="K406" s="33">
        <v>45792</v>
      </c>
      <c r="L406" s="34"/>
      <c r="M406" s="33">
        <v>46157</v>
      </c>
      <c r="N406" s="34"/>
      <c r="O406" s="31">
        <v>46522</v>
      </c>
      <c r="P406" s="30">
        <v>200</v>
      </c>
      <c r="Q406" s="30" t="s">
        <v>1573</v>
      </c>
    </row>
    <row r="407" spans="1:17" x14ac:dyDescent="0.2">
      <c r="A407" s="54">
        <v>2333022</v>
      </c>
      <c r="B407" s="30" t="s">
        <v>14</v>
      </c>
      <c r="C407" s="30" t="s">
        <v>1578</v>
      </c>
      <c r="D407" s="36" t="s">
        <v>1577</v>
      </c>
      <c r="E407" s="30" t="s">
        <v>1576</v>
      </c>
      <c r="F407" s="30" t="s">
        <v>194</v>
      </c>
      <c r="G407" s="34">
        <v>88.19</v>
      </c>
      <c r="H407" s="35"/>
      <c r="I407" s="33"/>
      <c r="J407" s="34">
        <v>88.19</v>
      </c>
      <c r="K407" s="33">
        <v>45792</v>
      </c>
      <c r="L407" s="34"/>
      <c r="M407" s="33">
        <v>46157</v>
      </c>
      <c r="N407" s="34"/>
      <c r="O407" s="31">
        <v>46522</v>
      </c>
      <c r="P407" s="30">
        <v>80</v>
      </c>
      <c r="Q407" s="30" t="s">
        <v>1573</v>
      </c>
    </row>
    <row r="408" spans="1:17" x14ac:dyDescent="0.2">
      <c r="A408" s="54">
        <v>2333022</v>
      </c>
      <c r="B408" s="30" t="s">
        <v>14</v>
      </c>
      <c r="C408" s="30" t="s">
        <v>1574</v>
      </c>
      <c r="D408" s="36" t="s">
        <v>1575</v>
      </c>
      <c r="E408" s="37" t="s">
        <v>1574</v>
      </c>
      <c r="F408" s="30" t="s">
        <v>194</v>
      </c>
      <c r="G408" s="34">
        <v>59.03</v>
      </c>
      <c r="H408" s="35"/>
      <c r="I408" s="33"/>
      <c r="J408" s="34">
        <v>59.03</v>
      </c>
      <c r="K408" s="33">
        <v>45792</v>
      </c>
      <c r="L408" s="34"/>
      <c r="M408" s="33">
        <v>46157</v>
      </c>
      <c r="N408" s="34"/>
      <c r="O408" s="31">
        <v>46522</v>
      </c>
      <c r="P408" s="30">
        <v>200</v>
      </c>
      <c r="Q408" s="30" t="s">
        <v>1573</v>
      </c>
    </row>
    <row r="409" spans="1:17" x14ac:dyDescent="0.2">
      <c r="A409" s="54">
        <v>2333030</v>
      </c>
      <c r="B409" s="30" t="s">
        <v>42</v>
      </c>
      <c r="C409" s="30" t="s">
        <v>29</v>
      </c>
      <c r="D409" s="36" t="s">
        <v>1572</v>
      </c>
      <c r="E409" s="30" t="s">
        <v>1571</v>
      </c>
      <c r="F409" s="30" t="s">
        <v>56</v>
      </c>
      <c r="G409" s="34">
        <v>700.25</v>
      </c>
      <c r="H409" s="35"/>
      <c r="I409" s="33"/>
      <c r="J409" s="34">
        <v>700.25</v>
      </c>
      <c r="K409" s="33">
        <v>45828</v>
      </c>
      <c r="L409" s="34"/>
      <c r="M409" s="33">
        <v>46193</v>
      </c>
      <c r="N409" s="34"/>
      <c r="O409" s="31">
        <v>46558</v>
      </c>
      <c r="P409" s="30">
        <v>1</v>
      </c>
      <c r="Q409" s="30"/>
    </row>
    <row r="410" spans="1:17" x14ac:dyDescent="0.2">
      <c r="A410" s="54">
        <v>2333030</v>
      </c>
      <c r="B410" s="30" t="s">
        <v>42</v>
      </c>
      <c r="C410" s="30" t="s">
        <v>29</v>
      </c>
      <c r="D410" s="36" t="s">
        <v>1570</v>
      </c>
      <c r="E410" s="30" t="s">
        <v>1569</v>
      </c>
      <c r="F410" s="30" t="s">
        <v>47</v>
      </c>
      <c r="G410" s="34">
        <v>1520.65</v>
      </c>
      <c r="H410" s="35"/>
      <c r="I410" s="33"/>
      <c r="J410" s="34">
        <v>1520.65</v>
      </c>
      <c r="K410" s="33">
        <v>45828</v>
      </c>
      <c r="L410" s="34"/>
      <c r="M410" s="33">
        <v>46193</v>
      </c>
      <c r="N410" s="34"/>
      <c r="O410" s="31">
        <v>46558</v>
      </c>
      <c r="P410" s="30">
        <v>1</v>
      </c>
      <c r="Q410" s="30"/>
    </row>
    <row r="411" spans="1:17" x14ac:dyDescent="0.2">
      <c r="A411" s="54">
        <v>2333030</v>
      </c>
      <c r="B411" s="30" t="s">
        <v>42</v>
      </c>
      <c r="C411" s="30" t="s">
        <v>29</v>
      </c>
      <c r="D411" s="36" t="s">
        <v>1568</v>
      </c>
      <c r="E411" s="30" t="s">
        <v>1567</v>
      </c>
      <c r="F411" s="30" t="s">
        <v>46</v>
      </c>
      <c r="G411" s="34">
        <v>2027.54</v>
      </c>
      <c r="H411" s="35"/>
      <c r="I411" s="33"/>
      <c r="J411" s="34">
        <v>2027.54</v>
      </c>
      <c r="K411" s="33">
        <v>45828</v>
      </c>
      <c r="L411" s="34"/>
      <c r="M411" s="33">
        <v>46193</v>
      </c>
      <c r="N411" s="34"/>
      <c r="O411" s="31">
        <v>46558</v>
      </c>
      <c r="P411" s="30">
        <v>1</v>
      </c>
      <c r="Q411" s="30"/>
    </row>
    <row r="412" spans="1:17" x14ac:dyDescent="0.2">
      <c r="A412" s="54">
        <v>2333030</v>
      </c>
      <c r="B412" s="30" t="s">
        <v>42</v>
      </c>
      <c r="C412" s="30" t="s">
        <v>29</v>
      </c>
      <c r="D412" s="36" t="s">
        <v>1566</v>
      </c>
      <c r="E412" s="30" t="s">
        <v>1565</v>
      </c>
      <c r="F412" s="30" t="s">
        <v>562</v>
      </c>
      <c r="G412" s="34">
        <v>1552.88</v>
      </c>
      <c r="H412" s="35"/>
      <c r="I412" s="33"/>
      <c r="J412" s="34">
        <v>1552.88</v>
      </c>
      <c r="K412" s="33">
        <v>45828</v>
      </c>
      <c r="L412" s="34"/>
      <c r="M412" s="33">
        <v>46193</v>
      </c>
      <c r="N412" s="34"/>
      <c r="O412" s="31">
        <v>46558</v>
      </c>
      <c r="P412" s="30">
        <v>1</v>
      </c>
      <c r="Q412" s="30"/>
    </row>
    <row r="413" spans="1:17" x14ac:dyDescent="0.2">
      <c r="A413" s="54">
        <v>2333030</v>
      </c>
      <c r="B413" s="30" t="s">
        <v>42</v>
      </c>
      <c r="C413" s="37" t="s">
        <v>1563</v>
      </c>
      <c r="D413" s="44" t="s">
        <v>1564</v>
      </c>
      <c r="E413" s="30" t="s">
        <v>1563</v>
      </c>
      <c r="F413" s="30" t="s">
        <v>194</v>
      </c>
      <c r="G413" s="34">
        <v>84.48</v>
      </c>
      <c r="H413" s="35"/>
      <c r="I413" s="33"/>
      <c r="J413" s="34">
        <v>84.48</v>
      </c>
      <c r="K413" s="33">
        <v>45828</v>
      </c>
      <c r="L413" s="34"/>
      <c r="M413" s="33">
        <v>46193</v>
      </c>
      <c r="N413" s="34"/>
      <c r="O413" s="31">
        <v>46558</v>
      </c>
      <c r="P413" s="30">
        <v>25</v>
      </c>
      <c r="Q413" s="30"/>
    </row>
    <row r="414" spans="1:17" x14ac:dyDescent="0.2">
      <c r="A414" s="54">
        <v>2333030</v>
      </c>
      <c r="B414" s="30" t="s">
        <v>42</v>
      </c>
      <c r="C414" s="37" t="s">
        <v>1561</v>
      </c>
      <c r="D414" s="44" t="s">
        <v>1562</v>
      </c>
      <c r="E414" s="30" t="s">
        <v>1561</v>
      </c>
      <c r="F414" s="30" t="s">
        <v>194</v>
      </c>
      <c r="G414" s="34">
        <v>58.35</v>
      </c>
      <c r="H414" s="35"/>
      <c r="I414" s="33"/>
      <c r="J414" s="34">
        <v>58.35</v>
      </c>
      <c r="K414" s="33">
        <v>45828</v>
      </c>
      <c r="L414" s="34"/>
      <c r="M414" s="33">
        <v>46193</v>
      </c>
      <c r="N414" s="34"/>
      <c r="O414" s="31">
        <v>46558</v>
      </c>
      <c r="P414" s="30">
        <v>1</v>
      </c>
      <c r="Q414" s="30"/>
    </row>
    <row r="415" spans="1:17" x14ac:dyDescent="0.2">
      <c r="A415" s="54">
        <v>2333030</v>
      </c>
      <c r="B415" s="30" t="s">
        <v>42</v>
      </c>
      <c r="C415" s="30" t="s">
        <v>29</v>
      </c>
      <c r="D415" s="36" t="s">
        <v>1560</v>
      </c>
      <c r="E415" s="30" t="s">
        <v>1559</v>
      </c>
      <c r="F415" s="30" t="s">
        <v>52</v>
      </c>
      <c r="G415" s="34">
        <v>1400.52</v>
      </c>
      <c r="H415" s="35"/>
      <c r="I415" s="33"/>
      <c r="J415" s="34">
        <v>1400.52</v>
      </c>
      <c r="K415" s="33">
        <v>45828</v>
      </c>
      <c r="L415" s="34"/>
      <c r="M415" s="33">
        <v>46193</v>
      </c>
      <c r="N415" s="34"/>
      <c r="O415" s="31">
        <v>46558</v>
      </c>
      <c r="P415" s="30">
        <v>1</v>
      </c>
      <c r="Q415" s="30"/>
    </row>
    <row r="416" spans="1:17" x14ac:dyDescent="0.2">
      <c r="A416" s="54">
        <v>2333030</v>
      </c>
      <c r="B416" s="30" t="s">
        <v>42</v>
      </c>
      <c r="C416" s="30" t="s">
        <v>29</v>
      </c>
      <c r="D416" s="36" t="s">
        <v>1558</v>
      </c>
      <c r="E416" s="30" t="s">
        <v>1557</v>
      </c>
      <c r="F416" s="30" t="s">
        <v>45</v>
      </c>
      <c r="G416" s="34">
        <v>466.84</v>
      </c>
      <c r="H416" s="35"/>
      <c r="I416" s="33"/>
      <c r="J416" s="34">
        <v>466.84</v>
      </c>
      <c r="K416" s="33">
        <v>45828</v>
      </c>
      <c r="L416" s="34"/>
      <c r="M416" s="33">
        <v>46193</v>
      </c>
      <c r="N416" s="34"/>
      <c r="O416" s="31">
        <v>46558</v>
      </c>
      <c r="P416" s="30">
        <v>1</v>
      </c>
      <c r="Q416" s="30"/>
    </row>
    <row r="417" spans="1:17" x14ac:dyDescent="0.2">
      <c r="A417" s="54">
        <v>2333030</v>
      </c>
      <c r="B417" s="30" t="s">
        <v>42</v>
      </c>
      <c r="C417" s="30" t="s">
        <v>29</v>
      </c>
      <c r="D417" s="36" t="s">
        <v>1556</v>
      </c>
      <c r="E417" s="30" t="s">
        <v>1555</v>
      </c>
      <c r="F417" s="30" t="s">
        <v>747</v>
      </c>
      <c r="G417" s="34">
        <v>2625.97</v>
      </c>
      <c r="H417" s="35"/>
      <c r="I417" s="33"/>
      <c r="J417" s="34">
        <v>2625.97</v>
      </c>
      <c r="K417" s="33">
        <v>45828</v>
      </c>
      <c r="L417" s="34"/>
      <c r="M417" s="33">
        <v>46193</v>
      </c>
      <c r="N417" s="34"/>
      <c r="O417" s="31">
        <v>46558</v>
      </c>
      <c r="P417" s="30">
        <v>1</v>
      </c>
      <c r="Q417" s="30"/>
    </row>
    <row r="418" spans="1:17" x14ac:dyDescent="0.2">
      <c r="A418" s="54">
        <v>2333030</v>
      </c>
      <c r="B418" s="30" t="s">
        <v>42</v>
      </c>
      <c r="C418" s="30" t="s">
        <v>29</v>
      </c>
      <c r="D418" s="36" t="s">
        <v>1554</v>
      </c>
      <c r="E418" s="30" t="s">
        <v>1553</v>
      </c>
      <c r="F418" s="30" t="s">
        <v>51</v>
      </c>
      <c r="G418" s="34">
        <v>337.92</v>
      </c>
      <c r="H418" s="35"/>
      <c r="I418" s="33"/>
      <c r="J418" s="34">
        <v>337.92</v>
      </c>
      <c r="K418" s="33">
        <v>45828</v>
      </c>
      <c r="L418" s="34"/>
      <c r="M418" s="33">
        <v>46193</v>
      </c>
      <c r="N418" s="34"/>
      <c r="O418" s="31">
        <v>46558</v>
      </c>
      <c r="P418" s="30">
        <v>1</v>
      </c>
      <c r="Q418" s="30"/>
    </row>
    <row r="419" spans="1:17" x14ac:dyDescent="0.2">
      <c r="A419" s="54">
        <v>2333030</v>
      </c>
      <c r="B419" s="30" t="s">
        <v>42</v>
      </c>
      <c r="C419" s="30" t="s">
        <v>29</v>
      </c>
      <c r="D419" s="36" t="s">
        <v>1552</v>
      </c>
      <c r="E419" s="30" t="s">
        <v>1551</v>
      </c>
      <c r="F419" s="30" t="s">
        <v>539</v>
      </c>
      <c r="G419" s="34">
        <v>6082.62</v>
      </c>
      <c r="H419" s="35"/>
      <c r="I419" s="33"/>
      <c r="J419" s="34">
        <v>6082.62</v>
      </c>
      <c r="K419" s="33">
        <v>45828</v>
      </c>
      <c r="L419" s="34"/>
      <c r="M419" s="33">
        <v>46193</v>
      </c>
      <c r="N419" s="34"/>
      <c r="O419" s="31">
        <v>46558</v>
      </c>
      <c r="P419" s="30">
        <v>1</v>
      </c>
      <c r="Q419" s="30"/>
    </row>
    <row r="420" spans="1:17" x14ac:dyDescent="0.2">
      <c r="A420" s="54">
        <v>2333030</v>
      </c>
      <c r="B420" s="30" t="s">
        <v>42</v>
      </c>
      <c r="C420" s="30" t="s">
        <v>29</v>
      </c>
      <c r="D420" s="36" t="s">
        <v>1550</v>
      </c>
      <c r="E420" s="30" t="s">
        <v>1549</v>
      </c>
      <c r="F420" s="30" t="s">
        <v>1504</v>
      </c>
      <c r="G420" s="34">
        <v>1520.65</v>
      </c>
      <c r="H420" s="35"/>
      <c r="I420" s="33"/>
      <c r="J420" s="34">
        <v>1520.65</v>
      </c>
      <c r="K420" s="33">
        <v>45828</v>
      </c>
      <c r="L420" s="34"/>
      <c r="M420" s="33">
        <v>46193</v>
      </c>
      <c r="N420" s="34"/>
      <c r="O420" s="31">
        <v>46558</v>
      </c>
      <c r="P420" s="30">
        <v>1</v>
      </c>
      <c r="Q420" s="30"/>
    </row>
    <row r="421" spans="1:17" x14ac:dyDescent="0.2">
      <c r="A421" s="54">
        <v>2333030</v>
      </c>
      <c r="B421" s="30" t="s">
        <v>42</v>
      </c>
      <c r="C421" s="30" t="s">
        <v>29</v>
      </c>
      <c r="D421" s="36" t="s">
        <v>1548</v>
      </c>
      <c r="E421" s="30" t="s">
        <v>1547</v>
      </c>
      <c r="F421" s="30" t="s">
        <v>996</v>
      </c>
      <c r="G421" s="34">
        <v>1182.73</v>
      </c>
      <c r="H421" s="35"/>
      <c r="I421" s="33"/>
      <c r="J421" s="34">
        <v>1182.73</v>
      </c>
      <c r="K421" s="33">
        <v>45828</v>
      </c>
      <c r="L421" s="34"/>
      <c r="M421" s="33">
        <v>46193</v>
      </c>
      <c r="N421" s="34"/>
      <c r="O421" s="31">
        <v>46558</v>
      </c>
      <c r="P421" s="30">
        <v>1</v>
      </c>
      <c r="Q421" s="30"/>
    </row>
    <row r="422" spans="1:17" x14ac:dyDescent="0.2">
      <c r="A422" s="54">
        <v>2333030</v>
      </c>
      <c r="B422" s="30" t="s">
        <v>42</v>
      </c>
      <c r="C422" s="30" t="s">
        <v>29</v>
      </c>
      <c r="D422" s="36" t="s">
        <v>1546</v>
      </c>
      <c r="E422" s="30" t="s">
        <v>1545</v>
      </c>
      <c r="F422" s="30" t="s">
        <v>43</v>
      </c>
      <c r="G422" s="34">
        <v>350.13</v>
      </c>
      <c r="H422" s="35"/>
      <c r="I422" s="33"/>
      <c r="J422" s="34">
        <v>350.13</v>
      </c>
      <c r="K422" s="33">
        <v>45828</v>
      </c>
      <c r="L422" s="34"/>
      <c r="M422" s="33">
        <v>46193</v>
      </c>
      <c r="N422" s="34"/>
      <c r="O422" s="31">
        <v>46558</v>
      </c>
      <c r="P422" s="30">
        <v>1</v>
      </c>
      <c r="Q422" s="30"/>
    </row>
    <row r="423" spans="1:17" x14ac:dyDescent="0.2">
      <c r="A423" s="54">
        <v>2333030</v>
      </c>
      <c r="B423" s="30" t="s">
        <v>42</v>
      </c>
      <c r="C423" s="30" t="s">
        <v>29</v>
      </c>
      <c r="D423" s="36" t="s">
        <v>1544</v>
      </c>
      <c r="E423" s="30" t="s">
        <v>1543</v>
      </c>
      <c r="F423" s="30" t="s">
        <v>44</v>
      </c>
      <c r="G423" s="34">
        <v>506.89</v>
      </c>
      <c r="H423" s="35"/>
      <c r="I423" s="33"/>
      <c r="J423" s="34">
        <v>506.89</v>
      </c>
      <c r="K423" s="33">
        <v>45828</v>
      </c>
      <c r="L423" s="34"/>
      <c r="M423" s="33">
        <v>46193</v>
      </c>
      <c r="N423" s="34"/>
      <c r="O423" s="31">
        <v>46558</v>
      </c>
      <c r="P423" s="30">
        <v>1</v>
      </c>
      <c r="Q423" s="30"/>
    </row>
    <row r="424" spans="1:17" x14ac:dyDescent="0.2">
      <c r="A424" s="54">
        <v>2333030</v>
      </c>
      <c r="B424" s="30" t="s">
        <v>42</v>
      </c>
      <c r="C424" s="30" t="s">
        <v>29</v>
      </c>
      <c r="D424" s="36" t="s">
        <v>1542</v>
      </c>
      <c r="E424" s="30" t="s">
        <v>1541</v>
      </c>
      <c r="F424" s="30" t="s">
        <v>120</v>
      </c>
      <c r="G424" s="34">
        <v>506.89</v>
      </c>
      <c r="H424" s="35"/>
      <c r="I424" s="33"/>
      <c r="J424" s="34">
        <v>506.89</v>
      </c>
      <c r="K424" s="33">
        <v>45828</v>
      </c>
      <c r="L424" s="34"/>
      <c r="M424" s="33">
        <v>46193</v>
      </c>
      <c r="N424" s="34"/>
      <c r="O424" s="31">
        <v>46558</v>
      </c>
      <c r="P424" s="30">
        <v>1</v>
      </c>
      <c r="Q424" s="30"/>
    </row>
    <row r="425" spans="1:17" x14ac:dyDescent="0.2">
      <c r="A425" s="54">
        <v>2333030</v>
      </c>
      <c r="B425" s="30" t="s">
        <v>42</v>
      </c>
      <c r="C425" s="30" t="s">
        <v>29</v>
      </c>
      <c r="D425" s="36" t="s">
        <v>1540</v>
      </c>
      <c r="E425" s="30" t="s">
        <v>1539</v>
      </c>
      <c r="F425" s="30" t="s">
        <v>477</v>
      </c>
      <c r="G425" s="34">
        <v>700.25</v>
      </c>
      <c r="H425" s="35"/>
      <c r="I425" s="33"/>
      <c r="J425" s="34">
        <v>700.25</v>
      </c>
      <c r="K425" s="33">
        <v>45828</v>
      </c>
      <c r="L425" s="34"/>
      <c r="M425" s="33">
        <v>46193</v>
      </c>
      <c r="N425" s="34"/>
      <c r="O425" s="31">
        <v>46558</v>
      </c>
      <c r="P425" s="30">
        <v>1</v>
      </c>
      <c r="Q425" s="30"/>
    </row>
    <row r="426" spans="1:17" x14ac:dyDescent="0.2">
      <c r="A426" s="54">
        <v>2333030</v>
      </c>
      <c r="B426" s="30" t="s">
        <v>42</v>
      </c>
      <c r="C426" s="30" t="s">
        <v>29</v>
      </c>
      <c r="D426" s="36" t="s">
        <v>1538</v>
      </c>
      <c r="E426" s="30" t="s">
        <v>1537</v>
      </c>
      <c r="F426" s="30" t="s">
        <v>185</v>
      </c>
      <c r="G426" s="34">
        <v>1013.76</v>
      </c>
      <c r="H426" s="35"/>
      <c r="I426" s="33"/>
      <c r="J426" s="34">
        <v>1013.76</v>
      </c>
      <c r="K426" s="33">
        <v>45828</v>
      </c>
      <c r="L426" s="34"/>
      <c r="M426" s="33">
        <v>46193</v>
      </c>
      <c r="N426" s="34"/>
      <c r="O426" s="31">
        <v>46558</v>
      </c>
      <c r="P426" s="30">
        <v>1</v>
      </c>
      <c r="Q426" s="30"/>
    </row>
    <row r="427" spans="1:17" x14ac:dyDescent="0.2">
      <c r="A427" s="54">
        <v>2333030</v>
      </c>
      <c r="B427" s="30" t="s">
        <v>42</v>
      </c>
      <c r="C427" s="30" t="s">
        <v>29</v>
      </c>
      <c r="D427" s="36" t="s">
        <v>1536</v>
      </c>
      <c r="E427" s="30" t="s">
        <v>1535</v>
      </c>
      <c r="F427" s="30" t="s">
        <v>118</v>
      </c>
      <c r="G427" s="34">
        <v>816.97</v>
      </c>
      <c r="H427" s="35"/>
      <c r="I427" s="33"/>
      <c r="J427" s="34">
        <v>816.97</v>
      </c>
      <c r="K427" s="33">
        <v>45828</v>
      </c>
      <c r="L427" s="34"/>
      <c r="M427" s="33">
        <v>46193</v>
      </c>
      <c r="N427" s="34"/>
      <c r="O427" s="31">
        <v>46558</v>
      </c>
      <c r="P427" s="30">
        <v>1</v>
      </c>
      <c r="Q427" s="30"/>
    </row>
    <row r="428" spans="1:17" x14ac:dyDescent="0.2">
      <c r="A428" s="54">
        <v>2333030</v>
      </c>
      <c r="B428" s="30" t="s">
        <v>42</v>
      </c>
      <c r="C428" s="30" t="s">
        <v>29</v>
      </c>
      <c r="D428" s="36" t="s">
        <v>1534</v>
      </c>
      <c r="E428" s="30" t="s">
        <v>1533</v>
      </c>
      <c r="F428" s="30" t="s">
        <v>50</v>
      </c>
      <c r="G428" s="34">
        <v>992.03</v>
      </c>
      <c r="H428" s="35"/>
      <c r="I428" s="33"/>
      <c r="J428" s="34">
        <v>992.03</v>
      </c>
      <c r="K428" s="33">
        <v>45828</v>
      </c>
      <c r="L428" s="34"/>
      <c r="M428" s="33">
        <v>46193</v>
      </c>
      <c r="N428" s="34"/>
      <c r="O428" s="31">
        <v>46558</v>
      </c>
      <c r="P428" s="30">
        <v>1</v>
      </c>
      <c r="Q428" s="30"/>
    </row>
    <row r="429" spans="1:17" x14ac:dyDescent="0.2">
      <c r="A429" s="54">
        <v>2333030</v>
      </c>
      <c r="B429" s="30" t="s">
        <v>42</v>
      </c>
      <c r="C429" s="30" t="s">
        <v>29</v>
      </c>
      <c r="D429" s="36" t="s">
        <v>1532</v>
      </c>
      <c r="E429" s="30" t="s">
        <v>1531</v>
      </c>
      <c r="F429" s="30" t="s">
        <v>811</v>
      </c>
      <c r="G429" s="34">
        <v>1689.62</v>
      </c>
      <c r="H429" s="35"/>
      <c r="I429" s="33"/>
      <c r="J429" s="34">
        <v>1689.62</v>
      </c>
      <c r="K429" s="33">
        <v>45828</v>
      </c>
      <c r="L429" s="34"/>
      <c r="M429" s="33">
        <v>46193</v>
      </c>
      <c r="N429" s="34"/>
      <c r="O429" s="31">
        <v>46558</v>
      </c>
      <c r="P429" s="30">
        <v>1</v>
      </c>
      <c r="Q429" s="30"/>
    </row>
    <row r="430" spans="1:17" x14ac:dyDescent="0.2">
      <c r="A430" s="54">
        <v>2333030</v>
      </c>
      <c r="B430" s="30" t="s">
        <v>42</v>
      </c>
      <c r="C430" s="30" t="s">
        <v>29</v>
      </c>
      <c r="D430" s="36" t="s">
        <v>1530</v>
      </c>
      <c r="E430" s="30" t="s">
        <v>1529</v>
      </c>
      <c r="F430" s="30" t="s">
        <v>520</v>
      </c>
      <c r="G430" s="34">
        <v>2208.71</v>
      </c>
      <c r="H430" s="35"/>
      <c r="I430" s="33"/>
      <c r="J430" s="34">
        <v>2208.71</v>
      </c>
      <c r="K430" s="33">
        <v>45828</v>
      </c>
      <c r="L430" s="34"/>
      <c r="M430" s="33">
        <v>46193</v>
      </c>
      <c r="N430" s="34"/>
      <c r="O430" s="31">
        <v>46558</v>
      </c>
      <c r="P430" s="30">
        <v>1</v>
      </c>
      <c r="Q430" s="30"/>
    </row>
    <row r="431" spans="1:17" x14ac:dyDescent="0.2">
      <c r="A431" s="54">
        <v>2333030</v>
      </c>
      <c r="B431" s="30" t="s">
        <v>42</v>
      </c>
      <c r="C431" s="30" t="s">
        <v>29</v>
      </c>
      <c r="D431" s="36" t="s">
        <v>1528</v>
      </c>
      <c r="E431" s="30" t="s">
        <v>1527</v>
      </c>
      <c r="F431" s="30" t="s">
        <v>54</v>
      </c>
      <c r="G431" s="34">
        <v>700.25</v>
      </c>
      <c r="H431" s="35"/>
      <c r="I431" s="33"/>
      <c r="J431" s="34">
        <v>700.25</v>
      </c>
      <c r="K431" s="33">
        <v>45828</v>
      </c>
      <c r="L431" s="34"/>
      <c r="M431" s="33">
        <v>46193</v>
      </c>
      <c r="N431" s="34"/>
      <c r="O431" s="31">
        <v>46558</v>
      </c>
      <c r="P431" s="30">
        <v>1</v>
      </c>
      <c r="Q431" s="30"/>
    </row>
    <row r="432" spans="1:17" x14ac:dyDescent="0.2">
      <c r="A432" s="54">
        <v>2333030</v>
      </c>
      <c r="B432" s="30" t="s">
        <v>42</v>
      </c>
      <c r="C432" s="30" t="s">
        <v>1525</v>
      </c>
      <c r="D432" s="36" t="s">
        <v>1526</v>
      </c>
      <c r="E432" s="30" t="s">
        <v>1525</v>
      </c>
      <c r="F432" s="30" t="s">
        <v>329</v>
      </c>
      <c r="G432" s="34">
        <v>2695.51</v>
      </c>
      <c r="H432" s="35"/>
      <c r="I432" s="33"/>
      <c r="J432" s="34">
        <v>2695.51</v>
      </c>
      <c r="K432" s="33">
        <v>45828</v>
      </c>
      <c r="L432" s="34"/>
      <c r="M432" s="33">
        <v>46193</v>
      </c>
      <c r="N432" s="34"/>
      <c r="O432" s="31">
        <v>46558</v>
      </c>
      <c r="P432" s="30">
        <v>1</v>
      </c>
      <c r="Q432" s="30"/>
    </row>
    <row r="433" spans="1:17" x14ac:dyDescent="0.2">
      <c r="A433" s="54">
        <v>2333030</v>
      </c>
      <c r="B433" s="30" t="s">
        <v>42</v>
      </c>
      <c r="C433" s="30" t="s">
        <v>30</v>
      </c>
      <c r="D433" s="36" t="s">
        <v>1524</v>
      </c>
      <c r="E433" s="38" t="s">
        <v>1523</v>
      </c>
      <c r="F433" s="30" t="s">
        <v>56</v>
      </c>
      <c r="G433" s="34">
        <v>359.87</v>
      </c>
      <c r="H433" s="35"/>
      <c r="I433" s="33"/>
      <c r="J433" s="34">
        <v>359.87</v>
      </c>
      <c r="K433" s="33">
        <v>45828</v>
      </c>
      <c r="L433" s="34"/>
      <c r="M433" s="33">
        <v>46193</v>
      </c>
      <c r="N433" s="34"/>
      <c r="O433" s="31">
        <v>46558</v>
      </c>
      <c r="P433" s="30">
        <v>1</v>
      </c>
      <c r="Q433" s="30"/>
    </row>
    <row r="434" spans="1:17" x14ac:dyDescent="0.2">
      <c r="A434" s="54">
        <v>2333030</v>
      </c>
      <c r="B434" s="30" t="s">
        <v>42</v>
      </c>
      <c r="C434" s="30" t="s">
        <v>30</v>
      </c>
      <c r="D434" s="36" t="s">
        <v>1522</v>
      </c>
      <c r="E434" s="38" t="s">
        <v>1521</v>
      </c>
      <c r="F434" s="30" t="s">
        <v>47</v>
      </c>
      <c r="G434" s="34">
        <v>494.83</v>
      </c>
      <c r="H434" s="35"/>
      <c r="I434" s="33"/>
      <c r="J434" s="34">
        <v>494.83</v>
      </c>
      <c r="K434" s="33">
        <v>45828</v>
      </c>
      <c r="L434" s="34"/>
      <c r="M434" s="33">
        <v>46193</v>
      </c>
      <c r="N434" s="34"/>
      <c r="O434" s="31">
        <v>46558</v>
      </c>
      <c r="P434" s="30">
        <v>1</v>
      </c>
      <c r="Q434" s="30"/>
    </row>
    <row r="435" spans="1:17" x14ac:dyDescent="0.2">
      <c r="A435" s="54">
        <v>2333030</v>
      </c>
      <c r="B435" s="30" t="s">
        <v>42</v>
      </c>
      <c r="C435" s="30" t="s">
        <v>30</v>
      </c>
      <c r="D435" s="36" t="s">
        <v>1520</v>
      </c>
      <c r="E435" s="38" t="s">
        <v>1519</v>
      </c>
      <c r="F435" s="30" t="s">
        <v>46</v>
      </c>
      <c r="G435" s="34">
        <v>854.7</v>
      </c>
      <c r="H435" s="35"/>
      <c r="I435" s="33"/>
      <c r="J435" s="34">
        <v>854.7</v>
      </c>
      <c r="K435" s="33">
        <v>45828</v>
      </c>
      <c r="L435" s="34"/>
      <c r="M435" s="33">
        <v>46193</v>
      </c>
      <c r="N435" s="34"/>
      <c r="O435" s="31">
        <v>46558</v>
      </c>
      <c r="P435" s="30">
        <v>1</v>
      </c>
      <c r="Q435" s="30"/>
    </row>
    <row r="436" spans="1:17" x14ac:dyDescent="0.2">
      <c r="A436" s="54">
        <v>2333030</v>
      </c>
      <c r="B436" s="30" t="s">
        <v>42</v>
      </c>
      <c r="C436" s="30" t="s">
        <v>30</v>
      </c>
      <c r="D436" s="36" t="s">
        <v>1518</v>
      </c>
      <c r="E436" s="38" t="s">
        <v>1517</v>
      </c>
      <c r="F436" s="30" t="s">
        <v>562</v>
      </c>
      <c r="G436" s="34">
        <v>944.66</v>
      </c>
      <c r="H436" s="35"/>
      <c r="I436" s="33"/>
      <c r="J436" s="34">
        <v>944.66</v>
      </c>
      <c r="K436" s="33">
        <v>45828</v>
      </c>
      <c r="L436" s="34"/>
      <c r="M436" s="33">
        <v>46193</v>
      </c>
      <c r="N436" s="34"/>
      <c r="O436" s="31">
        <v>46558</v>
      </c>
      <c r="P436" s="30">
        <v>1</v>
      </c>
      <c r="Q436" s="30"/>
    </row>
    <row r="437" spans="1:17" x14ac:dyDescent="0.2">
      <c r="A437" s="54">
        <v>2333030</v>
      </c>
      <c r="B437" s="30" t="s">
        <v>42</v>
      </c>
      <c r="C437" s="30" t="s">
        <v>30</v>
      </c>
      <c r="D437" s="36" t="s">
        <v>1516</v>
      </c>
      <c r="E437" s="38" t="s">
        <v>1515</v>
      </c>
      <c r="F437" s="30" t="s">
        <v>52</v>
      </c>
      <c r="G437" s="34">
        <v>899.67</v>
      </c>
      <c r="H437" s="35"/>
      <c r="I437" s="33"/>
      <c r="J437" s="34">
        <v>899.67</v>
      </c>
      <c r="K437" s="33">
        <v>45828</v>
      </c>
      <c r="L437" s="34"/>
      <c r="M437" s="33">
        <v>46193</v>
      </c>
      <c r="N437" s="34"/>
      <c r="O437" s="31">
        <v>46558</v>
      </c>
      <c r="P437" s="30">
        <v>1</v>
      </c>
      <c r="Q437" s="30"/>
    </row>
    <row r="438" spans="1:17" x14ac:dyDescent="0.2">
      <c r="A438" s="54">
        <v>2333030</v>
      </c>
      <c r="B438" s="30" t="s">
        <v>42</v>
      </c>
      <c r="C438" s="30" t="s">
        <v>30</v>
      </c>
      <c r="D438" s="36" t="s">
        <v>1514</v>
      </c>
      <c r="E438" s="38" t="s">
        <v>1513</v>
      </c>
      <c r="F438" s="30" t="s">
        <v>45</v>
      </c>
      <c r="G438" s="34">
        <v>179.94</v>
      </c>
      <c r="H438" s="35"/>
      <c r="I438" s="33"/>
      <c r="J438" s="34">
        <v>179.94</v>
      </c>
      <c r="K438" s="33">
        <v>45828</v>
      </c>
      <c r="L438" s="34"/>
      <c r="M438" s="33">
        <v>46193</v>
      </c>
      <c r="N438" s="34"/>
      <c r="O438" s="31">
        <v>46558</v>
      </c>
      <c r="P438" s="30">
        <v>1</v>
      </c>
      <c r="Q438" s="30"/>
    </row>
    <row r="439" spans="1:17" x14ac:dyDescent="0.2">
      <c r="A439" s="54">
        <v>2333030</v>
      </c>
      <c r="B439" s="30" t="s">
        <v>42</v>
      </c>
      <c r="C439" s="30" t="s">
        <v>30</v>
      </c>
      <c r="D439" s="36" t="s">
        <v>1512</v>
      </c>
      <c r="E439" s="38" t="s">
        <v>1511</v>
      </c>
      <c r="F439" s="30" t="s">
        <v>747</v>
      </c>
      <c r="G439" s="34">
        <v>1259.54</v>
      </c>
      <c r="H439" s="35"/>
      <c r="I439" s="33"/>
      <c r="J439" s="34">
        <v>1259.54</v>
      </c>
      <c r="K439" s="33">
        <v>45828</v>
      </c>
      <c r="L439" s="34"/>
      <c r="M439" s="33">
        <v>46193</v>
      </c>
      <c r="N439" s="34"/>
      <c r="O439" s="31">
        <v>46558</v>
      </c>
      <c r="P439" s="30">
        <v>1</v>
      </c>
      <c r="Q439" s="30"/>
    </row>
    <row r="440" spans="1:17" x14ac:dyDescent="0.2">
      <c r="A440" s="54">
        <v>2333030</v>
      </c>
      <c r="B440" s="30" t="s">
        <v>42</v>
      </c>
      <c r="C440" s="30" t="s">
        <v>30</v>
      </c>
      <c r="D440" s="36" t="s">
        <v>1510</v>
      </c>
      <c r="E440" s="38" t="s">
        <v>1509</v>
      </c>
      <c r="F440" s="30" t="s">
        <v>51</v>
      </c>
      <c r="G440" s="34">
        <v>134.94999999999999</v>
      </c>
      <c r="H440" s="35"/>
      <c r="I440" s="33"/>
      <c r="J440" s="34">
        <v>134.94999999999999</v>
      </c>
      <c r="K440" s="33">
        <v>45828</v>
      </c>
      <c r="L440" s="34"/>
      <c r="M440" s="33">
        <v>46193</v>
      </c>
      <c r="N440" s="34"/>
      <c r="O440" s="31">
        <v>46558</v>
      </c>
      <c r="P440" s="30">
        <v>1</v>
      </c>
      <c r="Q440" s="30"/>
    </row>
    <row r="441" spans="1:17" x14ac:dyDescent="0.2">
      <c r="A441" s="54">
        <v>2333030</v>
      </c>
      <c r="B441" s="30" t="s">
        <v>42</v>
      </c>
      <c r="C441" s="30" t="s">
        <v>30</v>
      </c>
      <c r="D441" s="36" t="s">
        <v>1508</v>
      </c>
      <c r="E441" s="38" t="s">
        <v>1507</v>
      </c>
      <c r="F441" s="30" t="s">
        <v>539</v>
      </c>
      <c r="G441" s="34">
        <v>2069.25</v>
      </c>
      <c r="H441" s="35"/>
      <c r="I441" s="33"/>
      <c r="J441" s="34">
        <v>2069.25</v>
      </c>
      <c r="K441" s="33">
        <v>45828</v>
      </c>
      <c r="L441" s="34"/>
      <c r="M441" s="33">
        <v>46193</v>
      </c>
      <c r="N441" s="34"/>
      <c r="O441" s="31">
        <v>46558</v>
      </c>
      <c r="P441" s="30">
        <v>1</v>
      </c>
      <c r="Q441" s="30"/>
    </row>
    <row r="442" spans="1:17" x14ac:dyDescent="0.2">
      <c r="A442" s="54">
        <v>2333030</v>
      </c>
      <c r="B442" s="30" t="s">
        <v>42</v>
      </c>
      <c r="C442" s="30" t="s">
        <v>30</v>
      </c>
      <c r="D442" s="36" t="s">
        <v>1506</v>
      </c>
      <c r="E442" s="38" t="s">
        <v>1505</v>
      </c>
      <c r="F442" s="30" t="s">
        <v>1504</v>
      </c>
      <c r="G442" s="34">
        <v>764.73</v>
      </c>
      <c r="H442" s="35"/>
      <c r="I442" s="33"/>
      <c r="J442" s="34">
        <v>764.73</v>
      </c>
      <c r="K442" s="33">
        <v>45828</v>
      </c>
      <c r="L442" s="34"/>
      <c r="M442" s="33">
        <v>46193</v>
      </c>
      <c r="N442" s="34"/>
      <c r="O442" s="31">
        <v>46558</v>
      </c>
      <c r="P442" s="30">
        <v>1</v>
      </c>
      <c r="Q442" s="30"/>
    </row>
    <row r="443" spans="1:17" x14ac:dyDescent="0.2">
      <c r="A443" s="54">
        <v>2333030</v>
      </c>
      <c r="B443" s="30" t="s">
        <v>42</v>
      </c>
      <c r="C443" s="30" t="s">
        <v>30</v>
      </c>
      <c r="D443" s="36" t="s">
        <v>1503</v>
      </c>
      <c r="E443" s="38" t="s">
        <v>1502</v>
      </c>
      <c r="F443" s="30" t="s">
        <v>1501</v>
      </c>
      <c r="G443" s="34">
        <v>539.80999999999995</v>
      </c>
      <c r="H443" s="35"/>
      <c r="I443" s="33"/>
      <c r="J443" s="34">
        <v>539.80999999999995</v>
      </c>
      <c r="K443" s="33">
        <v>45828</v>
      </c>
      <c r="L443" s="34"/>
      <c r="M443" s="33">
        <v>46193</v>
      </c>
      <c r="N443" s="34"/>
      <c r="O443" s="31">
        <v>46558</v>
      </c>
      <c r="P443" s="30">
        <v>1</v>
      </c>
      <c r="Q443" s="30"/>
    </row>
    <row r="444" spans="1:17" x14ac:dyDescent="0.2">
      <c r="A444" s="54">
        <v>2333030</v>
      </c>
      <c r="B444" s="30" t="s">
        <v>42</v>
      </c>
      <c r="C444" s="30" t="s">
        <v>30</v>
      </c>
      <c r="D444" s="36" t="s">
        <v>1500</v>
      </c>
      <c r="E444" s="38" t="s">
        <v>1499</v>
      </c>
      <c r="F444" s="30" t="s">
        <v>43</v>
      </c>
      <c r="G444" s="34">
        <v>179.94</v>
      </c>
      <c r="H444" s="35"/>
      <c r="I444" s="33"/>
      <c r="J444" s="34">
        <v>179.94</v>
      </c>
      <c r="K444" s="33">
        <v>45828</v>
      </c>
      <c r="L444" s="34"/>
      <c r="M444" s="33">
        <v>46193</v>
      </c>
      <c r="N444" s="34"/>
      <c r="O444" s="31">
        <v>46558</v>
      </c>
      <c r="P444" s="30">
        <v>1</v>
      </c>
      <c r="Q444" s="30"/>
    </row>
    <row r="445" spans="1:17" x14ac:dyDescent="0.2">
      <c r="A445" s="54">
        <v>2333030</v>
      </c>
      <c r="B445" s="30" t="s">
        <v>42</v>
      </c>
      <c r="C445" s="30" t="s">
        <v>30</v>
      </c>
      <c r="D445" s="36" t="s">
        <v>1498</v>
      </c>
      <c r="E445" s="38" t="s">
        <v>1497</v>
      </c>
      <c r="F445" s="30" t="s">
        <v>44</v>
      </c>
      <c r="G445" s="34">
        <v>179.94</v>
      </c>
      <c r="H445" s="35"/>
      <c r="I445" s="33"/>
      <c r="J445" s="34">
        <v>179.94</v>
      </c>
      <c r="K445" s="33">
        <v>45828</v>
      </c>
      <c r="L445" s="34"/>
      <c r="M445" s="33">
        <v>46193</v>
      </c>
      <c r="N445" s="34"/>
      <c r="O445" s="31">
        <v>46558</v>
      </c>
      <c r="P445" s="30">
        <v>1</v>
      </c>
      <c r="Q445" s="30"/>
    </row>
    <row r="446" spans="1:17" x14ac:dyDescent="0.2">
      <c r="A446" s="54">
        <v>2333030</v>
      </c>
      <c r="B446" s="30" t="s">
        <v>42</v>
      </c>
      <c r="C446" s="30" t="s">
        <v>30</v>
      </c>
      <c r="D446" s="36" t="s">
        <v>1496</v>
      </c>
      <c r="E446" s="38" t="s">
        <v>1495</v>
      </c>
      <c r="F446" s="30" t="s">
        <v>120</v>
      </c>
      <c r="G446" s="34">
        <v>89.96</v>
      </c>
      <c r="H446" s="35"/>
      <c r="I446" s="33"/>
      <c r="J446" s="34">
        <v>89.96</v>
      </c>
      <c r="K446" s="33">
        <v>45828</v>
      </c>
      <c r="L446" s="34"/>
      <c r="M446" s="33">
        <v>46193</v>
      </c>
      <c r="N446" s="34"/>
      <c r="O446" s="31">
        <v>46558</v>
      </c>
      <c r="P446" s="30">
        <v>1</v>
      </c>
      <c r="Q446" s="30"/>
    </row>
    <row r="447" spans="1:17" x14ac:dyDescent="0.2">
      <c r="A447" s="54">
        <v>2333030</v>
      </c>
      <c r="B447" s="30" t="s">
        <v>42</v>
      </c>
      <c r="C447" s="30" t="s">
        <v>30</v>
      </c>
      <c r="D447" s="36" t="s">
        <v>1494</v>
      </c>
      <c r="E447" s="38" t="s">
        <v>1493</v>
      </c>
      <c r="F447" s="30" t="s">
        <v>477</v>
      </c>
      <c r="G447" s="34">
        <v>179.94</v>
      </c>
      <c r="H447" s="35"/>
      <c r="I447" s="33"/>
      <c r="J447" s="34">
        <v>179.94</v>
      </c>
      <c r="K447" s="33">
        <v>45828</v>
      </c>
      <c r="L447" s="34"/>
      <c r="M447" s="33">
        <v>46193</v>
      </c>
      <c r="N447" s="34"/>
      <c r="O447" s="31">
        <v>46558</v>
      </c>
      <c r="P447" s="30">
        <v>1</v>
      </c>
      <c r="Q447" s="30"/>
    </row>
    <row r="448" spans="1:17" x14ac:dyDescent="0.2">
      <c r="A448" s="54">
        <v>2333030</v>
      </c>
      <c r="B448" s="30" t="s">
        <v>42</v>
      </c>
      <c r="C448" s="30" t="s">
        <v>30</v>
      </c>
      <c r="D448" s="36" t="s">
        <v>1492</v>
      </c>
      <c r="E448" s="38" t="s">
        <v>1491</v>
      </c>
      <c r="F448" s="30" t="s">
        <v>185</v>
      </c>
      <c r="G448" s="34">
        <v>674.76</v>
      </c>
      <c r="H448" s="35"/>
      <c r="I448" s="33"/>
      <c r="J448" s="34">
        <v>674.76</v>
      </c>
      <c r="K448" s="33">
        <v>45828</v>
      </c>
      <c r="L448" s="34"/>
      <c r="M448" s="33">
        <v>46193</v>
      </c>
      <c r="N448" s="34"/>
      <c r="O448" s="31">
        <v>46558</v>
      </c>
      <c r="P448" s="30">
        <v>1</v>
      </c>
      <c r="Q448" s="30"/>
    </row>
    <row r="449" spans="1:17" x14ac:dyDescent="0.2">
      <c r="A449" s="54">
        <v>2333030</v>
      </c>
      <c r="B449" s="30" t="s">
        <v>42</v>
      </c>
      <c r="C449" s="30" t="s">
        <v>30</v>
      </c>
      <c r="D449" s="36" t="s">
        <v>1490</v>
      </c>
      <c r="E449" s="38" t="s">
        <v>1489</v>
      </c>
      <c r="F449" s="30" t="s">
        <v>118</v>
      </c>
      <c r="G449" s="34">
        <v>314.89</v>
      </c>
      <c r="H449" s="35"/>
      <c r="I449" s="33"/>
      <c r="J449" s="34">
        <v>314.89</v>
      </c>
      <c r="K449" s="33">
        <v>45828</v>
      </c>
      <c r="L449" s="34"/>
      <c r="M449" s="33">
        <v>46193</v>
      </c>
      <c r="N449" s="34"/>
      <c r="O449" s="31">
        <v>46558</v>
      </c>
      <c r="P449" s="30">
        <v>1</v>
      </c>
      <c r="Q449" s="30"/>
    </row>
    <row r="450" spans="1:17" x14ac:dyDescent="0.2">
      <c r="A450" s="54">
        <v>2333030</v>
      </c>
      <c r="B450" s="30" t="s">
        <v>42</v>
      </c>
      <c r="C450" s="30" t="s">
        <v>30</v>
      </c>
      <c r="D450" s="36" t="s">
        <v>1488</v>
      </c>
      <c r="E450" s="38" t="s">
        <v>1487</v>
      </c>
      <c r="F450" s="30" t="s">
        <v>50</v>
      </c>
      <c r="G450" s="34">
        <v>584.79</v>
      </c>
      <c r="H450" s="35"/>
      <c r="I450" s="33"/>
      <c r="J450" s="34">
        <v>584.79</v>
      </c>
      <c r="K450" s="33">
        <v>45828</v>
      </c>
      <c r="L450" s="34"/>
      <c r="M450" s="33">
        <v>46193</v>
      </c>
      <c r="N450" s="34"/>
      <c r="O450" s="31">
        <v>46558</v>
      </c>
      <c r="P450" s="30">
        <v>1</v>
      </c>
      <c r="Q450" s="30"/>
    </row>
    <row r="451" spans="1:17" x14ac:dyDescent="0.2">
      <c r="A451" s="54">
        <v>2333030</v>
      </c>
      <c r="B451" s="30" t="s">
        <v>42</v>
      </c>
      <c r="C451" s="30" t="s">
        <v>30</v>
      </c>
      <c r="D451" s="36" t="s">
        <v>1486</v>
      </c>
      <c r="E451" s="38" t="s">
        <v>1485</v>
      </c>
      <c r="F451" s="30" t="s">
        <v>811</v>
      </c>
      <c r="G451" s="34">
        <v>449.84</v>
      </c>
      <c r="H451" s="35"/>
      <c r="I451" s="33"/>
      <c r="J451" s="34">
        <v>449.84</v>
      </c>
      <c r="K451" s="33">
        <v>45828</v>
      </c>
      <c r="L451" s="34"/>
      <c r="M451" s="33">
        <v>46193</v>
      </c>
      <c r="N451" s="34"/>
      <c r="O451" s="31">
        <v>46558</v>
      </c>
      <c r="P451" s="30">
        <v>1</v>
      </c>
      <c r="Q451" s="30"/>
    </row>
    <row r="452" spans="1:17" x14ac:dyDescent="0.2">
      <c r="A452" s="54">
        <v>2333030</v>
      </c>
      <c r="B452" s="30" t="s">
        <v>42</v>
      </c>
      <c r="C452" s="30" t="s">
        <v>30</v>
      </c>
      <c r="D452" s="36" t="s">
        <v>1484</v>
      </c>
      <c r="E452" s="38" t="s">
        <v>1483</v>
      </c>
      <c r="F452" s="30" t="s">
        <v>520</v>
      </c>
      <c r="G452" s="34">
        <v>584.79</v>
      </c>
      <c r="H452" s="35"/>
      <c r="I452" s="33"/>
      <c r="J452" s="34">
        <v>584.79</v>
      </c>
      <c r="K452" s="33">
        <v>45828</v>
      </c>
      <c r="L452" s="34"/>
      <c r="M452" s="33">
        <v>46193</v>
      </c>
      <c r="N452" s="34"/>
      <c r="O452" s="31">
        <v>46558</v>
      </c>
      <c r="P452" s="30">
        <v>1</v>
      </c>
      <c r="Q452" s="30"/>
    </row>
    <row r="453" spans="1:17" x14ac:dyDescent="0.2">
      <c r="A453" s="54">
        <v>2333030</v>
      </c>
      <c r="B453" s="30" t="s">
        <v>42</v>
      </c>
      <c r="C453" s="30" t="s">
        <v>30</v>
      </c>
      <c r="D453" s="36" t="s">
        <v>1482</v>
      </c>
      <c r="E453" s="38" t="s">
        <v>1481</v>
      </c>
      <c r="F453" s="30" t="s">
        <v>54</v>
      </c>
      <c r="G453" s="34">
        <v>89.96</v>
      </c>
      <c r="H453" s="35"/>
      <c r="I453" s="33"/>
      <c r="J453" s="34">
        <v>89.96</v>
      </c>
      <c r="K453" s="33">
        <v>45828</v>
      </c>
      <c r="L453" s="34"/>
      <c r="M453" s="33">
        <v>46193</v>
      </c>
      <c r="N453" s="34"/>
      <c r="O453" s="31">
        <v>46558</v>
      </c>
      <c r="P453" s="30">
        <v>1</v>
      </c>
      <c r="Q453" s="30"/>
    </row>
    <row r="454" spans="1:17" x14ac:dyDescent="0.2">
      <c r="A454" s="54">
        <v>2333057</v>
      </c>
      <c r="B454" s="30" t="s">
        <v>78</v>
      </c>
      <c r="C454" s="30" t="s">
        <v>968</v>
      </c>
      <c r="D454" s="36">
        <v>301</v>
      </c>
      <c r="E454" s="37" t="s">
        <v>1480</v>
      </c>
      <c r="F454" s="30" t="s">
        <v>329</v>
      </c>
      <c r="G454" s="34">
        <v>843</v>
      </c>
      <c r="H454" s="30"/>
      <c r="I454" s="33"/>
      <c r="J454" s="30">
        <v>843</v>
      </c>
      <c r="K454" s="33">
        <v>45946</v>
      </c>
      <c r="L454" s="34"/>
      <c r="M454" s="33">
        <v>46311</v>
      </c>
      <c r="N454" s="34"/>
      <c r="O454" s="31">
        <v>46676</v>
      </c>
      <c r="P454" s="30">
        <v>15</v>
      </c>
      <c r="Q454" s="30" t="s">
        <v>866</v>
      </c>
    </row>
    <row r="455" spans="1:17" x14ac:dyDescent="0.2">
      <c r="A455" s="54">
        <v>2333057</v>
      </c>
      <c r="B455" s="30" t="s">
        <v>78</v>
      </c>
      <c r="C455" s="30" t="s">
        <v>968</v>
      </c>
      <c r="D455" s="36">
        <v>302</v>
      </c>
      <c r="E455" s="37" t="s">
        <v>1479</v>
      </c>
      <c r="F455" s="30" t="s">
        <v>329</v>
      </c>
      <c r="G455" s="34">
        <v>662.06</v>
      </c>
      <c r="H455" s="30"/>
      <c r="I455" s="33"/>
      <c r="J455" s="30">
        <v>662.06</v>
      </c>
      <c r="K455" s="33">
        <v>45946</v>
      </c>
      <c r="L455" s="34"/>
      <c r="M455" s="33">
        <v>46311</v>
      </c>
      <c r="N455" s="34"/>
      <c r="O455" s="31">
        <v>46676</v>
      </c>
      <c r="P455" s="30">
        <v>10</v>
      </c>
      <c r="Q455" s="30" t="s">
        <v>866</v>
      </c>
    </row>
    <row r="456" spans="1:17" x14ac:dyDescent="0.2">
      <c r="A456" s="54">
        <v>2333057</v>
      </c>
      <c r="B456" s="30" t="s">
        <v>78</v>
      </c>
      <c r="C456" s="30" t="s">
        <v>968</v>
      </c>
      <c r="D456" s="36">
        <v>303</v>
      </c>
      <c r="E456" s="37" t="s">
        <v>1478</v>
      </c>
      <c r="F456" s="30" t="s">
        <v>329</v>
      </c>
      <c r="G456" s="34">
        <v>341.84</v>
      </c>
      <c r="H456" s="30"/>
      <c r="I456" s="33"/>
      <c r="J456" s="30">
        <v>341.84</v>
      </c>
      <c r="K456" s="33">
        <v>45946</v>
      </c>
      <c r="L456" s="34"/>
      <c r="M456" s="33">
        <v>46311</v>
      </c>
      <c r="N456" s="34"/>
      <c r="O456" s="31">
        <v>46676</v>
      </c>
      <c r="P456" s="30">
        <v>60</v>
      </c>
      <c r="Q456" s="30" t="s">
        <v>866</v>
      </c>
    </row>
    <row r="457" spans="1:17" x14ac:dyDescent="0.2">
      <c r="A457" s="54">
        <v>2333057</v>
      </c>
      <c r="B457" s="30" t="s">
        <v>78</v>
      </c>
      <c r="C457" s="30" t="s">
        <v>968</v>
      </c>
      <c r="D457" s="36">
        <v>304</v>
      </c>
      <c r="E457" s="37" t="s">
        <v>1477</v>
      </c>
      <c r="F457" s="30" t="s">
        <v>329</v>
      </c>
      <c r="G457" s="34">
        <v>341.84</v>
      </c>
      <c r="H457" s="30"/>
      <c r="I457" s="33"/>
      <c r="J457" s="30">
        <v>341.84</v>
      </c>
      <c r="K457" s="33">
        <v>45946</v>
      </c>
      <c r="L457" s="34"/>
      <c r="M457" s="33">
        <v>46311</v>
      </c>
      <c r="N457" s="34"/>
      <c r="O457" s="31">
        <v>46676</v>
      </c>
      <c r="P457" s="30">
        <v>15</v>
      </c>
      <c r="Q457" s="30" t="s">
        <v>866</v>
      </c>
    </row>
    <row r="458" spans="1:17" x14ac:dyDescent="0.2">
      <c r="A458" s="54">
        <v>2333057</v>
      </c>
      <c r="B458" s="30" t="s">
        <v>78</v>
      </c>
      <c r="C458" s="30" t="s">
        <v>968</v>
      </c>
      <c r="D458" s="36">
        <v>305</v>
      </c>
      <c r="E458" s="37" t="s">
        <v>1476</v>
      </c>
      <c r="F458" s="30" t="s">
        <v>329</v>
      </c>
      <c r="G458" s="34">
        <v>405.89</v>
      </c>
      <c r="H458" s="30"/>
      <c r="I458" s="33"/>
      <c r="J458" s="30">
        <v>405.89</v>
      </c>
      <c r="K458" s="33">
        <v>45946</v>
      </c>
      <c r="L458" s="34"/>
      <c r="M458" s="33">
        <v>46311</v>
      </c>
      <c r="N458" s="34"/>
      <c r="O458" s="31">
        <v>46676</v>
      </c>
      <c r="P458" s="30">
        <v>10</v>
      </c>
      <c r="Q458" s="30" t="s">
        <v>866</v>
      </c>
    </row>
    <row r="459" spans="1:17" x14ac:dyDescent="0.2">
      <c r="A459" s="54">
        <v>2333057</v>
      </c>
      <c r="B459" s="30" t="s">
        <v>78</v>
      </c>
      <c r="C459" s="30" t="s">
        <v>968</v>
      </c>
      <c r="D459" s="36">
        <v>306</v>
      </c>
      <c r="E459" s="37" t="s">
        <v>1475</v>
      </c>
      <c r="F459" s="30" t="s">
        <v>329</v>
      </c>
      <c r="G459" s="34">
        <v>469.92</v>
      </c>
      <c r="H459" s="30"/>
      <c r="I459" s="33"/>
      <c r="J459" s="30">
        <v>469.92</v>
      </c>
      <c r="K459" s="33">
        <v>45946</v>
      </c>
      <c r="L459" s="34"/>
      <c r="M459" s="33">
        <v>46311</v>
      </c>
      <c r="N459" s="34"/>
      <c r="O459" s="31">
        <v>46676</v>
      </c>
      <c r="P459" s="30">
        <v>10</v>
      </c>
      <c r="Q459" s="30" t="s">
        <v>866</v>
      </c>
    </row>
    <row r="460" spans="1:17" x14ac:dyDescent="0.2">
      <c r="A460" s="54">
        <v>2333057</v>
      </c>
      <c r="B460" s="30" t="s">
        <v>78</v>
      </c>
      <c r="C460" s="30" t="s">
        <v>31</v>
      </c>
      <c r="D460" s="36" t="s">
        <v>1474</v>
      </c>
      <c r="E460" s="30" t="s">
        <v>1473</v>
      </c>
      <c r="F460" s="30" t="s">
        <v>329</v>
      </c>
      <c r="G460" s="34">
        <v>1356.16</v>
      </c>
      <c r="H460" s="35"/>
      <c r="I460" s="33"/>
      <c r="J460" s="34">
        <v>1356.16</v>
      </c>
      <c r="K460" s="33">
        <v>45946</v>
      </c>
      <c r="L460" s="34"/>
      <c r="M460" s="33">
        <v>46311</v>
      </c>
      <c r="N460" s="34"/>
      <c r="O460" s="31">
        <v>46676</v>
      </c>
      <c r="P460" s="30">
        <v>5</v>
      </c>
      <c r="Q460" s="30" t="s">
        <v>866</v>
      </c>
    </row>
    <row r="461" spans="1:17" x14ac:dyDescent="0.2">
      <c r="A461" s="54">
        <v>2333057</v>
      </c>
      <c r="B461" s="30" t="s">
        <v>78</v>
      </c>
      <c r="C461" s="30" t="s">
        <v>32</v>
      </c>
      <c r="D461" s="36" t="s">
        <v>1472</v>
      </c>
      <c r="E461" s="30" t="s">
        <v>1471</v>
      </c>
      <c r="F461" s="30" t="s">
        <v>329</v>
      </c>
      <c r="G461" s="34">
        <v>2162.71</v>
      </c>
      <c r="H461" s="35"/>
      <c r="I461" s="33"/>
      <c r="J461" s="34">
        <v>2162.71</v>
      </c>
      <c r="K461" s="33">
        <v>45946</v>
      </c>
      <c r="L461" s="34"/>
      <c r="M461" s="33">
        <v>46311</v>
      </c>
      <c r="N461" s="34"/>
      <c r="O461" s="31">
        <v>46676</v>
      </c>
      <c r="P461" s="30">
        <v>5</v>
      </c>
      <c r="Q461" s="30" t="s">
        <v>866</v>
      </c>
    </row>
    <row r="462" spans="1:17" x14ac:dyDescent="0.2">
      <c r="A462" s="54">
        <v>2333057</v>
      </c>
      <c r="B462" s="30" t="s">
        <v>78</v>
      </c>
      <c r="C462" s="30" t="s">
        <v>33</v>
      </c>
      <c r="D462" s="36" t="s">
        <v>1470</v>
      </c>
      <c r="E462" s="30" t="s">
        <v>1469</v>
      </c>
      <c r="F462" s="30" t="s">
        <v>329</v>
      </c>
      <c r="G462" s="34">
        <v>4490.96</v>
      </c>
      <c r="H462" s="35"/>
      <c r="I462" s="33"/>
      <c r="J462" s="34">
        <v>4490.96</v>
      </c>
      <c r="K462" s="33">
        <v>45946</v>
      </c>
      <c r="L462" s="34"/>
      <c r="M462" s="33">
        <v>46311</v>
      </c>
      <c r="N462" s="34"/>
      <c r="O462" s="31">
        <v>46676</v>
      </c>
      <c r="P462" s="30">
        <v>5</v>
      </c>
      <c r="Q462" s="30" t="s">
        <v>866</v>
      </c>
    </row>
    <row r="463" spans="1:17" x14ac:dyDescent="0.2">
      <c r="A463" s="54">
        <v>2333057</v>
      </c>
      <c r="B463" s="30" t="s">
        <v>78</v>
      </c>
      <c r="C463" s="30" t="s">
        <v>31</v>
      </c>
      <c r="D463" s="36" t="s">
        <v>1468</v>
      </c>
      <c r="E463" s="30" t="s">
        <v>1467</v>
      </c>
      <c r="F463" s="30" t="s">
        <v>329</v>
      </c>
      <c r="G463" s="34">
        <v>1035.93</v>
      </c>
      <c r="H463" s="35"/>
      <c r="I463" s="33"/>
      <c r="J463" s="34">
        <v>1035.93</v>
      </c>
      <c r="K463" s="33">
        <v>45946</v>
      </c>
      <c r="L463" s="34"/>
      <c r="M463" s="33">
        <v>46311</v>
      </c>
      <c r="N463" s="34"/>
      <c r="O463" s="31">
        <v>46676</v>
      </c>
      <c r="P463" s="30">
        <v>5</v>
      </c>
      <c r="Q463" s="30" t="s">
        <v>866</v>
      </c>
    </row>
    <row r="464" spans="1:17" x14ac:dyDescent="0.2">
      <c r="A464" s="54">
        <v>2333057</v>
      </c>
      <c r="B464" s="30" t="s">
        <v>78</v>
      </c>
      <c r="C464" s="30" t="s">
        <v>32</v>
      </c>
      <c r="D464" s="36" t="s">
        <v>1466</v>
      </c>
      <c r="E464" s="30" t="s">
        <v>1465</v>
      </c>
      <c r="F464" s="30" t="s">
        <v>329</v>
      </c>
      <c r="G464" s="34">
        <v>1594.12</v>
      </c>
      <c r="H464" s="35"/>
      <c r="I464" s="33"/>
      <c r="J464" s="34">
        <v>1594.12</v>
      </c>
      <c r="K464" s="33">
        <v>45946</v>
      </c>
      <c r="L464" s="34"/>
      <c r="M464" s="33">
        <v>46311</v>
      </c>
      <c r="N464" s="34"/>
      <c r="O464" s="31">
        <v>46676</v>
      </c>
      <c r="P464" s="30">
        <v>5</v>
      </c>
      <c r="Q464" s="30" t="s">
        <v>866</v>
      </c>
    </row>
    <row r="465" spans="1:17" x14ac:dyDescent="0.2">
      <c r="A465" s="54">
        <v>2333057</v>
      </c>
      <c r="B465" s="30" t="s">
        <v>78</v>
      </c>
      <c r="C465" s="30" t="s">
        <v>33</v>
      </c>
      <c r="D465" s="36" t="s">
        <v>1464</v>
      </c>
      <c r="E465" s="30" t="s">
        <v>1463</v>
      </c>
      <c r="F465" s="30" t="s">
        <v>329</v>
      </c>
      <c r="G465" s="34">
        <v>5003.33</v>
      </c>
      <c r="H465" s="35"/>
      <c r="I465" s="33"/>
      <c r="J465" s="34">
        <v>5003.33</v>
      </c>
      <c r="K465" s="33">
        <v>45946</v>
      </c>
      <c r="L465" s="34"/>
      <c r="M465" s="33">
        <v>46311</v>
      </c>
      <c r="N465" s="34"/>
      <c r="O465" s="31">
        <v>46676</v>
      </c>
      <c r="P465" s="30">
        <v>5</v>
      </c>
      <c r="Q465" s="30" t="s">
        <v>866</v>
      </c>
    </row>
    <row r="466" spans="1:17" x14ac:dyDescent="0.2">
      <c r="A466" s="54">
        <v>2333057</v>
      </c>
      <c r="B466" s="30" t="s">
        <v>78</v>
      </c>
      <c r="C466" s="30" t="s">
        <v>31</v>
      </c>
      <c r="D466" s="36" t="s">
        <v>1462</v>
      </c>
      <c r="E466" s="25" t="s">
        <v>1461</v>
      </c>
      <c r="F466" s="30" t="s">
        <v>329</v>
      </c>
      <c r="G466" s="34">
        <v>662.06</v>
      </c>
      <c r="H466" s="35"/>
      <c r="I466" s="33"/>
      <c r="J466" s="34">
        <v>662.06</v>
      </c>
      <c r="K466" s="33">
        <v>45946</v>
      </c>
      <c r="L466" s="34"/>
      <c r="M466" s="33">
        <v>46311</v>
      </c>
      <c r="N466" s="34"/>
      <c r="O466" s="31">
        <v>46676</v>
      </c>
      <c r="P466" s="30">
        <v>5</v>
      </c>
      <c r="Q466" s="30" t="s">
        <v>866</v>
      </c>
    </row>
    <row r="467" spans="1:17" x14ac:dyDescent="0.2">
      <c r="A467" s="54">
        <v>2333057</v>
      </c>
      <c r="B467" s="30" t="s">
        <v>78</v>
      </c>
      <c r="C467" s="30" t="s">
        <v>32</v>
      </c>
      <c r="D467" s="36" t="s">
        <v>1460</v>
      </c>
      <c r="E467" s="30" t="s">
        <v>1459</v>
      </c>
      <c r="F467" s="30" t="s">
        <v>329</v>
      </c>
      <c r="G467" s="34">
        <v>945.06</v>
      </c>
      <c r="H467" s="35"/>
      <c r="I467" s="33"/>
      <c r="J467" s="34">
        <v>945.06</v>
      </c>
      <c r="K467" s="33">
        <v>45946</v>
      </c>
      <c r="L467" s="34"/>
      <c r="M467" s="33">
        <v>46311</v>
      </c>
      <c r="N467" s="34"/>
      <c r="O467" s="31">
        <v>46676</v>
      </c>
      <c r="P467" s="30">
        <v>5</v>
      </c>
      <c r="Q467" s="30" t="s">
        <v>866</v>
      </c>
    </row>
    <row r="468" spans="1:17" x14ac:dyDescent="0.2">
      <c r="A468" s="54">
        <v>2333057</v>
      </c>
      <c r="B468" s="30" t="s">
        <v>78</v>
      </c>
      <c r="C468" s="30" t="s">
        <v>33</v>
      </c>
      <c r="D468" s="36" t="s">
        <v>1458</v>
      </c>
      <c r="E468" s="30" t="s">
        <v>1457</v>
      </c>
      <c r="F468" s="30" t="s">
        <v>329</v>
      </c>
      <c r="G468" s="34">
        <v>1970.55</v>
      </c>
      <c r="H468" s="35"/>
      <c r="I468" s="33"/>
      <c r="J468" s="34">
        <v>1970.55</v>
      </c>
      <c r="K468" s="33">
        <v>45946</v>
      </c>
      <c r="L468" s="34"/>
      <c r="M468" s="33">
        <v>46311</v>
      </c>
      <c r="N468" s="34"/>
      <c r="O468" s="31">
        <v>46676</v>
      </c>
      <c r="P468" s="30">
        <v>5</v>
      </c>
      <c r="Q468" s="30" t="s">
        <v>866</v>
      </c>
    </row>
    <row r="469" spans="1:17" x14ac:dyDescent="0.2">
      <c r="A469" s="54">
        <v>2333057</v>
      </c>
      <c r="B469" s="30" t="s">
        <v>78</v>
      </c>
      <c r="C469" s="30" t="s">
        <v>1448</v>
      </c>
      <c r="D469" s="36" t="s">
        <v>1456</v>
      </c>
      <c r="E469" s="30" t="s">
        <v>1455</v>
      </c>
      <c r="F469" s="30" t="s">
        <v>329</v>
      </c>
      <c r="G469" s="34">
        <v>390.85</v>
      </c>
      <c r="H469" s="35"/>
      <c r="I469" s="33"/>
      <c r="J469" s="34">
        <v>390.85</v>
      </c>
      <c r="K469" s="33">
        <v>45946</v>
      </c>
      <c r="L469" s="34"/>
      <c r="M469" s="33">
        <v>46311</v>
      </c>
      <c r="N469" s="34"/>
      <c r="O469" s="31">
        <v>46676</v>
      </c>
      <c r="P469" s="30">
        <v>20</v>
      </c>
      <c r="Q469" s="30" t="s">
        <v>866</v>
      </c>
    </row>
    <row r="470" spans="1:17" x14ac:dyDescent="0.2">
      <c r="A470" s="54">
        <v>2333057</v>
      </c>
      <c r="B470" s="30" t="s">
        <v>78</v>
      </c>
      <c r="C470" s="30" t="s">
        <v>1448</v>
      </c>
      <c r="D470" s="36" t="s">
        <v>1454</v>
      </c>
      <c r="E470" s="30" t="s">
        <v>1453</v>
      </c>
      <c r="F470" s="30" t="s">
        <v>329</v>
      </c>
      <c r="G470" s="34">
        <v>731.31</v>
      </c>
      <c r="H470" s="35"/>
      <c r="I470" s="33"/>
      <c r="J470" s="34">
        <v>731.31</v>
      </c>
      <c r="K470" s="33">
        <v>45946</v>
      </c>
      <c r="L470" s="34"/>
      <c r="M470" s="33">
        <v>46311</v>
      </c>
      <c r="N470" s="34"/>
      <c r="O470" s="31">
        <v>46676</v>
      </c>
      <c r="P470" s="30">
        <v>14</v>
      </c>
      <c r="Q470" s="30" t="s">
        <v>866</v>
      </c>
    </row>
    <row r="471" spans="1:17" x14ac:dyDescent="0.2">
      <c r="A471" s="54">
        <v>2333057</v>
      </c>
      <c r="B471" s="30" t="s">
        <v>78</v>
      </c>
      <c r="C471" s="30" t="s">
        <v>1448</v>
      </c>
      <c r="D471" s="36" t="s">
        <v>1452</v>
      </c>
      <c r="E471" s="30" t="s">
        <v>1451</v>
      </c>
      <c r="F471" s="30" t="s">
        <v>329</v>
      </c>
      <c r="G471" s="34">
        <v>667.28</v>
      </c>
      <c r="H471" s="35"/>
      <c r="I471" s="33"/>
      <c r="J471" s="34">
        <v>667.28</v>
      </c>
      <c r="K471" s="33">
        <v>45946</v>
      </c>
      <c r="L471" s="34"/>
      <c r="M471" s="33">
        <v>46311</v>
      </c>
      <c r="N471" s="34"/>
      <c r="O471" s="31">
        <v>46676</v>
      </c>
      <c r="P471" s="30">
        <v>30</v>
      </c>
      <c r="Q471" s="30" t="s">
        <v>866</v>
      </c>
    </row>
    <row r="472" spans="1:17" x14ac:dyDescent="0.2">
      <c r="A472" s="54">
        <v>2333057</v>
      </c>
      <c r="B472" s="30" t="s">
        <v>78</v>
      </c>
      <c r="C472" s="30" t="s">
        <v>36</v>
      </c>
      <c r="D472" s="36" t="s">
        <v>1450</v>
      </c>
      <c r="E472" s="30" t="s">
        <v>1449</v>
      </c>
      <c r="F472" s="30" t="s">
        <v>329</v>
      </c>
      <c r="G472" s="34">
        <v>247.7</v>
      </c>
      <c r="H472" s="35"/>
      <c r="I472" s="33"/>
      <c r="J472" s="34">
        <v>247.7</v>
      </c>
      <c r="K472" s="33">
        <v>45946</v>
      </c>
      <c r="L472" s="34"/>
      <c r="M472" s="33">
        <v>46311</v>
      </c>
      <c r="N472" s="34"/>
      <c r="O472" s="31">
        <v>46676</v>
      </c>
      <c r="P472" s="30">
        <v>10</v>
      </c>
      <c r="Q472" s="30" t="s">
        <v>866</v>
      </c>
    </row>
    <row r="473" spans="1:17" x14ac:dyDescent="0.2">
      <c r="A473" s="54">
        <v>2333057</v>
      </c>
      <c r="B473" s="30" t="s">
        <v>78</v>
      </c>
      <c r="C473" s="30" t="s">
        <v>1448</v>
      </c>
      <c r="D473" s="36" t="s">
        <v>1447</v>
      </c>
      <c r="E473" s="30" t="s">
        <v>1446</v>
      </c>
      <c r="F473" s="30" t="s">
        <v>117</v>
      </c>
      <c r="G473" s="34">
        <v>1617.53</v>
      </c>
      <c r="H473" s="35"/>
      <c r="I473" s="33"/>
      <c r="J473" s="34">
        <v>1617.53</v>
      </c>
      <c r="K473" s="33">
        <v>45946</v>
      </c>
      <c r="L473" s="34"/>
      <c r="M473" s="33">
        <v>46311</v>
      </c>
      <c r="N473" s="34"/>
      <c r="O473" s="31">
        <v>46676</v>
      </c>
      <c r="P473" s="30">
        <v>1</v>
      </c>
      <c r="Q473" s="30" t="s">
        <v>866</v>
      </c>
    </row>
    <row r="474" spans="1:17" x14ac:dyDescent="0.2">
      <c r="A474" s="54">
        <v>2333057</v>
      </c>
      <c r="B474" s="30" t="s">
        <v>78</v>
      </c>
      <c r="C474" s="30" t="s">
        <v>1444</v>
      </c>
      <c r="D474" s="36" t="s">
        <v>1445</v>
      </c>
      <c r="E474" s="30" t="s">
        <v>73</v>
      </c>
      <c r="F474" s="30" t="s">
        <v>194</v>
      </c>
      <c r="G474" s="34">
        <v>469.67</v>
      </c>
      <c r="H474" s="35"/>
      <c r="I474" s="33"/>
      <c r="J474" s="34">
        <v>469.67</v>
      </c>
      <c r="K474" s="33">
        <v>45946</v>
      </c>
      <c r="L474" s="34"/>
      <c r="M474" s="33">
        <v>46311</v>
      </c>
      <c r="N474" s="34"/>
      <c r="O474" s="31">
        <v>46676</v>
      </c>
      <c r="P474" s="30">
        <v>100</v>
      </c>
      <c r="Q474" s="30" t="s">
        <v>866</v>
      </c>
    </row>
    <row r="475" spans="1:17" x14ac:dyDescent="0.2">
      <c r="A475" s="54">
        <v>2333057</v>
      </c>
      <c r="B475" s="30" t="s">
        <v>78</v>
      </c>
      <c r="C475" s="30" t="s">
        <v>1444</v>
      </c>
      <c r="D475" s="36" t="s">
        <v>1443</v>
      </c>
      <c r="E475" s="30" t="s">
        <v>74</v>
      </c>
      <c r="F475" s="30" t="s">
        <v>194</v>
      </c>
      <c r="G475" s="34">
        <v>617.11</v>
      </c>
      <c r="H475" s="35"/>
      <c r="I475" s="33"/>
      <c r="J475" s="34">
        <v>617.11</v>
      </c>
      <c r="K475" s="33">
        <v>45946</v>
      </c>
      <c r="L475" s="34"/>
      <c r="M475" s="33">
        <v>46311</v>
      </c>
      <c r="N475" s="34"/>
      <c r="O475" s="31">
        <v>46676</v>
      </c>
      <c r="P475" s="30">
        <v>30</v>
      </c>
      <c r="Q475" s="30" t="s">
        <v>866</v>
      </c>
    </row>
    <row r="476" spans="1:17" x14ac:dyDescent="0.2">
      <c r="A476" s="54">
        <v>2333057</v>
      </c>
      <c r="B476" s="30" t="s">
        <v>78</v>
      </c>
      <c r="C476" s="30" t="s">
        <v>968</v>
      </c>
      <c r="D476" s="36">
        <v>601</v>
      </c>
      <c r="E476" s="37" t="s">
        <v>1442</v>
      </c>
      <c r="F476" s="30" t="s">
        <v>52</v>
      </c>
      <c r="G476" s="34">
        <v>3160.49</v>
      </c>
      <c r="H476" s="30"/>
      <c r="I476" s="33"/>
      <c r="J476" s="30">
        <v>3160.49</v>
      </c>
      <c r="K476" s="33">
        <v>45946</v>
      </c>
      <c r="L476" s="34"/>
      <c r="M476" s="33">
        <v>46311</v>
      </c>
      <c r="N476" s="34"/>
      <c r="O476" s="31">
        <v>46676</v>
      </c>
      <c r="P476" s="30">
        <v>2</v>
      </c>
      <c r="Q476" s="30" t="s">
        <v>866</v>
      </c>
    </row>
    <row r="477" spans="1:17" x14ac:dyDescent="0.2">
      <c r="A477" s="54">
        <v>2333057</v>
      </c>
      <c r="B477" s="30" t="s">
        <v>78</v>
      </c>
      <c r="C477" s="30" t="s">
        <v>968</v>
      </c>
      <c r="D477" s="36">
        <v>602</v>
      </c>
      <c r="E477" s="37" t="s">
        <v>1441</v>
      </c>
      <c r="F477" s="30" t="s">
        <v>1440</v>
      </c>
      <c r="G477" s="34">
        <v>877.52</v>
      </c>
      <c r="H477" s="30"/>
      <c r="I477" s="33"/>
      <c r="J477" s="30">
        <v>877.52</v>
      </c>
      <c r="K477" s="33">
        <v>45946</v>
      </c>
      <c r="L477" s="34"/>
      <c r="M477" s="33">
        <v>46311</v>
      </c>
      <c r="N477" s="34"/>
      <c r="O477" s="31">
        <v>46676</v>
      </c>
      <c r="P477" s="30">
        <v>2</v>
      </c>
      <c r="Q477" s="30" t="s">
        <v>866</v>
      </c>
    </row>
    <row r="478" spans="1:17" x14ac:dyDescent="0.2">
      <c r="A478" s="54">
        <v>2333057</v>
      </c>
      <c r="B478" s="30" t="s">
        <v>78</v>
      </c>
      <c r="C478" s="30" t="s">
        <v>968</v>
      </c>
      <c r="D478" s="36">
        <v>603</v>
      </c>
      <c r="E478" s="37" t="s">
        <v>1439</v>
      </c>
      <c r="F478" s="30" t="s">
        <v>747</v>
      </c>
      <c r="G478" s="34">
        <v>6131.31</v>
      </c>
      <c r="H478" s="30"/>
      <c r="I478" s="33"/>
      <c r="J478" s="30">
        <v>6131.31</v>
      </c>
      <c r="K478" s="33">
        <v>45946</v>
      </c>
      <c r="L478" s="34"/>
      <c r="M478" s="33">
        <v>46311</v>
      </c>
      <c r="N478" s="34"/>
      <c r="O478" s="31">
        <v>46676</v>
      </c>
      <c r="P478" s="30">
        <v>2</v>
      </c>
      <c r="Q478" s="30" t="s">
        <v>866</v>
      </c>
    </row>
    <row r="479" spans="1:17" x14ac:dyDescent="0.2">
      <c r="A479" s="54">
        <v>2333057</v>
      </c>
      <c r="B479" s="30" t="s">
        <v>78</v>
      </c>
      <c r="C479" s="30" t="s">
        <v>968</v>
      </c>
      <c r="D479" s="36">
        <v>604</v>
      </c>
      <c r="E479" s="37" t="s">
        <v>1438</v>
      </c>
      <c r="F479" s="30" t="s">
        <v>45</v>
      </c>
      <c r="G479" s="34">
        <v>800.23</v>
      </c>
      <c r="H479" s="30"/>
      <c r="I479" s="33"/>
      <c r="J479" s="30">
        <v>800.23</v>
      </c>
      <c r="K479" s="33">
        <v>45946</v>
      </c>
      <c r="L479" s="34"/>
      <c r="M479" s="33">
        <v>46311</v>
      </c>
      <c r="N479" s="34"/>
      <c r="O479" s="31">
        <v>46676</v>
      </c>
      <c r="P479" s="30">
        <v>2</v>
      </c>
      <c r="Q479" s="30" t="s">
        <v>866</v>
      </c>
    </row>
    <row r="480" spans="1:17" x14ac:dyDescent="0.2">
      <c r="A480" s="54">
        <v>2333057</v>
      </c>
      <c r="B480" s="30" t="s">
        <v>78</v>
      </c>
      <c r="C480" s="30" t="s">
        <v>968</v>
      </c>
      <c r="D480" s="36">
        <v>605</v>
      </c>
      <c r="E480" s="37" t="s">
        <v>1437</v>
      </c>
      <c r="F480" s="30" t="s">
        <v>311</v>
      </c>
      <c r="G480" s="34">
        <v>702.73</v>
      </c>
      <c r="H480" s="30"/>
      <c r="I480" s="33"/>
      <c r="J480" s="30">
        <v>702.73</v>
      </c>
      <c r="K480" s="33">
        <v>45946</v>
      </c>
      <c r="L480" s="34"/>
      <c r="M480" s="33">
        <v>46311</v>
      </c>
      <c r="N480" s="34"/>
      <c r="O480" s="31">
        <v>46676</v>
      </c>
      <c r="P480" s="30">
        <v>2</v>
      </c>
      <c r="Q480" s="30" t="s">
        <v>866</v>
      </c>
    </row>
    <row r="481" spans="1:17" x14ac:dyDescent="0.2">
      <c r="A481" s="54">
        <v>2333057</v>
      </c>
      <c r="B481" s="30" t="s">
        <v>78</v>
      </c>
      <c r="C481" s="30" t="s">
        <v>31</v>
      </c>
      <c r="D481" s="36" t="s">
        <v>1436</v>
      </c>
      <c r="E481" s="30" t="s">
        <v>1435</v>
      </c>
      <c r="F481" s="38" t="s">
        <v>52</v>
      </c>
      <c r="G481" s="34">
        <v>4249.59</v>
      </c>
      <c r="H481" s="35"/>
      <c r="I481" s="33"/>
      <c r="J481" s="34">
        <v>4249.59</v>
      </c>
      <c r="K481" s="33">
        <v>45946</v>
      </c>
      <c r="L481" s="34"/>
      <c r="M481" s="33">
        <v>46311</v>
      </c>
      <c r="N481" s="34"/>
      <c r="O481" s="31">
        <v>46676</v>
      </c>
      <c r="P481" s="30">
        <v>1</v>
      </c>
      <c r="Q481" s="30" t="s">
        <v>866</v>
      </c>
    </row>
    <row r="482" spans="1:17" x14ac:dyDescent="0.2">
      <c r="A482" s="54">
        <v>2333057</v>
      </c>
      <c r="B482" s="30" t="s">
        <v>78</v>
      </c>
      <c r="C482" s="30" t="s">
        <v>31</v>
      </c>
      <c r="D482" s="36" t="s">
        <v>1434</v>
      </c>
      <c r="E482" s="30" t="s">
        <v>1433</v>
      </c>
      <c r="F482" s="30" t="s">
        <v>51</v>
      </c>
      <c r="G482" s="34">
        <v>1340.29</v>
      </c>
      <c r="H482" s="35"/>
      <c r="I482" s="33"/>
      <c r="J482" s="34">
        <v>1340.29</v>
      </c>
      <c r="K482" s="33">
        <v>45946</v>
      </c>
      <c r="L482" s="34"/>
      <c r="M482" s="33">
        <v>46311</v>
      </c>
      <c r="N482" s="34"/>
      <c r="O482" s="31">
        <v>46676</v>
      </c>
      <c r="P482" s="30">
        <v>1</v>
      </c>
      <c r="Q482" s="30" t="s">
        <v>866</v>
      </c>
    </row>
    <row r="483" spans="1:17" x14ac:dyDescent="0.2">
      <c r="A483" s="54">
        <v>2333057</v>
      </c>
      <c r="B483" s="30" t="s">
        <v>78</v>
      </c>
      <c r="C483" s="30" t="s">
        <v>31</v>
      </c>
      <c r="D483" s="36" t="s">
        <v>1432</v>
      </c>
      <c r="E483" s="30" t="s">
        <v>1431</v>
      </c>
      <c r="F483" s="30" t="s">
        <v>747</v>
      </c>
      <c r="G483" s="34">
        <v>7980.82</v>
      </c>
      <c r="H483" s="35"/>
      <c r="I483" s="33"/>
      <c r="J483" s="34">
        <v>7980.82</v>
      </c>
      <c r="K483" s="33">
        <v>45946</v>
      </c>
      <c r="L483" s="34"/>
      <c r="M483" s="33">
        <v>46311</v>
      </c>
      <c r="N483" s="34"/>
      <c r="O483" s="31">
        <v>46676</v>
      </c>
      <c r="P483" s="30">
        <v>1</v>
      </c>
      <c r="Q483" s="30" t="s">
        <v>866</v>
      </c>
    </row>
    <row r="484" spans="1:17" x14ac:dyDescent="0.2">
      <c r="A484" s="54">
        <v>2333057</v>
      </c>
      <c r="B484" s="30" t="s">
        <v>78</v>
      </c>
      <c r="C484" s="30" t="s">
        <v>31</v>
      </c>
      <c r="D484" s="36" t="s">
        <v>1430</v>
      </c>
      <c r="E484" s="30" t="s">
        <v>1429</v>
      </c>
      <c r="F484" s="30" t="s">
        <v>45</v>
      </c>
      <c r="G484" s="34">
        <v>1150.04</v>
      </c>
      <c r="H484" s="35"/>
      <c r="I484" s="33"/>
      <c r="J484" s="34">
        <v>1150.04</v>
      </c>
      <c r="K484" s="33">
        <v>45946</v>
      </c>
      <c r="L484" s="34"/>
      <c r="M484" s="33">
        <v>46311</v>
      </c>
      <c r="N484" s="34"/>
      <c r="O484" s="31">
        <v>46676</v>
      </c>
      <c r="P484" s="30">
        <v>1</v>
      </c>
      <c r="Q484" s="30" t="s">
        <v>866</v>
      </c>
    </row>
    <row r="485" spans="1:17" x14ac:dyDescent="0.2">
      <c r="A485" s="54">
        <v>2333057</v>
      </c>
      <c r="B485" s="30" t="s">
        <v>78</v>
      </c>
      <c r="C485" s="30" t="s">
        <v>31</v>
      </c>
      <c r="D485" s="36" t="s">
        <v>1428</v>
      </c>
      <c r="E485" s="30" t="s">
        <v>1427</v>
      </c>
      <c r="F485" s="30" t="s">
        <v>311</v>
      </c>
      <c r="G485" s="34">
        <v>922.93</v>
      </c>
      <c r="H485" s="35"/>
      <c r="I485" s="33"/>
      <c r="J485" s="34">
        <v>922.93</v>
      </c>
      <c r="K485" s="33">
        <v>45946</v>
      </c>
      <c r="L485" s="34"/>
      <c r="M485" s="33">
        <v>46311</v>
      </c>
      <c r="N485" s="34"/>
      <c r="O485" s="31">
        <v>46676</v>
      </c>
      <c r="P485" s="30">
        <v>1</v>
      </c>
      <c r="Q485" s="30" t="s">
        <v>866</v>
      </c>
    </row>
    <row r="486" spans="1:17" x14ac:dyDescent="0.2">
      <c r="A486" s="54">
        <v>2333057</v>
      </c>
      <c r="B486" s="30" t="s">
        <v>78</v>
      </c>
      <c r="C486" s="30" t="s">
        <v>32</v>
      </c>
      <c r="D486" s="36" t="s">
        <v>1426</v>
      </c>
      <c r="E486" s="30" t="s">
        <v>1425</v>
      </c>
      <c r="F486" s="38" t="s">
        <v>52</v>
      </c>
      <c r="G486" s="34">
        <v>6782.25</v>
      </c>
      <c r="H486" s="35"/>
      <c r="I486" s="33"/>
      <c r="J486" s="34">
        <v>6782.25</v>
      </c>
      <c r="K486" s="33">
        <v>45946</v>
      </c>
      <c r="L486" s="34"/>
      <c r="M486" s="33">
        <v>46311</v>
      </c>
      <c r="N486" s="34"/>
      <c r="O486" s="31">
        <v>46676</v>
      </c>
      <c r="P486" s="30">
        <v>1</v>
      </c>
      <c r="Q486" s="30" t="s">
        <v>866</v>
      </c>
    </row>
    <row r="487" spans="1:17" x14ac:dyDescent="0.2">
      <c r="A487" s="54">
        <v>2333057</v>
      </c>
      <c r="B487" s="30" t="s">
        <v>78</v>
      </c>
      <c r="C487" s="30" t="s">
        <v>32</v>
      </c>
      <c r="D487" s="36" t="s">
        <v>1424</v>
      </c>
      <c r="E487" s="30" t="s">
        <v>1423</v>
      </c>
      <c r="F487" s="30" t="s">
        <v>51</v>
      </c>
      <c r="G487" s="34">
        <v>1598.31</v>
      </c>
      <c r="H487" s="35"/>
      <c r="I487" s="33"/>
      <c r="J487" s="34">
        <v>1598.31</v>
      </c>
      <c r="K487" s="33">
        <v>45946</v>
      </c>
      <c r="L487" s="34"/>
      <c r="M487" s="33">
        <v>46311</v>
      </c>
      <c r="N487" s="34"/>
      <c r="O487" s="31">
        <v>46676</v>
      </c>
      <c r="P487" s="30">
        <v>1</v>
      </c>
      <c r="Q487" s="30" t="s">
        <v>866</v>
      </c>
    </row>
    <row r="488" spans="1:17" x14ac:dyDescent="0.2">
      <c r="A488" s="54">
        <v>2333057</v>
      </c>
      <c r="B488" s="30" t="s">
        <v>78</v>
      </c>
      <c r="C488" s="30" t="s">
        <v>32</v>
      </c>
      <c r="D488" s="36" t="s">
        <v>1422</v>
      </c>
      <c r="E488" s="30" t="s">
        <v>1421</v>
      </c>
      <c r="F488" s="30" t="s">
        <v>747</v>
      </c>
      <c r="G488" s="34">
        <v>13886.67</v>
      </c>
      <c r="H488" s="35"/>
      <c r="I488" s="33"/>
      <c r="J488" s="34">
        <v>13886.67</v>
      </c>
      <c r="K488" s="33">
        <v>45946</v>
      </c>
      <c r="L488" s="34"/>
      <c r="M488" s="33">
        <v>46311</v>
      </c>
      <c r="N488" s="34"/>
      <c r="O488" s="31">
        <v>46676</v>
      </c>
      <c r="P488" s="30">
        <v>1</v>
      </c>
      <c r="Q488" s="30" t="s">
        <v>866</v>
      </c>
    </row>
    <row r="489" spans="1:17" x14ac:dyDescent="0.2">
      <c r="A489" s="54">
        <v>2333057</v>
      </c>
      <c r="B489" s="30" t="s">
        <v>78</v>
      </c>
      <c r="C489" s="30" t="s">
        <v>32</v>
      </c>
      <c r="D489" s="36" t="s">
        <v>1420</v>
      </c>
      <c r="E489" s="30" t="s">
        <v>1419</v>
      </c>
      <c r="F489" s="30" t="s">
        <v>45</v>
      </c>
      <c r="G489" s="34">
        <v>1920.52</v>
      </c>
      <c r="H489" s="35"/>
      <c r="I489" s="33"/>
      <c r="J489" s="34">
        <v>1920.52</v>
      </c>
      <c r="K489" s="33">
        <v>45946</v>
      </c>
      <c r="L489" s="34"/>
      <c r="M489" s="33">
        <v>46311</v>
      </c>
      <c r="N489" s="34"/>
      <c r="O489" s="31">
        <v>46676</v>
      </c>
      <c r="P489" s="30">
        <v>1</v>
      </c>
      <c r="Q489" s="30" t="s">
        <v>866</v>
      </c>
    </row>
    <row r="490" spans="1:17" x14ac:dyDescent="0.2">
      <c r="A490" s="54">
        <v>2333057</v>
      </c>
      <c r="B490" s="30" t="s">
        <v>78</v>
      </c>
      <c r="C490" s="30" t="s">
        <v>32</v>
      </c>
      <c r="D490" s="36" t="s">
        <v>1418</v>
      </c>
      <c r="E490" s="30" t="s">
        <v>1417</v>
      </c>
      <c r="F490" s="30" t="s">
        <v>311</v>
      </c>
      <c r="G490" s="34">
        <v>1180.96</v>
      </c>
      <c r="H490" s="35"/>
      <c r="I490" s="33"/>
      <c r="J490" s="34">
        <v>1180.96</v>
      </c>
      <c r="K490" s="33">
        <v>45946</v>
      </c>
      <c r="L490" s="34"/>
      <c r="M490" s="33">
        <v>46311</v>
      </c>
      <c r="N490" s="34"/>
      <c r="O490" s="31">
        <v>46676</v>
      </c>
      <c r="P490" s="30">
        <v>1</v>
      </c>
      <c r="Q490" s="30" t="s">
        <v>866</v>
      </c>
    </row>
    <row r="491" spans="1:17" x14ac:dyDescent="0.2">
      <c r="A491" s="54">
        <v>2333057</v>
      </c>
      <c r="B491" s="30" t="s">
        <v>78</v>
      </c>
      <c r="C491" s="30" t="s">
        <v>33</v>
      </c>
      <c r="D491" s="36" t="s">
        <v>1416</v>
      </c>
      <c r="E491" s="30" t="s">
        <v>1415</v>
      </c>
      <c r="F491" s="38" t="s">
        <v>52</v>
      </c>
      <c r="G491" s="34">
        <v>18986.009999999998</v>
      </c>
      <c r="H491" s="35"/>
      <c r="I491" s="33"/>
      <c r="J491" s="34">
        <v>18986.009999999998</v>
      </c>
      <c r="K491" s="33">
        <v>45946</v>
      </c>
      <c r="L491" s="34"/>
      <c r="M491" s="33">
        <v>46311</v>
      </c>
      <c r="N491" s="34"/>
      <c r="O491" s="31">
        <v>46676</v>
      </c>
      <c r="P491" s="30">
        <v>1</v>
      </c>
      <c r="Q491" s="30" t="s">
        <v>866</v>
      </c>
    </row>
    <row r="492" spans="1:17" x14ac:dyDescent="0.2">
      <c r="A492" s="54">
        <v>2333057</v>
      </c>
      <c r="B492" s="30" t="s">
        <v>78</v>
      </c>
      <c r="C492" s="30" t="s">
        <v>33</v>
      </c>
      <c r="D492" s="36" t="s">
        <v>1414</v>
      </c>
      <c r="E492" s="30" t="s">
        <v>1413</v>
      </c>
      <c r="F492" s="30" t="s">
        <v>51</v>
      </c>
      <c r="G492" s="34">
        <v>4746.51</v>
      </c>
      <c r="H492" s="35"/>
      <c r="I492" s="33"/>
      <c r="J492" s="34">
        <v>4746.51</v>
      </c>
      <c r="K492" s="33">
        <v>45946</v>
      </c>
      <c r="L492" s="34"/>
      <c r="M492" s="33">
        <v>46311</v>
      </c>
      <c r="N492" s="34"/>
      <c r="O492" s="31">
        <v>46676</v>
      </c>
      <c r="P492" s="30">
        <v>1</v>
      </c>
      <c r="Q492" s="30" t="s">
        <v>866</v>
      </c>
    </row>
    <row r="493" spans="1:17" x14ac:dyDescent="0.2">
      <c r="A493" s="54">
        <v>2333057</v>
      </c>
      <c r="B493" s="30" t="s">
        <v>78</v>
      </c>
      <c r="C493" s="30" t="s">
        <v>33</v>
      </c>
      <c r="D493" s="36" t="s">
        <v>1412</v>
      </c>
      <c r="E493" s="30" t="s">
        <v>1411</v>
      </c>
      <c r="F493" s="30" t="s">
        <v>747</v>
      </c>
      <c r="G493" s="34">
        <v>37972.01</v>
      </c>
      <c r="H493" s="35"/>
      <c r="I493" s="33"/>
      <c r="J493" s="34">
        <v>37972.01</v>
      </c>
      <c r="K493" s="33">
        <v>45946</v>
      </c>
      <c r="L493" s="34"/>
      <c r="M493" s="33">
        <v>46311</v>
      </c>
      <c r="N493" s="34"/>
      <c r="O493" s="31">
        <v>46676</v>
      </c>
      <c r="P493" s="30">
        <v>1</v>
      </c>
      <c r="Q493" s="30" t="s">
        <v>866</v>
      </c>
    </row>
    <row r="494" spans="1:17" x14ac:dyDescent="0.2">
      <c r="A494" s="54">
        <v>2333057</v>
      </c>
      <c r="B494" s="30" t="s">
        <v>78</v>
      </c>
      <c r="C494" s="30" t="s">
        <v>33</v>
      </c>
      <c r="D494" s="36" t="s">
        <v>1410</v>
      </c>
      <c r="E494" s="30" t="s">
        <v>1409</v>
      </c>
      <c r="F494" s="30" t="s">
        <v>45</v>
      </c>
      <c r="G494" s="34">
        <v>4746.51</v>
      </c>
      <c r="H494" s="35"/>
      <c r="I494" s="33"/>
      <c r="J494" s="34">
        <v>4746.51</v>
      </c>
      <c r="K494" s="33">
        <v>45946</v>
      </c>
      <c r="L494" s="34"/>
      <c r="M494" s="33">
        <v>46311</v>
      </c>
      <c r="N494" s="34"/>
      <c r="O494" s="31">
        <v>46676</v>
      </c>
      <c r="P494" s="30">
        <v>1</v>
      </c>
      <c r="Q494" s="30" t="s">
        <v>866</v>
      </c>
    </row>
    <row r="495" spans="1:17" x14ac:dyDescent="0.2">
      <c r="A495" s="54">
        <v>2333057</v>
      </c>
      <c r="B495" s="30" t="s">
        <v>78</v>
      </c>
      <c r="C495" s="30" t="s">
        <v>33</v>
      </c>
      <c r="D495" s="36" t="s">
        <v>1408</v>
      </c>
      <c r="E495" s="30" t="s">
        <v>1407</v>
      </c>
      <c r="F495" s="30" t="s">
        <v>311</v>
      </c>
      <c r="G495" s="34">
        <v>4746.51</v>
      </c>
      <c r="H495" s="35"/>
      <c r="I495" s="33"/>
      <c r="J495" s="34">
        <v>4746.51</v>
      </c>
      <c r="K495" s="33">
        <v>45946</v>
      </c>
      <c r="L495" s="34"/>
      <c r="M495" s="33">
        <v>46311</v>
      </c>
      <c r="N495" s="34"/>
      <c r="O495" s="31">
        <v>46676</v>
      </c>
      <c r="P495" s="30">
        <v>1</v>
      </c>
      <c r="Q495" s="30" t="s">
        <v>866</v>
      </c>
    </row>
    <row r="496" spans="1:17" x14ac:dyDescent="0.2">
      <c r="A496" s="54">
        <v>2333057</v>
      </c>
      <c r="B496" s="30" t="s">
        <v>78</v>
      </c>
      <c r="C496" s="30" t="s">
        <v>15</v>
      </c>
      <c r="D496" s="36" t="s">
        <v>1406</v>
      </c>
      <c r="E496" s="30" t="s">
        <v>1405</v>
      </c>
      <c r="F496" s="30" t="s">
        <v>52</v>
      </c>
      <c r="G496" s="34">
        <v>2899.03</v>
      </c>
      <c r="H496" s="35"/>
      <c r="I496" s="33"/>
      <c r="J496" s="34">
        <v>2899.03</v>
      </c>
      <c r="K496" s="33">
        <v>45946</v>
      </c>
      <c r="L496" s="34"/>
      <c r="M496" s="33">
        <v>46311</v>
      </c>
      <c r="N496" s="34"/>
      <c r="O496" s="31">
        <v>46676</v>
      </c>
      <c r="P496" s="30">
        <v>1</v>
      </c>
      <c r="Q496" s="30" t="s">
        <v>866</v>
      </c>
    </row>
    <row r="497" spans="1:17" x14ac:dyDescent="0.2">
      <c r="A497" s="54">
        <v>2333057</v>
      </c>
      <c r="B497" s="30" t="s">
        <v>78</v>
      </c>
      <c r="C497" s="30" t="s">
        <v>15</v>
      </c>
      <c r="D497" s="36" t="s">
        <v>1404</v>
      </c>
      <c r="E497" s="30" t="s">
        <v>1403</v>
      </c>
      <c r="F497" s="30" t="s">
        <v>51</v>
      </c>
      <c r="G497" s="34">
        <v>637.36</v>
      </c>
      <c r="H497" s="35"/>
      <c r="I497" s="33"/>
      <c r="J497" s="34">
        <v>637.36</v>
      </c>
      <c r="K497" s="33">
        <v>45946</v>
      </c>
      <c r="L497" s="34"/>
      <c r="M497" s="33">
        <v>46311</v>
      </c>
      <c r="N497" s="34"/>
      <c r="O497" s="31">
        <v>46676</v>
      </c>
      <c r="P497" s="30">
        <v>1</v>
      </c>
      <c r="Q497" s="30" t="s">
        <v>866</v>
      </c>
    </row>
    <row r="498" spans="1:17" x14ac:dyDescent="0.2">
      <c r="A498" s="54">
        <v>2333057</v>
      </c>
      <c r="B498" s="30" t="s">
        <v>78</v>
      </c>
      <c r="C498" s="30" t="s">
        <v>15</v>
      </c>
      <c r="D498" s="36" t="s">
        <v>1402</v>
      </c>
      <c r="E498" s="30" t="s">
        <v>1401</v>
      </c>
      <c r="F498" s="30" t="s">
        <v>747</v>
      </c>
      <c r="G498" s="34">
        <v>9468.83</v>
      </c>
      <c r="H498" s="35"/>
      <c r="I498" s="33"/>
      <c r="J498" s="34">
        <v>9468.83</v>
      </c>
      <c r="K498" s="33">
        <v>45946</v>
      </c>
      <c r="L498" s="34"/>
      <c r="M498" s="33">
        <v>46311</v>
      </c>
      <c r="N498" s="34"/>
      <c r="O498" s="31">
        <v>46676</v>
      </c>
      <c r="P498" s="30">
        <v>1</v>
      </c>
      <c r="Q498" s="30" t="s">
        <v>866</v>
      </c>
    </row>
    <row r="499" spans="1:17" x14ac:dyDescent="0.2">
      <c r="A499" s="54">
        <v>2333057</v>
      </c>
      <c r="B499" s="30" t="s">
        <v>78</v>
      </c>
      <c r="C499" s="30" t="s">
        <v>15</v>
      </c>
      <c r="D499" s="36" t="s">
        <v>1400</v>
      </c>
      <c r="E499" s="30" t="s">
        <v>1399</v>
      </c>
      <c r="F499" s="30" t="s">
        <v>45</v>
      </c>
      <c r="G499" s="34">
        <v>812.16</v>
      </c>
      <c r="H499" s="35"/>
      <c r="I499" s="33"/>
      <c r="J499" s="34">
        <v>812.16</v>
      </c>
      <c r="K499" s="33">
        <v>45946</v>
      </c>
      <c r="L499" s="34"/>
      <c r="M499" s="33">
        <v>46311</v>
      </c>
      <c r="N499" s="34"/>
      <c r="O499" s="31">
        <v>46676</v>
      </c>
      <c r="P499" s="30">
        <v>1</v>
      </c>
      <c r="Q499" s="30" t="s">
        <v>866</v>
      </c>
    </row>
    <row r="500" spans="1:17" x14ac:dyDescent="0.2">
      <c r="A500" s="54">
        <v>2333057</v>
      </c>
      <c r="B500" s="30" t="s">
        <v>78</v>
      </c>
      <c r="C500" s="30" t="s">
        <v>15</v>
      </c>
      <c r="D500" s="36" t="s">
        <v>1398</v>
      </c>
      <c r="E500" s="30" t="s">
        <v>1397</v>
      </c>
      <c r="F500" s="30" t="s">
        <v>311</v>
      </c>
      <c r="G500" s="34">
        <v>2919.34</v>
      </c>
      <c r="H500" s="35"/>
      <c r="I500" s="33"/>
      <c r="J500" s="34">
        <v>2919.34</v>
      </c>
      <c r="K500" s="33">
        <v>45946</v>
      </c>
      <c r="L500" s="34"/>
      <c r="M500" s="33">
        <v>46311</v>
      </c>
      <c r="N500" s="34"/>
      <c r="O500" s="31">
        <v>46676</v>
      </c>
      <c r="P500" s="30">
        <v>1</v>
      </c>
      <c r="Q500" s="30" t="s">
        <v>866</v>
      </c>
    </row>
    <row r="501" spans="1:17" x14ac:dyDescent="0.2">
      <c r="A501" s="54">
        <v>2333057</v>
      </c>
      <c r="B501" s="30" t="s">
        <v>78</v>
      </c>
      <c r="C501" s="30" t="s">
        <v>16</v>
      </c>
      <c r="D501" s="36" t="s">
        <v>1396</v>
      </c>
      <c r="E501" s="30" t="s">
        <v>1395</v>
      </c>
      <c r="F501" s="38" t="s">
        <v>52</v>
      </c>
      <c r="G501" s="34">
        <v>3624.28</v>
      </c>
      <c r="H501" s="35"/>
      <c r="I501" s="33"/>
      <c r="J501" s="34">
        <v>3624.28</v>
      </c>
      <c r="K501" s="33">
        <v>45946</v>
      </c>
      <c r="L501" s="34"/>
      <c r="M501" s="33">
        <v>46311</v>
      </c>
      <c r="N501" s="34"/>
      <c r="O501" s="31">
        <v>46676</v>
      </c>
      <c r="P501" s="30">
        <v>1</v>
      </c>
      <c r="Q501" s="30" t="s">
        <v>866</v>
      </c>
    </row>
    <row r="502" spans="1:17" x14ac:dyDescent="0.2">
      <c r="A502" s="54">
        <v>2333057</v>
      </c>
      <c r="B502" s="30" t="s">
        <v>78</v>
      </c>
      <c r="C502" s="30" t="s">
        <v>16</v>
      </c>
      <c r="D502" s="36" t="s">
        <v>1394</v>
      </c>
      <c r="E502" s="30" t="s">
        <v>1393</v>
      </c>
      <c r="F502" s="30" t="s">
        <v>51</v>
      </c>
      <c r="G502" s="34">
        <v>778.84</v>
      </c>
      <c r="H502" s="35"/>
      <c r="I502" s="33"/>
      <c r="J502" s="34">
        <v>778.84</v>
      </c>
      <c r="K502" s="33">
        <v>45946</v>
      </c>
      <c r="L502" s="34"/>
      <c r="M502" s="33">
        <v>46311</v>
      </c>
      <c r="N502" s="34"/>
      <c r="O502" s="31">
        <v>46676</v>
      </c>
      <c r="P502" s="30">
        <v>1</v>
      </c>
      <c r="Q502" s="30" t="s">
        <v>866</v>
      </c>
    </row>
    <row r="503" spans="1:17" x14ac:dyDescent="0.2">
      <c r="A503" s="54">
        <v>2333057</v>
      </c>
      <c r="B503" s="30" t="s">
        <v>78</v>
      </c>
      <c r="C503" s="30" t="s">
        <v>16</v>
      </c>
      <c r="D503" s="36" t="s">
        <v>1392</v>
      </c>
      <c r="E503" s="30" t="s">
        <v>1391</v>
      </c>
      <c r="F503" s="30" t="s">
        <v>747</v>
      </c>
      <c r="G503" s="34">
        <v>12592.23</v>
      </c>
      <c r="H503" s="35"/>
      <c r="I503" s="33"/>
      <c r="J503" s="34">
        <v>12592.23</v>
      </c>
      <c r="K503" s="33">
        <v>45946</v>
      </c>
      <c r="L503" s="34"/>
      <c r="M503" s="33">
        <v>46311</v>
      </c>
      <c r="N503" s="34"/>
      <c r="O503" s="31">
        <v>46676</v>
      </c>
      <c r="P503" s="30">
        <v>1</v>
      </c>
      <c r="Q503" s="30" t="s">
        <v>866</v>
      </c>
    </row>
    <row r="504" spans="1:17" x14ac:dyDescent="0.2">
      <c r="A504" s="54">
        <v>2333057</v>
      </c>
      <c r="B504" s="30" t="s">
        <v>78</v>
      </c>
      <c r="C504" s="30" t="s">
        <v>16</v>
      </c>
      <c r="D504" s="36" t="s">
        <v>1390</v>
      </c>
      <c r="E504" s="30" t="s">
        <v>1389</v>
      </c>
      <c r="F504" s="30" t="s">
        <v>45</v>
      </c>
      <c r="G504" s="34">
        <v>1033.3</v>
      </c>
      <c r="H504" s="35"/>
      <c r="I504" s="33"/>
      <c r="J504" s="34">
        <v>1033.3</v>
      </c>
      <c r="K504" s="33">
        <v>45946</v>
      </c>
      <c r="L504" s="34"/>
      <c r="M504" s="33">
        <v>46311</v>
      </c>
      <c r="N504" s="34"/>
      <c r="O504" s="31">
        <v>46676</v>
      </c>
      <c r="P504" s="30">
        <v>1</v>
      </c>
      <c r="Q504" s="30" t="s">
        <v>866</v>
      </c>
    </row>
    <row r="505" spans="1:17" x14ac:dyDescent="0.2">
      <c r="A505" s="54">
        <v>2333057</v>
      </c>
      <c r="B505" s="30" t="s">
        <v>78</v>
      </c>
      <c r="C505" s="30" t="s">
        <v>16</v>
      </c>
      <c r="D505" s="36" t="s">
        <v>1388</v>
      </c>
      <c r="E505" s="30" t="s">
        <v>1387</v>
      </c>
      <c r="F505" s="30" t="s">
        <v>311</v>
      </c>
      <c r="G505" s="34">
        <v>3656.55</v>
      </c>
      <c r="H505" s="35"/>
      <c r="I505" s="33"/>
      <c r="J505" s="34">
        <v>3656.55</v>
      </c>
      <c r="K505" s="33">
        <v>45946</v>
      </c>
      <c r="L505" s="34"/>
      <c r="M505" s="33">
        <v>46311</v>
      </c>
      <c r="N505" s="34"/>
      <c r="O505" s="31">
        <v>46676</v>
      </c>
      <c r="P505" s="30">
        <v>1</v>
      </c>
      <c r="Q505" s="30" t="s">
        <v>866</v>
      </c>
    </row>
    <row r="506" spans="1:17" x14ac:dyDescent="0.2">
      <c r="A506" s="54">
        <v>2333057</v>
      </c>
      <c r="B506" s="30" t="s">
        <v>78</v>
      </c>
      <c r="C506" s="30" t="s">
        <v>17</v>
      </c>
      <c r="D506" s="36" t="s">
        <v>1386</v>
      </c>
      <c r="E506" s="30" t="s">
        <v>1385</v>
      </c>
      <c r="F506" s="38" t="s">
        <v>52</v>
      </c>
      <c r="G506" s="34">
        <v>6915.34</v>
      </c>
      <c r="H506" s="35"/>
      <c r="I506" s="33"/>
      <c r="J506" s="34">
        <v>6915.34</v>
      </c>
      <c r="K506" s="33">
        <v>45946</v>
      </c>
      <c r="L506" s="34"/>
      <c r="M506" s="33">
        <v>46311</v>
      </c>
      <c r="N506" s="34"/>
      <c r="O506" s="31">
        <v>46676</v>
      </c>
      <c r="P506" s="30">
        <v>1</v>
      </c>
      <c r="Q506" s="30" t="s">
        <v>866</v>
      </c>
    </row>
    <row r="507" spans="1:17" x14ac:dyDescent="0.2">
      <c r="A507" s="54">
        <v>2333057</v>
      </c>
      <c r="B507" s="30" t="s">
        <v>78</v>
      </c>
      <c r="C507" s="30" t="s">
        <v>17</v>
      </c>
      <c r="D507" s="36" t="s">
        <v>1384</v>
      </c>
      <c r="E507" s="30" t="s">
        <v>1383</v>
      </c>
      <c r="F507" s="30" t="s">
        <v>51</v>
      </c>
      <c r="G507" s="34">
        <v>1728.84</v>
      </c>
      <c r="H507" s="35"/>
      <c r="I507" s="33"/>
      <c r="J507" s="34">
        <v>1728.84</v>
      </c>
      <c r="K507" s="33">
        <v>45946</v>
      </c>
      <c r="L507" s="34"/>
      <c r="M507" s="33">
        <v>46311</v>
      </c>
      <c r="N507" s="34"/>
      <c r="O507" s="31">
        <v>46676</v>
      </c>
      <c r="P507" s="30">
        <v>1</v>
      </c>
      <c r="Q507" s="30" t="s">
        <v>866</v>
      </c>
    </row>
    <row r="508" spans="1:17" x14ac:dyDescent="0.2">
      <c r="A508" s="54">
        <v>2333057</v>
      </c>
      <c r="B508" s="30" t="s">
        <v>78</v>
      </c>
      <c r="C508" s="30" t="s">
        <v>17</v>
      </c>
      <c r="D508" s="36" t="s">
        <v>1382</v>
      </c>
      <c r="E508" s="30" t="s">
        <v>1381</v>
      </c>
      <c r="F508" s="30" t="s">
        <v>747</v>
      </c>
      <c r="G508" s="34">
        <v>20746.009999999998</v>
      </c>
      <c r="H508" s="35"/>
      <c r="I508" s="33"/>
      <c r="J508" s="34">
        <v>20746.009999999998</v>
      </c>
      <c r="K508" s="33">
        <v>45946</v>
      </c>
      <c r="L508" s="34"/>
      <c r="M508" s="33">
        <v>46311</v>
      </c>
      <c r="N508" s="34"/>
      <c r="O508" s="31">
        <v>46676</v>
      </c>
      <c r="P508" s="30">
        <v>1</v>
      </c>
      <c r="Q508" s="30" t="s">
        <v>866</v>
      </c>
    </row>
    <row r="509" spans="1:17" x14ac:dyDescent="0.2">
      <c r="A509" s="54">
        <v>2333057</v>
      </c>
      <c r="B509" s="30" t="s">
        <v>78</v>
      </c>
      <c r="C509" s="30" t="s">
        <v>17</v>
      </c>
      <c r="D509" s="36" t="s">
        <v>1380</v>
      </c>
      <c r="E509" s="30" t="s">
        <v>1379</v>
      </c>
      <c r="F509" s="30" t="s">
        <v>45</v>
      </c>
      <c r="G509" s="34">
        <v>1728.84</v>
      </c>
      <c r="H509" s="35"/>
      <c r="I509" s="33"/>
      <c r="J509" s="34">
        <v>1728.84</v>
      </c>
      <c r="K509" s="33">
        <v>45946</v>
      </c>
      <c r="L509" s="34"/>
      <c r="M509" s="33">
        <v>46311</v>
      </c>
      <c r="N509" s="34"/>
      <c r="O509" s="31">
        <v>46676</v>
      </c>
      <c r="P509" s="30">
        <v>1</v>
      </c>
      <c r="Q509" s="30" t="s">
        <v>866</v>
      </c>
    </row>
    <row r="510" spans="1:17" x14ac:dyDescent="0.2">
      <c r="A510" s="54">
        <v>2333057</v>
      </c>
      <c r="B510" s="30" t="s">
        <v>78</v>
      </c>
      <c r="C510" s="30" t="s">
        <v>17</v>
      </c>
      <c r="D510" s="36" t="s">
        <v>1378</v>
      </c>
      <c r="E510" s="30" t="s">
        <v>1377</v>
      </c>
      <c r="F510" s="30" t="s">
        <v>311</v>
      </c>
      <c r="G510" s="34">
        <v>3457.67</v>
      </c>
      <c r="H510" s="35"/>
      <c r="I510" s="33"/>
      <c r="J510" s="34">
        <v>3457.67</v>
      </c>
      <c r="K510" s="33">
        <v>45946</v>
      </c>
      <c r="L510" s="34"/>
      <c r="M510" s="33">
        <v>46311</v>
      </c>
      <c r="N510" s="34"/>
      <c r="O510" s="31">
        <v>46676</v>
      </c>
      <c r="P510" s="30">
        <v>1</v>
      </c>
      <c r="Q510" s="30" t="s">
        <v>866</v>
      </c>
    </row>
    <row r="511" spans="1:17" x14ac:dyDescent="0.2">
      <c r="A511" s="54">
        <v>2333057</v>
      </c>
      <c r="B511" s="30" t="s">
        <v>78</v>
      </c>
      <c r="C511" s="30" t="s">
        <v>34</v>
      </c>
      <c r="D511" s="36" t="s">
        <v>1376</v>
      </c>
      <c r="E511" s="30" t="s">
        <v>1375</v>
      </c>
      <c r="F511" s="38" t="s">
        <v>52</v>
      </c>
      <c r="G511" s="34">
        <v>6278.19</v>
      </c>
      <c r="H511" s="35"/>
      <c r="I511" s="33"/>
      <c r="J511" s="34">
        <v>6278.19</v>
      </c>
      <c r="K511" s="33">
        <v>45946</v>
      </c>
      <c r="L511" s="34"/>
      <c r="M511" s="33">
        <v>46311</v>
      </c>
      <c r="N511" s="34"/>
      <c r="O511" s="31">
        <v>46676</v>
      </c>
      <c r="P511" s="30">
        <v>1</v>
      </c>
      <c r="Q511" s="30" t="s">
        <v>866</v>
      </c>
    </row>
    <row r="512" spans="1:17" x14ac:dyDescent="0.2">
      <c r="A512" s="54">
        <v>2333057</v>
      </c>
      <c r="B512" s="30" t="s">
        <v>78</v>
      </c>
      <c r="C512" s="30" t="s">
        <v>15</v>
      </c>
      <c r="D512" s="36" t="s">
        <v>1374</v>
      </c>
      <c r="E512" s="30" t="s">
        <v>1373</v>
      </c>
      <c r="F512" s="30" t="s">
        <v>51</v>
      </c>
      <c r="G512" s="34">
        <v>1900.06</v>
      </c>
      <c r="H512" s="35"/>
      <c r="I512" s="33"/>
      <c r="J512" s="34">
        <v>1900.06</v>
      </c>
      <c r="K512" s="33">
        <v>45946</v>
      </c>
      <c r="L512" s="34"/>
      <c r="M512" s="33">
        <v>46311</v>
      </c>
      <c r="N512" s="34"/>
      <c r="O512" s="31">
        <v>46676</v>
      </c>
      <c r="P512" s="30">
        <v>1</v>
      </c>
      <c r="Q512" s="30" t="s">
        <v>866</v>
      </c>
    </row>
    <row r="513" spans="1:17" x14ac:dyDescent="0.2">
      <c r="A513" s="54">
        <v>2333057</v>
      </c>
      <c r="B513" s="30" t="s">
        <v>78</v>
      </c>
      <c r="C513" s="30" t="s">
        <v>15</v>
      </c>
      <c r="D513" s="36" t="s">
        <v>1372</v>
      </c>
      <c r="E513" s="30" t="s">
        <v>1371</v>
      </c>
      <c r="F513" s="30" t="s">
        <v>747</v>
      </c>
      <c r="G513" s="34">
        <v>8154.53</v>
      </c>
      <c r="H513" s="35"/>
      <c r="I513" s="33"/>
      <c r="J513" s="34">
        <v>8154.53</v>
      </c>
      <c r="K513" s="33">
        <v>45946</v>
      </c>
      <c r="L513" s="34"/>
      <c r="M513" s="33">
        <v>46311</v>
      </c>
      <c r="N513" s="34"/>
      <c r="O513" s="31">
        <v>46676</v>
      </c>
      <c r="P513" s="30">
        <v>1</v>
      </c>
      <c r="Q513" s="30" t="s">
        <v>866</v>
      </c>
    </row>
    <row r="514" spans="1:17" x14ac:dyDescent="0.2">
      <c r="A514" s="54">
        <v>2333057</v>
      </c>
      <c r="B514" s="30" t="s">
        <v>78</v>
      </c>
      <c r="C514" s="30" t="s">
        <v>15</v>
      </c>
      <c r="D514" s="36" t="s">
        <v>1370</v>
      </c>
      <c r="E514" s="30" t="s">
        <v>1369</v>
      </c>
      <c r="F514" s="30" t="s">
        <v>45</v>
      </c>
      <c r="G514" s="34">
        <v>1587.34</v>
      </c>
      <c r="H514" s="35"/>
      <c r="I514" s="33"/>
      <c r="J514" s="34">
        <v>1587.34</v>
      </c>
      <c r="K514" s="33">
        <v>45946</v>
      </c>
      <c r="L514" s="34"/>
      <c r="M514" s="33">
        <v>46311</v>
      </c>
      <c r="N514" s="34"/>
      <c r="O514" s="31">
        <v>46676</v>
      </c>
      <c r="P514" s="30">
        <v>1</v>
      </c>
      <c r="Q514" s="30" t="s">
        <v>866</v>
      </c>
    </row>
    <row r="515" spans="1:17" x14ac:dyDescent="0.2">
      <c r="A515" s="54">
        <v>2333057</v>
      </c>
      <c r="B515" s="30" t="s">
        <v>78</v>
      </c>
      <c r="C515" s="30" t="s">
        <v>15</v>
      </c>
      <c r="D515" s="36" t="s">
        <v>1368</v>
      </c>
      <c r="E515" s="30" t="s">
        <v>1367</v>
      </c>
      <c r="F515" s="30" t="s">
        <v>311</v>
      </c>
      <c r="G515" s="34">
        <v>2525.5100000000002</v>
      </c>
      <c r="H515" s="35"/>
      <c r="I515" s="33"/>
      <c r="J515" s="34">
        <v>2525.5100000000002</v>
      </c>
      <c r="K515" s="33">
        <v>45946</v>
      </c>
      <c r="L515" s="34"/>
      <c r="M515" s="33">
        <v>46311</v>
      </c>
      <c r="N515" s="34"/>
      <c r="O515" s="31">
        <v>46676</v>
      </c>
      <c r="P515" s="30">
        <v>1</v>
      </c>
      <c r="Q515" s="30" t="s">
        <v>866</v>
      </c>
    </row>
    <row r="516" spans="1:17" x14ac:dyDescent="0.2">
      <c r="A516" s="54">
        <v>2333057</v>
      </c>
      <c r="B516" s="30" t="s">
        <v>78</v>
      </c>
      <c r="C516" s="30" t="s">
        <v>35</v>
      </c>
      <c r="D516" s="36" t="s">
        <v>1366</v>
      </c>
      <c r="E516" s="30" t="s">
        <v>1365</v>
      </c>
      <c r="F516" s="38" t="s">
        <v>52</v>
      </c>
      <c r="G516" s="34">
        <v>7870.53</v>
      </c>
      <c r="H516" s="35"/>
      <c r="I516" s="33"/>
      <c r="J516" s="34">
        <v>7870.53</v>
      </c>
      <c r="K516" s="33">
        <v>45946</v>
      </c>
      <c r="L516" s="34"/>
      <c r="M516" s="33">
        <v>46311</v>
      </c>
      <c r="N516" s="34"/>
      <c r="O516" s="31">
        <v>46676</v>
      </c>
      <c r="P516" s="30">
        <v>1</v>
      </c>
      <c r="Q516" s="30" t="s">
        <v>866</v>
      </c>
    </row>
    <row r="517" spans="1:17" x14ac:dyDescent="0.2">
      <c r="A517" s="54">
        <v>2333057</v>
      </c>
      <c r="B517" s="30" t="s">
        <v>78</v>
      </c>
      <c r="C517" s="30" t="s">
        <v>16</v>
      </c>
      <c r="D517" s="36" t="s">
        <v>1364</v>
      </c>
      <c r="E517" s="30" t="s">
        <v>1363</v>
      </c>
      <c r="F517" s="30" t="s">
        <v>51</v>
      </c>
      <c r="G517" s="34">
        <v>2253.91</v>
      </c>
      <c r="H517" s="35"/>
      <c r="I517" s="33"/>
      <c r="J517" s="34">
        <v>2253.91</v>
      </c>
      <c r="K517" s="33">
        <v>45946</v>
      </c>
      <c r="L517" s="34"/>
      <c r="M517" s="33">
        <v>46311</v>
      </c>
      <c r="N517" s="34"/>
      <c r="O517" s="31">
        <v>46676</v>
      </c>
      <c r="P517" s="30">
        <v>1</v>
      </c>
      <c r="Q517" s="30" t="s">
        <v>866</v>
      </c>
    </row>
    <row r="518" spans="1:17" x14ac:dyDescent="0.2">
      <c r="A518" s="54">
        <v>2333057</v>
      </c>
      <c r="B518" s="30" t="s">
        <v>78</v>
      </c>
      <c r="C518" s="30" t="s">
        <v>16</v>
      </c>
      <c r="D518" s="36" t="s">
        <v>1362</v>
      </c>
      <c r="E518" s="30" t="s">
        <v>1361</v>
      </c>
      <c r="F518" s="30" t="s">
        <v>747</v>
      </c>
      <c r="G518" s="34">
        <v>10277.65</v>
      </c>
      <c r="H518" s="35"/>
      <c r="I518" s="33"/>
      <c r="J518" s="34">
        <v>10277.65</v>
      </c>
      <c r="K518" s="33">
        <v>45946</v>
      </c>
      <c r="L518" s="34"/>
      <c r="M518" s="33">
        <v>46311</v>
      </c>
      <c r="N518" s="34"/>
      <c r="O518" s="31">
        <v>46676</v>
      </c>
      <c r="P518" s="30">
        <v>1</v>
      </c>
      <c r="Q518" s="30" t="s">
        <v>866</v>
      </c>
    </row>
    <row r="519" spans="1:17" x14ac:dyDescent="0.2">
      <c r="A519" s="54">
        <v>2333057</v>
      </c>
      <c r="B519" s="30" t="s">
        <v>78</v>
      </c>
      <c r="C519" s="30" t="s">
        <v>16</v>
      </c>
      <c r="D519" s="36" t="s">
        <v>1360</v>
      </c>
      <c r="E519" s="30" t="s">
        <v>1359</v>
      </c>
      <c r="F519" s="30" t="s">
        <v>45</v>
      </c>
      <c r="G519" s="34">
        <v>1852.73</v>
      </c>
      <c r="H519" s="35"/>
      <c r="I519" s="33"/>
      <c r="J519" s="34">
        <v>1852.73</v>
      </c>
      <c r="K519" s="33">
        <v>45946</v>
      </c>
      <c r="L519" s="34"/>
      <c r="M519" s="33">
        <v>46311</v>
      </c>
      <c r="N519" s="34"/>
      <c r="O519" s="31">
        <v>46676</v>
      </c>
      <c r="P519" s="30">
        <v>1</v>
      </c>
      <c r="Q519" s="30" t="s">
        <v>866</v>
      </c>
    </row>
    <row r="520" spans="1:17" x14ac:dyDescent="0.2">
      <c r="A520" s="54">
        <v>2333057</v>
      </c>
      <c r="B520" s="30" t="s">
        <v>78</v>
      </c>
      <c r="C520" s="30" t="s">
        <v>16</v>
      </c>
      <c r="D520" s="36" t="s">
        <v>1358</v>
      </c>
      <c r="E520" s="30" t="s">
        <v>1357</v>
      </c>
      <c r="F520" s="30" t="s">
        <v>311</v>
      </c>
      <c r="G520" s="34">
        <v>3056.29</v>
      </c>
      <c r="H520" s="35"/>
      <c r="I520" s="33"/>
      <c r="J520" s="34">
        <v>3056.29</v>
      </c>
      <c r="K520" s="33">
        <v>45946</v>
      </c>
      <c r="L520" s="34"/>
      <c r="M520" s="33">
        <v>46311</v>
      </c>
      <c r="N520" s="34"/>
      <c r="O520" s="31">
        <v>46676</v>
      </c>
      <c r="P520" s="30">
        <v>1</v>
      </c>
      <c r="Q520" s="30" t="s">
        <v>866</v>
      </c>
    </row>
    <row r="521" spans="1:17" x14ac:dyDescent="0.2">
      <c r="A521" s="54">
        <v>2333057</v>
      </c>
      <c r="B521" s="30" t="s">
        <v>78</v>
      </c>
      <c r="C521" s="30" t="s">
        <v>36</v>
      </c>
      <c r="D521" s="36" t="s">
        <v>1356</v>
      </c>
      <c r="E521" s="30" t="s">
        <v>1355</v>
      </c>
      <c r="F521" s="38" t="s">
        <v>52</v>
      </c>
      <c r="G521" s="34">
        <v>15210.18</v>
      </c>
      <c r="H521" s="35"/>
      <c r="I521" s="33"/>
      <c r="J521" s="34">
        <v>15210.18</v>
      </c>
      <c r="K521" s="33">
        <v>45946</v>
      </c>
      <c r="L521" s="34"/>
      <c r="M521" s="33">
        <v>46311</v>
      </c>
      <c r="N521" s="34"/>
      <c r="O521" s="31">
        <v>46676</v>
      </c>
      <c r="P521" s="30">
        <v>1</v>
      </c>
      <c r="Q521" s="30" t="s">
        <v>866</v>
      </c>
    </row>
    <row r="522" spans="1:17" x14ac:dyDescent="0.2">
      <c r="A522" s="54">
        <v>2333057</v>
      </c>
      <c r="B522" s="30" t="s">
        <v>78</v>
      </c>
      <c r="C522" s="30" t="s">
        <v>36</v>
      </c>
      <c r="D522" s="36" t="s">
        <v>1354</v>
      </c>
      <c r="E522" s="30" t="s">
        <v>1353</v>
      </c>
      <c r="F522" s="30" t="s">
        <v>51</v>
      </c>
      <c r="G522" s="34">
        <v>3884.95</v>
      </c>
      <c r="H522" s="35"/>
      <c r="I522" s="33"/>
      <c r="J522" s="34">
        <v>3884.95</v>
      </c>
      <c r="K522" s="33">
        <v>45946</v>
      </c>
      <c r="L522" s="34"/>
      <c r="M522" s="33">
        <v>46311</v>
      </c>
      <c r="N522" s="34"/>
      <c r="O522" s="31">
        <v>46676</v>
      </c>
      <c r="P522" s="30">
        <v>1</v>
      </c>
      <c r="Q522" s="30" t="s">
        <v>866</v>
      </c>
    </row>
    <row r="523" spans="1:17" x14ac:dyDescent="0.2">
      <c r="A523" s="54">
        <v>2333057</v>
      </c>
      <c r="B523" s="30" t="s">
        <v>78</v>
      </c>
      <c r="C523" s="30" t="s">
        <v>36</v>
      </c>
      <c r="D523" s="36" t="s">
        <v>1352</v>
      </c>
      <c r="E523" s="30" t="s">
        <v>1351</v>
      </c>
      <c r="F523" s="30" t="s">
        <v>747</v>
      </c>
      <c r="G523" s="34">
        <v>21681.74</v>
      </c>
      <c r="H523" s="35"/>
      <c r="I523" s="33"/>
      <c r="J523" s="34">
        <v>21681.74</v>
      </c>
      <c r="K523" s="33">
        <v>45946</v>
      </c>
      <c r="L523" s="34"/>
      <c r="M523" s="33">
        <v>46311</v>
      </c>
      <c r="N523" s="34"/>
      <c r="O523" s="31">
        <v>46676</v>
      </c>
      <c r="P523" s="30">
        <v>1</v>
      </c>
      <c r="Q523" s="30" t="s">
        <v>866</v>
      </c>
    </row>
    <row r="524" spans="1:17" x14ac:dyDescent="0.2">
      <c r="A524" s="54">
        <v>2333057</v>
      </c>
      <c r="B524" s="30" t="s">
        <v>78</v>
      </c>
      <c r="C524" s="30" t="s">
        <v>36</v>
      </c>
      <c r="D524" s="36" t="s">
        <v>1350</v>
      </c>
      <c r="E524" s="30" t="s">
        <v>1349</v>
      </c>
      <c r="F524" s="30" t="s">
        <v>45</v>
      </c>
      <c r="G524" s="34">
        <v>3076</v>
      </c>
      <c r="H524" s="35"/>
      <c r="I524" s="33"/>
      <c r="J524" s="34">
        <v>3076</v>
      </c>
      <c r="K524" s="33">
        <v>45946</v>
      </c>
      <c r="L524" s="34"/>
      <c r="M524" s="33">
        <v>46311</v>
      </c>
      <c r="N524" s="34"/>
      <c r="O524" s="31">
        <v>46676</v>
      </c>
      <c r="P524" s="30">
        <v>1</v>
      </c>
      <c r="Q524" s="30" t="s">
        <v>866</v>
      </c>
    </row>
    <row r="525" spans="1:17" x14ac:dyDescent="0.2">
      <c r="A525" s="54">
        <v>2333057</v>
      </c>
      <c r="B525" s="30" t="s">
        <v>78</v>
      </c>
      <c r="C525" s="30" t="s">
        <v>36</v>
      </c>
      <c r="D525" s="36" t="s">
        <v>1348</v>
      </c>
      <c r="E525" s="30" t="s">
        <v>1347</v>
      </c>
      <c r="F525" s="30" t="s">
        <v>311</v>
      </c>
      <c r="G525" s="34">
        <v>5502.84</v>
      </c>
      <c r="H525" s="35"/>
      <c r="I525" s="33"/>
      <c r="J525" s="34">
        <v>5502.84</v>
      </c>
      <c r="K525" s="33">
        <v>45946</v>
      </c>
      <c r="L525" s="34"/>
      <c r="M525" s="33">
        <v>46311</v>
      </c>
      <c r="N525" s="34"/>
      <c r="O525" s="31">
        <v>46676</v>
      </c>
      <c r="P525" s="30">
        <v>1</v>
      </c>
      <c r="Q525" s="30" t="s">
        <v>866</v>
      </c>
    </row>
    <row r="526" spans="1:17" x14ac:dyDescent="0.2">
      <c r="A526" s="54">
        <v>2333057</v>
      </c>
      <c r="B526" s="30" t="s">
        <v>78</v>
      </c>
      <c r="C526" s="30" t="s">
        <v>18</v>
      </c>
      <c r="D526" s="36" t="s">
        <v>1346</v>
      </c>
      <c r="E526" s="30" t="s">
        <v>1345</v>
      </c>
      <c r="F526" s="30" t="s">
        <v>52</v>
      </c>
      <c r="G526" s="34">
        <v>5336.86</v>
      </c>
      <c r="H526" s="35"/>
      <c r="I526" s="33"/>
      <c r="J526" s="34">
        <v>5336.86</v>
      </c>
      <c r="K526" s="33">
        <v>45946</v>
      </c>
      <c r="L526" s="34"/>
      <c r="M526" s="33">
        <v>46311</v>
      </c>
      <c r="N526" s="34"/>
      <c r="O526" s="31">
        <v>46676</v>
      </c>
      <c r="P526" s="30">
        <v>1</v>
      </c>
      <c r="Q526" s="30" t="s">
        <v>866</v>
      </c>
    </row>
    <row r="527" spans="1:17" x14ac:dyDescent="0.2">
      <c r="A527" s="54">
        <v>2333057</v>
      </c>
      <c r="B527" s="30" t="s">
        <v>78</v>
      </c>
      <c r="C527" s="30" t="s">
        <v>18</v>
      </c>
      <c r="D527" s="36" t="s">
        <v>1344</v>
      </c>
      <c r="E527" s="30" t="s">
        <v>1343</v>
      </c>
      <c r="F527" s="30" t="s">
        <v>51</v>
      </c>
      <c r="G527" s="34">
        <v>1258.0999999999999</v>
      </c>
      <c r="H527" s="35"/>
      <c r="I527" s="33"/>
      <c r="J527" s="34">
        <v>1258.0999999999999</v>
      </c>
      <c r="K527" s="33">
        <v>45946</v>
      </c>
      <c r="L527" s="34"/>
      <c r="M527" s="33">
        <v>46311</v>
      </c>
      <c r="N527" s="34"/>
      <c r="O527" s="31">
        <v>46676</v>
      </c>
      <c r="P527" s="30">
        <v>1</v>
      </c>
      <c r="Q527" s="30" t="s">
        <v>866</v>
      </c>
    </row>
    <row r="528" spans="1:17" x14ac:dyDescent="0.2">
      <c r="A528" s="54">
        <v>2333057</v>
      </c>
      <c r="B528" s="30" t="s">
        <v>78</v>
      </c>
      <c r="C528" s="30" t="s">
        <v>18</v>
      </c>
      <c r="D528" s="36" t="s">
        <v>1342</v>
      </c>
      <c r="E528" s="30" t="s">
        <v>1341</v>
      </c>
      <c r="F528" s="30" t="s">
        <v>747</v>
      </c>
      <c r="G528" s="34">
        <v>10930.58</v>
      </c>
      <c r="H528" s="35"/>
      <c r="I528" s="33"/>
      <c r="J528" s="34">
        <v>10930.58</v>
      </c>
      <c r="K528" s="33">
        <v>45946</v>
      </c>
      <c r="L528" s="34"/>
      <c r="M528" s="33">
        <v>46311</v>
      </c>
      <c r="N528" s="34"/>
      <c r="O528" s="31">
        <v>46676</v>
      </c>
      <c r="P528" s="30">
        <v>1</v>
      </c>
      <c r="Q528" s="30" t="s">
        <v>866</v>
      </c>
    </row>
    <row r="529" spans="1:17" x14ac:dyDescent="0.2">
      <c r="A529" s="54">
        <v>2333057</v>
      </c>
      <c r="B529" s="30" t="s">
        <v>78</v>
      </c>
      <c r="C529" s="30" t="s">
        <v>18</v>
      </c>
      <c r="D529" s="36" t="s">
        <v>1340</v>
      </c>
      <c r="E529" s="30" t="s">
        <v>1339</v>
      </c>
      <c r="F529" s="30" t="s">
        <v>45</v>
      </c>
      <c r="G529" s="34">
        <v>1957.32</v>
      </c>
      <c r="H529" s="35"/>
      <c r="I529" s="33"/>
      <c r="J529" s="34">
        <v>1957.32</v>
      </c>
      <c r="K529" s="33">
        <v>45946</v>
      </c>
      <c r="L529" s="34"/>
      <c r="M529" s="33">
        <v>46311</v>
      </c>
      <c r="N529" s="34"/>
      <c r="O529" s="31">
        <v>46676</v>
      </c>
      <c r="P529" s="30">
        <v>1</v>
      </c>
      <c r="Q529" s="30" t="s">
        <v>866</v>
      </c>
    </row>
    <row r="530" spans="1:17" x14ac:dyDescent="0.2">
      <c r="A530" s="54">
        <v>2333057</v>
      </c>
      <c r="B530" s="30" t="s">
        <v>78</v>
      </c>
      <c r="C530" s="30" t="s">
        <v>968</v>
      </c>
      <c r="D530" s="36">
        <v>701</v>
      </c>
      <c r="E530" s="37" t="s">
        <v>1338</v>
      </c>
      <c r="F530" s="30" t="s">
        <v>46</v>
      </c>
      <c r="G530" s="34">
        <v>2476.94</v>
      </c>
      <c r="H530" s="30"/>
      <c r="I530" s="33"/>
      <c r="J530" s="30">
        <v>2476.94</v>
      </c>
      <c r="K530" s="33">
        <v>45946</v>
      </c>
      <c r="L530" s="34"/>
      <c r="M530" s="33">
        <v>46311</v>
      </c>
      <c r="N530" s="34"/>
      <c r="O530" s="31">
        <v>46676</v>
      </c>
      <c r="P530" s="30">
        <v>2</v>
      </c>
      <c r="Q530" s="30" t="s">
        <v>866</v>
      </c>
    </row>
    <row r="531" spans="1:17" x14ac:dyDescent="0.2">
      <c r="A531" s="54">
        <v>2333057</v>
      </c>
      <c r="B531" s="30" t="s">
        <v>78</v>
      </c>
      <c r="C531" s="30" t="s">
        <v>968</v>
      </c>
      <c r="D531" s="36">
        <v>702</v>
      </c>
      <c r="E531" s="37" t="s">
        <v>1337</v>
      </c>
      <c r="F531" s="30" t="s">
        <v>47</v>
      </c>
      <c r="G531" s="34">
        <v>2476.94</v>
      </c>
      <c r="H531" s="30"/>
      <c r="I531" s="33"/>
      <c r="J531" s="30">
        <v>2476.94</v>
      </c>
      <c r="K531" s="33">
        <v>45946</v>
      </c>
      <c r="L531" s="34"/>
      <c r="M531" s="33">
        <v>46311</v>
      </c>
      <c r="N531" s="34"/>
      <c r="O531" s="31">
        <v>46676</v>
      </c>
      <c r="P531" s="30">
        <v>2</v>
      </c>
      <c r="Q531" s="30" t="s">
        <v>866</v>
      </c>
    </row>
    <row r="532" spans="1:17" x14ac:dyDescent="0.2">
      <c r="A532" s="54">
        <v>2333057</v>
      </c>
      <c r="B532" s="30" t="s">
        <v>78</v>
      </c>
      <c r="C532" s="30" t="s">
        <v>968</v>
      </c>
      <c r="D532" s="36">
        <v>703</v>
      </c>
      <c r="E532" s="37" t="s">
        <v>1336</v>
      </c>
      <c r="F532" s="30" t="s">
        <v>1335</v>
      </c>
      <c r="G532" s="34">
        <v>3619.35</v>
      </c>
      <c r="H532" s="30"/>
      <c r="I532" s="33"/>
      <c r="J532" s="30">
        <v>3619.35</v>
      </c>
      <c r="K532" s="33">
        <v>45946</v>
      </c>
      <c r="L532" s="34"/>
      <c r="M532" s="33">
        <v>46311</v>
      </c>
      <c r="N532" s="34"/>
      <c r="O532" s="31">
        <v>46676</v>
      </c>
      <c r="P532" s="30">
        <v>2</v>
      </c>
      <c r="Q532" s="30" t="s">
        <v>866</v>
      </c>
    </row>
    <row r="533" spans="1:17" x14ac:dyDescent="0.2">
      <c r="A533" s="54">
        <v>2333057</v>
      </c>
      <c r="B533" s="30" t="s">
        <v>78</v>
      </c>
      <c r="C533" s="30" t="s">
        <v>968</v>
      </c>
      <c r="D533" s="36">
        <v>704</v>
      </c>
      <c r="E533" s="37" t="s">
        <v>1334</v>
      </c>
      <c r="F533" s="30" t="s">
        <v>56</v>
      </c>
      <c r="G533" s="34">
        <v>1238.48</v>
      </c>
      <c r="H533" s="30"/>
      <c r="I533" s="33"/>
      <c r="J533" s="30">
        <v>1238.48</v>
      </c>
      <c r="K533" s="33">
        <v>45946</v>
      </c>
      <c r="L533" s="34"/>
      <c r="M533" s="33">
        <v>46311</v>
      </c>
      <c r="N533" s="34"/>
      <c r="O533" s="31">
        <v>46676</v>
      </c>
      <c r="P533" s="30">
        <v>2</v>
      </c>
      <c r="Q533" s="30" t="s">
        <v>866</v>
      </c>
    </row>
    <row r="534" spans="1:17" x14ac:dyDescent="0.2">
      <c r="A534" s="54">
        <v>2333057</v>
      </c>
      <c r="B534" s="30" t="s">
        <v>78</v>
      </c>
      <c r="C534" s="30" t="s">
        <v>31</v>
      </c>
      <c r="D534" s="36" t="s">
        <v>1333</v>
      </c>
      <c r="E534" s="30" t="s">
        <v>1332</v>
      </c>
      <c r="F534" s="30" t="s">
        <v>46</v>
      </c>
      <c r="G534" s="34">
        <v>3795.85</v>
      </c>
      <c r="H534" s="35"/>
      <c r="I534" s="33"/>
      <c r="J534" s="34">
        <v>3795.85</v>
      </c>
      <c r="K534" s="33">
        <v>45946</v>
      </c>
      <c r="L534" s="34"/>
      <c r="M534" s="33">
        <v>46311</v>
      </c>
      <c r="N534" s="34"/>
      <c r="O534" s="31">
        <v>46676</v>
      </c>
      <c r="P534" s="30">
        <v>1</v>
      </c>
      <c r="Q534" s="30" t="s">
        <v>866</v>
      </c>
    </row>
    <row r="535" spans="1:17" x14ac:dyDescent="0.2">
      <c r="A535" s="54">
        <v>2333057</v>
      </c>
      <c r="B535" s="30" t="s">
        <v>78</v>
      </c>
      <c r="C535" s="30" t="s">
        <v>31</v>
      </c>
      <c r="D535" s="36" t="s">
        <v>1331</v>
      </c>
      <c r="E535" s="30" t="s">
        <v>1330</v>
      </c>
      <c r="F535" s="30" t="s">
        <v>47</v>
      </c>
      <c r="G535" s="34">
        <v>3795.85</v>
      </c>
      <c r="H535" s="35"/>
      <c r="I535" s="33"/>
      <c r="J535" s="34">
        <v>3795.85</v>
      </c>
      <c r="K535" s="33">
        <v>45946</v>
      </c>
      <c r="L535" s="34"/>
      <c r="M535" s="33">
        <v>46311</v>
      </c>
      <c r="N535" s="34"/>
      <c r="O535" s="31">
        <v>46676</v>
      </c>
      <c r="P535" s="30">
        <v>1</v>
      </c>
      <c r="Q535" s="30" t="s">
        <v>866</v>
      </c>
    </row>
    <row r="536" spans="1:17" x14ac:dyDescent="0.2">
      <c r="A536" s="54">
        <v>2333057</v>
      </c>
      <c r="B536" s="30" t="s">
        <v>78</v>
      </c>
      <c r="C536" s="30" t="s">
        <v>31</v>
      </c>
      <c r="D536" s="36" t="s">
        <v>1329</v>
      </c>
      <c r="E536" s="30" t="s">
        <v>1328</v>
      </c>
      <c r="F536" s="30" t="s">
        <v>562</v>
      </c>
      <c r="G536" s="34">
        <v>5517.27</v>
      </c>
      <c r="H536" s="35"/>
      <c r="I536" s="33"/>
      <c r="J536" s="34">
        <v>5517.27</v>
      </c>
      <c r="K536" s="33">
        <v>45946</v>
      </c>
      <c r="L536" s="34"/>
      <c r="M536" s="33">
        <v>46311</v>
      </c>
      <c r="N536" s="34"/>
      <c r="O536" s="31">
        <v>46676</v>
      </c>
      <c r="P536" s="30">
        <v>1</v>
      </c>
      <c r="Q536" s="30" t="s">
        <v>866</v>
      </c>
    </row>
    <row r="537" spans="1:17" x14ac:dyDescent="0.2">
      <c r="A537" s="54">
        <v>2333057</v>
      </c>
      <c r="B537" s="30" t="s">
        <v>78</v>
      </c>
      <c r="C537" s="30" t="s">
        <v>31</v>
      </c>
      <c r="D537" s="36" t="s">
        <v>1327</v>
      </c>
      <c r="E537" s="30" t="s">
        <v>1326</v>
      </c>
      <c r="F537" s="30" t="s">
        <v>56</v>
      </c>
      <c r="G537" s="34">
        <v>1897.94</v>
      </c>
      <c r="H537" s="35"/>
      <c r="I537" s="33"/>
      <c r="J537" s="34">
        <v>1897.94</v>
      </c>
      <c r="K537" s="33">
        <v>45946</v>
      </c>
      <c r="L537" s="34"/>
      <c r="M537" s="33">
        <v>46311</v>
      </c>
      <c r="N537" s="34"/>
      <c r="O537" s="31">
        <v>46676</v>
      </c>
      <c r="P537" s="30">
        <v>1</v>
      </c>
      <c r="Q537" s="30" t="s">
        <v>866</v>
      </c>
    </row>
    <row r="538" spans="1:17" x14ac:dyDescent="0.2">
      <c r="A538" s="54">
        <v>2333057</v>
      </c>
      <c r="B538" s="30" t="s">
        <v>78</v>
      </c>
      <c r="C538" s="30" t="s">
        <v>32</v>
      </c>
      <c r="D538" s="36" t="s">
        <v>1325</v>
      </c>
      <c r="E538" s="30" t="s">
        <v>1324</v>
      </c>
      <c r="F538" s="30" t="s">
        <v>46</v>
      </c>
      <c r="G538" s="34">
        <v>6762.21</v>
      </c>
      <c r="H538" s="35"/>
      <c r="I538" s="33"/>
      <c r="J538" s="34">
        <v>6762.21</v>
      </c>
      <c r="K538" s="33">
        <v>45946</v>
      </c>
      <c r="L538" s="34"/>
      <c r="M538" s="33">
        <v>46311</v>
      </c>
      <c r="N538" s="34"/>
      <c r="O538" s="31">
        <v>46676</v>
      </c>
      <c r="P538" s="30">
        <v>1</v>
      </c>
      <c r="Q538" s="30" t="s">
        <v>866</v>
      </c>
    </row>
    <row r="539" spans="1:17" x14ac:dyDescent="0.2">
      <c r="A539" s="54">
        <v>2333057</v>
      </c>
      <c r="B539" s="30" t="s">
        <v>78</v>
      </c>
      <c r="C539" s="30" t="s">
        <v>32</v>
      </c>
      <c r="D539" s="36" t="s">
        <v>1323</v>
      </c>
      <c r="E539" s="30" t="s">
        <v>1322</v>
      </c>
      <c r="F539" s="30" t="s">
        <v>47</v>
      </c>
      <c r="G539" s="34">
        <v>6762.21</v>
      </c>
      <c r="H539" s="35"/>
      <c r="I539" s="33"/>
      <c r="J539" s="34">
        <v>6762.21</v>
      </c>
      <c r="K539" s="33">
        <v>45946</v>
      </c>
      <c r="L539" s="34"/>
      <c r="M539" s="33">
        <v>46311</v>
      </c>
      <c r="N539" s="34"/>
      <c r="O539" s="31">
        <v>46676</v>
      </c>
      <c r="P539" s="30">
        <v>1</v>
      </c>
      <c r="Q539" s="30" t="s">
        <v>866</v>
      </c>
    </row>
    <row r="540" spans="1:17" x14ac:dyDescent="0.2">
      <c r="A540" s="54">
        <v>2333057</v>
      </c>
      <c r="B540" s="30" t="s">
        <v>78</v>
      </c>
      <c r="C540" s="30" t="s">
        <v>32</v>
      </c>
      <c r="D540" s="36" t="s">
        <v>1321</v>
      </c>
      <c r="E540" s="30" t="s">
        <v>1320</v>
      </c>
      <c r="F540" s="30" t="s">
        <v>562</v>
      </c>
      <c r="G540" s="34">
        <v>7730.99</v>
      </c>
      <c r="H540" s="35"/>
      <c r="I540" s="33"/>
      <c r="J540" s="34">
        <v>7730.99</v>
      </c>
      <c r="K540" s="33">
        <v>45946</v>
      </c>
      <c r="L540" s="34"/>
      <c r="M540" s="33">
        <v>46311</v>
      </c>
      <c r="N540" s="34"/>
      <c r="O540" s="31">
        <v>46676</v>
      </c>
      <c r="P540" s="30">
        <v>1</v>
      </c>
      <c r="Q540" s="30" t="s">
        <v>866</v>
      </c>
    </row>
    <row r="541" spans="1:17" x14ac:dyDescent="0.2">
      <c r="A541" s="54">
        <v>2333057</v>
      </c>
      <c r="B541" s="30" t="s">
        <v>78</v>
      </c>
      <c r="C541" s="30" t="s">
        <v>32</v>
      </c>
      <c r="D541" s="36" t="s">
        <v>1319</v>
      </c>
      <c r="E541" s="30" t="s">
        <v>1318</v>
      </c>
      <c r="F541" s="30" t="s">
        <v>56</v>
      </c>
      <c r="G541" s="34">
        <v>3439.97</v>
      </c>
      <c r="H541" s="35"/>
      <c r="I541" s="33"/>
      <c r="J541" s="34">
        <v>3439.97</v>
      </c>
      <c r="K541" s="33">
        <v>45946</v>
      </c>
      <c r="L541" s="34"/>
      <c r="M541" s="33">
        <v>46311</v>
      </c>
      <c r="N541" s="34"/>
      <c r="O541" s="31">
        <v>46676</v>
      </c>
      <c r="P541" s="30">
        <v>1</v>
      </c>
      <c r="Q541" s="30" t="s">
        <v>866</v>
      </c>
    </row>
    <row r="542" spans="1:17" x14ac:dyDescent="0.2">
      <c r="A542" s="54">
        <v>2333057</v>
      </c>
      <c r="B542" s="30" t="s">
        <v>78</v>
      </c>
      <c r="C542" s="30" t="s">
        <v>33</v>
      </c>
      <c r="D542" s="36" t="s">
        <v>1317</v>
      </c>
      <c r="E542" s="30" t="s">
        <v>1316</v>
      </c>
      <c r="F542" s="30" t="s">
        <v>46</v>
      </c>
      <c r="G542" s="34">
        <v>10006.64</v>
      </c>
      <c r="H542" s="35"/>
      <c r="I542" s="33"/>
      <c r="J542" s="34">
        <v>10006.64</v>
      </c>
      <c r="K542" s="33">
        <v>45946</v>
      </c>
      <c r="L542" s="34"/>
      <c r="M542" s="33">
        <v>46311</v>
      </c>
      <c r="N542" s="34"/>
      <c r="O542" s="31">
        <v>46676</v>
      </c>
      <c r="P542" s="30">
        <v>1</v>
      </c>
      <c r="Q542" s="30" t="s">
        <v>866</v>
      </c>
    </row>
    <row r="543" spans="1:17" x14ac:dyDescent="0.2">
      <c r="A543" s="54">
        <v>2333057</v>
      </c>
      <c r="B543" s="30" t="s">
        <v>78</v>
      </c>
      <c r="C543" s="30" t="s">
        <v>33</v>
      </c>
      <c r="D543" s="36" t="s">
        <v>1315</v>
      </c>
      <c r="E543" s="30" t="s">
        <v>1314</v>
      </c>
      <c r="F543" s="30" t="s">
        <v>47</v>
      </c>
      <c r="G543" s="34">
        <v>10006.64</v>
      </c>
      <c r="H543" s="35"/>
      <c r="I543" s="33"/>
      <c r="J543" s="34">
        <v>10006.64</v>
      </c>
      <c r="K543" s="33">
        <v>45946</v>
      </c>
      <c r="L543" s="34"/>
      <c r="M543" s="33">
        <v>46311</v>
      </c>
      <c r="N543" s="34"/>
      <c r="O543" s="31">
        <v>46676</v>
      </c>
      <c r="P543" s="30">
        <v>1</v>
      </c>
      <c r="Q543" s="30" t="s">
        <v>866</v>
      </c>
    </row>
    <row r="544" spans="1:17" x14ac:dyDescent="0.2">
      <c r="A544" s="54">
        <v>2333057</v>
      </c>
      <c r="B544" s="30" t="s">
        <v>78</v>
      </c>
      <c r="C544" s="30" t="s">
        <v>33</v>
      </c>
      <c r="D544" s="36" t="s">
        <v>1313</v>
      </c>
      <c r="E544" s="30" t="s">
        <v>1312</v>
      </c>
      <c r="F544" s="30" t="s">
        <v>562</v>
      </c>
      <c r="G544" s="34">
        <v>13683.76</v>
      </c>
      <c r="H544" s="35"/>
      <c r="I544" s="33"/>
      <c r="J544" s="34">
        <v>13683.76</v>
      </c>
      <c r="K544" s="33">
        <v>45946</v>
      </c>
      <c r="L544" s="34"/>
      <c r="M544" s="33">
        <v>46311</v>
      </c>
      <c r="N544" s="34"/>
      <c r="O544" s="31">
        <v>46676</v>
      </c>
      <c r="P544" s="30">
        <v>1</v>
      </c>
      <c r="Q544" s="30" t="s">
        <v>866</v>
      </c>
    </row>
    <row r="545" spans="1:17" x14ac:dyDescent="0.2">
      <c r="A545" s="54">
        <v>2333057</v>
      </c>
      <c r="B545" s="30" t="s">
        <v>78</v>
      </c>
      <c r="C545" s="30" t="s">
        <v>33</v>
      </c>
      <c r="D545" s="36" t="s">
        <v>1311</v>
      </c>
      <c r="E545" s="30" t="s">
        <v>1310</v>
      </c>
      <c r="F545" s="30" t="s">
        <v>56</v>
      </c>
      <c r="G545" s="34">
        <v>5003.33</v>
      </c>
      <c r="H545" s="35"/>
      <c r="I545" s="33"/>
      <c r="J545" s="34">
        <v>5003.33</v>
      </c>
      <c r="K545" s="33">
        <v>45946</v>
      </c>
      <c r="L545" s="34"/>
      <c r="M545" s="33">
        <v>46311</v>
      </c>
      <c r="N545" s="34"/>
      <c r="O545" s="31">
        <v>46676</v>
      </c>
      <c r="P545" s="30">
        <v>1</v>
      </c>
      <c r="Q545" s="30" t="s">
        <v>866</v>
      </c>
    </row>
    <row r="546" spans="1:17" x14ac:dyDescent="0.2">
      <c r="A546" s="54">
        <v>2333057</v>
      </c>
      <c r="B546" s="30" t="s">
        <v>78</v>
      </c>
      <c r="C546" s="30" t="s">
        <v>15</v>
      </c>
      <c r="D546" s="36" t="s">
        <v>1309</v>
      </c>
      <c r="E546" s="30" t="s">
        <v>1308</v>
      </c>
      <c r="F546" s="30" t="s">
        <v>46</v>
      </c>
      <c r="G546" s="34">
        <v>2476.94</v>
      </c>
      <c r="H546" s="35"/>
      <c r="I546" s="33"/>
      <c r="J546" s="34">
        <v>2476.94</v>
      </c>
      <c r="K546" s="33">
        <v>45946</v>
      </c>
      <c r="L546" s="34"/>
      <c r="M546" s="33">
        <v>46311</v>
      </c>
      <c r="N546" s="34"/>
      <c r="O546" s="31">
        <v>46676</v>
      </c>
      <c r="P546" s="30">
        <v>1</v>
      </c>
      <c r="Q546" s="30" t="s">
        <v>866</v>
      </c>
    </row>
    <row r="547" spans="1:17" x14ac:dyDescent="0.2">
      <c r="A547" s="54">
        <v>2333057</v>
      </c>
      <c r="B547" s="30" t="s">
        <v>78</v>
      </c>
      <c r="C547" s="30" t="s">
        <v>15</v>
      </c>
      <c r="D547" s="36" t="s">
        <v>1307</v>
      </c>
      <c r="E547" s="30" t="s">
        <v>1306</v>
      </c>
      <c r="F547" s="30" t="s">
        <v>47</v>
      </c>
      <c r="G547" s="34">
        <v>2418.1</v>
      </c>
      <c r="H547" s="35"/>
      <c r="I547" s="33"/>
      <c r="J547" s="34">
        <v>2418.1</v>
      </c>
      <c r="K547" s="33">
        <v>45946</v>
      </c>
      <c r="L547" s="34"/>
      <c r="M547" s="33">
        <v>46311</v>
      </c>
      <c r="N547" s="34"/>
      <c r="O547" s="31">
        <v>46676</v>
      </c>
      <c r="P547" s="30">
        <v>1</v>
      </c>
      <c r="Q547" s="30" t="s">
        <v>866</v>
      </c>
    </row>
    <row r="548" spans="1:17" x14ac:dyDescent="0.2">
      <c r="A548" s="54">
        <v>2333057</v>
      </c>
      <c r="B548" s="30" t="s">
        <v>78</v>
      </c>
      <c r="C548" s="30" t="s">
        <v>15</v>
      </c>
      <c r="D548" s="36" t="s">
        <v>1305</v>
      </c>
      <c r="E548" s="30" t="s">
        <v>1304</v>
      </c>
      <c r="F548" s="30" t="s">
        <v>562</v>
      </c>
      <c r="G548" s="34">
        <v>3715.41</v>
      </c>
      <c r="H548" s="35"/>
      <c r="I548" s="33"/>
      <c r="J548" s="34">
        <v>3715.41</v>
      </c>
      <c r="K548" s="33">
        <v>45946</v>
      </c>
      <c r="L548" s="34"/>
      <c r="M548" s="33">
        <v>46311</v>
      </c>
      <c r="N548" s="34"/>
      <c r="O548" s="31">
        <v>46676</v>
      </c>
      <c r="P548" s="30">
        <v>1</v>
      </c>
      <c r="Q548" s="30" t="s">
        <v>866</v>
      </c>
    </row>
    <row r="549" spans="1:17" x14ac:dyDescent="0.2">
      <c r="A549" s="54">
        <v>2333057</v>
      </c>
      <c r="B549" s="30" t="s">
        <v>78</v>
      </c>
      <c r="C549" s="30" t="s">
        <v>15</v>
      </c>
      <c r="D549" s="36" t="s">
        <v>1303</v>
      </c>
      <c r="E549" s="30" t="s">
        <v>1302</v>
      </c>
      <c r="F549" s="30" t="s">
        <v>56</v>
      </c>
      <c r="G549" s="34">
        <v>1334.55</v>
      </c>
      <c r="H549" s="35"/>
      <c r="I549" s="33"/>
      <c r="J549" s="34">
        <v>1334.55</v>
      </c>
      <c r="K549" s="33">
        <v>45946</v>
      </c>
      <c r="L549" s="34"/>
      <c r="M549" s="33">
        <v>46311</v>
      </c>
      <c r="N549" s="34"/>
      <c r="O549" s="31">
        <v>46676</v>
      </c>
      <c r="P549" s="30">
        <v>1</v>
      </c>
      <c r="Q549" s="30" t="s">
        <v>866</v>
      </c>
    </row>
    <row r="550" spans="1:17" x14ac:dyDescent="0.2">
      <c r="A550" s="54">
        <v>2333057</v>
      </c>
      <c r="B550" s="30" t="s">
        <v>78</v>
      </c>
      <c r="C550" s="30" t="s">
        <v>15</v>
      </c>
      <c r="D550" s="36" t="s">
        <v>1301</v>
      </c>
      <c r="E550" s="30" t="s">
        <v>1300</v>
      </c>
      <c r="F550" s="30" t="s">
        <v>1267</v>
      </c>
      <c r="G550" s="34">
        <v>747.33</v>
      </c>
      <c r="H550" s="35"/>
      <c r="I550" s="33"/>
      <c r="J550" s="34">
        <v>747.33</v>
      </c>
      <c r="K550" s="33">
        <v>45946</v>
      </c>
      <c r="L550" s="34"/>
      <c r="M550" s="33">
        <v>46311</v>
      </c>
      <c r="N550" s="34"/>
      <c r="O550" s="31">
        <v>46676</v>
      </c>
      <c r="P550" s="30">
        <v>1</v>
      </c>
      <c r="Q550" s="30" t="s">
        <v>866</v>
      </c>
    </row>
    <row r="551" spans="1:17" x14ac:dyDescent="0.2">
      <c r="A551" s="54">
        <v>2333057</v>
      </c>
      <c r="B551" s="30" t="s">
        <v>78</v>
      </c>
      <c r="C551" s="30" t="s">
        <v>15</v>
      </c>
      <c r="D551" s="36" t="s">
        <v>1299</v>
      </c>
      <c r="E551" s="30" t="s">
        <v>1298</v>
      </c>
      <c r="F551" s="30" t="s">
        <v>1267</v>
      </c>
      <c r="G551" s="34">
        <v>939.47</v>
      </c>
      <c r="H551" s="35"/>
      <c r="I551" s="33"/>
      <c r="J551" s="34">
        <v>939.47</v>
      </c>
      <c r="K551" s="33">
        <v>45946</v>
      </c>
      <c r="L551" s="34"/>
      <c r="M551" s="33">
        <v>46311</v>
      </c>
      <c r="N551" s="34"/>
      <c r="O551" s="31">
        <v>46676</v>
      </c>
      <c r="P551" s="30">
        <v>1</v>
      </c>
      <c r="Q551" s="30" t="s">
        <v>866</v>
      </c>
    </row>
    <row r="552" spans="1:17" x14ac:dyDescent="0.2">
      <c r="A552" s="54">
        <v>2333057</v>
      </c>
      <c r="B552" s="30" t="s">
        <v>78</v>
      </c>
      <c r="C552" s="30" t="s">
        <v>15</v>
      </c>
      <c r="D552" s="36" t="s">
        <v>1297</v>
      </c>
      <c r="E552" s="30" t="s">
        <v>1296</v>
      </c>
      <c r="F552" s="30" t="s">
        <v>860</v>
      </c>
      <c r="G552" s="34">
        <v>1110.3800000000001</v>
      </c>
      <c r="H552" s="35"/>
      <c r="I552" s="33"/>
      <c r="J552" s="34">
        <v>1110.3800000000001</v>
      </c>
      <c r="K552" s="33">
        <v>45946</v>
      </c>
      <c r="L552" s="34"/>
      <c r="M552" s="33">
        <v>46311</v>
      </c>
      <c r="N552" s="34"/>
      <c r="O552" s="31">
        <v>46676</v>
      </c>
      <c r="P552" s="30">
        <v>1</v>
      </c>
      <c r="Q552" s="30" t="s">
        <v>866</v>
      </c>
    </row>
    <row r="553" spans="1:17" x14ac:dyDescent="0.2">
      <c r="A553" s="54">
        <v>2333057</v>
      </c>
      <c r="B553" s="30" t="s">
        <v>78</v>
      </c>
      <c r="C553" s="30" t="s">
        <v>16</v>
      </c>
      <c r="D553" s="36" t="s">
        <v>1295</v>
      </c>
      <c r="E553" s="30" t="s">
        <v>1294</v>
      </c>
      <c r="F553" s="30" t="s">
        <v>46</v>
      </c>
      <c r="G553" s="34">
        <v>5162.21</v>
      </c>
      <c r="H553" s="35"/>
      <c r="I553" s="33"/>
      <c r="J553" s="34">
        <v>5162.21</v>
      </c>
      <c r="K553" s="33">
        <v>45946</v>
      </c>
      <c r="L553" s="34"/>
      <c r="M553" s="33">
        <v>46311</v>
      </c>
      <c r="N553" s="34"/>
      <c r="O553" s="31">
        <v>46676</v>
      </c>
      <c r="P553" s="30">
        <v>1</v>
      </c>
      <c r="Q553" s="30" t="s">
        <v>866</v>
      </c>
    </row>
    <row r="554" spans="1:17" x14ac:dyDescent="0.2">
      <c r="A554" s="54">
        <v>2333057</v>
      </c>
      <c r="B554" s="30" t="s">
        <v>78</v>
      </c>
      <c r="C554" s="30" t="s">
        <v>16</v>
      </c>
      <c r="D554" s="36" t="s">
        <v>1293</v>
      </c>
      <c r="E554" s="30" t="s">
        <v>1292</v>
      </c>
      <c r="F554" s="30" t="s">
        <v>47</v>
      </c>
      <c r="G554" s="34">
        <v>6026.83</v>
      </c>
      <c r="H554" s="35"/>
      <c r="I554" s="33"/>
      <c r="J554" s="34">
        <v>6026.83</v>
      </c>
      <c r="K554" s="33">
        <v>45946</v>
      </c>
      <c r="L554" s="34"/>
      <c r="M554" s="33">
        <v>46311</v>
      </c>
      <c r="N554" s="34"/>
      <c r="O554" s="31">
        <v>46676</v>
      </c>
      <c r="P554" s="30">
        <v>1</v>
      </c>
      <c r="Q554" s="30" t="s">
        <v>866</v>
      </c>
    </row>
    <row r="555" spans="1:17" x14ac:dyDescent="0.2">
      <c r="A555" s="54">
        <v>2333057</v>
      </c>
      <c r="B555" s="30" t="s">
        <v>78</v>
      </c>
      <c r="C555" s="30" t="s">
        <v>16</v>
      </c>
      <c r="D555" s="36" t="s">
        <v>1291</v>
      </c>
      <c r="E555" s="30" t="s">
        <v>1290</v>
      </c>
      <c r="F555" s="30" t="s">
        <v>562</v>
      </c>
      <c r="G555" s="34">
        <v>6699.31</v>
      </c>
      <c r="H555" s="35"/>
      <c r="I555" s="33"/>
      <c r="J555" s="34">
        <v>6699.31</v>
      </c>
      <c r="K555" s="33">
        <v>45946</v>
      </c>
      <c r="L555" s="34"/>
      <c r="M555" s="33">
        <v>46311</v>
      </c>
      <c r="N555" s="34"/>
      <c r="O555" s="31">
        <v>46676</v>
      </c>
      <c r="P555" s="30">
        <v>1</v>
      </c>
      <c r="Q555" s="30" t="s">
        <v>866</v>
      </c>
    </row>
    <row r="556" spans="1:17" x14ac:dyDescent="0.2">
      <c r="A556" s="54">
        <v>2333057</v>
      </c>
      <c r="B556" s="30" t="s">
        <v>78</v>
      </c>
      <c r="C556" s="30" t="s">
        <v>16</v>
      </c>
      <c r="D556" s="36" t="s">
        <v>1289</v>
      </c>
      <c r="E556" s="30" t="s">
        <v>1288</v>
      </c>
      <c r="F556" s="30" t="s">
        <v>56</v>
      </c>
      <c r="G556" s="34">
        <v>2280.19</v>
      </c>
      <c r="H556" s="35"/>
      <c r="I556" s="33"/>
      <c r="J556" s="34">
        <v>2280.19</v>
      </c>
      <c r="K556" s="33">
        <v>45946</v>
      </c>
      <c r="L556" s="34"/>
      <c r="M556" s="33">
        <v>46311</v>
      </c>
      <c r="N556" s="34"/>
      <c r="O556" s="31">
        <v>46676</v>
      </c>
      <c r="P556" s="30">
        <v>1</v>
      </c>
      <c r="Q556" s="30" t="s">
        <v>866</v>
      </c>
    </row>
    <row r="557" spans="1:17" x14ac:dyDescent="0.2">
      <c r="A557" s="54">
        <v>2333057</v>
      </c>
      <c r="B557" s="30" t="s">
        <v>78</v>
      </c>
      <c r="C557" s="30" t="s">
        <v>16</v>
      </c>
      <c r="D557" s="36" t="s">
        <v>1287</v>
      </c>
      <c r="E557" s="30" t="s">
        <v>1286</v>
      </c>
      <c r="F557" s="30" t="s">
        <v>1285</v>
      </c>
      <c r="G557" s="34">
        <v>159.16</v>
      </c>
      <c r="H557" s="35"/>
      <c r="I557" s="33"/>
      <c r="J557" s="34">
        <v>159.16</v>
      </c>
      <c r="K557" s="33">
        <v>45946</v>
      </c>
      <c r="L557" s="34"/>
      <c r="M557" s="33">
        <v>46311</v>
      </c>
      <c r="N557" s="34"/>
      <c r="O557" s="31">
        <v>46676</v>
      </c>
      <c r="P557" s="30">
        <v>1</v>
      </c>
      <c r="Q557" s="30" t="s">
        <v>866</v>
      </c>
    </row>
    <row r="558" spans="1:17" x14ac:dyDescent="0.2">
      <c r="A558" s="54">
        <v>2333057</v>
      </c>
      <c r="B558" s="30" t="s">
        <v>78</v>
      </c>
      <c r="C558" s="30" t="s">
        <v>16</v>
      </c>
      <c r="D558" s="36" t="s">
        <v>1284</v>
      </c>
      <c r="E558" s="30" t="s">
        <v>1283</v>
      </c>
      <c r="F558" s="30" t="s">
        <v>1282</v>
      </c>
      <c r="G558" s="34">
        <v>607.47</v>
      </c>
      <c r="H558" s="35"/>
      <c r="I558" s="33"/>
      <c r="J558" s="34">
        <v>607.47</v>
      </c>
      <c r="K558" s="33">
        <v>45946</v>
      </c>
      <c r="L558" s="34"/>
      <c r="M558" s="33">
        <v>46311</v>
      </c>
      <c r="N558" s="34"/>
      <c r="O558" s="31">
        <v>46676</v>
      </c>
      <c r="P558" s="30">
        <v>1</v>
      </c>
      <c r="Q558" s="30" t="s">
        <v>866</v>
      </c>
    </row>
    <row r="559" spans="1:17" x14ac:dyDescent="0.2">
      <c r="A559" s="54">
        <v>2333057</v>
      </c>
      <c r="B559" s="30" t="s">
        <v>78</v>
      </c>
      <c r="C559" s="30" t="s">
        <v>16</v>
      </c>
      <c r="D559" s="36" t="s">
        <v>1281</v>
      </c>
      <c r="E559" s="30" t="s">
        <v>1280</v>
      </c>
      <c r="F559" s="30" t="s">
        <v>860</v>
      </c>
      <c r="G559" s="34">
        <v>2280.19</v>
      </c>
      <c r="H559" s="35"/>
      <c r="I559" s="33"/>
      <c r="J559" s="34">
        <v>2280.19</v>
      </c>
      <c r="K559" s="33">
        <v>45946</v>
      </c>
      <c r="L559" s="34"/>
      <c r="M559" s="33">
        <v>46311</v>
      </c>
      <c r="N559" s="34"/>
      <c r="O559" s="31">
        <v>46676</v>
      </c>
      <c r="P559" s="30">
        <v>1</v>
      </c>
      <c r="Q559" s="30" t="s">
        <v>866</v>
      </c>
    </row>
    <row r="560" spans="1:17" x14ac:dyDescent="0.2">
      <c r="A560" s="54">
        <v>2333057</v>
      </c>
      <c r="B560" s="30" t="s">
        <v>78</v>
      </c>
      <c r="C560" s="30" t="s">
        <v>17</v>
      </c>
      <c r="D560" s="36" t="s">
        <v>1279</v>
      </c>
      <c r="E560" s="30" t="s">
        <v>1278</v>
      </c>
      <c r="F560" s="30" t="s">
        <v>46</v>
      </c>
      <c r="G560" s="34">
        <v>3171.02</v>
      </c>
      <c r="H560" s="35"/>
      <c r="I560" s="33"/>
      <c r="J560" s="34">
        <v>3171.02</v>
      </c>
      <c r="K560" s="33">
        <v>45946</v>
      </c>
      <c r="L560" s="34"/>
      <c r="M560" s="33">
        <v>46311</v>
      </c>
      <c r="N560" s="34"/>
      <c r="O560" s="31">
        <v>46676</v>
      </c>
      <c r="P560" s="30">
        <v>1</v>
      </c>
      <c r="Q560" s="30" t="s">
        <v>866</v>
      </c>
    </row>
    <row r="561" spans="1:17" x14ac:dyDescent="0.2">
      <c r="A561" s="54">
        <v>2333057</v>
      </c>
      <c r="B561" s="30" t="s">
        <v>78</v>
      </c>
      <c r="C561" s="30" t="s">
        <v>17</v>
      </c>
      <c r="D561" s="36" t="s">
        <v>1277</v>
      </c>
      <c r="E561" s="30" t="s">
        <v>1276</v>
      </c>
      <c r="F561" s="30" t="s">
        <v>47</v>
      </c>
      <c r="G561" s="34">
        <v>3171.02</v>
      </c>
      <c r="H561" s="35"/>
      <c r="I561" s="33"/>
      <c r="J561" s="34">
        <v>3171.02</v>
      </c>
      <c r="K561" s="33">
        <v>45946</v>
      </c>
      <c r="L561" s="34"/>
      <c r="M561" s="33">
        <v>46311</v>
      </c>
      <c r="N561" s="34"/>
      <c r="O561" s="31">
        <v>46676</v>
      </c>
      <c r="P561" s="30">
        <v>1</v>
      </c>
      <c r="Q561" s="30" t="s">
        <v>866</v>
      </c>
    </row>
    <row r="562" spans="1:17" x14ac:dyDescent="0.2">
      <c r="A562" s="54">
        <v>2333057</v>
      </c>
      <c r="B562" s="30" t="s">
        <v>78</v>
      </c>
      <c r="C562" s="30" t="s">
        <v>17</v>
      </c>
      <c r="D562" s="36" t="s">
        <v>1275</v>
      </c>
      <c r="E562" s="30" t="s">
        <v>1274</v>
      </c>
      <c r="F562" s="30" t="s">
        <v>562</v>
      </c>
      <c r="G562" s="34">
        <v>4756.5200000000004</v>
      </c>
      <c r="H562" s="35"/>
      <c r="I562" s="33"/>
      <c r="J562" s="34">
        <v>4756.5200000000004</v>
      </c>
      <c r="K562" s="33">
        <v>45946</v>
      </c>
      <c r="L562" s="34"/>
      <c r="M562" s="33">
        <v>46311</v>
      </c>
      <c r="N562" s="34"/>
      <c r="O562" s="31">
        <v>46676</v>
      </c>
      <c r="P562" s="30">
        <v>1</v>
      </c>
      <c r="Q562" s="30" t="s">
        <v>866</v>
      </c>
    </row>
    <row r="563" spans="1:17" x14ac:dyDescent="0.2">
      <c r="A563" s="54">
        <v>2333057</v>
      </c>
      <c r="B563" s="30" t="s">
        <v>78</v>
      </c>
      <c r="C563" s="30" t="s">
        <v>17</v>
      </c>
      <c r="D563" s="36" t="s">
        <v>1273</v>
      </c>
      <c r="E563" s="30" t="s">
        <v>1272</v>
      </c>
      <c r="F563" s="30" t="s">
        <v>56</v>
      </c>
      <c r="G563" s="34">
        <v>1585.51</v>
      </c>
      <c r="H563" s="35"/>
      <c r="I563" s="33"/>
      <c r="J563" s="34">
        <v>1585.51</v>
      </c>
      <c r="K563" s="33">
        <v>45946</v>
      </c>
      <c r="L563" s="34"/>
      <c r="M563" s="33">
        <v>46311</v>
      </c>
      <c r="N563" s="34"/>
      <c r="O563" s="31">
        <v>46676</v>
      </c>
      <c r="P563" s="30">
        <v>1</v>
      </c>
      <c r="Q563" s="30" t="s">
        <v>866</v>
      </c>
    </row>
    <row r="564" spans="1:17" x14ac:dyDescent="0.2">
      <c r="A564" s="54">
        <v>2333057</v>
      </c>
      <c r="B564" s="30" t="s">
        <v>78</v>
      </c>
      <c r="C564" s="30" t="s">
        <v>17</v>
      </c>
      <c r="D564" s="36" t="s">
        <v>1271</v>
      </c>
      <c r="E564" s="30" t="s">
        <v>1270</v>
      </c>
      <c r="F564" s="30" t="s">
        <v>1267</v>
      </c>
      <c r="G564" s="34">
        <v>1585.51</v>
      </c>
      <c r="H564" s="35"/>
      <c r="I564" s="33"/>
      <c r="J564" s="34">
        <v>1585.51</v>
      </c>
      <c r="K564" s="33">
        <v>45946</v>
      </c>
      <c r="L564" s="34"/>
      <c r="M564" s="33">
        <v>46311</v>
      </c>
      <c r="N564" s="34"/>
      <c r="O564" s="31">
        <v>46676</v>
      </c>
      <c r="P564" s="30">
        <v>1</v>
      </c>
      <c r="Q564" s="30" t="s">
        <v>866</v>
      </c>
    </row>
    <row r="565" spans="1:17" x14ac:dyDescent="0.2">
      <c r="A565" s="54">
        <v>2333057</v>
      </c>
      <c r="B565" s="30" t="s">
        <v>78</v>
      </c>
      <c r="C565" s="30" t="s">
        <v>17</v>
      </c>
      <c r="D565" s="36" t="s">
        <v>1269</v>
      </c>
      <c r="E565" s="30" t="s">
        <v>1268</v>
      </c>
      <c r="F565" s="30" t="s">
        <v>1267</v>
      </c>
      <c r="G565" s="34">
        <v>7927.53</v>
      </c>
      <c r="H565" s="35"/>
      <c r="I565" s="33"/>
      <c r="J565" s="34">
        <v>7927.53</v>
      </c>
      <c r="K565" s="33">
        <v>45946</v>
      </c>
      <c r="L565" s="34"/>
      <c r="M565" s="33">
        <v>46311</v>
      </c>
      <c r="N565" s="34"/>
      <c r="O565" s="31">
        <v>46676</v>
      </c>
      <c r="P565" s="30">
        <v>1</v>
      </c>
      <c r="Q565" s="30" t="s">
        <v>866</v>
      </c>
    </row>
    <row r="566" spans="1:17" x14ac:dyDescent="0.2">
      <c r="A566" s="54">
        <v>2333057</v>
      </c>
      <c r="B566" s="30" t="s">
        <v>78</v>
      </c>
      <c r="C566" s="30" t="s">
        <v>17</v>
      </c>
      <c r="D566" s="36" t="s">
        <v>1266</v>
      </c>
      <c r="E566" s="30" t="s">
        <v>1265</v>
      </c>
      <c r="F566" s="30" t="s">
        <v>860</v>
      </c>
      <c r="G566" s="34">
        <v>1585.51</v>
      </c>
      <c r="H566" s="35"/>
      <c r="I566" s="33"/>
      <c r="J566" s="34">
        <v>1585.51</v>
      </c>
      <c r="K566" s="33">
        <v>45946</v>
      </c>
      <c r="L566" s="34"/>
      <c r="M566" s="33">
        <v>46311</v>
      </c>
      <c r="N566" s="34"/>
      <c r="O566" s="31">
        <v>46676</v>
      </c>
      <c r="P566" s="30">
        <v>1</v>
      </c>
      <c r="Q566" s="30" t="s">
        <v>866</v>
      </c>
    </row>
    <row r="567" spans="1:17" x14ac:dyDescent="0.2">
      <c r="A567" s="54">
        <v>2333057</v>
      </c>
      <c r="B567" s="30" t="s">
        <v>78</v>
      </c>
      <c r="C567" s="30" t="s">
        <v>15</v>
      </c>
      <c r="D567" s="36" t="s">
        <v>1264</v>
      </c>
      <c r="E567" s="30" t="s">
        <v>1263</v>
      </c>
      <c r="F567" s="30" t="s">
        <v>46</v>
      </c>
      <c r="G567" s="34">
        <v>3923.17</v>
      </c>
      <c r="H567" s="35"/>
      <c r="I567" s="33"/>
      <c r="J567" s="34">
        <v>3923.17</v>
      </c>
      <c r="K567" s="33">
        <v>45946</v>
      </c>
      <c r="L567" s="34"/>
      <c r="M567" s="33">
        <v>46311</v>
      </c>
      <c r="N567" s="34"/>
      <c r="O567" s="31">
        <v>46676</v>
      </c>
      <c r="P567" s="30">
        <v>1</v>
      </c>
      <c r="Q567" s="30" t="s">
        <v>866</v>
      </c>
    </row>
    <row r="568" spans="1:17" x14ac:dyDescent="0.2">
      <c r="A568" s="54">
        <v>2333057</v>
      </c>
      <c r="B568" s="30" t="s">
        <v>78</v>
      </c>
      <c r="C568" s="30" t="s">
        <v>15</v>
      </c>
      <c r="D568" s="36" t="s">
        <v>1262</v>
      </c>
      <c r="E568" s="30" t="s">
        <v>1261</v>
      </c>
      <c r="F568" s="30" t="s">
        <v>47</v>
      </c>
      <c r="G568" s="34">
        <v>3923.17</v>
      </c>
      <c r="H568" s="35"/>
      <c r="I568" s="33"/>
      <c r="J568" s="34">
        <v>3923.17</v>
      </c>
      <c r="K568" s="33">
        <v>45946</v>
      </c>
      <c r="L568" s="34"/>
      <c r="M568" s="33">
        <v>46311</v>
      </c>
      <c r="N568" s="34"/>
      <c r="O568" s="31">
        <v>46676</v>
      </c>
      <c r="P568" s="30">
        <v>1</v>
      </c>
      <c r="Q568" s="30" t="s">
        <v>866</v>
      </c>
    </row>
    <row r="569" spans="1:17" x14ac:dyDescent="0.2">
      <c r="A569" s="54">
        <v>2333057</v>
      </c>
      <c r="B569" s="30" t="s">
        <v>78</v>
      </c>
      <c r="C569" s="30" t="s">
        <v>15</v>
      </c>
      <c r="D569" s="36" t="s">
        <v>1260</v>
      </c>
      <c r="E569" s="30" t="s">
        <v>1259</v>
      </c>
      <c r="F569" s="30" t="s">
        <v>562</v>
      </c>
      <c r="G569" s="34">
        <v>5548.52</v>
      </c>
      <c r="H569" s="35"/>
      <c r="I569" s="33"/>
      <c r="J569" s="34">
        <v>5548.52</v>
      </c>
      <c r="K569" s="33">
        <v>45946</v>
      </c>
      <c r="L569" s="34"/>
      <c r="M569" s="33">
        <v>46311</v>
      </c>
      <c r="N569" s="34"/>
      <c r="O569" s="31">
        <v>46676</v>
      </c>
      <c r="P569" s="30">
        <v>1</v>
      </c>
      <c r="Q569" s="30" t="s">
        <v>866</v>
      </c>
    </row>
    <row r="570" spans="1:17" x14ac:dyDescent="0.2">
      <c r="A570" s="54">
        <v>2333057</v>
      </c>
      <c r="B570" s="30" t="s">
        <v>78</v>
      </c>
      <c r="C570" s="30" t="s">
        <v>15</v>
      </c>
      <c r="D570" s="36" t="s">
        <v>1258</v>
      </c>
      <c r="E570" s="30" t="s">
        <v>1257</v>
      </c>
      <c r="F570" s="30" t="s">
        <v>56</v>
      </c>
      <c r="G570" s="34">
        <v>4403.54</v>
      </c>
      <c r="H570" s="35"/>
      <c r="I570" s="33"/>
      <c r="J570" s="34">
        <v>4403.54</v>
      </c>
      <c r="K570" s="33">
        <v>45946</v>
      </c>
      <c r="L570" s="34"/>
      <c r="M570" s="33">
        <v>46311</v>
      </c>
      <c r="N570" s="34"/>
      <c r="O570" s="31">
        <v>46676</v>
      </c>
      <c r="P570" s="30">
        <v>1</v>
      </c>
      <c r="Q570" s="30" t="s">
        <v>866</v>
      </c>
    </row>
    <row r="571" spans="1:17" x14ac:dyDescent="0.2">
      <c r="A571" s="54">
        <v>2333057</v>
      </c>
      <c r="B571" s="30" t="s">
        <v>78</v>
      </c>
      <c r="C571" s="30" t="s">
        <v>15</v>
      </c>
      <c r="D571" s="36" t="s">
        <v>1256</v>
      </c>
      <c r="E571" s="30" t="s">
        <v>1255</v>
      </c>
      <c r="F571" s="30" t="s">
        <v>860</v>
      </c>
      <c r="G571" s="34">
        <v>2386.1</v>
      </c>
      <c r="H571" s="35"/>
      <c r="I571" s="33"/>
      <c r="J571" s="34">
        <v>2386.1</v>
      </c>
      <c r="K571" s="33">
        <v>45946</v>
      </c>
      <c r="L571" s="34"/>
      <c r="M571" s="33">
        <v>46311</v>
      </c>
      <c r="N571" s="34"/>
      <c r="O571" s="31">
        <v>46676</v>
      </c>
      <c r="P571" s="30">
        <v>1</v>
      </c>
      <c r="Q571" s="30" t="s">
        <v>866</v>
      </c>
    </row>
    <row r="572" spans="1:17" x14ac:dyDescent="0.2">
      <c r="A572" s="54">
        <v>2333057</v>
      </c>
      <c r="B572" s="30" t="s">
        <v>78</v>
      </c>
      <c r="C572" s="30" t="s">
        <v>16</v>
      </c>
      <c r="D572" s="36" t="s">
        <v>1254</v>
      </c>
      <c r="E572" s="30" t="s">
        <v>1253</v>
      </c>
      <c r="F572" s="30" t="s">
        <v>46</v>
      </c>
      <c r="G572" s="34">
        <v>5006.7299999999996</v>
      </c>
      <c r="H572" s="35"/>
      <c r="I572" s="33"/>
      <c r="J572" s="34">
        <v>5006.7299999999996</v>
      </c>
      <c r="K572" s="33">
        <v>45946</v>
      </c>
      <c r="L572" s="34"/>
      <c r="M572" s="33">
        <v>46311</v>
      </c>
      <c r="N572" s="34"/>
      <c r="O572" s="31">
        <v>46676</v>
      </c>
      <c r="P572" s="30">
        <v>1</v>
      </c>
      <c r="Q572" s="30" t="s">
        <v>866</v>
      </c>
    </row>
    <row r="573" spans="1:17" x14ac:dyDescent="0.2">
      <c r="A573" s="54">
        <v>2333057</v>
      </c>
      <c r="B573" s="30" t="s">
        <v>78</v>
      </c>
      <c r="C573" s="30" t="s">
        <v>16</v>
      </c>
      <c r="D573" s="36" t="s">
        <v>1252</v>
      </c>
      <c r="E573" s="30" t="s">
        <v>1251</v>
      </c>
      <c r="F573" s="30" t="s">
        <v>47</v>
      </c>
      <c r="G573" s="34">
        <v>5006.7299999999996</v>
      </c>
      <c r="H573" s="35"/>
      <c r="I573" s="33"/>
      <c r="J573" s="34">
        <v>5006.7299999999996</v>
      </c>
      <c r="K573" s="33">
        <v>45946</v>
      </c>
      <c r="L573" s="34"/>
      <c r="M573" s="33">
        <v>46311</v>
      </c>
      <c r="N573" s="34"/>
      <c r="O573" s="31">
        <v>46676</v>
      </c>
      <c r="P573" s="30">
        <v>1</v>
      </c>
      <c r="Q573" s="30" t="s">
        <v>866</v>
      </c>
    </row>
    <row r="574" spans="1:17" x14ac:dyDescent="0.2">
      <c r="A574" s="54">
        <v>2333057</v>
      </c>
      <c r="B574" s="30" t="s">
        <v>78</v>
      </c>
      <c r="C574" s="30" t="s">
        <v>16</v>
      </c>
      <c r="D574" s="36" t="s">
        <v>1250</v>
      </c>
      <c r="E574" s="30" t="s">
        <v>1249</v>
      </c>
      <c r="F574" s="30" t="s">
        <v>562</v>
      </c>
      <c r="G574" s="34">
        <v>7173.87</v>
      </c>
      <c r="H574" s="35"/>
      <c r="I574" s="33"/>
      <c r="J574" s="34">
        <v>7173.87</v>
      </c>
      <c r="K574" s="33">
        <v>45946</v>
      </c>
      <c r="L574" s="34"/>
      <c r="M574" s="33">
        <v>46311</v>
      </c>
      <c r="N574" s="34"/>
      <c r="O574" s="31">
        <v>46676</v>
      </c>
      <c r="P574" s="30">
        <v>1</v>
      </c>
      <c r="Q574" s="30" t="s">
        <v>866</v>
      </c>
    </row>
    <row r="575" spans="1:17" x14ac:dyDescent="0.2">
      <c r="A575" s="54">
        <v>2333057</v>
      </c>
      <c r="B575" s="30" t="s">
        <v>78</v>
      </c>
      <c r="C575" s="30" t="s">
        <v>16</v>
      </c>
      <c r="D575" s="36" t="s">
        <v>1248</v>
      </c>
      <c r="E575" s="30" t="s">
        <v>1247</v>
      </c>
      <c r="F575" s="30" t="s">
        <v>56</v>
      </c>
      <c r="G575" s="34">
        <v>2957.3</v>
      </c>
      <c r="H575" s="35"/>
      <c r="I575" s="33"/>
      <c r="J575" s="34">
        <v>2957.3</v>
      </c>
      <c r="K575" s="33">
        <v>45946</v>
      </c>
      <c r="L575" s="34"/>
      <c r="M575" s="33">
        <v>46311</v>
      </c>
      <c r="N575" s="34"/>
      <c r="O575" s="31">
        <v>46676</v>
      </c>
      <c r="P575" s="30">
        <v>1</v>
      </c>
      <c r="Q575" s="30" t="s">
        <v>866</v>
      </c>
    </row>
    <row r="576" spans="1:17" x14ac:dyDescent="0.2">
      <c r="A576" s="54">
        <v>2333057</v>
      </c>
      <c r="B576" s="30" t="s">
        <v>78</v>
      </c>
      <c r="C576" s="30" t="s">
        <v>16</v>
      </c>
      <c r="D576" s="36" t="s">
        <v>1246</v>
      </c>
      <c r="E576" s="30" t="s">
        <v>1245</v>
      </c>
      <c r="F576" s="30" t="s">
        <v>860</v>
      </c>
      <c r="G576" s="34">
        <v>2386.1</v>
      </c>
      <c r="H576" s="35"/>
      <c r="I576" s="33"/>
      <c r="J576" s="34">
        <v>2386.1</v>
      </c>
      <c r="K576" s="33">
        <v>45946</v>
      </c>
      <c r="L576" s="34"/>
      <c r="M576" s="33">
        <v>46311</v>
      </c>
      <c r="N576" s="34"/>
      <c r="O576" s="31">
        <v>46676</v>
      </c>
      <c r="P576" s="30">
        <v>1</v>
      </c>
      <c r="Q576" s="30" t="s">
        <v>866</v>
      </c>
    </row>
    <row r="577" spans="1:17" x14ac:dyDescent="0.2">
      <c r="A577" s="54">
        <v>2333057</v>
      </c>
      <c r="B577" s="30" t="s">
        <v>78</v>
      </c>
      <c r="C577" s="30" t="s">
        <v>36</v>
      </c>
      <c r="D577" s="36" t="s">
        <v>1244</v>
      </c>
      <c r="E577" s="30" t="s">
        <v>1243</v>
      </c>
      <c r="F577" s="30" t="s">
        <v>46</v>
      </c>
      <c r="G577" s="34">
        <v>36406.839999999997</v>
      </c>
      <c r="H577" s="35"/>
      <c r="I577" s="33"/>
      <c r="J577" s="34">
        <v>36406.839999999997</v>
      </c>
      <c r="K577" s="33">
        <v>45946</v>
      </c>
      <c r="L577" s="34"/>
      <c r="M577" s="33">
        <v>46311</v>
      </c>
      <c r="N577" s="34"/>
      <c r="O577" s="31">
        <v>46676</v>
      </c>
      <c r="P577" s="30">
        <v>1</v>
      </c>
      <c r="Q577" s="30" t="s">
        <v>866</v>
      </c>
    </row>
    <row r="578" spans="1:17" x14ac:dyDescent="0.2">
      <c r="A578" s="54">
        <v>2333057</v>
      </c>
      <c r="B578" s="30" t="s">
        <v>78</v>
      </c>
      <c r="C578" s="30" t="s">
        <v>36</v>
      </c>
      <c r="D578" s="36" t="s">
        <v>1242</v>
      </c>
      <c r="E578" s="30" t="s">
        <v>1241</v>
      </c>
      <c r="F578" s="30" t="s">
        <v>47</v>
      </c>
      <c r="G578" s="34">
        <v>9994.49</v>
      </c>
      <c r="H578" s="35"/>
      <c r="I578" s="33"/>
      <c r="J578" s="34">
        <v>9994.49</v>
      </c>
      <c r="K578" s="33">
        <v>45946</v>
      </c>
      <c r="L578" s="34"/>
      <c r="M578" s="33">
        <v>46311</v>
      </c>
      <c r="N578" s="34"/>
      <c r="O578" s="31">
        <v>46676</v>
      </c>
      <c r="P578" s="30">
        <v>1</v>
      </c>
      <c r="Q578" s="30" t="s">
        <v>866</v>
      </c>
    </row>
    <row r="579" spans="1:17" x14ac:dyDescent="0.2">
      <c r="A579" s="54">
        <v>2333057</v>
      </c>
      <c r="B579" s="30" t="s">
        <v>78</v>
      </c>
      <c r="C579" s="30" t="s">
        <v>36</v>
      </c>
      <c r="D579" s="36" t="s">
        <v>1240</v>
      </c>
      <c r="E579" s="30" t="s">
        <v>1239</v>
      </c>
      <c r="F579" s="30" t="s">
        <v>562</v>
      </c>
      <c r="G579" s="34">
        <v>37960.51</v>
      </c>
      <c r="H579" s="35"/>
      <c r="I579" s="33"/>
      <c r="J579" s="34">
        <v>37960.51</v>
      </c>
      <c r="K579" s="33">
        <v>45946</v>
      </c>
      <c r="L579" s="34"/>
      <c r="M579" s="33">
        <v>46311</v>
      </c>
      <c r="N579" s="34"/>
      <c r="O579" s="31">
        <v>46676</v>
      </c>
      <c r="P579" s="30">
        <v>1</v>
      </c>
      <c r="Q579" s="30" t="s">
        <v>866</v>
      </c>
    </row>
    <row r="580" spans="1:17" x14ac:dyDescent="0.2">
      <c r="A580" s="54">
        <v>2333057</v>
      </c>
      <c r="B580" s="30" t="s">
        <v>78</v>
      </c>
      <c r="C580" s="30" t="s">
        <v>36</v>
      </c>
      <c r="D580" s="36" t="s">
        <v>1238</v>
      </c>
      <c r="E580" s="30" t="s">
        <v>1237</v>
      </c>
      <c r="F580" s="30" t="s">
        <v>56</v>
      </c>
      <c r="G580" s="34">
        <v>5333.49</v>
      </c>
      <c r="H580" s="35"/>
      <c r="I580" s="33"/>
      <c r="J580" s="34">
        <v>5333.49</v>
      </c>
      <c r="K580" s="33">
        <v>45946</v>
      </c>
      <c r="L580" s="34"/>
      <c r="M580" s="33">
        <v>46311</v>
      </c>
      <c r="N580" s="34"/>
      <c r="O580" s="31">
        <v>46676</v>
      </c>
      <c r="P580" s="30">
        <v>1</v>
      </c>
      <c r="Q580" s="30" t="s">
        <v>866</v>
      </c>
    </row>
    <row r="581" spans="1:17" x14ac:dyDescent="0.2">
      <c r="A581" s="54">
        <v>2333057</v>
      </c>
      <c r="B581" s="30" t="s">
        <v>78</v>
      </c>
      <c r="C581" s="30" t="s">
        <v>36</v>
      </c>
      <c r="D581" s="36" t="s">
        <v>1236</v>
      </c>
      <c r="E581" s="30" t="s">
        <v>1235</v>
      </c>
      <c r="F581" s="30" t="s">
        <v>860</v>
      </c>
      <c r="G581" s="34">
        <v>2226.15</v>
      </c>
      <c r="H581" s="35"/>
      <c r="I581" s="33"/>
      <c r="J581" s="34">
        <v>2226.15</v>
      </c>
      <c r="K581" s="33">
        <v>45946</v>
      </c>
      <c r="L581" s="34"/>
      <c r="M581" s="33">
        <v>46311</v>
      </c>
      <c r="N581" s="34"/>
      <c r="O581" s="31">
        <v>46676</v>
      </c>
      <c r="P581" s="30">
        <v>1</v>
      </c>
      <c r="Q581" s="30" t="s">
        <v>866</v>
      </c>
    </row>
    <row r="582" spans="1:17" x14ac:dyDescent="0.2">
      <c r="A582" s="54">
        <v>2333057</v>
      </c>
      <c r="B582" s="30" t="s">
        <v>78</v>
      </c>
      <c r="C582" s="30" t="s">
        <v>36</v>
      </c>
      <c r="D582" s="36" t="s">
        <v>1234</v>
      </c>
      <c r="E582" s="30" t="s">
        <v>1233</v>
      </c>
      <c r="F582" s="30" t="s">
        <v>329</v>
      </c>
      <c r="G582" s="34">
        <v>1924.47</v>
      </c>
      <c r="H582" s="35"/>
      <c r="I582" s="33"/>
      <c r="J582" s="34">
        <v>1924.47</v>
      </c>
      <c r="K582" s="33">
        <v>45946</v>
      </c>
      <c r="L582" s="34"/>
      <c r="M582" s="33">
        <v>46311</v>
      </c>
      <c r="N582" s="34"/>
      <c r="O582" s="31">
        <v>46676</v>
      </c>
      <c r="P582" s="30">
        <v>10</v>
      </c>
      <c r="Q582" s="30" t="s">
        <v>866</v>
      </c>
    </row>
    <row r="583" spans="1:17" x14ac:dyDescent="0.2">
      <c r="A583" s="54">
        <v>2333057</v>
      </c>
      <c r="B583" s="30" t="s">
        <v>78</v>
      </c>
      <c r="C583" s="30" t="s">
        <v>36</v>
      </c>
      <c r="D583" s="36" t="s">
        <v>1232</v>
      </c>
      <c r="E583" s="30" t="s">
        <v>1231</v>
      </c>
      <c r="F583" s="30" t="s">
        <v>329</v>
      </c>
      <c r="G583" s="34">
        <v>2277.5</v>
      </c>
      <c r="H583" s="35"/>
      <c r="I583" s="33"/>
      <c r="J583" s="34">
        <v>2277.5</v>
      </c>
      <c r="K583" s="33">
        <v>45946</v>
      </c>
      <c r="L583" s="34"/>
      <c r="M583" s="33">
        <v>46311</v>
      </c>
      <c r="N583" s="34"/>
      <c r="O583" s="31">
        <v>46676</v>
      </c>
      <c r="P583" s="30">
        <v>10</v>
      </c>
      <c r="Q583" s="30" t="s">
        <v>866</v>
      </c>
    </row>
    <row r="584" spans="1:17" x14ac:dyDescent="0.2">
      <c r="A584" s="54">
        <v>2333057</v>
      </c>
      <c r="B584" s="30" t="s">
        <v>78</v>
      </c>
      <c r="C584" s="30" t="s">
        <v>18</v>
      </c>
      <c r="D584" s="36" t="s">
        <v>1230</v>
      </c>
      <c r="E584" s="30" t="s">
        <v>1229</v>
      </c>
      <c r="F584" s="30" t="s">
        <v>46</v>
      </c>
      <c r="G584" s="34">
        <v>4480.08</v>
      </c>
      <c r="H584" s="35"/>
      <c r="I584" s="33"/>
      <c r="J584" s="34">
        <v>4480.08</v>
      </c>
      <c r="K584" s="33">
        <v>45946</v>
      </c>
      <c r="L584" s="34"/>
      <c r="M584" s="33">
        <v>46311</v>
      </c>
      <c r="N584" s="34"/>
      <c r="O584" s="31">
        <v>46676</v>
      </c>
      <c r="P584" s="30">
        <v>1</v>
      </c>
      <c r="Q584" s="30" t="s">
        <v>866</v>
      </c>
    </row>
    <row r="585" spans="1:17" x14ac:dyDescent="0.2">
      <c r="A585" s="54">
        <v>2333057</v>
      </c>
      <c r="B585" s="30" t="s">
        <v>78</v>
      </c>
      <c r="C585" s="30" t="s">
        <v>18</v>
      </c>
      <c r="D585" s="36" t="s">
        <v>1228</v>
      </c>
      <c r="E585" s="30" t="s">
        <v>1227</v>
      </c>
      <c r="F585" s="30" t="s">
        <v>47</v>
      </c>
      <c r="G585" s="34">
        <v>3358.59</v>
      </c>
      <c r="H585" s="35"/>
      <c r="I585" s="33"/>
      <c r="J585" s="34">
        <v>3358.59</v>
      </c>
      <c r="K585" s="33">
        <v>45946</v>
      </c>
      <c r="L585" s="34"/>
      <c r="M585" s="33">
        <v>46311</v>
      </c>
      <c r="N585" s="34"/>
      <c r="O585" s="31">
        <v>46676</v>
      </c>
      <c r="P585" s="30">
        <v>1</v>
      </c>
      <c r="Q585" s="30" t="s">
        <v>866</v>
      </c>
    </row>
    <row r="586" spans="1:17" x14ac:dyDescent="0.2">
      <c r="A586" s="54">
        <v>2333057</v>
      </c>
      <c r="B586" s="30" t="s">
        <v>78</v>
      </c>
      <c r="C586" s="30" t="s">
        <v>18</v>
      </c>
      <c r="D586" s="36" t="s">
        <v>1226</v>
      </c>
      <c r="E586" s="30" t="s">
        <v>1123</v>
      </c>
      <c r="F586" s="30" t="s">
        <v>520</v>
      </c>
      <c r="G586" s="34">
        <v>2950.78</v>
      </c>
      <c r="H586" s="35"/>
      <c r="I586" s="33"/>
      <c r="J586" s="34">
        <v>2950.78</v>
      </c>
      <c r="K586" s="33">
        <v>45946</v>
      </c>
      <c r="L586" s="34"/>
      <c r="M586" s="33">
        <v>46311</v>
      </c>
      <c r="N586" s="34"/>
      <c r="O586" s="31">
        <v>46676</v>
      </c>
      <c r="P586" s="30">
        <v>1</v>
      </c>
      <c r="Q586" s="30" t="s">
        <v>866</v>
      </c>
    </row>
    <row r="587" spans="1:17" x14ac:dyDescent="0.2">
      <c r="A587" s="54">
        <v>2333057</v>
      </c>
      <c r="B587" s="30" t="s">
        <v>78</v>
      </c>
      <c r="C587" s="30" t="s">
        <v>18</v>
      </c>
      <c r="D587" s="36" t="s">
        <v>1225</v>
      </c>
      <c r="E587" s="30" t="s">
        <v>1224</v>
      </c>
      <c r="F587" s="30" t="s">
        <v>56</v>
      </c>
      <c r="G587" s="34">
        <v>2135.15</v>
      </c>
      <c r="H587" s="35"/>
      <c r="I587" s="33"/>
      <c r="J587" s="34">
        <v>2135.15</v>
      </c>
      <c r="K587" s="33">
        <v>45946</v>
      </c>
      <c r="L587" s="34"/>
      <c r="M587" s="33">
        <v>46311</v>
      </c>
      <c r="N587" s="34"/>
      <c r="O587" s="31">
        <v>46676</v>
      </c>
      <c r="P587" s="30">
        <v>1</v>
      </c>
      <c r="Q587" s="30" t="s">
        <v>866</v>
      </c>
    </row>
    <row r="588" spans="1:17" x14ac:dyDescent="0.2">
      <c r="A588" s="54">
        <v>2333057</v>
      </c>
      <c r="B588" s="30" t="s">
        <v>78</v>
      </c>
      <c r="C588" s="30" t="s">
        <v>968</v>
      </c>
      <c r="D588" s="36">
        <v>801</v>
      </c>
      <c r="E588" s="37" t="s">
        <v>1223</v>
      </c>
      <c r="F588" s="30" t="s">
        <v>57</v>
      </c>
      <c r="G588" s="34">
        <v>2476.94</v>
      </c>
      <c r="H588" s="30"/>
      <c r="I588" s="33"/>
      <c r="J588" s="30">
        <v>2476.94</v>
      </c>
      <c r="K588" s="33">
        <v>45946</v>
      </c>
      <c r="L588" s="34"/>
      <c r="M588" s="33">
        <v>46311</v>
      </c>
      <c r="N588" s="34"/>
      <c r="O588" s="31">
        <v>46676</v>
      </c>
      <c r="P588" s="30">
        <v>2</v>
      </c>
      <c r="Q588" s="30" t="s">
        <v>866</v>
      </c>
    </row>
    <row r="589" spans="1:17" x14ac:dyDescent="0.2">
      <c r="A589" s="54">
        <v>2333057</v>
      </c>
      <c r="B589" s="30" t="s">
        <v>78</v>
      </c>
      <c r="C589" s="30" t="s">
        <v>968</v>
      </c>
      <c r="D589" s="36">
        <v>802</v>
      </c>
      <c r="E589" s="37" t="s">
        <v>1222</v>
      </c>
      <c r="F589" s="30" t="s">
        <v>48</v>
      </c>
      <c r="G589" s="34">
        <v>854.2</v>
      </c>
      <c r="H589" s="30"/>
      <c r="I589" s="33"/>
      <c r="J589" s="30">
        <v>854.2</v>
      </c>
      <c r="K589" s="33">
        <v>45946</v>
      </c>
      <c r="L589" s="34"/>
      <c r="M589" s="33">
        <v>46311</v>
      </c>
      <c r="N589" s="34"/>
      <c r="O589" s="31">
        <v>46676</v>
      </c>
      <c r="P589" s="30">
        <v>2</v>
      </c>
      <c r="Q589" s="30" t="s">
        <v>866</v>
      </c>
    </row>
    <row r="590" spans="1:17" x14ac:dyDescent="0.2">
      <c r="A590" s="54">
        <v>2333057</v>
      </c>
      <c r="B590" s="30" t="s">
        <v>78</v>
      </c>
      <c r="C590" s="30" t="s">
        <v>968</v>
      </c>
      <c r="D590" s="36">
        <v>803</v>
      </c>
      <c r="E590" s="37" t="s">
        <v>1221</v>
      </c>
      <c r="F590" s="30" t="s">
        <v>520</v>
      </c>
      <c r="G590" s="34">
        <v>2476.94</v>
      </c>
      <c r="H590" s="30"/>
      <c r="I590" s="33"/>
      <c r="J590" s="30">
        <v>2476.94</v>
      </c>
      <c r="K590" s="33">
        <v>45946</v>
      </c>
      <c r="L590" s="34"/>
      <c r="M590" s="33">
        <v>46311</v>
      </c>
      <c r="N590" s="34"/>
      <c r="O590" s="31">
        <v>46676</v>
      </c>
      <c r="P590" s="30">
        <v>2</v>
      </c>
      <c r="Q590" s="30" t="s">
        <v>866</v>
      </c>
    </row>
    <row r="591" spans="1:17" x14ac:dyDescent="0.2">
      <c r="A591" s="54">
        <v>2333057</v>
      </c>
      <c r="B591" s="30" t="s">
        <v>78</v>
      </c>
      <c r="C591" s="30" t="s">
        <v>968</v>
      </c>
      <c r="D591" s="36">
        <v>804</v>
      </c>
      <c r="E591" s="37" t="s">
        <v>1220</v>
      </c>
      <c r="F591" s="30" t="s">
        <v>54</v>
      </c>
      <c r="G591" s="34">
        <v>1046.3399999999999</v>
      </c>
      <c r="H591" s="30"/>
      <c r="I591" s="33"/>
      <c r="J591" s="30">
        <v>1046.3399999999999</v>
      </c>
      <c r="K591" s="33">
        <v>45946</v>
      </c>
      <c r="L591" s="34"/>
      <c r="M591" s="33">
        <v>46311</v>
      </c>
      <c r="N591" s="34"/>
      <c r="O591" s="31">
        <v>46676</v>
      </c>
      <c r="P591" s="30">
        <v>2</v>
      </c>
      <c r="Q591" s="30" t="s">
        <v>866</v>
      </c>
    </row>
    <row r="592" spans="1:17" x14ac:dyDescent="0.2">
      <c r="A592" s="54">
        <v>2333057</v>
      </c>
      <c r="B592" s="30" t="s">
        <v>78</v>
      </c>
      <c r="C592" s="30" t="s">
        <v>968</v>
      </c>
      <c r="D592" s="36">
        <v>805</v>
      </c>
      <c r="E592" s="37" t="s">
        <v>1219</v>
      </c>
      <c r="F592" s="30" t="s">
        <v>863</v>
      </c>
      <c r="G592" s="34">
        <v>854.2</v>
      </c>
      <c r="H592" s="30"/>
      <c r="I592" s="33"/>
      <c r="J592" s="30">
        <v>854.2</v>
      </c>
      <c r="K592" s="33">
        <v>45946</v>
      </c>
      <c r="L592" s="34"/>
      <c r="M592" s="33">
        <v>46311</v>
      </c>
      <c r="N592" s="34"/>
      <c r="O592" s="31">
        <v>46676</v>
      </c>
      <c r="P592" s="30">
        <v>2</v>
      </c>
      <c r="Q592" s="30" t="s">
        <v>866</v>
      </c>
    </row>
    <row r="593" spans="1:17" x14ac:dyDescent="0.2">
      <c r="A593" s="54">
        <v>2333057</v>
      </c>
      <c r="B593" s="30" t="s">
        <v>78</v>
      </c>
      <c r="C593" s="30" t="s">
        <v>31</v>
      </c>
      <c r="D593" s="36" t="s">
        <v>1218</v>
      </c>
      <c r="E593" s="30" t="s">
        <v>1217</v>
      </c>
      <c r="F593" s="30" t="s">
        <v>57</v>
      </c>
      <c r="G593" s="34">
        <v>3795.85</v>
      </c>
      <c r="H593" s="35"/>
      <c r="I593" s="33"/>
      <c r="J593" s="34">
        <v>3795.85</v>
      </c>
      <c r="K593" s="33">
        <v>45946</v>
      </c>
      <c r="L593" s="34"/>
      <c r="M593" s="33">
        <v>46311</v>
      </c>
      <c r="N593" s="34"/>
      <c r="O593" s="31">
        <v>46676</v>
      </c>
      <c r="P593" s="30">
        <v>1</v>
      </c>
      <c r="Q593" s="30" t="s">
        <v>866</v>
      </c>
    </row>
    <row r="594" spans="1:17" x14ac:dyDescent="0.2">
      <c r="A594" s="54">
        <v>2333057</v>
      </c>
      <c r="B594" s="30" t="s">
        <v>78</v>
      </c>
      <c r="C594" s="30" t="s">
        <v>31</v>
      </c>
      <c r="D594" s="36" t="s">
        <v>1216</v>
      </c>
      <c r="E594" s="30" t="s">
        <v>1215</v>
      </c>
      <c r="F594" s="30" t="s">
        <v>48</v>
      </c>
      <c r="G594" s="34">
        <v>2162.71</v>
      </c>
      <c r="H594" s="35"/>
      <c r="I594" s="33"/>
      <c r="J594" s="34">
        <v>2162.71</v>
      </c>
      <c r="K594" s="33">
        <v>45946</v>
      </c>
      <c r="L594" s="34"/>
      <c r="M594" s="33">
        <v>46311</v>
      </c>
      <c r="N594" s="34"/>
      <c r="O594" s="31">
        <v>46676</v>
      </c>
      <c r="P594" s="30">
        <v>1</v>
      </c>
      <c r="Q594" s="30" t="s">
        <v>866</v>
      </c>
    </row>
    <row r="595" spans="1:17" x14ac:dyDescent="0.2">
      <c r="A595" s="54">
        <v>2333057</v>
      </c>
      <c r="B595" s="30" t="s">
        <v>78</v>
      </c>
      <c r="C595" s="30" t="s">
        <v>31</v>
      </c>
      <c r="D595" s="36" t="s">
        <v>1214</v>
      </c>
      <c r="E595" s="30" t="s">
        <v>1213</v>
      </c>
      <c r="F595" s="30" t="s">
        <v>520</v>
      </c>
      <c r="G595" s="34">
        <v>3795.85</v>
      </c>
      <c r="H595" s="35"/>
      <c r="I595" s="33"/>
      <c r="J595" s="34">
        <v>3795.85</v>
      </c>
      <c r="K595" s="33">
        <v>45946</v>
      </c>
      <c r="L595" s="34"/>
      <c r="M595" s="33">
        <v>46311</v>
      </c>
      <c r="N595" s="34"/>
      <c r="O595" s="31">
        <v>46676</v>
      </c>
      <c r="P595" s="30">
        <v>1</v>
      </c>
      <c r="Q595" s="30" t="s">
        <v>866</v>
      </c>
    </row>
    <row r="596" spans="1:17" x14ac:dyDescent="0.2">
      <c r="A596" s="54">
        <v>2333057</v>
      </c>
      <c r="B596" s="30" t="s">
        <v>78</v>
      </c>
      <c r="C596" s="30" t="s">
        <v>31</v>
      </c>
      <c r="D596" s="36" t="s">
        <v>1212</v>
      </c>
      <c r="E596" s="30" t="s">
        <v>1211</v>
      </c>
      <c r="F596" s="30" t="s">
        <v>54</v>
      </c>
      <c r="G596" s="34">
        <v>2162.71</v>
      </c>
      <c r="H596" s="35"/>
      <c r="I596" s="33"/>
      <c r="J596" s="34">
        <v>2162.71</v>
      </c>
      <c r="K596" s="33">
        <v>45946</v>
      </c>
      <c r="L596" s="34"/>
      <c r="M596" s="33">
        <v>46311</v>
      </c>
      <c r="N596" s="34"/>
      <c r="O596" s="31">
        <v>46676</v>
      </c>
      <c r="P596" s="30">
        <v>1</v>
      </c>
      <c r="Q596" s="30" t="s">
        <v>866</v>
      </c>
    </row>
    <row r="597" spans="1:17" x14ac:dyDescent="0.2">
      <c r="A597" s="54">
        <v>2333057</v>
      </c>
      <c r="B597" s="30" t="s">
        <v>78</v>
      </c>
      <c r="C597" s="30" t="s">
        <v>31</v>
      </c>
      <c r="D597" s="36" t="s">
        <v>1210</v>
      </c>
      <c r="E597" s="30" t="s">
        <v>1209</v>
      </c>
      <c r="F597" s="30" t="s">
        <v>863</v>
      </c>
      <c r="G597" s="34">
        <v>1473.83</v>
      </c>
      <c r="H597" s="35"/>
      <c r="I597" s="33"/>
      <c r="J597" s="34">
        <v>1473.83</v>
      </c>
      <c r="K597" s="33">
        <v>45946</v>
      </c>
      <c r="L597" s="34"/>
      <c r="M597" s="33">
        <v>46311</v>
      </c>
      <c r="N597" s="34"/>
      <c r="O597" s="31">
        <v>46676</v>
      </c>
      <c r="P597" s="30">
        <v>1</v>
      </c>
      <c r="Q597" s="30" t="s">
        <v>866</v>
      </c>
    </row>
    <row r="598" spans="1:17" x14ac:dyDescent="0.2">
      <c r="A598" s="54">
        <v>2333057</v>
      </c>
      <c r="B598" s="30" t="s">
        <v>78</v>
      </c>
      <c r="C598" s="30" t="s">
        <v>32</v>
      </c>
      <c r="D598" s="36" t="s">
        <v>1208</v>
      </c>
      <c r="E598" s="30" t="s">
        <v>1207</v>
      </c>
      <c r="F598" s="30" t="s">
        <v>57</v>
      </c>
      <c r="G598" s="34">
        <v>5114.76</v>
      </c>
      <c r="H598" s="35"/>
      <c r="I598" s="33"/>
      <c r="J598" s="34">
        <v>5114.76</v>
      </c>
      <c r="K598" s="33">
        <v>45946</v>
      </c>
      <c r="L598" s="34"/>
      <c r="M598" s="33">
        <v>46311</v>
      </c>
      <c r="N598" s="34"/>
      <c r="O598" s="31">
        <v>46676</v>
      </c>
      <c r="P598" s="30">
        <v>1</v>
      </c>
      <c r="Q598" s="30" t="s">
        <v>866</v>
      </c>
    </row>
    <row r="599" spans="1:17" x14ac:dyDescent="0.2">
      <c r="A599" s="54">
        <v>2333057</v>
      </c>
      <c r="B599" s="30" t="s">
        <v>78</v>
      </c>
      <c r="C599" s="30" t="s">
        <v>32</v>
      </c>
      <c r="D599" s="36" t="s">
        <v>1206</v>
      </c>
      <c r="E599" s="30" t="s">
        <v>1205</v>
      </c>
      <c r="F599" s="30" t="s">
        <v>48</v>
      </c>
      <c r="G599" s="34">
        <v>2969.27</v>
      </c>
      <c r="H599" s="35"/>
      <c r="I599" s="33"/>
      <c r="J599" s="34">
        <v>2969.27</v>
      </c>
      <c r="K599" s="33">
        <v>45946</v>
      </c>
      <c r="L599" s="34"/>
      <c r="M599" s="33">
        <v>46311</v>
      </c>
      <c r="N599" s="34"/>
      <c r="O599" s="31">
        <v>46676</v>
      </c>
      <c r="P599" s="30">
        <v>1</v>
      </c>
      <c r="Q599" s="30" t="s">
        <v>866</v>
      </c>
    </row>
    <row r="600" spans="1:17" x14ac:dyDescent="0.2">
      <c r="A600" s="54">
        <v>2333057</v>
      </c>
      <c r="B600" s="30" t="s">
        <v>78</v>
      </c>
      <c r="C600" s="30" t="s">
        <v>32</v>
      </c>
      <c r="D600" s="36" t="s">
        <v>1204</v>
      </c>
      <c r="E600" s="30" t="s">
        <v>1203</v>
      </c>
      <c r="F600" s="30" t="s">
        <v>520</v>
      </c>
      <c r="G600" s="34">
        <v>6173.84</v>
      </c>
      <c r="H600" s="35"/>
      <c r="I600" s="33"/>
      <c r="J600" s="34">
        <v>6173.84</v>
      </c>
      <c r="K600" s="33">
        <v>45946</v>
      </c>
      <c r="L600" s="34"/>
      <c r="M600" s="33">
        <v>46311</v>
      </c>
      <c r="N600" s="34"/>
      <c r="O600" s="31">
        <v>46676</v>
      </c>
      <c r="P600" s="30">
        <v>1</v>
      </c>
      <c r="Q600" s="30" t="s">
        <v>866</v>
      </c>
    </row>
    <row r="601" spans="1:17" x14ac:dyDescent="0.2">
      <c r="A601" s="54">
        <v>2333057</v>
      </c>
      <c r="B601" s="30" t="s">
        <v>78</v>
      </c>
      <c r="C601" s="30" t="s">
        <v>32</v>
      </c>
      <c r="D601" s="36" t="s">
        <v>1202</v>
      </c>
      <c r="E601" s="30" t="s">
        <v>1201</v>
      </c>
      <c r="F601" s="30" t="s">
        <v>54</v>
      </c>
      <c r="G601" s="34">
        <v>2969.27</v>
      </c>
      <c r="H601" s="35"/>
      <c r="I601" s="33"/>
      <c r="J601" s="34">
        <v>2969.27</v>
      </c>
      <c r="K601" s="33">
        <v>45946</v>
      </c>
      <c r="L601" s="34"/>
      <c r="M601" s="33">
        <v>46311</v>
      </c>
      <c r="N601" s="34"/>
      <c r="O601" s="31">
        <v>46676</v>
      </c>
      <c r="P601" s="30">
        <v>1</v>
      </c>
      <c r="Q601" s="30" t="s">
        <v>866</v>
      </c>
    </row>
    <row r="602" spans="1:17" x14ac:dyDescent="0.2">
      <c r="A602" s="54">
        <v>2333057</v>
      </c>
      <c r="B602" s="30" t="s">
        <v>78</v>
      </c>
      <c r="C602" s="30" t="s">
        <v>32</v>
      </c>
      <c r="D602" s="36" t="s">
        <v>1200</v>
      </c>
      <c r="E602" s="30" t="s">
        <v>1199</v>
      </c>
      <c r="F602" s="30" t="s">
        <v>863</v>
      </c>
      <c r="G602" s="34">
        <v>2969.27</v>
      </c>
      <c r="H602" s="35"/>
      <c r="I602" s="33"/>
      <c r="J602" s="34">
        <v>2969.27</v>
      </c>
      <c r="K602" s="33">
        <v>45946</v>
      </c>
      <c r="L602" s="34"/>
      <c r="M602" s="33">
        <v>46311</v>
      </c>
      <c r="N602" s="34"/>
      <c r="O602" s="31">
        <v>46676</v>
      </c>
      <c r="P602" s="30">
        <v>1</v>
      </c>
      <c r="Q602" s="30" t="s">
        <v>866</v>
      </c>
    </row>
    <row r="603" spans="1:17" x14ac:dyDescent="0.2">
      <c r="A603" s="54">
        <v>2333057</v>
      </c>
      <c r="B603" s="30" t="s">
        <v>78</v>
      </c>
      <c r="C603" s="30" t="s">
        <v>33</v>
      </c>
      <c r="D603" s="36" t="s">
        <v>1198</v>
      </c>
      <c r="E603" s="30" t="s">
        <v>1197</v>
      </c>
      <c r="F603" s="30" t="s">
        <v>57</v>
      </c>
      <c r="G603" s="34">
        <v>16034.69</v>
      </c>
      <c r="H603" s="35"/>
      <c r="I603" s="33"/>
      <c r="J603" s="34">
        <v>16034.69</v>
      </c>
      <c r="K603" s="33">
        <v>45946</v>
      </c>
      <c r="L603" s="34"/>
      <c r="M603" s="33">
        <v>46311</v>
      </c>
      <c r="N603" s="34"/>
      <c r="O603" s="31">
        <v>46676</v>
      </c>
      <c r="P603" s="30">
        <v>1</v>
      </c>
      <c r="Q603" s="30" t="s">
        <v>866</v>
      </c>
    </row>
    <row r="604" spans="1:17" x14ac:dyDescent="0.2">
      <c r="A604" s="54">
        <v>2333057</v>
      </c>
      <c r="B604" s="30" t="s">
        <v>78</v>
      </c>
      <c r="C604" s="30" t="s">
        <v>33</v>
      </c>
      <c r="D604" s="36" t="s">
        <v>1196</v>
      </c>
      <c r="E604" s="30" t="s">
        <v>1195</v>
      </c>
      <c r="F604" s="30" t="s">
        <v>48</v>
      </c>
      <c r="G604" s="34">
        <v>3677.13</v>
      </c>
      <c r="H604" s="35"/>
      <c r="I604" s="33"/>
      <c r="J604" s="34">
        <v>3677.13</v>
      </c>
      <c r="K604" s="33">
        <v>45946</v>
      </c>
      <c r="L604" s="34"/>
      <c r="M604" s="33">
        <v>46311</v>
      </c>
      <c r="N604" s="34"/>
      <c r="O604" s="31">
        <v>46676</v>
      </c>
      <c r="P604" s="30">
        <v>1</v>
      </c>
      <c r="Q604" s="30" t="s">
        <v>866</v>
      </c>
    </row>
    <row r="605" spans="1:17" x14ac:dyDescent="0.2">
      <c r="A605" s="54">
        <v>2333057</v>
      </c>
      <c r="B605" s="30" t="s">
        <v>78</v>
      </c>
      <c r="C605" s="30" t="s">
        <v>33</v>
      </c>
      <c r="D605" s="36" t="s">
        <v>1194</v>
      </c>
      <c r="E605" s="30" t="s">
        <v>1193</v>
      </c>
      <c r="F605" s="30" t="s">
        <v>520</v>
      </c>
      <c r="G605" s="34">
        <v>13683.76</v>
      </c>
      <c r="H605" s="35"/>
      <c r="I605" s="33"/>
      <c r="J605" s="34">
        <v>13683.76</v>
      </c>
      <c r="K605" s="33">
        <v>45946</v>
      </c>
      <c r="L605" s="34"/>
      <c r="M605" s="33">
        <v>46311</v>
      </c>
      <c r="N605" s="34"/>
      <c r="O605" s="31">
        <v>46676</v>
      </c>
      <c r="P605" s="30">
        <v>1</v>
      </c>
      <c r="Q605" s="30" t="s">
        <v>866</v>
      </c>
    </row>
    <row r="606" spans="1:17" x14ac:dyDescent="0.2">
      <c r="A606" s="54">
        <v>2333057</v>
      </c>
      <c r="B606" s="30" t="s">
        <v>78</v>
      </c>
      <c r="C606" s="30" t="s">
        <v>33</v>
      </c>
      <c r="D606" s="36" t="s">
        <v>1192</v>
      </c>
      <c r="E606" s="30" t="s">
        <v>1191</v>
      </c>
      <c r="F606" s="30" t="s">
        <v>54</v>
      </c>
      <c r="G606" s="34">
        <v>10006.64</v>
      </c>
      <c r="H606" s="35"/>
      <c r="I606" s="33"/>
      <c r="J606" s="34">
        <v>10006.64</v>
      </c>
      <c r="K606" s="33">
        <v>45946</v>
      </c>
      <c r="L606" s="34"/>
      <c r="M606" s="33">
        <v>46311</v>
      </c>
      <c r="N606" s="34"/>
      <c r="O606" s="31">
        <v>46676</v>
      </c>
      <c r="P606" s="30">
        <v>1</v>
      </c>
      <c r="Q606" s="30" t="s">
        <v>866</v>
      </c>
    </row>
    <row r="607" spans="1:17" x14ac:dyDescent="0.2">
      <c r="A607" s="54">
        <v>2333057</v>
      </c>
      <c r="B607" s="30" t="s">
        <v>78</v>
      </c>
      <c r="C607" s="30" t="s">
        <v>33</v>
      </c>
      <c r="D607" s="36" t="s">
        <v>1190</v>
      </c>
      <c r="E607" s="30" t="s">
        <v>1189</v>
      </c>
      <c r="F607" s="30" t="s">
        <v>863</v>
      </c>
      <c r="G607" s="34">
        <v>5003.33</v>
      </c>
      <c r="H607" s="35"/>
      <c r="I607" s="33"/>
      <c r="J607" s="34">
        <v>5003.33</v>
      </c>
      <c r="K607" s="33">
        <v>45946</v>
      </c>
      <c r="L607" s="34"/>
      <c r="M607" s="33">
        <v>46311</v>
      </c>
      <c r="N607" s="34"/>
      <c r="O607" s="31">
        <v>46676</v>
      </c>
      <c r="P607" s="30">
        <v>1</v>
      </c>
      <c r="Q607" s="30" t="s">
        <v>866</v>
      </c>
    </row>
    <row r="608" spans="1:17" x14ac:dyDescent="0.2">
      <c r="A608" s="54">
        <v>2333057</v>
      </c>
      <c r="B608" s="30" t="s">
        <v>78</v>
      </c>
      <c r="C608" s="30" t="s">
        <v>15</v>
      </c>
      <c r="D608" s="36" t="s">
        <v>1188</v>
      </c>
      <c r="E608" s="30" t="s">
        <v>1187</v>
      </c>
      <c r="F608" s="30" t="s">
        <v>57</v>
      </c>
      <c r="G608" s="34">
        <v>3384</v>
      </c>
      <c r="H608" s="35"/>
      <c r="I608" s="33"/>
      <c r="J608" s="34">
        <v>3384</v>
      </c>
      <c r="K608" s="33">
        <v>45946</v>
      </c>
      <c r="L608" s="34"/>
      <c r="M608" s="33">
        <v>46311</v>
      </c>
      <c r="N608" s="34"/>
      <c r="O608" s="31">
        <v>46676</v>
      </c>
      <c r="P608" s="30">
        <v>1</v>
      </c>
      <c r="Q608" s="30" t="s">
        <v>866</v>
      </c>
    </row>
    <row r="609" spans="1:17" x14ac:dyDescent="0.2">
      <c r="A609" s="54">
        <v>2333057</v>
      </c>
      <c r="B609" s="30" t="s">
        <v>78</v>
      </c>
      <c r="C609" s="30" t="s">
        <v>15</v>
      </c>
      <c r="D609" s="36" t="s">
        <v>1186</v>
      </c>
      <c r="E609" s="30" t="s">
        <v>1185</v>
      </c>
      <c r="F609" s="30" t="s">
        <v>48</v>
      </c>
      <c r="G609" s="34">
        <v>1334.55</v>
      </c>
      <c r="H609" s="35"/>
      <c r="I609" s="33"/>
      <c r="J609" s="34">
        <v>1334.55</v>
      </c>
      <c r="K609" s="33">
        <v>45946</v>
      </c>
      <c r="L609" s="34"/>
      <c r="M609" s="33">
        <v>46311</v>
      </c>
      <c r="N609" s="34"/>
      <c r="O609" s="31">
        <v>46676</v>
      </c>
      <c r="P609" s="30">
        <v>1</v>
      </c>
      <c r="Q609" s="30" t="s">
        <v>866</v>
      </c>
    </row>
    <row r="610" spans="1:17" x14ac:dyDescent="0.2">
      <c r="A610" s="54">
        <v>2333057</v>
      </c>
      <c r="B610" s="30" t="s">
        <v>78</v>
      </c>
      <c r="C610" s="30" t="s">
        <v>15</v>
      </c>
      <c r="D610" s="36" t="s">
        <v>1184</v>
      </c>
      <c r="E610" s="30" t="s">
        <v>1183</v>
      </c>
      <c r="F610" s="30" t="s">
        <v>520</v>
      </c>
      <c r="G610" s="34">
        <v>3384</v>
      </c>
      <c r="H610" s="35"/>
      <c r="I610" s="33"/>
      <c r="J610" s="34">
        <v>3384</v>
      </c>
      <c r="K610" s="33">
        <v>45946</v>
      </c>
      <c r="L610" s="34"/>
      <c r="M610" s="33">
        <v>46311</v>
      </c>
      <c r="N610" s="34"/>
      <c r="O610" s="31">
        <v>46676</v>
      </c>
      <c r="P610" s="30">
        <v>1</v>
      </c>
      <c r="Q610" s="30" t="s">
        <v>866</v>
      </c>
    </row>
    <row r="611" spans="1:17" x14ac:dyDescent="0.2">
      <c r="A611" s="54">
        <v>2333057</v>
      </c>
      <c r="B611" s="30" t="s">
        <v>78</v>
      </c>
      <c r="C611" s="30" t="s">
        <v>15</v>
      </c>
      <c r="D611" s="36" t="s">
        <v>1182</v>
      </c>
      <c r="E611" s="30" t="s">
        <v>1181</v>
      </c>
      <c r="F611" s="30" t="s">
        <v>54</v>
      </c>
      <c r="G611" s="34">
        <v>1334.55</v>
      </c>
      <c r="H611" s="35"/>
      <c r="I611" s="33"/>
      <c r="J611" s="34">
        <v>1334.55</v>
      </c>
      <c r="K611" s="33">
        <v>45946</v>
      </c>
      <c r="L611" s="34"/>
      <c r="M611" s="33">
        <v>46311</v>
      </c>
      <c r="N611" s="34"/>
      <c r="O611" s="31">
        <v>46676</v>
      </c>
      <c r="P611" s="30">
        <v>1</v>
      </c>
      <c r="Q611" s="30" t="s">
        <v>866</v>
      </c>
    </row>
    <row r="612" spans="1:17" x14ac:dyDescent="0.2">
      <c r="A612" s="54">
        <v>2333057</v>
      </c>
      <c r="B612" s="30" t="s">
        <v>78</v>
      </c>
      <c r="C612" s="30" t="s">
        <v>15</v>
      </c>
      <c r="D612" s="36" t="s">
        <v>1180</v>
      </c>
      <c r="E612" s="30" t="s">
        <v>1179</v>
      </c>
      <c r="F612" s="30" t="s">
        <v>863</v>
      </c>
      <c r="G612" s="34">
        <v>1334.55</v>
      </c>
      <c r="H612" s="35"/>
      <c r="I612" s="33"/>
      <c r="J612" s="34">
        <v>1334.55</v>
      </c>
      <c r="K612" s="33">
        <v>45946</v>
      </c>
      <c r="L612" s="34"/>
      <c r="M612" s="33">
        <v>46311</v>
      </c>
      <c r="N612" s="34"/>
      <c r="O612" s="31">
        <v>46676</v>
      </c>
      <c r="P612" s="30">
        <v>1</v>
      </c>
      <c r="Q612" s="30" t="s">
        <v>866</v>
      </c>
    </row>
    <row r="613" spans="1:17" x14ac:dyDescent="0.2">
      <c r="A613" s="54">
        <v>2333057</v>
      </c>
      <c r="B613" s="30" t="s">
        <v>78</v>
      </c>
      <c r="C613" s="30" t="s">
        <v>16</v>
      </c>
      <c r="D613" s="36" t="s">
        <v>1178</v>
      </c>
      <c r="E613" s="30" t="s">
        <v>1177</v>
      </c>
      <c r="F613" s="30" t="s">
        <v>57</v>
      </c>
      <c r="G613" s="34">
        <v>6699.31</v>
      </c>
      <c r="H613" s="35"/>
      <c r="I613" s="33"/>
      <c r="J613" s="34">
        <v>6699.31</v>
      </c>
      <c r="K613" s="33">
        <v>45946</v>
      </c>
      <c r="L613" s="34"/>
      <c r="M613" s="33">
        <v>46311</v>
      </c>
      <c r="N613" s="34"/>
      <c r="O613" s="31">
        <v>46676</v>
      </c>
      <c r="P613" s="30">
        <v>1</v>
      </c>
      <c r="Q613" s="30" t="s">
        <v>866</v>
      </c>
    </row>
    <row r="614" spans="1:17" x14ac:dyDescent="0.2">
      <c r="A614" s="54">
        <v>2333057</v>
      </c>
      <c r="B614" s="30" t="s">
        <v>78</v>
      </c>
      <c r="C614" s="30" t="s">
        <v>16</v>
      </c>
      <c r="D614" s="36" t="s">
        <v>1176</v>
      </c>
      <c r="E614" s="30" t="s">
        <v>1175</v>
      </c>
      <c r="F614" s="30" t="s">
        <v>48</v>
      </c>
      <c r="G614" s="34">
        <v>2280.19</v>
      </c>
      <c r="H614" s="35"/>
      <c r="I614" s="33"/>
      <c r="J614" s="34">
        <v>2280.19</v>
      </c>
      <c r="K614" s="33">
        <v>45946</v>
      </c>
      <c r="L614" s="34"/>
      <c r="M614" s="33">
        <v>46311</v>
      </c>
      <c r="N614" s="34"/>
      <c r="O614" s="31">
        <v>46676</v>
      </c>
      <c r="P614" s="30">
        <v>1</v>
      </c>
      <c r="Q614" s="30" t="s">
        <v>866</v>
      </c>
    </row>
    <row r="615" spans="1:17" x14ac:dyDescent="0.2">
      <c r="A615" s="54">
        <v>2333057</v>
      </c>
      <c r="B615" s="30" t="s">
        <v>78</v>
      </c>
      <c r="C615" s="30" t="s">
        <v>16</v>
      </c>
      <c r="D615" s="36" t="s">
        <v>1174</v>
      </c>
      <c r="E615" s="30" t="s">
        <v>1173</v>
      </c>
      <c r="F615" s="30" t="s">
        <v>520</v>
      </c>
      <c r="G615" s="34">
        <v>6699.31</v>
      </c>
      <c r="H615" s="35"/>
      <c r="I615" s="33"/>
      <c r="J615" s="34">
        <v>6699.31</v>
      </c>
      <c r="K615" s="33">
        <v>45946</v>
      </c>
      <c r="L615" s="34"/>
      <c r="M615" s="33">
        <v>46311</v>
      </c>
      <c r="N615" s="34"/>
      <c r="O615" s="31">
        <v>46676</v>
      </c>
      <c r="P615" s="30">
        <v>1</v>
      </c>
      <c r="Q615" s="30" t="s">
        <v>866</v>
      </c>
    </row>
    <row r="616" spans="1:17" x14ac:dyDescent="0.2">
      <c r="A616" s="54">
        <v>2333057</v>
      </c>
      <c r="B616" s="30" t="s">
        <v>78</v>
      </c>
      <c r="C616" s="30" t="s">
        <v>16</v>
      </c>
      <c r="D616" s="36" t="s">
        <v>1172</v>
      </c>
      <c r="E616" s="30" t="s">
        <v>1171</v>
      </c>
      <c r="F616" s="30" t="s">
        <v>54</v>
      </c>
      <c r="G616" s="34">
        <v>2280.19</v>
      </c>
      <c r="H616" s="35"/>
      <c r="I616" s="33"/>
      <c r="J616" s="34">
        <v>2280.19</v>
      </c>
      <c r="K616" s="33">
        <v>45946</v>
      </c>
      <c r="L616" s="34"/>
      <c r="M616" s="33">
        <v>46311</v>
      </c>
      <c r="N616" s="34"/>
      <c r="O616" s="31">
        <v>46676</v>
      </c>
      <c r="P616" s="30">
        <v>1</v>
      </c>
      <c r="Q616" s="30" t="s">
        <v>866</v>
      </c>
    </row>
    <row r="617" spans="1:17" x14ac:dyDescent="0.2">
      <c r="A617" s="54">
        <v>2333057</v>
      </c>
      <c r="B617" s="30" t="s">
        <v>78</v>
      </c>
      <c r="C617" s="30" t="s">
        <v>16</v>
      </c>
      <c r="D617" s="36" t="s">
        <v>1170</v>
      </c>
      <c r="E617" s="30" t="s">
        <v>1169</v>
      </c>
      <c r="F617" s="30" t="s">
        <v>863</v>
      </c>
      <c r="G617" s="34">
        <v>2280.19</v>
      </c>
      <c r="H617" s="35"/>
      <c r="I617" s="33"/>
      <c r="J617" s="34">
        <v>2280.19</v>
      </c>
      <c r="K617" s="33">
        <v>45946</v>
      </c>
      <c r="L617" s="34"/>
      <c r="M617" s="33">
        <v>46311</v>
      </c>
      <c r="N617" s="34"/>
      <c r="O617" s="31">
        <v>46676</v>
      </c>
      <c r="P617" s="30">
        <v>1</v>
      </c>
      <c r="Q617" s="30" t="s">
        <v>866</v>
      </c>
    </row>
    <row r="618" spans="1:17" x14ac:dyDescent="0.2">
      <c r="A618" s="54">
        <v>2333057</v>
      </c>
      <c r="B618" s="30" t="s">
        <v>78</v>
      </c>
      <c r="C618" s="30" t="s">
        <v>17</v>
      </c>
      <c r="D618" s="36" t="s">
        <v>1168</v>
      </c>
      <c r="E618" s="30" t="s">
        <v>1167</v>
      </c>
      <c r="F618" s="30" t="s">
        <v>57</v>
      </c>
      <c r="G618" s="34">
        <v>6342.03</v>
      </c>
      <c r="H618" s="35"/>
      <c r="I618" s="33"/>
      <c r="J618" s="34">
        <v>6342.03</v>
      </c>
      <c r="K618" s="33">
        <v>45946</v>
      </c>
      <c r="L618" s="34"/>
      <c r="M618" s="33">
        <v>46311</v>
      </c>
      <c r="N618" s="34"/>
      <c r="O618" s="31">
        <v>46676</v>
      </c>
      <c r="P618" s="30">
        <v>1</v>
      </c>
      <c r="Q618" s="30" t="s">
        <v>866</v>
      </c>
    </row>
    <row r="619" spans="1:17" x14ac:dyDescent="0.2">
      <c r="A619" s="54">
        <v>2333057</v>
      </c>
      <c r="B619" s="30" t="s">
        <v>78</v>
      </c>
      <c r="C619" s="30" t="s">
        <v>17</v>
      </c>
      <c r="D619" s="36" t="s">
        <v>1166</v>
      </c>
      <c r="E619" s="30" t="s">
        <v>1165</v>
      </c>
      <c r="F619" s="30" t="s">
        <v>48</v>
      </c>
      <c r="G619" s="34">
        <v>1585.51</v>
      </c>
      <c r="H619" s="35"/>
      <c r="I619" s="33"/>
      <c r="J619" s="34">
        <v>1585.51</v>
      </c>
      <c r="K619" s="33">
        <v>45946</v>
      </c>
      <c r="L619" s="34"/>
      <c r="M619" s="33">
        <v>46311</v>
      </c>
      <c r="N619" s="34"/>
      <c r="O619" s="31">
        <v>46676</v>
      </c>
      <c r="P619" s="30">
        <v>1</v>
      </c>
      <c r="Q619" s="30" t="s">
        <v>866</v>
      </c>
    </row>
    <row r="620" spans="1:17" x14ac:dyDescent="0.2">
      <c r="A620" s="54">
        <v>2333057</v>
      </c>
      <c r="B620" s="30" t="s">
        <v>78</v>
      </c>
      <c r="C620" s="30" t="s">
        <v>17</v>
      </c>
      <c r="D620" s="36" t="s">
        <v>1164</v>
      </c>
      <c r="E620" s="30" t="s">
        <v>1163</v>
      </c>
      <c r="F620" s="30" t="s">
        <v>520</v>
      </c>
      <c r="G620" s="34">
        <v>4756.5200000000004</v>
      </c>
      <c r="H620" s="35"/>
      <c r="I620" s="33"/>
      <c r="J620" s="34">
        <v>4756.5200000000004</v>
      </c>
      <c r="K620" s="33">
        <v>45946</v>
      </c>
      <c r="L620" s="34"/>
      <c r="M620" s="33">
        <v>46311</v>
      </c>
      <c r="N620" s="34"/>
      <c r="O620" s="31">
        <v>46676</v>
      </c>
      <c r="P620" s="30">
        <v>1</v>
      </c>
      <c r="Q620" s="30" t="s">
        <v>866</v>
      </c>
    </row>
    <row r="621" spans="1:17" x14ac:dyDescent="0.2">
      <c r="A621" s="54">
        <v>2333057</v>
      </c>
      <c r="B621" s="30" t="s">
        <v>78</v>
      </c>
      <c r="C621" s="30" t="s">
        <v>17</v>
      </c>
      <c r="D621" s="36" t="s">
        <v>1162</v>
      </c>
      <c r="E621" s="30" t="s">
        <v>1161</v>
      </c>
      <c r="F621" s="30" t="s">
        <v>54</v>
      </c>
      <c r="G621" s="34">
        <v>1585.51</v>
      </c>
      <c r="H621" s="35"/>
      <c r="I621" s="33"/>
      <c r="J621" s="34">
        <v>1585.51</v>
      </c>
      <c r="K621" s="33">
        <v>45946</v>
      </c>
      <c r="L621" s="34"/>
      <c r="M621" s="33">
        <v>46311</v>
      </c>
      <c r="N621" s="34"/>
      <c r="O621" s="31">
        <v>46676</v>
      </c>
      <c r="P621" s="30">
        <v>1</v>
      </c>
      <c r="Q621" s="30" t="s">
        <v>866</v>
      </c>
    </row>
    <row r="622" spans="1:17" x14ac:dyDescent="0.2">
      <c r="A622" s="54">
        <v>2333057</v>
      </c>
      <c r="B622" s="30" t="s">
        <v>78</v>
      </c>
      <c r="C622" s="30" t="s">
        <v>17</v>
      </c>
      <c r="D622" s="36" t="s">
        <v>1160</v>
      </c>
      <c r="E622" s="30" t="s">
        <v>1159</v>
      </c>
      <c r="F622" s="30" t="s">
        <v>863</v>
      </c>
      <c r="G622" s="34">
        <v>1585.51</v>
      </c>
      <c r="H622" s="35"/>
      <c r="I622" s="33"/>
      <c r="J622" s="34">
        <v>1585.51</v>
      </c>
      <c r="K622" s="33">
        <v>45946</v>
      </c>
      <c r="L622" s="34"/>
      <c r="M622" s="33">
        <v>46311</v>
      </c>
      <c r="N622" s="34"/>
      <c r="O622" s="31">
        <v>46676</v>
      </c>
      <c r="P622" s="30">
        <v>1</v>
      </c>
      <c r="Q622" s="30" t="s">
        <v>866</v>
      </c>
    </row>
    <row r="623" spans="1:17" x14ac:dyDescent="0.2">
      <c r="A623" s="54">
        <v>2333057</v>
      </c>
      <c r="B623" s="30" t="s">
        <v>78</v>
      </c>
      <c r="C623" s="30" t="s">
        <v>15</v>
      </c>
      <c r="D623" s="36" t="s">
        <v>1158</v>
      </c>
      <c r="E623" s="30" t="s">
        <v>1157</v>
      </c>
      <c r="F623" s="30" t="s">
        <v>57</v>
      </c>
      <c r="G623" s="34">
        <v>5460.27</v>
      </c>
      <c r="H623" s="35"/>
      <c r="I623" s="33"/>
      <c r="J623" s="34">
        <v>5460.27</v>
      </c>
      <c r="K623" s="33">
        <v>45946</v>
      </c>
      <c r="L623" s="34"/>
      <c r="M623" s="33">
        <v>46311</v>
      </c>
      <c r="N623" s="34"/>
      <c r="O623" s="31">
        <v>46676</v>
      </c>
      <c r="P623" s="30">
        <v>1</v>
      </c>
      <c r="Q623" s="30" t="s">
        <v>866</v>
      </c>
    </row>
    <row r="624" spans="1:17" x14ac:dyDescent="0.2">
      <c r="A624" s="54">
        <v>2333057</v>
      </c>
      <c r="B624" s="30" t="s">
        <v>78</v>
      </c>
      <c r="C624" s="30" t="s">
        <v>15</v>
      </c>
      <c r="D624" s="36" t="s">
        <v>1156</v>
      </c>
      <c r="E624" s="30" t="s">
        <v>1155</v>
      </c>
      <c r="F624" s="30" t="s">
        <v>48</v>
      </c>
      <c r="G624" s="34">
        <v>2386.1</v>
      </c>
      <c r="H624" s="35"/>
      <c r="I624" s="33"/>
      <c r="J624" s="34">
        <v>2386.1</v>
      </c>
      <c r="K624" s="33">
        <v>45946</v>
      </c>
      <c r="L624" s="34"/>
      <c r="M624" s="33">
        <v>46311</v>
      </c>
      <c r="N624" s="34"/>
      <c r="O624" s="31">
        <v>46676</v>
      </c>
      <c r="P624" s="30">
        <v>1</v>
      </c>
      <c r="Q624" s="30" t="s">
        <v>866</v>
      </c>
    </row>
    <row r="625" spans="1:17" x14ac:dyDescent="0.2">
      <c r="A625" s="54">
        <v>2333057</v>
      </c>
      <c r="B625" s="30" t="s">
        <v>78</v>
      </c>
      <c r="C625" s="30" t="s">
        <v>15</v>
      </c>
      <c r="D625" s="36" t="s">
        <v>1154</v>
      </c>
      <c r="E625" s="30" t="s">
        <v>1153</v>
      </c>
      <c r="F625" s="30" t="s">
        <v>520</v>
      </c>
      <c r="G625" s="34">
        <v>5460.27</v>
      </c>
      <c r="H625" s="35"/>
      <c r="I625" s="33"/>
      <c r="J625" s="34">
        <v>5460.27</v>
      </c>
      <c r="K625" s="33">
        <v>45946</v>
      </c>
      <c r="L625" s="34"/>
      <c r="M625" s="33">
        <v>46311</v>
      </c>
      <c r="N625" s="34"/>
      <c r="O625" s="31">
        <v>46676</v>
      </c>
      <c r="P625" s="30">
        <v>1</v>
      </c>
      <c r="Q625" s="30" t="s">
        <v>866</v>
      </c>
    </row>
    <row r="626" spans="1:17" x14ac:dyDescent="0.2">
      <c r="A626" s="54">
        <v>2333057</v>
      </c>
      <c r="B626" s="30" t="s">
        <v>78</v>
      </c>
      <c r="C626" s="30" t="s">
        <v>15</v>
      </c>
      <c r="D626" s="36" t="s">
        <v>1152</v>
      </c>
      <c r="E626" s="30" t="s">
        <v>1151</v>
      </c>
      <c r="F626" s="30" t="s">
        <v>54</v>
      </c>
      <c r="G626" s="34">
        <v>3923.17</v>
      </c>
      <c r="H626" s="35"/>
      <c r="I626" s="33"/>
      <c r="J626" s="34">
        <v>3923.17</v>
      </c>
      <c r="K626" s="33">
        <v>45946</v>
      </c>
      <c r="L626" s="34"/>
      <c r="M626" s="33">
        <v>46311</v>
      </c>
      <c r="N626" s="34"/>
      <c r="O626" s="31">
        <v>46676</v>
      </c>
      <c r="P626" s="30">
        <v>1</v>
      </c>
      <c r="Q626" s="30" t="s">
        <v>866</v>
      </c>
    </row>
    <row r="627" spans="1:17" x14ac:dyDescent="0.2">
      <c r="A627" s="54">
        <v>2333057</v>
      </c>
      <c r="B627" s="30" t="s">
        <v>78</v>
      </c>
      <c r="C627" s="30" t="s">
        <v>15</v>
      </c>
      <c r="D627" s="36" t="s">
        <v>1150</v>
      </c>
      <c r="E627" s="30" t="s">
        <v>1149</v>
      </c>
      <c r="F627" s="30" t="s">
        <v>863</v>
      </c>
      <c r="G627" s="34">
        <v>1814.89</v>
      </c>
      <c r="H627" s="35"/>
      <c r="I627" s="33"/>
      <c r="J627" s="34">
        <v>1814.89</v>
      </c>
      <c r="K627" s="33">
        <v>45946</v>
      </c>
      <c r="L627" s="34"/>
      <c r="M627" s="33">
        <v>46311</v>
      </c>
      <c r="N627" s="34"/>
      <c r="O627" s="31">
        <v>46676</v>
      </c>
      <c r="P627" s="30">
        <v>1</v>
      </c>
      <c r="Q627" s="30" t="s">
        <v>866</v>
      </c>
    </row>
    <row r="628" spans="1:17" x14ac:dyDescent="0.2">
      <c r="A628" s="54">
        <v>2333057</v>
      </c>
      <c r="B628" s="30" t="s">
        <v>78</v>
      </c>
      <c r="C628" s="30" t="s">
        <v>16</v>
      </c>
      <c r="D628" s="36" t="s">
        <v>1148</v>
      </c>
      <c r="E628" s="30" t="s">
        <v>1147</v>
      </c>
      <c r="F628" s="30" t="s">
        <v>57</v>
      </c>
      <c r="G628" s="34">
        <v>7056.19</v>
      </c>
      <c r="H628" s="35"/>
      <c r="I628" s="33"/>
      <c r="J628" s="34">
        <v>7056.19</v>
      </c>
      <c r="K628" s="33">
        <v>45946</v>
      </c>
      <c r="L628" s="34"/>
      <c r="M628" s="33">
        <v>46311</v>
      </c>
      <c r="N628" s="34"/>
      <c r="O628" s="31">
        <v>46676</v>
      </c>
      <c r="P628" s="30">
        <v>1</v>
      </c>
      <c r="Q628" s="30" t="s">
        <v>866</v>
      </c>
    </row>
    <row r="629" spans="1:17" x14ac:dyDescent="0.2">
      <c r="A629" s="54">
        <v>2333057</v>
      </c>
      <c r="B629" s="30" t="s">
        <v>78</v>
      </c>
      <c r="C629" s="30" t="s">
        <v>16</v>
      </c>
      <c r="D629" s="36" t="s">
        <v>1146</v>
      </c>
      <c r="E629" s="30" t="s">
        <v>1145</v>
      </c>
      <c r="F629" s="30" t="s">
        <v>48</v>
      </c>
      <c r="G629" s="34">
        <v>2957.3</v>
      </c>
      <c r="H629" s="35"/>
      <c r="I629" s="33"/>
      <c r="J629" s="34">
        <v>2957.3</v>
      </c>
      <c r="K629" s="33">
        <v>45946</v>
      </c>
      <c r="L629" s="34"/>
      <c r="M629" s="33">
        <v>46311</v>
      </c>
      <c r="N629" s="34"/>
      <c r="O629" s="31">
        <v>46676</v>
      </c>
      <c r="P629" s="30">
        <v>1</v>
      </c>
      <c r="Q629" s="30" t="s">
        <v>866</v>
      </c>
    </row>
    <row r="630" spans="1:17" x14ac:dyDescent="0.2">
      <c r="A630" s="54">
        <v>2333057</v>
      </c>
      <c r="B630" s="30" t="s">
        <v>78</v>
      </c>
      <c r="C630" s="30" t="s">
        <v>16</v>
      </c>
      <c r="D630" s="36" t="s">
        <v>1144</v>
      </c>
      <c r="E630" s="30" t="s">
        <v>1143</v>
      </c>
      <c r="F630" s="30" t="s">
        <v>520</v>
      </c>
      <c r="G630" s="34">
        <v>7056.19</v>
      </c>
      <c r="H630" s="35"/>
      <c r="I630" s="33"/>
      <c r="J630" s="34">
        <v>7056.19</v>
      </c>
      <c r="K630" s="33">
        <v>45946</v>
      </c>
      <c r="L630" s="34"/>
      <c r="M630" s="33">
        <v>46311</v>
      </c>
      <c r="N630" s="34"/>
      <c r="O630" s="31">
        <v>46676</v>
      </c>
      <c r="P630" s="30">
        <v>1</v>
      </c>
      <c r="Q630" s="30" t="s">
        <v>866</v>
      </c>
    </row>
    <row r="631" spans="1:17" x14ac:dyDescent="0.2">
      <c r="A631" s="54">
        <v>2333057</v>
      </c>
      <c r="B631" s="30" t="s">
        <v>78</v>
      </c>
      <c r="C631" s="30" t="s">
        <v>16</v>
      </c>
      <c r="D631" s="36" t="s">
        <v>1142</v>
      </c>
      <c r="E631" s="30" t="s">
        <v>1141</v>
      </c>
      <c r="F631" s="30" t="s">
        <v>54</v>
      </c>
      <c r="G631" s="34">
        <v>5006.7299999999996</v>
      </c>
      <c r="H631" s="35"/>
      <c r="I631" s="33"/>
      <c r="J631" s="34">
        <v>5006.7299999999996</v>
      </c>
      <c r="K631" s="33">
        <v>45946</v>
      </c>
      <c r="L631" s="34"/>
      <c r="M631" s="33">
        <v>46311</v>
      </c>
      <c r="N631" s="34"/>
      <c r="O631" s="31">
        <v>46676</v>
      </c>
      <c r="P631" s="30">
        <v>1</v>
      </c>
      <c r="Q631" s="30" t="s">
        <v>866</v>
      </c>
    </row>
    <row r="632" spans="1:17" x14ac:dyDescent="0.2">
      <c r="A632" s="54">
        <v>2333057</v>
      </c>
      <c r="B632" s="30" t="s">
        <v>78</v>
      </c>
      <c r="C632" s="30" t="s">
        <v>16</v>
      </c>
      <c r="D632" s="36" t="s">
        <v>1140</v>
      </c>
      <c r="E632" s="30" t="s">
        <v>1139</v>
      </c>
      <c r="F632" s="30" t="s">
        <v>863</v>
      </c>
      <c r="G632" s="34">
        <v>2097.89</v>
      </c>
      <c r="H632" s="35"/>
      <c r="I632" s="33"/>
      <c r="J632" s="34">
        <v>2097.89</v>
      </c>
      <c r="K632" s="33">
        <v>45946</v>
      </c>
      <c r="L632" s="34"/>
      <c r="M632" s="33">
        <v>46311</v>
      </c>
      <c r="N632" s="34"/>
      <c r="O632" s="31">
        <v>46676</v>
      </c>
      <c r="P632" s="30">
        <v>1</v>
      </c>
      <c r="Q632" s="30" t="s">
        <v>866</v>
      </c>
    </row>
    <row r="633" spans="1:17" x14ac:dyDescent="0.2">
      <c r="A633" s="54">
        <v>2333057</v>
      </c>
      <c r="B633" s="30" t="s">
        <v>78</v>
      </c>
      <c r="C633" s="30" t="s">
        <v>36</v>
      </c>
      <c r="D633" s="36" t="s">
        <v>1138</v>
      </c>
      <c r="E633" s="30" t="s">
        <v>1137</v>
      </c>
      <c r="F633" s="30" t="s">
        <v>57</v>
      </c>
      <c r="G633" s="34">
        <v>28638.5</v>
      </c>
      <c r="H633" s="35"/>
      <c r="I633" s="33"/>
      <c r="J633" s="34">
        <v>28638.5</v>
      </c>
      <c r="K633" s="33">
        <v>45946</v>
      </c>
      <c r="L633" s="34"/>
      <c r="M633" s="33">
        <v>46311</v>
      </c>
      <c r="N633" s="34"/>
      <c r="O633" s="31">
        <v>46676</v>
      </c>
      <c r="P633" s="30">
        <v>1</v>
      </c>
      <c r="Q633" s="30" t="s">
        <v>866</v>
      </c>
    </row>
    <row r="634" spans="1:17" x14ac:dyDescent="0.2">
      <c r="A634" s="54">
        <v>2333057</v>
      </c>
      <c r="B634" s="30" t="s">
        <v>78</v>
      </c>
      <c r="C634" s="30" t="s">
        <v>36</v>
      </c>
      <c r="D634" s="36" t="s">
        <v>1136</v>
      </c>
      <c r="E634" s="30" t="s">
        <v>1135</v>
      </c>
      <c r="F634" s="30" t="s">
        <v>48</v>
      </c>
      <c r="G634" s="34">
        <v>7663.99</v>
      </c>
      <c r="H634" s="35"/>
      <c r="I634" s="33"/>
      <c r="J634" s="34">
        <v>7663.99</v>
      </c>
      <c r="K634" s="33">
        <v>45946</v>
      </c>
      <c r="L634" s="34"/>
      <c r="M634" s="33">
        <v>46311</v>
      </c>
      <c r="N634" s="34"/>
      <c r="O634" s="31">
        <v>46676</v>
      </c>
      <c r="P634" s="30">
        <v>1</v>
      </c>
      <c r="Q634" s="30" t="s">
        <v>866</v>
      </c>
    </row>
    <row r="635" spans="1:17" x14ac:dyDescent="0.2">
      <c r="A635" s="54">
        <v>2333057</v>
      </c>
      <c r="B635" s="30" t="s">
        <v>78</v>
      </c>
      <c r="C635" s="30" t="s">
        <v>36</v>
      </c>
      <c r="D635" s="36" t="s">
        <v>1134</v>
      </c>
      <c r="E635" s="30" t="s">
        <v>1133</v>
      </c>
      <c r="F635" s="30" t="s">
        <v>520</v>
      </c>
      <c r="G635" s="34">
        <v>24754.33</v>
      </c>
      <c r="H635" s="35"/>
      <c r="I635" s="33"/>
      <c r="J635" s="34">
        <v>24754.33</v>
      </c>
      <c r="K635" s="33">
        <v>45946</v>
      </c>
      <c r="L635" s="34"/>
      <c r="M635" s="33">
        <v>46311</v>
      </c>
      <c r="N635" s="34"/>
      <c r="O635" s="31">
        <v>46676</v>
      </c>
      <c r="P635" s="30">
        <v>1</v>
      </c>
      <c r="Q635" s="30" t="s">
        <v>866</v>
      </c>
    </row>
    <row r="636" spans="1:17" x14ac:dyDescent="0.2">
      <c r="A636" s="54">
        <v>2333057</v>
      </c>
      <c r="B636" s="30" t="s">
        <v>78</v>
      </c>
      <c r="C636" s="30" t="s">
        <v>36</v>
      </c>
      <c r="D636" s="36" t="s">
        <v>1132</v>
      </c>
      <c r="E636" s="30" t="s">
        <v>1131</v>
      </c>
      <c r="F636" s="30" t="s">
        <v>54</v>
      </c>
      <c r="G636" s="34">
        <v>12324.99</v>
      </c>
      <c r="H636" s="35"/>
      <c r="I636" s="33"/>
      <c r="J636" s="34">
        <v>12324.99</v>
      </c>
      <c r="K636" s="33">
        <v>45946</v>
      </c>
      <c r="L636" s="34"/>
      <c r="M636" s="33">
        <v>46311</v>
      </c>
      <c r="N636" s="34"/>
      <c r="O636" s="31">
        <v>46676</v>
      </c>
      <c r="P636" s="30">
        <v>1</v>
      </c>
      <c r="Q636" s="30" t="s">
        <v>866</v>
      </c>
    </row>
    <row r="637" spans="1:17" x14ac:dyDescent="0.2">
      <c r="A637" s="54">
        <v>2333057</v>
      </c>
      <c r="B637" s="30" t="s">
        <v>78</v>
      </c>
      <c r="C637" s="30" t="s">
        <v>36</v>
      </c>
      <c r="D637" s="36" t="s">
        <v>1130</v>
      </c>
      <c r="E637" s="30" t="s">
        <v>1129</v>
      </c>
      <c r="F637" s="30" t="s">
        <v>863</v>
      </c>
      <c r="G637" s="34">
        <v>1449.32</v>
      </c>
      <c r="H637" s="35"/>
      <c r="I637" s="33"/>
      <c r="J637" s="34">
        <v>1449.32</v>
      </c>
      <c r="K637" s="33">
        <v>45946</v>
      </c>
      <c r="L637" s="34"/>
      <c r="M637" s="33">
        <v>46311</v>
      </c>
      <c r="N637" s="34"/>
      <c r="O637" s="31">
        <v>46676</v>
      </c>
      <c r="P637" s="30">
        <v>1</v>
      </c>
      <c r="Q637" s="30" t="s">
        <v>866</v>
      </c>
    </row>
    <row r="638" spans="1:17" x14ac:dyDescent="0.2">
      <c r="A638" s="54">
        <v>2333057</v>
      </c>
      <c r="B638" s="30" t="s">
        <v>78</v>
      </c>
      <c r="C638" s="30" t="s">
        <v>18</v>
      </c>
      <c r="D638" s="36" t="s">
        <v>1128</v>
      </c>
      <c r="E638" s="30" t="s">
        <v>1127</v>
      </c>
      <c r="F638" s="30" t="s">
        <v>57</v>
      </c>
      <c r="G638" s="34">
        <v>1727.33</v>
      </c>
      <c r="H638" s="35"/>
      <c r="I638" s="33"/>
      <c r="J638" s="34">
        <v>1727.33</v>
      </c>
      <c r="K638" s="33">
        <v>45946</v>
      </c>
      <c r="L638" s="34"/>
      <c r="M638" s="33">
        <v>46311</v>
      </c>
      <c r="N638" s="34"/>
      <c r="O638" s="31">
        <v>46676</v>
      </c>
      <c r="P638" s="30">
        <v>1</v>
      </c>
      <c r="Q638" s="30" t="s">
        <v>866</v>
      </c>
    </row>
    <row r="639" spans="1:17" x14ac:dyDescent="0.2">
      <c r="A639" s="54">
        <v>2333057</v>
      </c>
      <c r="B639" s="30" t="s">
        <v>78</v>
      </c>
      <c r="C639" s="30" t="s">
        <v>18</v>
      </c>
      <c r="D639" s="36" t="s">
        <v>1126</v>
      </c>
      <c r="E639" s="30" t="s">
        <v>1125</v>
      </c>
      <c r="F639" s="30" t="s">
        <v>48</v>
      </c>
      <c r="G639" s="34">
        <v>2441.0100000000002</v>
      </c>
      <c r="H639" s="35"/>
      <c r="I639" s="33"/>
      <c r="J639" s="34">
        <v>2441.0100000000002</v>
      </c>
      <c r="K639" s="33">
        <v>45946</v>
      </c>
      <c r="L639" s="34"/>
      <c r="M639" s="33">
        <v>46311</v>
      </c>
      <c r="N639" s="34"/>
      <c r="O639" s="31">
        <v>46676</v>
      </c>
      <c r="P639" s="30">
        <v>1</v>
      </c>
      <c r="Q639" s="30" t="s">
        <v>866</v>
      </c>
    </row>
    <row r="640" spans="1:17" x14ac:dyDescent="0.2">
      <c r="A640" s="54">
        <v>2333057</v>
      </c>
      <c r="B640" s="30" t="s">
        <v>78</v>
      </c>
      <c r="C640" s="30" t="s">
        <v>18</v>
      </c>
      <c r="D640" s="36" t="s">
        <v>1124</v>
      </c>
      <c r="E640" s="43" t="s">
        <v>1123</v>
      </c>
      <c r="F640" s="43" t="s">
        <v>520</v>
      </c>
      <c r="G640" s="34">
        <v>2950.78</v>
      </c>
      <c r="H640" s="35"/>
      <c r="I640" s="33"/>
      <c r="J640" s="34">
        <v>2950.78</v>
      </c>
      <c r="K640" s="33">
        <v>45946</v>
      </c>
      <c r="L640" s="34"/>
      <c r="M640" s="33">
        <v>46311</v>
      </c>
      <c r="N640" s="34"/>
      <c r="O640" s="31">
        <v>46676</v>
      </c>
      <c r="P640" s="30">
        <v>1</v>
      </c>
      <c r="Q640" s="30" t="s">
        <v>866</v>
      </c>
    </row>
    <row r="641" spans="1:17" x14ac:dyDescent="0.2">
      <c r="A641" s="54">
        <v>2333057</v>
      </c>
      <c r="B641" s="30" t="s">
        <v>78</v>
      </c>
      <c r="C641" s="30" t="s">
        <v>18</v>
      </c>
      <c r="D641" s="36" t="s">
        <v>1122</v>
      </c>
      <c r="E641" s="30" t="s">
        <v>1121</v>
      </c>
      <c r="F641" s="30" t="s">
        <v>54</v>
      </c>
      <c r="G641" s="34">
        <v>1727.33</v>
      </c>
      <c r="H641" s="35"/>
      <c r="I641" s="33"/>
      <c r="J641" s="34">
        <v>1727.33</v>
      </c>
      <c r="K641" s="33">
        <v>45946</v>
      </c>
      <c r="L641" s="34"/>
      <c r="M641" s="33">
        <v>46311</v>
      </c>
      <c r="N641" s="34"/>
      <c r="O641" s="31">
        <v>46676</v>
      </c>
      <c r="P641" s="30">
        <v>1</v>
      </c>
      <c r="Q641" s="30" t="s">
        <v>866</v>
      </c>
    </row>
    <row r="642" spans="1:17" x14ac:dyDescent="0.2">
      <c r="A642" s="54">
        <v>2333057</v>
      </c>
      <c r="B642" s="30" t="s">
        <v>78</v>
      </c>
      <c r="C642" s="30" t="s">
        <v>968</v>
      </c>
      <c r="D642" s="36">
        <v>901</v>
      </c>
      <c r="E642" s="37" t="s">
        <v>1120</v>
      </c>
      <c r="F642" s="30" t="s">
        <v>1119</v>
      </c>
      <c r="G642" s="34">
        <v>7665.79</v>
      </c>
      <c r="H642" s="30"/>
      <c r="I642" s="33"/>
      <c r="J642" s="30">
        <v>7665.79</v>
      </c>
      <c r="K642" s="33">
        <v>45946</v>
      </c>
      <c r="L642" s="34"/>
      <c r="M642" s="33">
        <v>46311</v>
      </c>
      <c r="N642" s="34"/>
      <c r="O642" s="31">
        <v>46676</v>
      </c>
      <c r="P642" s="30">
        <v>2</v>
      </c>
      <c r="Q642" s="30" t="s">
        <v>866</v>
      </c>
    </row>
    <row r="643" spans="1:17" x14ac:dyDescent="0.2">
      <c r="A643" s="54">
        <v>2333057</v>
      </c>
      <c r="B643" s="30" t="s">
        <v>78</v>
      </c>
      <c r="C643" s="30" t="s">
        <v>968</v>
      </c>
      <c r="D643" s="36">
        <v>902</v>
      </c>
      <c r="E643" s="37" t="s">
        <v>1118</v>
      </c>
      <c r="F643" s="30" t="s">
        <v>984</v>
      </c>
      <c r="G643" s="34">
        <v>6635.47</v>
      </c>
      <c r="H643" s="30"/>
      <c r="I643" s="33"/>
      <c r="J643" s="30">
        <v>6635.47</v>
      </c>
      <c r="K643" s="33">
        <v>45946</v>
      </c>
      <c r="L643" s="34"/>
      <c r="M643" s="33">
        <v>46311</v>
      </c>
      <c r="N643" s="34"/>
      <c r="O643" s="31">
        <v>46676</v>
      </c>
      <c r="P643" s="30">
        <v>2</v>
      </c>
      <c r="Q643" s="30" t="s">
        <v>866</v>
      </c>
    </row>
    <row r="644" spans="1:17" x14ac:dyDescent="0.2">
      <c r="A644" s="54">
        <v>2333057</v>
      </c>
      <c r="B644" s="30" t="s">
        <v>78</v>
      </c>
      <c r="C644" s="30" t="s">
        <v>968</v>
      </c>
      <c r="D644" s="36">
        <v>903</v>
      </c>
      <c r="E644" s="37" t="s">
        <v>1117</v>
      </c>
      <c r="F644" s="30" t="s">
        <v>996</v>
      </c>
      <c r="G644" s="34">
        <v>6854.25</v>
      </c>
      <c r="H644" s="30"/>
      <c r="I644" s="33"/>
      <c r="J644" s="30">
        <v>6854.25</v>
      </c>
      <c r="K644" s="33">
        <v>45946</v>
      </c>
      <c r="L644" s="34"/>
      <c r="M644" s="33">
        <v>46311</v>
      </c>
      <c r="N644" s="34"/>
      <c r="O644" s="31">
        <v>46676</v>
      </c>
      <c r="P644" s="30">
        <v>2</v>
      </c>
      <c r="Q644" s="30" t="s">
        <v>866</v>
      </c>
    </row>
    <row r="645" spans="1:17" x14ac:dyDescent="0.2">
      <c r="A645" s="54">
        <v>2333057</v>
      </c>
      <c r="B645" s="30" t="s">
        <v>78</v>
      </c>
      <c r="C645" s="30" t="s">
        <v>968</v>
      </c>
      <c r="D645" s="36">
        <v>904</v>
      </c>
      <c r="E645" s="37" t="s">
        <v>1116</v>
      </c>
      <c r="F645" s="30" t="s">
        <v>43</v>
      </c>
      <c r="G645" s="34">
        <v>1582.62</v>
      </c>
      <c r="H645" s="30"/>
      <c r="I645" s="33"/>
      <c r="J645" s="30">
        <v>1582.62</v>
      </c>
      <c r="K645" s="33">
        <v>45946</v>
      </c>
      <c r="L645" s="34"/>
      <c r="M645" s="33">
        <v>46311</v>
      </c>
      <c r="N645" s="34"/>
      <c r="O645" s="31">
        <v>46676</v>
      </c>
      <c r="P645" s="30">
        <v>2</v>
      </c>
      <c r="Q645" s="30" t="s">
        <v>866</v>
      </c>
    </row>
    <row r="646" spans="1:17" x14ac:dyDescent="0.2">
      <c r="A646" s="54">
        <v>2333057</v>
      </c>
      <c r="B646" s="30" t="s">
        <v>78</v>
      </c>
      <c r="C646" s="30" t="s">
        <v>968</v>
      </c>
      <c r="D646" s="36">
        <v>905</v>
      </c>
      <c r="E646" s="37" t="s">
        <v>1115</v>
      </c>
      <c r="F646" s="30" t="s">
        <v>44</v>
      </c>
      <c r="G646" s="34">
        <v>1072.52</v>
      </c>
      <c r="H646" s="30"/>
      <c r="I646" s="33"/>
      <c r="J646" s="30">
        <v>1072.52</v>
      </c>
      <c r="K646" s="33">
        <v>45946</v>
      </c>
      <c r="L646" s="34"/>
      <c r="M646" s="33">
        <v>46311</v>
      </c>
      <c r="N646" s="34"/>
      <c r="O646" s="31">
        <v>46676</v>
      </c>
      <c r="P646" s="30">
        <v>2</v>
      </c>
      <c r="Q646" s="30" t="s">
        <v>866</v>
      </c>
    </row>
    <row r="647" spans="1:17" x14ac:dyDescent="0.2">
      <c r="A647" s="54">
        <v>2333057</v>
      </c>
      <c r="B647" s="30" t="s">
        <v>78</v>
      </c>
      <c r="C647" s="30" t="s">
        <v>968</v>
      </c>
      <c r="D647" s="36">
        <v>906</v>
      </c>
      <c r="E647" s="37" t="s">
        <v>1114</v>
      </c>
      <c r="F647" s="30" t="s">
        <v>185</v>
      </c>
      <c r="G647" s="34">
        <v>2923.87</v>
      </c>
      <c r="H647" s="30"/>
      <c r="I647" s="33"/>
      <c r="J647" s="30">
        <v>2923.87</v>
      </c>
      <c r="K647" s="33">
        <v>45946</v>
      </c>
      <c r="L647" s="34"/>
      <c r="M647" s="33">
        <v>46311</v>
      </c>
      <c r="N647" s="34"/>
      <c r="O647" s="31">
        <v>46676</v>
      </c>
      <c r="P647" s="30">
        <v>2</v>
      </c>
      <c r="Q647" s="30" t="s">
        <v>866</v>
      </c>
    </row>
    <row r="648" spans="1:17" x14ac:dyDescent="0.2">
      <c r="A648" s="54">
        <v>2333057</v>
      </c>
      <c r="B648" s="30" t="s">
        <v>78</v>
      </c>
      <c r="C648" s="30" t="s">
        <v>968</v>
      </c>
      <c r="D648" s="36">
        <v>907</v>
      </c>
      <c r="E648" s="37" t="s">
        <v>1113</v>
      </c>
      <c r="F648" s="30" t="s">
        <v>855</v>
      </c>
      <c r="G648" s="34">
        <v>1425.67</v>
      </c>
      <c r="H648" s="30"/>
      <c r="I648" s="33"/>
      <c r="J648" s="30">
        <v>1425.67</v>
      </c>
      <c r="K648" s="33">
        <v>45946</v>
      </c>
      <c r="L648" s="34"/>
      <c r="M648" s="33">
        <v>46311</v>
      </c>
      <c r="N648" s="34"/>
      <c r="O648" s="31">
        <v>46676</v>
      </c>
      <c r="P648" s="30">
        <v>2</v>
      </c>
      <c r="Q648" s="30" t="s">
        <v>866</v>
      </c>
    </row>
    <row r="649" spans="1:17" x14ac:dyDescent="0.2">
      <c r="A649" s="54">
        <v>2333057</v>
      </c>
      <c r="B649" s="30" t="s">
        <v>78</v>
      </c>
      <c r="C649" s="30" t="s">
        <v>31</v>
      </c>
      <c r="D649" s="36" t="s">
        <v>1112</v>
      </c>
      <c r="E649" s="30" t="s">
        <v>1111</v>
      </c>
      <c r="F649" s="30" t="s">
        <v>1002</v>
      </c>
      <c r="G649" s="34">
        <v>14015.04</v>
      </c>
      <c r="H649" s="35"/>
      <c r="I649" s="33"/>
      <c r="J649" s="34">
        <v>14015.04</v>
      </c>
      <c r="K649" s="33">
        <v>45946</v>
      </c>
      <c r="L649" s="34"/>
      <c r="M649" s="33">
        <v>46311</v>
      </c>
      <c r="N649" s="34"/>
      <c r="O649" s="31">
        <v>46676</v>
      </c>
      <c r="P649" s="30">
        <v>1</v>
      </c>
      <c r="Q649" s="30" t="s">
        <v>866</v>
      </c>
    </row>
    <row r="650" spans="1:17" x14ac:dyDescent="0.2">
      <c r="A650" s="54">
        <v>2333057</v>
      </c>
      <c r="B650" s="30" t="s">
        <v>78</v>
      </c>
      <c r="C650" s="30" t="s">
        <v>31</v>
      </c>
      <c r="D650" s="36" t="s">
        <v>1110</v>
      </c>
      <c r="E650" s="30" t="s">
        <v>1109</v>
      </c>
      <c r="F650" s="30" t="s">
        <v>999</v>
      </c>
      <c r="G650" s="34">
        <v>12194.67</v>
      </c>
      <c r="H650" s="35"/>
      <c r="I650" s="33"/>
      <c r="J650" s="34">
        <v>12194.67</v>
      </c>
      <c r="K650" s="33">
        <v>45946</v>
      </c>
      <c r="L650" s="34"/>
      <c r="M650" s="33">
        <v>46311</v>
      </c>
      <c r="N650" s="34"/>
      <c r="O650" s="31">
        <v>46676</v>
      </c>
      <c r="P650" s="30">
        <v>1</v>
      </c>
      <c r="Q650" s="30" t="s">
        <v>866</v>
      </c>
    </row>
    <row r="651" spans="1:17" x14ac:dyDescent="0.2">
      <c r="A651" s="54">
        <v>2333057</v>
      </c>
      <c r="B651" s="30" t="s">
        <v>78</v>
      </c>
      <c r="C651" s="30" t="s">
        <v>31</v>
      </c>
      <c r="D651" s="36" t="s">
        <v>1108</v>
      </c>
      <c r="E651" s="30" t="s">
        <v>1107</v>
      </c>
      <c r="F651" s="30" t="s">
        <v>996</v>
      </c>
      <c r="G651" s="34">
        <v>11132.89</v>
      </c>
      <c r="H651" s="35"/>
      <c r="I651" s="33"/>
      <c r="J651" s="34">
        <v>11132.89</v>
      </c>
      <c r="K651" s="33">
        <v>45946</v>
      </c>
      <c r="L651" s="34"/>
      <c r="M651" s="33">
        <v>46311</v>
      </c>
      <c r="N651" s="34"/>
      <c r="O651" s="31">
        <v>46676</v>
      </c>
      <c r="P651" s="30">
        <v>1</v>
      </c>
      <c r="Q651" s="30" t="s">
        <v>866</v>
      </c>
    </row>
    <row r="652" spans="1:17" x14ac:dyDescent="0.2">
      <c r="A652" s="54">
        <v>2333057</v>
      </c>
      <c r="B652" s="30" t="s">
        <v>78</v>
      </c>
      <c r="C652" s="30" t="s">
        <v>31</v>
      </c>
      <c r="D652" s="36" t="s">
        <v>1106</v>
      </c>
      <c r="E652" s="30" t="s">
        <v>1105</v>
      </c>
      <c r="F652" s="30" t="s">
        <v>43</v>
      </c>
      <c r="G652" s="34">
        <v>3039.17</v>
      </c>
      <c r="H652" s="35"/>
      <c r="I652" s="33"/>
      <c r="J652" s="34">
        <v>3039.17</v>
      </c>
      <c r="K652" s="33">
        <v>45946</v>
      </c>
      <c r="L652" s="34"/>
      <c r="M652" s="33">
        <v>46311</v>
      </c>
      <c r="N652" s="34"/>
      <c r="O652" s="31">
        <v>46676</v>
      </c>
      <c r="P652" s="30">
        <v>1</v>
      </c>
      <c r="Q652" s="30" t="s">
        <v>866</v>
      </c>
    </row>
    <row r="653" spans="1:17" x14ac:dyDescent="0.2">
      <c r="A653" s="54">
        <v>2333057</v>
      </c>
      <c r="B653" s="30" t="s">
        <v>78</v>
      </c>
      <c r="C653" s="30" t="s">
        <v>31</v>
      </c>
      <c r="D653" s="36" t="s">
        <v>1104</v>
      </c>
      <c r="E653" s="30" t="s">
        <v>1103</v>
      </c>
      <c r="F653" s="30" t="s">
        <v>44</v>
      </c>
      <c r="G653" s="34">
        <v>2198.7600000000002</v>
      </c>
      <c r="H653" s="35"/>
      <c r="I653" s="33"/>
      <c r="J653" s="34">
        <v>2198.7600000000002</v>
      </c>
      <c r="K653" s="33">
        <v>45946</v>
      </c>
      <c r="L653" s="34"/>
      <c r="M653" s="33">
        <v>46311</v>
      </c>
      <c r="N653" s="34"/>
      <c r="O653" s="31">
        <v>46676</v>
      </c>
      <c r="P653" s="30">
        <v>1</v>
      </c>
      <c r="Q653" s="30" t="s">
        <v>866</v>
      </c>
    </row>
    <row r="654" spans="1:17" x14ac:dyDescent="0.2">
      <c r="A654" s="54">
        <v>2333057</v>
      </c>
      <c r="B654" s="30" t="s">
        <v>78</v>
      </c>
      <c r="C654" s="30" t="s">
        <v>31</v>
      </c>
      <c r="D654" s="36" t="s">
        <v>1102</v>
      </c>
      <c r="E654" s="30" t="s">
        <v>1101</v>
      </c>
      <c r="F654" s="30" t="s">
        <v>185</v>
      </c>
      <c r="G654" s="34">
        <v>4990.3100000000004</v>
      </c>
      <c r="H654" s="35"/>
      <c r="I654" s="33"/>
      <c r="J654" s="34">
        <v>4990.3100000000004</v>
      </c>
      <c r="K654" s="33">
        <v>45946</v>
      </c>
      <c r="L654" s="34"/>
      <c r="M654" s="33">
        <v>46311</v>
      </c>
      <c r="N654" s="34"/>
      <c r="O654" s="31">
        <v>46676</v>
      </c>
      <c r="P654" s="30">
        <v>1</v>
      </c>
      <c r="Q654" s="30" t="s">
        <v>866</v>
      </c>
    </row>
    <row r="655" spans="1:17" x14ac:dyDescent="0.2">
      <c r="A655" s="54">
        <v>2333057</v>
      </c>
      <c r="B655" s="30" t="s">
        <v>78</v>
      </c>
      <c r="C655" s="30" t="s">
        <v>31</v>
      </c>
      <c r="D655" s="36" t="s">
        <v>1100</v>
      </c>
      <c r="E655" s="30" t="s">
        <v>1099</v>
      </c>
      <c r="F655" s="30" t="s">
        <v>855</v>
      </c>
      <c r="G655" s="34">
        <v>1752.63</v>
      </c>
      <c r="H655" s="35"/>
      <c r="I655" s="33"/>
      <c r="J655" s="34">
        <v>1752.63</v>
      </c>
      <c r="K655" s="33">
        <v>45946</v>
      </c>
      <c r="L655" s="34"/>
      <c r="M655" s="33">
        <v>46311</v>
      </c>
      <c r="N655" s="34"/>
      <c r="O655" s="31">
        <v>46676</v>
      </c>
      <c r="P655" s="30">
        <v>1</v>
      </c>
      <c r="Q655" s="30" t="s">
        <v>866</v>
      </c>
    </row>
    <row r="656" spans="1:17" x14ac:dyDescent="0.2">
      <c r="A656" s="54">
        <v>2333057</v>
      </c>
      <c r="B656" s="30" t="s">
        <v>78</v>
      </c>
      <c r="C656" s="30" t="s">
        <v>32</v>
      </c>
      <c r="D656" s="36" t="s">
        <v>1098</v>
      </c>
      <c r="E656" s="30" t="s">
        <v>1097</v>
      </c>
      <c r="F656" s="30" t="s">
        <v>1002</v>
      </c>
      <c r="G656" s="34">
        <v>19572.669999999998</v>
      </c>
      <c r="H656" s="35"/>
      <c r="I656" s="33"/>
      <c r="J656" s="34">
        <v>19572.669999999998</v>
      </c>
      <c r="K656" s="33">
        <v>45946</v>
      </c>
      <c r="L656" s="34"/>
      <c r="M656" s="33">
        <v>46311</v>
      </c>
      <c r="N656" s="34"/>
      <c r="O656" s="31">
        <v>46676</v>
      </c>
      <c r="P656" s="30">
        <v>1</v>
      </c>
      <c r="Q656" s="30" t="s">
        <v>866</v>
      </c>
    </row>
    <row r="657" spans="1:17" x14ac:dyDescent="0.2">
      <c r="A657" s="54">
        <v>2333057</v>
      </c>
      <c r="B657" s="30" t="s">
        <v>78</v>
      </c>
      <c r="C657" s="30" t="s">
        <v>32</v>
      </c>
      <c r="D657" s="36" t="s">
        <v>1096</v>
      </c>
      <c r="E657" s="30" t="s">
        <v>1095</v>
      </c>
      <c r="F657" s="30" t="s">
        <v>999</v>
      </c>
      <c r="G657" s="34">
        <v>17273.060000000001</v>
      </c>
      <c r="H657" s="35"/>
      <c r="I657" s="33"/>
      <c r="J657" s="34">
        <v>17273.060000000001</v>
      </c>
      <c r="K657" s="33">
        <v>45946</v>
      </c>
      <c r="L657" s="34"/>
      <c r="M657" s="33">
        <v>46311</v>
      </c>
      <c r="N657" s="34"/>
      <c r="O657" s="31">
        <v>46676</v>
      </c>
      <c r="P657" s="30">
        <v>1</v>
      </c>
      <c r="Q657" s="30" t="s">
        <v>866</v>
      </c>
    </row>
    <row r="658" spans="1:17" x14ac:dyDescent="0.2">
      <c r="A658" s="54">
        <v>2333057</v>
      </c>
      <c r="B658" s="30" t="s">
        <v>78</v>
      </c>
      <c r="C658" s="30" t="s">
        <v>32</v>
      </c>
      <c r="D658" s="36" t="s">
        <v>1094</v>
      </c>
      <c r="E658" s="30" t="s">
        <v>1093</v>
      </c>
      <c r="F658" s="30" t="s">
        <v>996</v>
      </c>
      <c r="G658" s="34">
        <v>15916.35</v>
      </c>
      <c r="H658" s="35"/>
      <c r="I658" s="33"/>
      <c r="J658" s="34">
        <v>15916.35</v>
      </c>
      <c r="K658" s="33">
        <v>45946</v>
      </c>
      <c r="L658" s="34"/>
      <c r="M658" s="33">
        <v>46311</v>
      </c>
      <c r="N658" s="34"/>
      <c r="O658" s="31">
        <v>46676</v>
      </c>
      <c r="P658" s="30">
        <v>1</v>
      </c>
      <c r="Q658" s="30" t="s">
        <v>866</v>
      </c>
    </row>
    <row r="659" spans="1:17" x14ac:dyDescent="0.2">
      <c r="A659" s="54">
        <v>2333057</v>
      </c>
      <c r="B659" s="30" t="s">
        <v>78</v>
      </c>
      <c r="C659" s="30" t="s">
        <v>32</v>
      </c>
      <c r="D659" s="36" t="s">
        <v>1092</v>
      </c>
      <c r="E659" s="30" t="s">
        <v>1091</v>
      </c>
      <c r="F659" s="30" t="s">
        <v>43</v>
      </c>
      <c r="G659" s="34">
        <v>4102.16</v>
      </c>
      <c r="H659" s="35"/>
      <c r="I659" s="33"/>
      <c r="J659" s="34">
        <v>4102.16</v>
      </c>
      <c r="K659" s="33">
        <v>45946</v>
      </c>
      <c r="L659" s="34"/>
      <c r="M659" s="33">
        <v>46311</v>
      </c>
      <c r="N659" s="34"/>
      <c r="O659" s="31">
        <v>46676</v>
      </c>
      <c r="P659" s="30">
        <v>1</v>
      </c>
      <c r="Q659" s="30" t="s">
        <v>866</v>
      </c>
    </row>
    <row r="660" spans="1:17" x14ac:dyDescent="0.2">
      <c r="A660" s="54">
        <v>2333057</v>
      </c>
      <c r="B660" s="30" t="s">
        <v>78</v>
      </c>
      <c r="C660" s="30" t="s">
        <v>32</v>
      </c>
      <c r="D660" s="36" t="s">
        <v>1090</v>
      </c>
      <c r="E660" s="30" t="s">
        <v>1089</v>
      </c>
      <c r="F660" s="30" t="s">
        <v>44</v>
      </c>
      <c r="G660" s="34">
        <v>2641.08</v>
      </c>
      <c r="H660" s="35"/>
      <c r="I660" s="33"/>
      <c r="J660" s="34">
        <v>2641.08</v>
      </c>
      <c r="K660" s="33">
        <v>45946</v>
      </c>
      <c r="L660" s="34"/>
      <c r="M660" s="33">
        <v>46311</v>
      </c>
      <c r="N660" s="34"/>
      <c r="O660" s="31">
        <v>46676</v>
      </c>
      <c r="P660" s="30">
        <v>1</v>
      </c>
      <c r="Q660" s="30" t="s">
        <v>866</v>
      </c>
    </row>
    <row r="661" spans="1:17" x14ac:dyDescent="0.2">
      <c r="A661" s="54">
        <v>2333057</v>
      </c>
      <c r="B661" s="30" t="s">
        <v>78</v>
      </c>
      <c r="C661" s="30" t="s">
        <v>32</v>
      </c>
      <c r="D661" s="36" t="s">
        <v>1088</v>
      </c>
      <c r="E661" s="30" t="s">
        <v>1087</v>
      </c>
      <c r="F661" s="30" t="s">
        <v>185</v>
      </c>
      <c r="G661" s="34">
        <v>7137.78</v>
      </c>
      <c r="H661" s="35"/>
      <c r="I661" s="33"/>
      <c r="J661" s="34">
        <v>7137.78</v>
      </c>
      <c r="K661" s="33">
        <v>45946</v>
      </c>
      <c r="L661" s="34"/>
      <c r="M661" s="33">
        <v>46311</v>
      </c>
      <c r="N661" s="34"/>
      <c r="O661" s="31">
        <v>46676</v>
      </c>
      <c r="P661" s="30">
        <v>1</v>
      </c>
      <c r="Q661" s="30" t="s">
        <v>866</v>
      </c>
    </row>
    <row r="662" spans="1:17" x14ac:dyDescent="0.2">
      <c r="A662" s="54">
        <v>2333057</v>
      </c>
      <c r="B662" s="30" t="s">
        <v>78</v>
      </c>
      <c r="C662" s="30" t="s">
        <v>32</v>
      </c>
      <c r="D662" s="36" t="s">
        <v>1086</v>
      </c>
      <c r="E662" s="30" t="s">
        <v>1085</v>
      </c>
      <c r="F662" s="30" t="s">
        <v>855</v>
      </c>
      <c r="G662" s="34">
        <v>2568.3000000000002</v>
      </c>
      <c r="H662" s="35"/>
      <c r="I662" s="33"/>
      <c r="J662" s="34">
        <v>2568.3000000000002</v>
      </c>
      <c r="K662" s="33">
        <v>45946</v>
      </c>
      <c r="L662" s="34"/>
      <c r="M662" s="33">
        <v>46311</v>
      </c>
      <c r="N662" s="34"/>
      <c r="O662" s="31">
        <v>46676</v>
      </c>
      <c r="P662" s="30">
        <v>1</v>
      </c>
      <c r="Q662" s="30" t="s">
        <v>866</v>
      </c>
    </row>
    <row r="663" spans="1:17" x14ac:dyDescent="0.2">
      <c r="A663" s="54">
        <v>2333057</v>
      </c>
      <c r="B663" s="30" t="s">
        <v>78</v>
      </c>
      <c r="C663" s="30" t="s">
        <v>33</v>
      </c>
      <c r="D663" s="36" t="s">
        <v>1084</v>
      </c>
      <c r="E663" s="30" t="s">
        <v>1083</v>
      </c>
      <c r="F663" s="30" t="s">
        <v>1002</v>
      </c>
      <c r="G663" s="34">
        <v>42718.52</v>
      </c>
      <c r="H663" s="35"/>
      <c r="I663" s="33"/>
      <c r="J663" s="34">
        <v>42718.52</v>
      </c>
      <c r="K663" s="33">
        <v>45946</v>
      </c>
      <c r="L663" s="34"/>
      <c r="M663" s="33">
        <v>46311</v>
      </c>
      <c r="N663" s="34"/>
      <c r="O663" s="31">
        <v>46676</v>
      </c>
      <c r="P663" s="30">
        <v>1</v>
      </c>
      <c r="Q663" s="30" t="s">
        <v>866</v>
      </c>
    </row>
    <row r="664" spans="1:17" x14ac:dyDescent="0.2">
      <c r="A664" s="54">
        <v>2333057</v>
      </c>
      <c r="B664" s="30" t="s">
        <v>78</v>
      </c>
      <c r="C664" s="30" t="s">
        <v>33</v>
      </c>
      <c r="D664" s="36" t="s">
        <v>1082</v>
      </c>
      <c r="E664" s="30" t="s">
        <v>1081</v>
      </c>
      <c r="F664" s="30" t="s">
        <v>999</v>
      </c>
      <c r="G664" s="34">
        <v>37972.01</v>
      </c>
      <c r="H664" s="35"/>
      <c r="I664" s="33"/>
      <c r="J664" s="34">
        <v>37972.01</v>
      </c>
      <c r="K664" s="33">
        <v>45946</v>
      </c>
      <c r="L664" s="34"/>
      <c r="M664" s="33">
        <v>46311</v>
      </c>
      <c r="N664" s="34"/>
      <c r="O664" s="31">
        <v>46676</v>
      </c>
      <c r="P664" s="30">
        <v>1</v>
      </c>
      <c r="Q664" s="30" t="s">
        <v>866</v>
      </c>
    </row>
    <row r="665" spans="1:17" x14ac:dyDescent="0.2">
      <c r="A665" s="54">
        <v>2333057</v>
      </c>
      <c r="B665" s="30" t="s">
        <v>78</v>
      </c>
      <c r="C665" s="30" t="s">
        <v>33</v>
      </c>
      <c r="D665" s="36" t="s">
        <v>1080</v>
      </c>
      <c r="E665" s="30" t="s">
        <v>1079</v>
      </c>
      <c r="F665" s="30" t="s">
        <v>996</v>
      </c>
      <c r="G665" s="34">
        <v>42718.52</v>
      </c>
      <c r="H665" s="35"/>
      <c r="I665" s="33"/>
      <c r="J665" s="34">
        <v>42718.52</v>
      </c>
      <c r="K665" s="33">
        <v>45946</v>
      </c>
      <c r="L665" s="34"/>
      <c r="M665" s="33">
        <v>46311</v>
      </c>
      <c r="N665" s="34"/>
      <c r="O665" s="31">
        <v>46676</v>
      </c>
      <c r="P665" s="30">
        <v>1</v>
      </c>
      <c r="Q665" s="30" t="s">
        <v>866</v>
      </c>
    </row>
    <row r="666" spans="1:17" x14ac:dyDescent="0.2">
      <c r="A666" s="54">
        <v>2333057</v>
      </c>
      <c r="B666" s="30" t="s">
        <v>78</v>
      </c>
      <c r="C666" s="30" t="s">
        <v>33</v>
      </c>
      <c r="D666" s="36" t="s">
        <v>1078</v>
      </c>
      <c r="E666" s="30" t="s">
        <v>1077</v>
      </c>
      <c r="F666" s="30" t="s">
        <v>43</v>
      </c>
      <c r="G666" s="34">
        <v>9493.01</v>
      </c>
      <c r="H666" s="35"/>
      <c r="I666" s="33"/>
      <c r="J666" s="34">
        <v>9493.01</v>
      </c>
      <c r="K666" s="33">
        <v>45946</v>
      </c>
      <c r="L666" s="34"/>
      <c r="M666" s="33">
        <v>46311</v>
      </c>
      <c r="N666" s="34"/>
      <c r="O666" s="31">
        <v>46676</v>
      </c>
      <c r="P666" s="30">
        <v>1</v>
      </c>
      <c r="Q666" s="30" t="s">
        <v>866</v>
      </c>
    </row>
    <row r="667" spans="1:17" x14ac:dyDescent="0.2">
      <c r="A667" s="54">
        <v>2333057</v>
      </c>
      <c r="B667" s="30" t="s">
        <v>78</v>
      </c>
      <c r="C667" s="30" t="s">
        <v>33</v>
      </c>
      <c r="D667" s="36" t="s">
        <v>1076</v>
      </c>
      <c r="E667" s="30" t="s">
        <v>1075</v>
      </c>
      <c r="F667" s="30" t="s">
        <v>44</v>
      </c>
      <c r="G667" s="34">
        <v>4746.51</v>
      </c>
      <c r="H667" s="35"/>
      <c r="I667" s="33"/>
      <c r="J667" s="34">
        <v>4746.51</v>
      </c>
      <c r="K667" s="33">
        <v>45946</v>
      </c>
      <c r="L667" s="34"/>
      <c r="M667" s="33">
        <v>46311</v>
      </c>
      <c r="N667" s="34"/>
      <c r="O667" s="31">
        <v>46676</v>
      </c>
      <c r="P667" s="30">
        <v>1</v>
      </c>
      <c r="Q667" s="30" t="s">
        <v>866</v>
      </c>
    </row>
    <row r="668" spans="1:17" x14ac:dyDescent="0.2">
      <c r="A668" s="54">
        <v>2333057</v>
      </c>
      <c r="B668" s="30" t="s">
        <v>78</v>
      </c>
      <c r="C668" s="30" t="s">
        <v>33</v>
      </c>
      <c r="D668" s="36" t="s">
        <v>1074</v>
      </c>
      <c r="E668" s="30" t="s">
        <v>1073</v>
      </c>
      <c r="F668" s="30" t="s">
        <v>185</v>
      </c>
      <c r="G668" s="34">
        <v>14239.51</v>
      </c>
      <c r="H668" s="35"/>
      <c r="I668" s="33"/>
      <c r="J668" s="34">
        <v>14239.51</v>
      </c>
      <c r="K668" s="33">
        <v>45946</v>
      </c>
      <c r="L668" s="34"/>
      <c r="M668" s="33">
        <v>46311</v>
      </c>
      <c r="N668" s="34"/>
      <c r="O668" s="31">
        <v>46676</v>
      </c>
      <c r="P668" s="30">
        <v>1</v>
      </c>
      <c r="Q668" s="30" t="s">
        <v>866</v>
      </c>
    </row>
    <row r="669" spans="1:17" x14ac:dyDescent="0.2">
      <c r="A669" s="54">
        <v>2333057</v>
      </c>
      <c r="B669" s="30" t="s">
        <v>78</v>
      </c>
      <c r="C669" s="30" t="s">
        <v>33</v>
      </c>
      <c r="D669" s="36" t="s">
        <v>1072</v>
      </c>
      <c r="E669" s="30" t="s">
        <v>1071</v>
      </c>
      <c r="F669" s="30" t="s">
        <v>855</v>
      </c>
      <c r="G669" s="34">
        <v>4746.51</v>
      </c>
      <c r="H669" s="35"/>
      <c r="I669" s="33"/>
      <c r="J669" s="34">
        <v>4746.51</v>
      </c>
      <c r="K669" s="33">
        <v>45946</v>
      </c>
      <c r="L669" s="34"/>
      <c r="M669" s="33">
        <v>46311</v>
      </c>
      <c r="N669" s="34"/>
      <c r="O669" s="31">
        <v>46676</v>
      </c>
      <c r="P669" s="30">
        <v>1</v>
      </c>
      <c r="Q669" s="30" t="s">
        <v>866</v>
      </c>
    </row>
    <row r="670" spans="1:17" x14ac:dyDescent="0.2">
      <c r="A670" s="54">
        <v>2333057</v>
      </c>
      <c r="B670" s="30" t="s">
        <v>78</v>
      </c>
      <c r="C670" s="30" t="s">
        <v>15</v>
      </c>
      <c r="D670" s="36" t="s">
        <v>1070</v>
      </c>
      <c r="E670" s="30" t="s">
        <v>1069</v>
      </c>
      <c r="F670" s="30" t="s">
        <v>987</v>
      </c>
      <c r="G670" s="34">
        <v>12839.66</v>
      </c>
      <c r="H670" s="35"/>
      <c r="I670" s="33"/>
      <c r="J670" s="34">
        <v>12839.66</v>
      </c>
      <c r="K670" s="33">
        <v>45946</v>
      </c>
      <c r="L670" s="34"/>
      <c r="M670" s="33">
        <v>46311</v>
      </c>
      <c r="N670" s="34"/>
      <c r="O670" s="31">
        <v>46676</v>
      </c>
      <c r="P670" s="30">
        <v>1</v>
      </c>
      <c r="Q670" s="30" t="s">
        <v>866</v>
      </c>
    </row>
    <row r="671" spans="1:17" x14ac:dyDescent="0.2">
      <c r="A671" s="54">
        <v>2333057</v>
      </c>
      <c r="B671" s="30" t="s">
        <v>78</v>
      </c>
      <c r="C671" s="30" t="s">
        <v>15</v>
      </c>
      <c r="D671" s="36" t="s">
        <v>1068</v>
      </c>
      <c r="E671" s="30" t="s">
        <v>1067</v>
      </c>
      <c r="F671" s="30" t="s">
        <v>984</v>
      </c>
      <c r="G671" s="34">
        <v>8195.08</v>
      </c>
      <c r="H671" s="35"/>
      <c r="I671" s="33"/>
      <c r="J671" s="34">
        <v>8195.08</v>
      </c>
      <c r="K671" s="33">
        <v>45946</v>
      </c>
      <c r="L671" s="34"/>
      <c r="M671" s="33">
        <v>46311</v>
      </c>
      <c r="N671" s="34"/>
      <c r="O671" s="31">
        <v>46676</v>
      </c>
      <c r="P671" s="30">
        <v>1</v>
      </c>
      <c r="Q671" s="30" t="s">
        <v>866</v>
      </c>
    </row>
    <row r="672" spans="1:17" x14ac:dyDescent="0.2">
      <c r="A672" s="54">
        <v>2333057</v>
      </c>
      <c r="B672" s="30" t="s">
        <v>78</v>
      </c>
      <c r="C672" s="30" t="s">
        <v>15</v>
      </c>
      <c r="D672" s="36" t="s">
        <v>1066</v>
      </c>
      <c r="E672" s="30" t="s">
        <v>1065</v>
      </c>
      <c r="F672" s="30" t="s">
        <v>996</v>
      </c>
      <c r="G672" s="34">
        <v>7309.4</v>
      </c>
      <c r="H672" s="35"/>
      <c r="I672" s="33"/>
      <c r="J672" s="34">
        <v>7309.4</v>
      </c>
      <c r="K672" s="33">
        <v>45946</v>
      </c>
      <c r="L672" s="34"/>
      <c r="M672" s="33">
        <v>46311</v>
      </c>
      <c r="N672" s="34"/>
      <c r="O672" s="31">
        <v>46676</v>
      </c>
      <c r="P672" s="30">
        <v>1</v>
      </c>
      <c r="Q672" s="30" t="s">
        <v>866</v>
      </c>
    </row>
    <row r="673" spans="1:17" x14ac:dyDescent="0.2">
      <c r="A673" s="54">
        <v>2333057</v>
      </c>
      <c r="B673" s="30" t="s">
        <v>78</v>
      </c>
      <c r="C673" s="30" t="s">
        <v>15</v>
      </c>
      <c r="D673" s="36" t="s">
        <v>1064</v>
      </c>
      <c r="E673" s="30" t="s">
        <v>1063</v>
      </c>
      <c r="F673" s="30" t="s">
        <v>43</v>
      </c>
      <c r="G673" s="34">
        <v>1624.32</v>
      </c>
      <c r="H673" s="35"/>
      <c r="I673" s="33"/>
      <c r="J673" s="34">
        <v>1624.32</v>
      </c>
      <c r="K673" s="33">
        <v>45946</v>
      </c>
      <c r="L673" s="34"/>
      <c r="M673" s="33">
        <v>46311</v>
      </c>
      <c r="N673" s="34"/>
      <c r="O673" s="31">
        <v>46676</v>
      </c>
      <c r="P673" s="30">
        <v>1</v>
      </c>
      <c r="Q673" s="30" t="s">
        <v>866</v>
      </c>
    </row>
    <row r="674" spans="1:17" x14ac:dyDescent="0.2">
      <c r="A674" s="54">
        <v>2333057</v>
      </c>
      <c r="B674" s="30" t="s">
        <v>78</v>
      </c>
      <c r="C674" s="30" t="s">
        <v>15</v>
      </c>
      <c r="D674" s="36" t="s">
        <v>1062</v>
      </c>
      <c r="E674" s="30" t="s">
        <v>1061</v>
      </c>
      <c r="F674" s="30" t="s">
        <v>44</v>
      </c>
      <c r="G674" s="34">
        <v>925.12</v>
      </c>
      <c r="H674" s="35"/>
      <c r="I674" s="33"/>
      <c r="J674" s="34">
        <v>925.12</v>
      </c>
      <c r="K674" s="33">
        <v>45946</v>
      </c>
      <c r="L674" s="34"/>
      <c r="M674" s="33">
        <v>46311</v>
      </c>
      <c r="N674" s="34"/>
      <c r="O674" s="31">
        <v>46676</v>
      </c>
      <c r="P674" s="30">
        <v>1</v>
      </c>
      <c r="Q674" s="30" t="s">
        <v>866</v>
      </c>
    </row>
    <row r="675" spans="1:17" x14ac:dyDescent="0.2">
      <c r="A675" s="54">
        <v>2333057</v>
      </c>
      <c r="B675" s="30" t="s">
        <v>78</v>
      </c>
      <c r="C675" s="30" t="s">
        <v>15</v>
      </c>
      <c r="D675" s="36" t="s">
        <v>1060</v>
      </c>
      <c r="E675" s="30" t="s">
        <v>1059</v>
      </c>
      <c r="F675" s="30" t="s">
        <v>185</v>
      </c>
      <c r="G675" s="34">
        <v>2436.4699999999998</v>
      </c>
      <c r="H675" s="35"/>
      <c r="I675" s="33"/>
      <c r="J675" s="34">
        <v>2436.4699999999998</v>
      </c>
      <c r="K675" s="33">
        <v>45946</v>
      </c>
      <c r="L675" s="34"/>
      <c r="M675" s="33">
        <v>46311</v>
      </c>
      <c r="N675" s="34"/>
      <c r="O675" s="31">
        <v>46676</v>
      </c>
      <c r="P675" s="30">
        <v>1</v>
      </c>
      <c r="Q675" s="30" t="s">
        <v>866</v>
      </c>
    </row>
    <row r="676" spans="1:17" x14ac:dyDescent="0.2">
      <c r="A676" s="54">
        <v>2333057</v>
      </c>
      <c r="B676" s="30" t="s">
        <v>78</v>
      </c>
      <c r="C676" s="30" t="s">
        <v>15</v>
      </c>
      <c r="D676" s="36" t="s">
        <v>1058</v>
      </c>
      <c r="E676" s="30" t="s">
        <v>1057</v>
      </c>
      <c r="F676" s="30" t="s">
        <v>855</v>
      </c>
      <c r="G676" s="34">
        <v>2624.46</v>
      </c>
      <c r="H676" s="35"/>
      <c r="I676" s="33"/>
      <c r="J676" s="34">
        <v>2624.46</v>
      </c>
      <c r="K676" s="33">
        <v>45946</v>
      </c>
      <c r="L676" s="34"/>
      <c r="M676" s="33">
        <v>46311</v>
      </c>
      <c r="N676" s="34"/>
      <c r="O676" s="31">
        <v>46676</v>
      </c>
      <c r="P676" s="30">
        <v>1</v>
      </c>
      <c r="Q676" s="30" t="s">
        <v>866</v>
      </c>
    </row>
    <row r="677" spans="1:17" x14ac:dyDescent="0.2">
      <c r="A677" s="54">
        <v>2333057</v>
      </c>
      <c r="B677" s="30" t="s">
        <v>78</v>
      </c>
      <c r="C677" s="30" t="s">
        <v>16</v>
      </c>
      <c r="D677" s="36" t="s">
        <v>1056</v>
      </c>
      <c r="E677" s="30" t="s">
        <v>1055</v>
      </c>
      <c r="F677" s="30" t="s">
        <v>1002</v>
      </c>
      <c r="G677" s="34">
        <v>15271.1</v>
      </c>
      <c r="H677" s="35"/>
      <c r="I677" s="33"/>
      <c r="J677" s="34">
        <v>15271.1</v>
      </c>
      <c r="K677" s="33">
        <v>45946</v>
      </c>
      <c r="L677" s="34"/>
      <c r="M677" s="33">
        <v>46311</v>
      </c>
      <c r="N677" s="34"/>
      <c r="O677" s="31">
        <v>46676</v>
      </c>
      <c r="P677" s="30">
        <v>1</v>
      </c>
      <c r="Q677" s="30" t="s">
        <v>866</v>
      </c>
    </row>
    <row r="678" spans="1:17" x14ac:dyDescent="0.2">
      <c r="A678" s="54">
        <v>2333057</v>
      </c>
      <c r="B678" s="30" t="s">
        <v>78</v>
      </c>
      <c r="C678" s="30" t="s">
        <v>16</v>
      </c>
      <c r="D678" s="36" t="s">
        <v>1054</v>
      </c>
      <c r="E678" s="30" t="s">
        <v>1053</v>
      </c>
      <c r="F678" s="30" t="s">
        <v>999</v>
      </c>
      <c r="G678" s="34">
        <v>10404.31</v>
      </c>
      <c r="H678" s="35"/>
      <c r="I678" s="33"/>
      <c r="J678" s="34">
        <v>10404.31</v>
      </c>
      <c r="K678" s="33">
        <v>45946</v>
      </c>
      <c r="L678" s="34"/>
      <c r="M678" s="33">
        <v>46311</v>
      </c>
      <c r="N678" s="34"/>
      <c r="O678" s="31">
        <v>46676</v>
      </c>
      <c r="P678" s="30">
        <v>1</v>
      </c>
      <c r="Q678" s="30" t="s">
        <v>866</v>
      </c>
    </row>
    <row r="679" spans="1:17" x14ac:dyDescent="0.2">
      <c r="A679" s="54">
        <v>2333057</v>
      </c>
      <c r="B679" s="30" t="s">
        <v>78</v>
      </c>
      <c r="C679" s="30" t="s">
        <v>16</v>
      </c>
      <c r="D679" s="36" t="s">
        <v>1052</v>
      </c>
      <c r="E679" s="30" t="s">
        <v>1051</v>
      </c>
      <c r="F679" s="30" t="s">
        <v>996</v>
      </c>
      <c r="G679" s="34">
        <v>9299.7000000000007</v>
      </c>
      <c r="H679" s="35"/>
      <c r="I679" s="33"/>
      <c r="J679" s="34">
        <v>9299.7000000000007</v>
      </c>
      <c r="K679" s="33">
        <v>45946</v>
      </c>
      <c r="L679" s="34"/>
      <c r="M679" s="33">
        <v>46311</v>
      </c>
      <c r="N679" s="34"/>
      <c r="O679" s="31">
        <v>46676</v>
      </c>
      <c r="P679" s="30">
        <v>1</v>
      </c>
      <c r="Q679" s="30" t="s">
        <v>866</v>
      </c>
    </row>
    <row r="680" spans="1:17" x14ac:dyDescent="0.2">
      <c r="A680" s="54">
        <v>2333057</v>
      </c>
      <c r="B680" s="30" t="s">
        <v>78</v>
      </c>
      <c r="C680" s="30" t="s">
        <v>16</v>
      </c>
      <c r="D680" s="36" t="s">
        <v>1050</v>
      </c>
      <c r="E680" s="30" t="s">
        <v>1049</v>
      </c>
      <c r="F680" s="30" t="s">
        <v>43</v>
      </c>
      <c r="G680" s="34">
        <v>2066.6</v>
      </c>
      <c r="H680" s="35"/>
      <c r="I680" s="33"/>
      <c r="J680" s="34">
        <v>2066.6</v>
      </c>
      <c r="K680" s="33">
        <v>45946</v>
      </c>
      <c r="L680" s="34"/>
      <c r="M680" s="33">
        <v>46311</v>
      </c>
      <c r="N680" s="34"/>
      <c r="O680" s="31">
        <v>46676</v>
      </c>
      <c r="P680" s="30">
        <v>1</v>
      </c>
      <c r="Q680" s="30" t="s">
        <v>866</v>
      </c>
    </row>
    <row r="681" spans="1:17" x14ac:dyDescent="0.2">
      <c r="A681" s="54">
        <v>2333057</v>
      </c>
      <c r="B681" s="30" t="s">
        <v>78</v>
      </c>
      <c r="C681" s="30" t="s">
        <v>16</v>
      </c>
      <c r="D681" s="36" t="s">
        <v>1048</v>
      </c>
      <c r="E681" s="30" t="s">
        <v>1047</v>
      </c>
      <c r="F681" s="30" t="s">
        <v>44</v>
      </c>
      <c r="G681" s="34">
        <v>1048.76</v>
      </c>
      <c r="H681" s="35"/>
      <c r="I681" s="33"/>
      <c r="J681" s="34">
        <v>1048.76</v>
      </c>
      <c r="K681" s="33">
        <v>45946</v>
      </c>
      <c r="L681" s="34"/>
      <c r="M681" s="33">
        <v>46311</v>
      </c>
      <c r="N681" s="34"/>
      <c r="O681" s="31">
        <v>46676</v>
      </c>
      <c r="P681" s="30">
        <v>1</v>
      </c>
      <c r="Q681" s="30" t="s">
        <v>866</v>
      </c>
    </row>
    <row r="682" spans="1:17" x14ac:dyDescent="0.2">
      <c r="A682" s="54">
        <v>2333057</v>
      </c>
      <c r="B682" s="30" t="s">
        <v>78</v>
      </c>
      <c r="C682" s="30" t="s">
        <v>16</v>
      </c>
      <c r="D682" s="36" t="s">
        <v>1046</v>
      </c>
      <c r="E682" s="30" t="s">
        <v>1045</v>
      </c>
      <c r="F682" s="30" t="s">
        <v>185</v>
      </c>
      <c r="G682" s="34">
        <v>3099.9</v>
      </c>
      <c r="H682" s="35"/>
      <c r="I682" s="33"/>
      <c r="J682" s="34">
        <v>3099.9</v>
      </c>
      <c r="K682" s="33">
        <v>45946</v>
      </c>
      <c r="L682" s="34"/>
      <c r="M682" s="33">
        <v>46311</v>
      </c>
      <c r="N682" s="34"/>
      <c r="O682" s="31">
        <v>46676</v>
      </c>
      <c r="P682" s="30">
        <v>1</v>
      </c>
      <c r="Q682" s="30" t="s">
        <v>866</v>
      </c>
    </row>
    <row r="683" spans="1:17" x14ac:dyDescent="0.2">
      <c r="A683" s="54">
        <v>2333057</v>
      </c>
      <c r="B683" s="30" t="s">
        <v>78</v>
      </c>
      <c r="C683" s="30" t="s">
        <v>16</v>
      </c>
      <c r="D683" s="36" t="s">
        <v>1044</v>
      </c>
      <c r="E683" s="30" t="s">
        <v>1043</v>
      </c>
      <c r="F683" s="30" t="s">
        <v>855</v>
      </c>
      <c r="G683" s="34">
        <v>3287.95</v>
      </c>
      <c r="H683" s="35"/>
      <c r="I683" s="33"/>
      <c r="J683" s="34">
        <v>3287.95</v>
      </c>
      <c r="K683" s="33">
        <v>45946</v>
      </c>
      <c r="L683" s="34"/>
      <c r="M683" s="33">
        <v>46311</v>
      </c>
      <c r="N683" s="34"/>
      <c r="O683" s="31">
        <v>46676</v>
      </c>
      <c r="P683" s="30">
        <v>1</v>
      </c>
      <c r="Q683" s="30" t="s">
        <v>866</v>
      </c>
    </row>
    <row r="684" spans="1:17" x14ac:dyDescent="0.2">
      <c r="A684" s="54">
        <v>2333057</v>
      </c>
      <c r="B684" s="30" t="s">
        <v>78</v>
      </c>
      <c r="C684" s="30" t="s">
        <v>17</v>
      </c>
      <c r="D684" s="36" t="s">
        <v>1042</v>
      </c>
      <c r="E684" s="30" t="s">
        <v>1041</v>
      </c>
      <c r="F684" s="30" t="s">
        <v>1002</v>
      </c>
      <c r="G684" s="34">
        <v>16739.05</v>
      </c>
      <c r="H684" s="35"/>
      <c r="I684" s="33"/>
      <c r="J684" s="34">
        <v>16739.05</v>
      </c>
      <c r="K684" s="33">
        <v>45946</v>
      </c>
      <c r="L684" s="34"/>
      <c r="M684" s="33">
        <v>46311</v>
      </c>
      <c r="N684" s="34"/>
      <c r="O684" s="31">
        <v>46676</v>
      </c>
      <c r="P684" s="30">
        <v>1</v>
      </c>
      <c r="Q684" s="30" t="s">
        <v>866</v>
      </c>
    </row>
    <row r="685" spans="1:17" x14ac:dyDescent="0.2">
      <c r="A685" s="54">
        <v>2333057</v>
      </c>
      <c r="B685" s="30" t="s">
        <v>78</v>
      </c>
      <c r="C685" s="30" t="s">
        <v>17</v>
      </c>
      <c r="D685" s="36" t="s">
        <v>1040</v>
      </c>
      <c r="E685" s="30" t="s">
        <v>1039</v>
      </c>
      <c r="F685" s="30" t="s">
        <v>999</v>
      </c>
      <c r="G685" s="34">
        <v>13830.68</v>
      </c>
      <c r="H685" s="35"/>
      <c r="I685" s="33"/>
      <c r="J685" s="34">
        <v>13830.68</v>
      </c>
      <c r="K685" s="33">
        <v>45946</v>
      </c>
      <c r="L685" s="34"/>
      <c r="M685" s="33">
        <v>46311</v>
      </c>
      <c r="N685" s="34"/>
      <c r="O685" s="31">
        <v>46676</v>
      </c>
      <c r="P685" s="30">
        <v>1</v>
      </c>
      <c r="Q685" s="30" t="s">
        <v>866</v>
      </c>
    </row>
    <row r="686" spans="1:17" x14ac:dyDescent="0.2">
      <c r="A686" s="54">
        <v>2333057</v>
      </c>
      <c r="B686" s="30" t="s">
        <v>78</v>
      </c>
      <c r="C686" s="30" t="s">
        <v>17</v>
      </c>
      <c r="D686" s="36" t="s">
        <v>1038</v>
      </c>
      <c r="E686" s="30" t="s">
        <v>1037</v>
      </c>
      <c r="F686" s="30" t="s">
        <v>996</v>
      </c>
      <c r="G686" s="34">
        <v>10373.01</v>
      </c>
      <c r="H686" s="35"/>
      <c r="I686" s="33"/>
      <c r="J686" s="34">
        <v>10373.01</v>
      </c>
      <c r="K686" s="33">
        <v>45946</v>
      </c>
      <c r="L686" s="34"/>
      <c r="M686" s="33">
        <v>46311</v>
      </c>
      <c r="N686" s="34"/>
      <c r="O686" s="31">
        <v>46676</v>
      </c>
      <c r="P686" s="30">
        <v>1</v>
      </c>
      <c r="Q686" s="30" t="s">
        <v>866</v>
      </c>
    </row>
    <row r="687" spans="1:17" x14ac:dyDescent="0.2">
      <c r="A687" s="54">
        <v>2333057</v>
      </c>
      <c r="B687" s="30" t="s">
        <v>78</v>
      </c>
      <c r="C687" s="30" t="s">
        <v>17</v>
      </c>
      <c r="D687" s="36" t="s">
        <v>1036</v>
      </c>
      <c r="E687" s="30" t="s">
        <v>1035</v>
      </c>
      <c r="F687" s="30" t="s">
        <v>43</v>
      </c>
      <c r="G687" s="34">
        <v>3457.67</v>
      </c>
      <c r="H687" s="35"/>
      <c r="I687" s="33"/>
      <c r="J687" s="34">
        <v>3457.67</v>
      </c>
      <c r="K687" s="33">
        <v>45946</v>
      </c>
      <c r="L687" s="34"/>
      <c r="M687" s="33">
        <v>46311</v>
      </c>
      <c r="N687" s="34"/>
      <c r="O687" s="31">
        <v>46676</v>
      </c>
      <c r="P687" s="30">
        <v>1</v>
      </c>
      <c r="Q687" s="30" t="s">
        <v>866</v>
      </c>
    </row>
    <row r="688" spans="1:17" x14ac:dyDescent="0.2">
      <c r="A688" s="54">
        <v>2333057</v>
      </c>
      <c r="B688" s="30" t="s">
        <v>78</v>
      </c>
      <c r="C688" s="30" t="s">
        <v>17</v>
      </c>
      <c r="D688" s="36" t="s">
        <v>1034</v>
      </c>
      <c r="E688" s="30" t="s">
        <v>1033</v>
      </c>
      <c r="F688" s="30" t="s">
        <v>44</v>
      </c>
      <c r="G688" s="34">
        <v>1728.84</v>
      </c>
      <c r="H688" s="35"/>
      <c r="I688" s="33"/>
      <c r="J688" s="34">
        <v>1728.84</v>
      </c>
      <c r="K688" s="33">
        <v>45946</v>
      </c>
      <c r="L688" s="34"/>
      <c r="M688" s="33">
        <v>46311</v>
      </c>
      <c r="N688" s="34"/>
      <c r="O688" s="31">
        <v>46676</v>
      </c>
      <c r="P688" s="30">
        <v>1</v>
      </c>
      <c r="Q688" s="30" t="s">
        <v>866</v>
      </c>
    </row>
    <row r="689" spans="1:17" x14ac:dyDescent="0.2">
      <c r="A689" s="54">
        <v>2333057</v>
      </c>
      <c r="B689" s="30" t="s">
        <v>78</v>
      </c>
      <c r="C689" s="30" t="s">
        <v>17</v>
      </c>
      <c r="D689" s="36" t="s">
        <v>1032</v>
      </c>
      <c r="E689" s="30" t="s">
        <v>1031</v>
      </c>
      <c r="F689" s="30" t="s">
        <v>185</v>
      </c>
      <c r="G689" s="34">
        <v>5186.51</v>
      </c>
      <c r="H689" s="35"/>
      <c r="I689" s="33"/>
      <c r="J689" s="34">
        <v>5186.51</v>
      </c>
      <c r="K689" s="33">
        <v>45946</v>
      </c>
      <c r="L689" s="34"/>
      <c r="M689" s="33">
        <v>46311</v>
      </c>
      <c r="N689" s="34"/>
      <c r="O689" s="31">
        <v>46676</v>
      </c>
      <c r="P689" s="30">
        <v>1</v>
      </c>
      <c r="Q689" s="30" t="s">
        <v>866</v>
      </c>
    </row>
    <row r="690" spans="1:17" x14ac:dyDescent="0.2">
      <c r="A690" s="54">
        <v>2333057</v>
      </c>
      <c r="B690" s="30" t="s">
        <v>78</v>
      </c>
      <c r="C690" s="30" t="s">
        <v>17</v>
      </c>
      <c r="D690" s="36" t="s">
        <v>1030</v>
      </c>
      <c r="E690" s="30" t="s">
        <v>1029</v>
      </c>
      <c r="F690" s="30" t="s">
        <v>855</v>
      </c>
      <c r="G690" s="34">
        <v>3457.67</v>
      </c>
      <c r="H690" s="35"/>
      <c r="I690" s="33"/>
      <c r="J690" s="34">
        <v>3457.67</v>
      </c>
      <c r="K690" s="33">
        <v>45946</v>
      </c>
      <c r="L690" s="34"/>
      <c r="M690" s="33">
        <v>46311</v>
      </c>
      <c r="N690" s="34"/>
      <c r="O690" s="31">
        <v>46676</v>
      </c>
      <c r="P690" s="30">
        <v>1</v>
      </c>
      <c r="Q690" s="30" t="s">
        <v>866</v>
      </c>
    </row>
    <row r="691" spans="1:17" x14ac:dyDescent="0.2">
      <c r="A691" s="54">
        <v>2333057</v>
      </c>
      <c r="B691" s="30" t="s">
        <v>78</v>
      </c>
      <c r="C691" s="30" t="s">
        <v>15</v>
      </c>
      <c r="D691" s="36" t="s">
        <v>1028</v>
      </c>
      <c r="E691" s="30" t="s">
        <v>1027</v>
      </c>
      <c r="F691" s="30" t="s">
        <v>987</v>
      </c>
      <c r="G691" s="34">
        <v>17536.240000000002</v>
      </c>
      <c r="H691" s="35"/>
      <c r="I691" s="33"/>
      <c r="J691" s="34">
        <v>17536.240000000002</v>
      </c>
      <c r="K691" s="33">
        <v>45946</v>
      </c>
      <c r="L691" s="34"/>
      <c r="M691" s="33">
        <v>46311</v>
      </c>
      <c r="N691" s="34"/>
      <c r="O691" s="31">
        <v>46676</v>
      </c>
      <c r="P691" s="30">
        <v>1</v>
      </c>
      <c r="Q691" s="30" t="s">
        <v>866</v>
      </c>
    </row>
    <row r="692" spans="1:17" x14ac:dyDescent="0.2">
      <c r="A692" s="54">
        <v>2333057</v>
      </c>
      <c r="B692" s="30" t="s">
        <v>78</v>
      </c>
      <c r="C692" s="30" t="s">
        <v>15</v>
      </c>
      <c r="D692" s="36" t="s">
        <v>1026</v>
      </c>
      <c r="E692" s="30" t="s">
        <v>1025</v>
      </c>
      <c r="F692" s="30" t="s">
        <v>984</v>
      </c>
      <c r="G692" s="34">
        <v>15659.9</v>
      </c>
      <c r="H692" s="35"/>
      <c r="I692" s="33"/>
      <c r="J692" s="34">
        <v>15659.9</v>
      </c>
      <c r="K692" s="33">
        <v>45946</v>
      </c>
      <c r="L692" s="34"/>
      <c r="M692" s="33">
        <v>46311</v>
      </c>
      <c r="N692" s="34"/>
      <c r="O692" s="31">
        <v>46676</v>
      </c>
      <c r="P692" s="30">
        <v>1</v>
      </c>
      <c r="Q692" s="30" t="s">
        <v>866</v>
      </c>
    </row>
    <row r="693" spans="1:17" x14ac:dyDescent="0.2">
      <c r="A693" s="54">
        <v>2333057</v>
      </c>
      <c r="B693" s="30" t="s">
        <v>78</v>
      </c>
      <c r="C693" s="30" t="s">
        <v>15</v>
      </c>
      <c r="D693" s="36" t="s">
        <v>1024</v>
      </c>
      <c r="E693" s="30" t="s">
        <v>1023</v>
      </c>
      <c r="F693" s="30" t="s">
        <v>996</v>
      </c>
      <c r="G693" s="34">
        <v>17536.240000000002</v>
      </c>
      <c r="H693" s="35"/>
      <c r="I693" s="33"/>
      <c r="J693" s="34">
        <v>17536.240000000002</v>
      </c>
      <c r="K693" s="33">
        <v>45946</v>
      </c>
      <c r="L693" s="34"/>
      <c r="M693" s="33">
        <v>46311</v>
      </c>
      <c r="N693" s="34"/>
      <c r="O693" s="31">
        <v>46676</v>
      </c>
      <c r="P693" s="30">
        <v>1</v>
      </c>
      <c r="Q693" s="30" t="s">
        <v>866</v>
      </c>
    </row>
    <row r="694" spans="1:17" x14ac:dyDescent="0.2">
      <c r="A694" s="54">
        <v>2333057</v>
      </c>
      <c r="B694" s="30" t="s">
        <v>78</v>
      </c>
      <c r="C694" s="30" t="s">
        <v>15</v>
      </c>
      <c r="D694" s="36" t="s">
        <v>1022</v>
      </c>
      <c r="E694" s="30" t="s">
        <v>1021</v>
      </c>
      <c r="F694" s="30" t="s">
        <v>43</v>
      </c>
      <c r="G694" s="34">
        <v>4401.8500000000004</v>
      </c>
      <c r="H694" s="35"/>
      <c r="I694" s="33"/>
      <c r="J694" s="34">
        <v>4401.8500000000004</v>
      </c>
      <c r="K694" s="33">
        <v>45946</v>
      </c>
      <c r="L694" s="34"/>
      <c r="M694" s="33">
        <v>46311</v>
      </c>
      <c r="N694" s="34"/>
      <c r="O694" s="31">
        <v>46676</v>
      </c>
      <c r="P694" s="30">
        <v>1</v>
      </c>
      <c r="Q694" s="30" t="s">
        <v>866</v>
      </c>
    </row>
    <row r="695" spans="1:17" x14ac:dyDescent="0.2">
      <c r="A695" s="54">
        <v>2333057</v>
      </c>
      <c r="B695" s="30" t="s">
        <v>78</v>
      </c>
      <c r="C695" s="30" t="s">
        <v>15</v>
      </c>
      <c r="D695" s="36" t="s">
        <v>1020</v>
      </c>
      <c r="E695" s="30" t="s">
        <v>1019</v>
      </c>
      <c r="F695" s="30" t="s">
        <v>44</v>
      </c>
      <c r="G695" s="34">
        <v>1900.06</v>
      </c>
      <c r="H695" s="35"/>
      <c r="I695" s="33"/>
      <c r="J695" s="34">
        <v>1900.06</v>
      </c>
      <c r="K695" s="33">
        <v>45946</v>
      </c>
      <c r="L695" s="34"/>
      <c r="M695" s="33">
        <v>46311</v>
      </c>
      <c r="N695" s="34"/>
      <c r="O695" s="31">
        <v>46676</v>
      </c>
      <c r="P695" s="30">
        <v>1</v>
      </c>
      <c r="Q695" s="30" t="s">
        <v>866</v>
      </c>
    </row>
    <row r="696" spans="1:17" x14ac:dyDescent="0.2">
      <c r="A696" s="54">
        <v>2333057</v>
      </c>
      <c r="B696" s="30" t="s">
        <v>78</v>
      </c>
      <c r="C696" s="30" t="s">
        <v>15</v>
      </c>
      <c r="D696" s="36" t="s">
        <v>1018</v>
      </c>
      <c r="E696" s="30" t="s">
        <v>1017</v>
      </c>
      <c r="F696" s="30" t="s">
        <v>185</v>
      </c>
      <c r="G696" s="34">
        <v>6278.19</v>
      </c>
      <c r="H696" s="35"/>
      <c r="I696" s="33"/>
      <c r="J696" s="34">
        <v>6278.19</v>
      </c>
      <c r="K696" s="33">
        <v>45946</v>
      </c>
      <c r="L696" s="34"/>
      <c r="M696" s="33">
        <v>46311</v>
      </c>
      <c r="N696" s="34"/>
      <c r="O696" s="31">
        <v>46676</v>
      </c>
      <c r="P696" s="30">
        <v>1</v>
      </c>
      <c r="Q696" s="30" t="s">
        <v>866</v>
      </c>
    </row>
    <row r="697" spans="1:17" x14ac:dyDescent="0.2">
      <c r="A697" s="54">
        <v>2333057</v>
      </c>
      <c r="B697" s="30" t="s">
        <v>78</v>
      </c>
      <c r="C697" s="30" t="s">
        <v>16</v>
      </c>
      <c r="D697" s="36" t="s">
        <v>1016</v>
      </c>
      <c r="E697" s="30" t="s">
        <v>1015</v>
      </c>
      <c r="F697" s="30" t="s">
        <v>1002</v>
      </c>
      <c r="G697" s="34">
        <v>22313.27</v>
      </c>
      <c r="H697" s="35"/>
      <c r="I697" s="33"/>
      <c r="J697" s="34">
        <v>22313.27</v>
      </c>
      <c r="K697" s="33">
        <v>45946</v>
      </c>
      <c r="L697" s="34"/>
      <c r="M697" s="33">
        <v>46311</v>
      </c>
      <c r="N697" s="34"/>
      <c r="O697" s="31">
        <v>46676</v>
      </c>
      <c r="P697" s="30">
        <v>1</v>
      </c>
      <c r="Q697" s="30" t="s">
        <v>866</v>
      </c>
    </row>
    <row r="698" spans="1:17" x14ac:dyDescent="0.2">
      <c r="A698" s="54">
        <v>2333057</v>
      </c>
      <c r="B698" s="30" t="s">
        <v>78</v>
      </c>
      <c r="C698" s="30" t="s">
        <v>16</v>
      </c>
      <c r="D698" s="36" t="s">
        <v>1014</v>
      </c>
      <c r="E698" s="30" t="s">
        <v>1013</v>
      </c>
      <c r="F698" s="30" t="s">
        <v>999</v>
      </c>
      <c r="G698" s="34">
        <v>19906.14</v>
      </c>
      <c r="H698" s="35"/>
      <c r="I698" s="33"/>
      <c r="J698" s="34">
        <v>19906.14</v>
      </c>
      <c r="K698" s="33">
        <v>45946</v>
      </c>
      <c r="L698" s="34"/>
      <c r="M698" s="33">
        <v>46311</v>
      </c>
      <c r="N698" s="34"/>
      <c r="O698" s="31">
        <v>46676</v>
      </c>
      <c r="P698" s="30">
        <v>1</v>
      </c>
      <c r="Q698" s="30" t="s">
        <v>866</v>
      </c>
    </row>
    <row r="699" spans="1:17" x14ac:dyDescent="0.2">
      <c r="A699" s="54">
        <v>2333057</v>
      </c>
      <c r="B699" s="30" t="s">
        <v>78</v>
      </c>
      <c r="C699" s="30" t="s">
        <v>16</v>
      </c>
      <c r="D699" s="36" t="s">
        <v>1012</v>
      </c>
      <c r="E699" s="30" t="s">
        <v>1011</v>
      </c>
      <c r="F699" s="30" t="s">
        <v>996</v>
      </c>
      <c r="G699" s="34">
        <v>22313.27</v>
      </c>
      <c r="H699" s="35"/>
      <c r="I699" s="33"/>
      <c r="J699" s="34">
        <v>22313.27</v>
      </c>
      <c r="K699" s="33">
        <v>45946</v>
      </c>
      <c r="L699" s="34"/>
      <c r="M699" s="33">
        <v>46311</v>
      </c>
      <c r="N699" s="34"/>
      <c r="O699" s="31">
        <v>46676</v>
      </c>
      <c r="P699" s="30">
        <v>1</v>
      </c>
      <c r="Q699" s="30" t="s">
        <v>866</v>
      </c>
    </row>
    <row r="700" spans="1:17" x14ac:dyDescent="0.2">
      <c r="A700" s="54">
        <v>2333057</v>
      </c>
      <c r="B700" s="30" t="s">
        <v>78</v>
      </c>
      <c r="C700" s="30" t="s">
        <v>16</v>
      </c>
      <c r="D700" s="36" t="s">
        <v>1010</v>
      </c>
      <c r="E700" s="30" t="s">
        <v>1009</v>
      </c>
      <c r="F700" s="30" t="s">
        <v>43</v>
      </c>
      <c r="G700" s="34">
        <v>5463.41</v>
      </c>
      <c r="H700" s="35"/>
      <c r="I700" s="33"/>
      <c r="J700" s="34">
        <v>5463.41</v>
      </c>
      <c r="K700" s="33">
        <v>45946</v>
      </c>
      <c r="L700" s="34"/>
      <c r="M700" s="33">
        <v>46311</v>
      </c>
      <c r="N700" s="34"/>
      <c r="O700" s="31">
        <v>46676</v>
      </c>
      <c r="P700" s="30">
        <v>1</v>
      </c>
      <c r="Q700" s="30" t="s">
        <v>866</v>
      </c>
    </row>
    <row r="701" spans="1:17" x14ac:dyDescent="0.2">
      <c r="A701" s="54">
        <v>2333057</v>
      </c>
      <c r="B701" s="30" t="s">
        <v>78</v>
      </c>
      <c r="C701" s="30" t="s">
        <v>16</v>
      </c>
      <c r="D701" s="36" t="s">
        <v>1008</v>
      </c>
      <c r="E701" s="30" t="s">
        <v>1007</v>
      </c>
      <c r="F701" s="30" t="s">
        <v>44</v>
      </c>
      <c r="G701" s="34">
        <v>2253.91</v>
      </c>
      <c r="H701" s="35"/>
      <c r="I701" s="33"/>
      <c r="J701" s="34">
        <v>2253.91</v>
      </c>
      <c r="K701" s="33">
        <v>45946</v>
      </c>
      <c r="L701" s="34"/>
      <c r="M701" s="33">
        <v>46311</v>
      </c>
      <c r="N701" s="34"/>
      <c r="O701" s="31">
        <v>46676</v>
      </c>
      <c r="P701" s="30">
        <v>1</v>
      </c>
      <c r="Q701" s="30" t="s">
        <v>866</v>
      </c>
    </row>
    <row r="702" spans="1:17" x14ac:dyDescent="0.2">
      <c r="A702" s="54">
        <v>2333057</v>
      </c>
      <c r="B702" s="30" t="s">
        <v>78</v>
      </c>
      <c r="C702" s="30" t="s">
        <v>16</v>
      </c>
      <c r="D702" s="36" t="s">
        <v>1006</v>
      </c>
      <c r="E702" s="30" t="s">
        <v>1005</v>
      </c>
      <c r="F702" s="30" t="s">
        <v>185</v>
      </c>
      <c r="G702" s="34">
        <v>7870.53</v>
      </c>
      <c r="H702" s="35"/>
      <c r="I702" s="33"/>
      <c r="J702" s="34">
        <v>7870.53</v>
      </c>
      <c r="K702" s="33">
        <v>45946</v>
      </c>
      <c r="L702" s="34"/>
      <c r="M702" s="33">
        <v>46311</v>
      </c>
      <c r="N702" s="34"/>
      <c r="O702" s="31">
        <v>46676</v>
      </c>
      <c r="P702" s="30">
        <v>1</v>
      </c>
      <c r="Q702" s="30" t="s">
        <v>866</v>
      </c>
    </row>
    <row r="703" spans="1:17" x14ac:dyDescent="0.2">
      <c r="A703" s="54">
        <v>2333057</v>
      </c>
      <c r="B703" s="30" t="s">
        <v>78</v>
      </c>
      <c r="C703" s="30" t="s">
        <v>36</v>
      </c>
      <c r="D703" s="36" t="s">
        <v>1004</v>
      </c>
      <c r="E703" s="30" t="s">
        <v>1003</v>
      </c>
      <c r="F703" s="30" t="s">
        <v>1002</v>
      </c>
      <c r="G703" s="34">
        <v>44332.2</v>
      </c>
      <c r="H703" s="35"/>
      <c r="I703" s="33"/>
      <c r="J703" s="34">
        <v>44332.2</v>
      </c>
      <c r="K703" s="33">
        <v>45946</v>
      </c>
      <c r="L703" s="34"/>
      <c r="M703" s="33">
        <v>46311</v>
      </c>
      <c r="N703" s="34"/>
      <c r="O703" s="31">
        <v>46676</v>
      </c>
      <c r="P703" s="30">
        <v>1</v>
      </c>
      <c r="Q703" s="30" t="s">
        <v>866</v>
      </c>
    </row>
    <row r="704" spans="1:17" x14ac:dyDescent="0.2">
      <c r="A704" s="54">
        <v>2333057</v>
      </c>
      <c r="B704" s="30" t="s">
        <v>78</v>
      </c>
      <c r="C704" s="30" t="s">
        <v>36</v>
      </c>
      <c r="D704" s="36" t="s">
        <v>1001</v>
      </c>
      <c r="E704" s="30" t="s">
        <v>1000</v>
      </c>
      <c r="F704" s="30" t="s">
        <v>999</v>
      </c>
      <c r="G704" s="34">
        <v>39478.53</v>
      </c>
      <c r="H704" s="35"/>
      <c r="I704" s="33"/>
      <c r="J704" s="34">
        <v>39478.53</v>
      </c>
      <c r="K704" s="33">
        <v>45946</v>
      </c>
      <c r="L704" s="34"/>
      <c r="M704" s="33">
        <v>46311</v>
      </c>
      <c r="N704" s="34"/>
      <c r="O704" s="31">
        <v>46676</v>
      </c>
      <c r="P704" s="30">
        <v>1</v>
      </c>
      <c r="Q704" s="30" t="s">
        <v>866</v>
      </c>
    </row>
    <row r="705" spans="1:17" x14ac:dyDescent="0.2">
      <c r="A705" s="54">
        <v>2333057</v>
      </c>
      <c r="B705" s="30" t="s">
        <v>78</v>
      </c>
      <c r="C705" s="30" t="s">
        <v>36</v>
      </c>
      <c r="D705" s="36" t="s">
        <v>998</v>
      </c>
      <c r="E705" s="30" t="s">
        <v>997</v>
      </c>
      <c r="F705" s="30" t="s">
        <v>996</v>
      </c>
      <c r="G705" s="34">
        <v>44332.2</v>
      </c>
      <c r="H705" s="35"/>
      <c r="I705" s="33"/>
      <c r="J705" s="34">
        <v>44332.2</v>
      </c>
      <c r="K705" s="33">
        <v>45946</v>
      </c>
      <c r="L705" s="34"/>
      <c r="M705" s="33">
        <v>46311</v>
      </c>
      <c r="N705" s="34"/>
      <c r="O705" s="31">
        <v>46676</v>
      </c>
      <c r="P705" s="30">
        <v>1</v>
      </c>
      <c r="Q705" s="30" t="s">
        <v>866</v>
      </c>
    </row>
    <row r="706" spans="1:17" x14ac:dyDescent="0.2">
      <c r="A706" s="54">
        <v>2333057</v>
      </c>
      <c r="B706" s="30" t="s">
        <v>78</v>
      </c>
      <c r="C706" s="30" t="s">
        <v>36</v>
      </c>
      <c r="D706" s="36" t="s">
        <v>995</v>
      </c>
      <c r="E706" s="30" t="s">
        <v>994</v>
      </c>
      <c r="F706" s="30" t="s">
        <v>43</v>
      </c>
      <c r="G706" s="34">
        <v>10356.51</v>
      </c>
      <c r="H706" s="35"/>
      <c r="I706" s="33"/>
      <c r="J706" s="34">
        <v>10356.51</v>
      </c>
      <c r="K706" s="33">
        <v>45946</v>
      </c>
      <c r="L706" s="34"/>
      <c r="M706" s="33">
        <v>46311</v>
      </c>
      <c r="N706" s="34"/>
      <c r="O706" s="31">
        <v>46676</v>
      </c>
      <c r="P706" s="30">
        <v>1</v>
      </c>
      <c r="Q706" s="30" t="s">
        <v>866</v>
      </c>
    </row>
    <row r="707" spans="1:17" x14ac:dyDescent="0.2">
      <c r="A707" s="54">
        <v>2333057</v>
      </c>
      <c r="B707" s="30" t="s">
        <v>78</v>
      </c>
      <c r="C707" s="30" t="s">
        <v>36</v>
      </c>
      <c r="D707" s="36" t="s">
        <v>993</v>
      </c>
      <c r="E707" s="30" t="s">
        <v>992</v>
      </c>
      <c r="F707" s="30" t="s">
        <v>44</v>
      </c>
      <c r="G707" s="34">
        <v>3884.95</v>
      </c>
      <c r="H707" s="35"/>
      <c r="I707" s="33"/>
      <c r="J707" s="34">
        <v>3884.95</v>
      </c>
      <c r="K707" s="33">
        <v>45946</v>
      </c>
      <c r="L707" s="34"/>
      <c r="M707" s="33">
        <v>46311</v>
      </c>
      <c r="N707" s="34"/>
      <c r="O707" s="31">
        <v>46676</v>
      </c>
      <c r="P707" s="30">
        <v>1</v>
      </c>
      <c r="Q707" s="30" t="s">
        <v>866</v>
      </c>
    </row>
    <row r="708" spans="1:17" x14ac:dyDescent="0.2">
      <c r="A708" s="54">
        <v>2333057</v>
      </c>
      <c r="B708" s="30" t="s">
        <v>78</v>
      </c>
      <c r="C708" s="30" t="s">
        <v>36</v>
      </c>
      <c r="D708" s="36" t="s">
        <v>991</v>
      </c>
      <c r="E708" s="30" t="s">
        <v>990</v>
      </c>
      <c r="F708" s="30" t="s">
        <v>185</v>
      </c>
      <c r="G708" s="34">
        <v>15210.18</v>
      </c>
      <c r="H708" s="35"/>
      <c r="I708" s="33"/>
      <c r="J708" s="34">
        <v>15210.18</v>
      </c>
      <c r="K708" s="33">
        <v>45946</v>
      </c>
      <c r="L708" s="34"/>
      <c r="M708" s="33">
        <v>46311</v>
      </c>
      <c r="N708" s="34"/>
      <c r="O708" s="31">
        <v>46676</v>
      </c>
      <c r="P708" s="30">
        <v>1</v>
      </c>
      <c r="Q708" s="30" t="s">
        <v>866</v>
      </c>
    </row>
    <row r="709" spans="1:17" x14ac:dyDescent="0.2">
      <c r="A709" s="54">
        <v>2333057</v>
      </c>
      <c r="B709" s="30" t="s">
        <v>78</v>
      </c>
      <c r="C709" s="30" t="s">
        <v>18</v>
      </c>
      <c r="D709" s="36" t="s">
        <v>989</v>
      </c>
      <c r="E709" s="30" t="s">
        <v>988</v>
      </c>
      <c r="F709" s="30" t="s">
        <v>987</v>
      </c>
      <c r="G709" s="34">
        <v>5943.34</v>
      </c>
      <c r="H709" s="35"/>
      <c r="I709" s="33"/>
      <c r="J709" s="34">
        <v>5943.34</v>
      </c>
      <c r="K709" s="33">
        <v>45946</v>
      </c>
      <c r="L709" s="34"/>
      <c r="M709" s="33">
        <v>46311</v>
      </c>
      <c r="N709" s="34"/>
      <c r="O709" s="31">
        <v>46676</v>
      </c>
      <c r="P709" s="30">
        <v>1</v>
      </c>
      <c r="Q709" s="30" t="s">
        <v>866</v>
      </c>
    </row>
    <row r="710" spans="1:17" x14ac:dyDescent="0.2">
      <c r="A710" s="54">
        <v>2333057</v>
      </c>
      <c r="B710" s="30" t="s">
        <v>78</v>
      </c>
      <c r="C710" s="30" t="s">
        <v>18</v>
      </c>
      <c r="D710" s="36" t="s">
        <v>986</v>
      </c>
      <c r="E710" s="30" t="s">
        <v>985</v>
      </c>
      <c r="F710" s="30" t="s">
        <v>984</v>
      </c>
      <c r="G710" s="34">
        <v>8623.66</v>
      </c>
      <c r="H710" s="35"/>
      <c r="I710" s="33"/>
      <c r="J710" s="34">
        <v>8623.66</v>
      </c>
      <c r="K710" s="33">
        <v>45946</v>
      </c>
      <c r="L710" s="34"/>
      <c r="M710" s="33">
        <v>46311</v>
      </c>
      <c r="N710" s="34"/>
      <c r="O710" s="31">
        <v>46676</v>
      </c>
      <c r="P710" s="30">
        <v>1</v>
      </c>
      <c r="Q710" s="30" t="s">
        <v>866</v>
      </c>
    </row>
    <row r="711" spans="1:17" x14ac:dyDescent="0.2">
      <c r="A711" s="54">
        <v>2333057</v>
      </c>
      <c r="B711" s="30" t="s">
        <v>78</v>
      </c>
      <c r="C711" s="30" t="s">
        <v>18</v>
      </c>
      <c r="D711" s="36" t="s">
        <v>983</v>
      </c>
      <c r="E711" s="30" t="s">
        <v>982</v>
      </c>
      <c r="F711" s="30" t="s">
        <v>832</v>
      </c>
      <c r="G711" s="34">
        <v>4078.76</v>
      </c>
      <c r="H711" s="35"/>
      <c r="I711" s="33"/>
      <c r="J711" s="34">
        <v>4078.76</v>
      </c>
      <c r="K711" s="33">
        <v>45946</v>
      </c>
      <c r="L711" s="34"/>
      <c r="M711" s="33">
        <v>46311</v>
      </c>
      <c r="N711" s="34"/>
      <c r="O711" s="31">
        <v>46676</v>
      </c>
      <c r="P711" s="30">
        <v>1</v>
      </c>
      <c r="Q711" s="30" t="s">
        <v>866</v>
      </c>
    </row>
    <row r="712" spans="1:17" x14ac:dyDescent="0.2">
      <c r="A712" s="54">
        <v>2333057</v>
      </c>
      <c r="B712" s="30" t="s">
        <v>78</v>
      </c>
      <c r="C712" s="30" t="s">
        <v>18</v>
      </c>
      <c r="D712" s="36" t="s">
        <v>981</v>
      </c>
      <c r="E712" s="30" t="s">
        <v>980</v>
      </c>
      <c r="F712" s="30" t="s">
        <v>43</v>
      </c>
      <c r="G712" s="34">
        <v>1631.51</v>
      </c>
      <c r="H712" s="35"/>
      <c r="I712" s="33"/>
      <c r="J712" s="34">
        <v>1631.51</v>
      </c>
      <c r="K712" s="33">
        <v>45946</v>
      </c>
      <c r="L712" s="34"/>
      <c r="M712" s="33">
        <v>46311</v>
      </c>
      <c r="N712" s="34"/>
      <c r="O712" s="31">
        <v>46676</v>
      </c>
      <c r="P712" s="30">
        <v>1</v>
      </c>
      <c r="Q712" s="30" t="s">
        <v>866</v>
      </c>
    </row>
    <row r="713" spans="1:17" x14ac:dyDescent="0.2">
      <c r="A713" s="54">
        <v>2333057</v>
      </c>
      <c r="B713" s="30" t="s">
        <v>78</v>
      </c>
      <c r="C713" s="30" t="s">
        <v>18</v>
      </c>
      <c r="D713" s="36" t="s">
        <v>979</v>
      </c>
      <c r="E713" s="30" t="s">
        <v>978</v>
      </c>
      <c r="F713" s="30" t="s">
        <v>44</v>
      </c>
      <c r="G713" s="34">
        <v>1048.83</v>
      </c>
      <c r="H713" s="35"/>
      <c r="I713" s="33"/>
      <c r="J713" s="34">
        <v>1048.83</v>
      </c>
      <c r="K713" s="33">
        <v>45946</v>
      </c>
      <c r="L713" s="34"/>
      <c r="M713" s="33">
        <v>46311</v>
      </c>
      <c r="N713" s="34"/>
      <c r="O713" s="31">
        <v>46676</v>
      </c>
      <c r="P713" s="30">
        <v>1</v>
      </c>
      <c r="Q713" s="30" t="s">
        <v>866</v>
      </c>
    </row>
    <row r="714" spans="1:17" x14ac:dyDescent="0.2">
      <c r="A714" s="54">
        <v>2333057</v>
      </c>
      <c r="B714" s="30" t="s">
        <v>78</v>
      </c>
      <c r="C714" s="30" t="s">
        <v>18</v>
      </c>
      <c r="D714" s="36" t="s">
        <v>977</v>
      </c>
      <c r="E714" s="30" t="s">
        <v>976</v>
      </c>
      <c r="F714" s="30" t="s">
        <v>975</v>
      </c>
      <c r="G714" s="34">
        <v>4661.4399999999996</v>
      </c>
      <c r="H714" s="35"/>
      <c r="I714" s="33"/>
      <c r="J714" s="34">
        <v>4661.4399999999996</v>
      </c>
      <c r="K714" s="33">
        <v>45946</v>
      </c>
      <c r="L714" s="34"/>
      <c r="M714" s="33">
        <v>46311</v>
      </c>
      <c r="N714" s="34"/>
      <c r="O714" s="31">
        <v>46676</v>
      </c>
      <c r="P714" s="30">
        <v>1</v>
      </c>
      <c r="Q714" s="30" t="s">
        <v>866</v>
      </c>
    </row>
    <row r="715" spans="1:17" x14ac:dyDescent="0.2">
      <c r="A715" s="54">
        <v>2333057</v>
      </c>
      <c r="B715" s="30" t="s">
        <v>78</v>
      </c>
      <c r="C715" s="30" t="s">
        <v>18</v>
      </c>
      <c r="D715" s="36" t="s">
        <v>974</v>
      </c>
      <c r="E715" s="30" t="s">
        <v>973</v>
      </c>
      <c r="F715" s="30" t="s">
        <v>185</v>
      </c>
      <c r="G715" s="34">
        <v>4777.9799999999996</v>
      </c>
      <c r="H715" s="35"/>
      <c r="I715" s="33"/>
      <c r="J715" s="34">
        <v>4777.9799999999996</v>
      </c>
      <c r="K715" s="33">
        <v>45946</v>
      </c>
      <c r="L715" s="34"/>
      <c r="M715" s="33">
        <v>46311</v>
      </c>
      <c r="N715" s="34"/>
      <c r="O715" s="31">
        <v>46676</v>
      </c>
      <c r="P715" s="30">
        <v>1</v>
      </c>
      <c r="Q715" s="30" t="s">
        <v>866</v>
      </c>
    </row>
    <row r="716" spans="1:17" x14ac:dyDescent="0.2">
      <c r="A716" s="54">
        <v>2333057</v>
      </c>
      <c r="B716" s="30" t="s">
        <v>78</v>
      </c>
      <c r="C716" s="30" t="s">
        <v>968</v>
      </c>
      <c r="D716" s="36">
        <v>1001</v>
      </c>
      <c r="E716" s="37" t="s">
        <v>972</v>
      </c>
      <c r="F716" s="30" t="s">
        <v>477</v>
      </c>
      <c r="G716" s="34">
        <v>1521.39</v>
      </c>
      <c r="H716" s="30"/>
      <c r="I716" s="33"/>
      <c r="J716" s="30">
        <v>1521.39</v>
      </c>
      <c r="K716" s="33">
        <v>45946</v>
      </c>
      <c r="L716" s="34"/>
      <c r="M716" s="33">
        <v>46311</v>
      </c>
      <c r="N716" s="34"/>
      <c r="O716" s="31">
        <v>46676</v>
      </c>
      <c r="P716" s="30">
        <v>2</v>
      </c>
      <c r="Q716" s="30" t="s">
        <v>866</v>
      </c>
    </row>
    <row r="717" spans="1:17" x14ac:dyDescent="0.2">
      <c r="A717" s="54">
        <v>2333057</v>
      </c>
      <c r="B717" s="30" t="s">
        <v>78</v>
      </c>
      <c r="C717" s="30" t="s">
        <v>968</v>
      </c>
      <c r="D717" s="36">
        <v>1002</v>
      </c>
      <c r="E717" s="37" t="s">
        <v>971</v>
      </c>
      <c r="F717" s="30" t="s">
        <v>120</v>
      </c>
      <c r="G717" s="34">
        <v>838.88</v>
      </c>
      <c r="H717" s="30"/>
      <c r="I717" s="33"/>
      <c r="J717" s="30">
        <v>838.88</v>
      </c>
      <c r="K717" s="33">
        <v>45946</v>
      </c>
      <c r="L717" s="34"/>
      <c r="M717" s="33">
        <v>46311</v>
      </c>
      <c r="N717" s="34"/>
      <c r="O717" s="31">
        <v>46676</v>
      </c>
      <c r="P717" s="30">
        <v>2</v>
      </c>
      <c r="Q717" s="30" t="s">
        <v>866</v>
      </c>
    </row>
    <row r="718" spans="1:17" x14ac:dyDescent="0.2">
      <c r="A718" s="54">
        <v>2333057</v>
      </c>
      <c r="B718" s="30" t="s">
        <v>78</v>
      </c>
      <c r="C718" s="30" t="s">
        <v>968</v>
      </c>
      <c r="D718" s="36">
        <v>1003</v>
      </c>
      <c r="E718" s="37" t="s">
        <v>970</v>
      </c>
      <c r="F718" s="30" t="s">
        <v>50</v>
      </c>
      <c r="G718" s="34">
        <v>2632.55</v>
      </c>
      <c r="H718" s="30"/>
      <c r="I718" s="33"/>
      <c r="J718" s="30">
        <v>2632.55</v>
      </c>
      <c r="K718" s="33">
        <v>45946</v>
      </c>
      <c r="L718" s="34"/>
      <c r="M718" s="33">
        <v>46311</v>
      </c>
      <c r="N718" s="34"/>
      <c r="O718" s="31">
        <v>46676</v>
      </c>
      <c r="P718" s="30">
        <v>2</v>
      </c>
      <c r="Q718" s="30" t="s">
        <v>866</v>
      </c>
    </row>
    <row r="719" spans="1:17" x14ac:dyDescent="0.2">
      <c r="A719" s="54">
        <v>2333057</v>
      </c>
      <c r="B719" s="30" t="s">
        <v>78</v>
      </c>
      <c r="C719" s="30" t="s">
        <v>968</v>
      </c>
      <c r="D719" s="36">
        <v>1004</v>
      </c>
      <c r="E719" s="37" t="s">
        <v>969</v>
      </c>
      <c r="F719" s="30" t="s">
        <v>118</v>
      </c>
      <c r="G719" s="34">
        <v>1950.04</v>
      </c>
      <c r="H719" s="30"/>
      <c r="I719" s="33"/>
      <c r="J719" s="30">
        <v>1950.04</v>
      </c>
      <c r="K719" s="33">
        <v>45946</v>
      </c>
      <c r="L719" s="34"/>
      <c r="M719" s="33">
        <v>46311</v>
      </c>
      <c r="N719" s="34"/>
      <c r="O719" s="31">
        <v>46676</v>
      </c>
      <c r="P719" s="30">
        <v>2</v>
      </c>
      <c r="Q719" s="30" t="s">
        <v>866</v>
      </c>
    </row>
    <row r="720" spans="1:17" x14ac:dyDescent="0.2">
      <c r="A720" s="54">
        <v>2333057</v>
      </c>
      <c r="B720" s="30" t="s">
        <v>78</v>
      </c>
      <c r="C720" s="30" t="s">
        <v>968</v>
      </c>
      <c r="D720" s="36">
        <v>1005</v>
      </c>
      <c r="E720" s="37" t="s">
        <v>967</v>
      </c>
      <c r="F720" s="30" t="s">
        <v>966</v>
      </c>
      <c r="G720" s="34">
        <v>1272.28</v>
      </c>
      <c r="H720" s="30"/>
      <c r="I720" s="33"/>
      <c r="J720" s="30">
        <v>1272.28</v>
      </c>
      <c r="K720" s="33">
        <v>45946</v>
      </c>
      <c r="L720" s="34"/>
      <c r="M720" s="33">
        <v>46311</v>
      </c>
      <c r="N720" s="34"/>
      <c r="O720" s="31">
        <v>46676</v>
      </c>
      <c r="P720" s="30">
        <v>2</v>
      </c>
      <c r="Q720" s="30" t="s">
        <v>866</v>
      </c>
    </row>
    <row r="721" spans="1:17" x14ac:dyDescent="0.2">
      <c r="A721" s="54">
        <v>2333057</v>
      </c>
      <c r="B721" s="30" t="s">
        <v>78</v>
      </c>
      <c r="C721" s="30" t="s">
        <v>31</v>
      </c>
      <c r="D721" s="36" t="s">
        <v>965</v>
      </c>
      <c r="E721" s="30" t="s">
        <v>964</v>
      </c>
      <c r="F721" s="30" t="s">
        <v>477</v>
      </c>
      <c r="G721" s="34">
        <v>1917.89</v>
      </c>
      <c r="H721" s="35"/>
      <c r="I721" s="33"/>
      <c r="J721" s="34">
        <v>1917.89</v>
      </c>
      <c r="K721" s="33">
        <v>45946</v>
      </c>
      <c r="L721" s="34"/>
      <c r="M721" s="33">
        <v>46311</v>
      </c>
      <c r="N721" s="34"/>
      <c r="O721" s="31">
        <v>46676</v>
      </c>
      <c r="P721" s="30">
        <v>1</v>
      </c>
      <c r="Q721" s="30" t="s">
        <v>866</v>
      </c>
    </row>
    <row r="722" spans="1:17" x14ac:dyDescent="0.2">
      <c r="A722" s="54">
        <v>2333057</v>
      </c>
      <c r="B722" s="30" t="s">
        <v>78</v>
      </c>
      <c r="C722" s="30" t="s">
        <v>31</v>
      </c>
      <c r="D722" s="36" t="s">
        <v>963</v>
      </c>
      <c r="E722" s="30" t="s">
        <v>962</v>
      </c>
      <c r="F722" s="30" t="s">
        <v>120</v>
      </c>
      <c r="G722" s="34">
        <v>1354.56</v>
      </c>
      <c r="H722" s="35"/>
      <c r="I722" s="33"/>
      <c r="J722" s="34">
        <v>1354.56</v>
      </c>
      <c r="K722" s="33">
        <v>45946</v>
      </c>
      <c r="L722" s="34"/>
      <c r="M722" s="33">
        <v>46311</v>
      </c>
      <c r="N722" s="34"/>
      <c r="O722" s="31">
        <v>46676</v>
      </c>
      <c r="P722" s="30">
        <v>1</v>
      </c>
      <c r="Q722" s="30" t="s">
        <v>866</v>
      </c>
    </row>
    <row r="723" spans="1:17" x14ac:dyDescent="0.2">
      <c r="A723" s="54">
        <v>2333057</v>
      </c>
      <c r="B723" s="30" t="s">
        <v>78</v>
      </c>
      <c r="C723" s="30" t="s">
        <v>31</v>
      </c>
      <c r="D723" s="36" t="s">
        <v>961</v>
      </c>
      <c r="E723" s="30" t="s">
        <v>960</v>
      </c>
      <c r="F723" s="30" t="s">
        <v>50</v>
      </c>
      <c r="G723" s="34">
        <v>4861.92</v>
      </c>
      <c r="H723" s="35"/>
      <c r="I723" s="33"/>
      <c r="J723" s="34">
        <v>4861.92</v>
      </c>
      <c r="K723" s="33">
        <v>45946</v>
      </c>
      <c r="L723" s="34"/>
      <c r="M723" s="33">
        <v>46311</v>
      </c>
      <c r="N723" s="34"/>
      <c r="O723" s="31">
        <v>46676</v>
      </c>
      <c r="P723" s="30">
        <v>1</v>
      </c>
      <c r="Q723" s="30" t="s">
        <v>866</v>
      </c>
    </row>
    <row r="724" spans="1:17" x14ac:dyDescent="0.2">
      <c r="A724" s="54">
        <v>2333057</v>
      </c>
      <c r="B724" s="30" t="s">
        <v>78</v>
      </c>
      <c r="C724" s="30" t="s">
        <v>31</v>
      </c>
      <c r="D724" s="36" t="s">
        <v>959</v>
      </c>
      <c r="E724" s="30" t="s">
        <v>958</v>
      </c>
      <c r="F724" s="30" t="s">
        <v>118</v>
      </c>
      <c r="G724" s="34">
        <v>3602.74</v>
      </c>
      <c r="H724" s="35"/>
      <c r="I724" s="33"/>
      <c r="J724" s="34">
        <v>3602.74</v>
      </c>
      <c r="K724" s="33">
        <v>45946</v>
      </c>
      <c r="L724" s="34"/>
      <c r="M724" s="33">
        <v>46311</v>
      </c>
      <c r="N724" s="34"/>
      <c r="O724" s="31">
        <v>46676</v>
      </c>
      <c r="P724" s="30">
        <v>1</v>
      </c>
      <c r="Q724" s="30" t="s">
        <v>866</v>
      </c>
    </row>
    <row r="725" spans="1:17" x14ac:dyDescent="0.2">
      <c r="A725" s="54">
        <v>2333057</v>
      </c>
      <c r="B725" s="30" t="s">
        <v>78</v>
      </c>
      <c r="C725" s="30" t="s">
        <v>32</v>
      </c>
      <c r="D725" s="36" t="s">
        <v>957</v>
      </c>
      <c r="E725" s="30" t="s">
        <v>956</v>
      </c>
      <c r="F725" s="30" t="s">
        <v>477</v>
      </c>
      <c r="G725" s="34">
        <v>2670.58</v>
      </c>
      <c r="H725" s="35"/>
      <c r="I725" s="33"/>
      <c r="J725" s="34">
        <v>2670.58</v>
      </c>
      <c r="K725" s="33">
        <v>45946</v>
      </c>
      <c r="L725" s="34"/>
      <c r="M725" s="33">
        <v>46311</v>
      </c>
      <c r="N725" s="34"/>
      <c r="O725" s="31">
        <v>46676</v>
      </c>
      <c r="P725" s="30">
        <v>1</v>
      </c>
      <c r="Q725" s="30" t="s">
        <v>866</v>
      </c>
    </row>
    <row r="726" spans="1:17" x14ac:dyDescent="0.2">
      <c r="A726" s="54">
        <v>2333057</v>
      </c>
      <c r="B726" s="30" t="s">
        <v>78</v>
      </c>
      <c r="C726" s="30" t="s">
        <v>32</v>
      </c>
      <c r="D726" s="36" t="s">
        <v>955</v>
      </c>
      <c r="E726" s="30" t="s">
        <v>954</v>
      </c>
      <c r="F726" s="30" t="s">
        <v>120</v>
      </c>
      <c r="G726" s="34">
        <v>1686.31</v>
      </c>
      <c r="H726" s="35"/>
      <c r="I726" s="33"/>
      <c r="J726" s="34">
        <v>1686.31</v>
      </c>
      <c r="K726" s="33">
        <v>45946</v>
      </c>
      <c r="L726" s="34"/>
      <c r="M726" s="33">
        <v>46311</v>
      </c>
      <c r="N726" s="34"/>
      <c r="O726" s="31">
        <v>46676</v>
      </c>
      <c r="P726" s="30">
        <v>1</v>
      </c>
      <c r="Q726" s="30" t="s">
        <v>866</v>
      </c>
    </row>
    <row r="727" spans="1:17" x14ac:dyDescent="0.2">
      <c r="A727" s="54">
        <v>2333057</v>
      </c>
      <c r="B727" s="30" t="s">
        <v>78</v>
      </c>
      <c r="C727" s="30" t="s">
        <v>32</v>
      </c>
      <c r="D727" s="36" t="s">
        <v>953</v>
      </c>
      <c r="E727" s="30" t="s">
        <v>952</v>
      </c>
      <c r="F727" s="30" t="s">
        <v>50</v>
      </c>
      <c r="G727" s="34">
        <v>6788.2</v>
      </c>
      <c r="H727" s="35"/>
      <c r="I727" s="33"/>
      <c r="J727" s="34">
        <v>6788.2</v>
      </c>
      <c r="K727" s="33">
        <v>45946</v>
      </c>
      <c r="L727" s="34"/>
      <c r="M727" s="33">
        <v>46311</v>
      </c>
      <c r="N727" s="34"/>
      <c r="O727" s="31">
        <v>46676</v>
      </c>
      <c r="P727" s="30">
        <v>1</v>
      </c>
      <c r="Q727" s="30" t="s">
        <v>866</v>
      </c>
    </row>
    <row r="728" spans="1:17" x14ac:dyDescent="0.2">
      <c r="A728" s="54">
        <v>2333057</v>
      </c>
      <c r="B728" s="30" t="s">
        <v>78</v>
      </c>
      <c r="C728" s="30" t="s">
        <v>32</v>
      </c>
      <c r="D728" s="36" t="s">
        <v>951</v>
      </c>
      <c r="E728" s="30" t="s">
        <v>950</v>
      </c>
      <c r="F728" s="30" t="s">
        <v>118</v>
      </c>
      <c r="G728" s="34">
        <v>5381.56</v>
      </c>
      <c r="H728" s="35"/>
      <c r="I728" s="33"/>
      <c r="J728" s="34">
        <v>5381.56</v>
      </c>
      <c r="K728" s="33">
        <v>45946</v>
      </c>
      <c r="L728" s="34"/>
      <c r="M728" s="33">
        <v>46311</v>
      </c>
      <c r="N728" s="34"/>
      <c r="O728" s="31">
        <v>46676</v>
      </c>
      <c r="P728" s="30">
        <v>1</v>
      </c>
      <c r="Q728" s="30" t="s">
        <v>866</v>
      </c>
    </row>
    <row r="729" spans="1:17" x14ac:dyDescent="0.2">
      <c r="A729" s="54">
        <v>2333057</v>
      </c>
      <c r="B729" s="30" t="s">
        <v>78</v>
      </c>
      <c r="C729" s="30" t="s">
        <v>33</v>
      </c>
      <c r="D729" s="36" t="s">
        <v>949</v>
      </c>
      <c r="E729" s="30" t="s">
        <v>948</v>
      </c>
      <c r="F729" s="30" t="s">
        <v>477</v>
      </c>
      <c r="G729" s="34">
        <v>9493.01</v>
      </c>
      <c r="H729" s="35"/>
      <c r="I729" s="33"/>
      <c r="J729" s="34">
        <v>9493.01</v>
      </c>
      <c r="K729" s="33">
        <v>45946</v>
      </c>
      <c r="L729" s="34"/>
      <c r="M729" s="33">
        <v>46311</v>
      </c>
      <c r="N729" s="34"/>
      <c r="O729" s="31">
        <v>46676</v>
      </c>
      <c r="P729" s="30">
        <v>1</v>
      </c>
      <c r="Q729" s="30" t="s">
        <v>866</v>
      </c>
    </row>
    <row r="730" spans="1:17" x14ac:dyDescent="0.2">
      <c r="A730" s="54">
        <v>2333057</v>
      </c>
      <c r="B730" s="30" t="s">
        <v>78</v>
      </c>
      <c r="C730" s="30" t="s">
        <v>33</v>
      </c>
      <c r="D730" s="36" t="s">
        <v>947</v>
      </c>
      <c r="E730" s="30" t="s">
        <v>946</v>
      </c>
      <c r="F730" s="30" t="s">
        <v>120</v>
      </c>
      <c r="G730" s="34">
        <v>4746.51</v>
      </c>
      <c r="H730" s="35"/>
      <c r="I730" s="33"/>
      <c r="J730" s="34">
        <v>4746.51</v>
      </c>
      <c r="K730" s="33">
        <v>45946</v>
      </c>
      <c r="L730" s="34"/>
      <c r="M730" s="33">
        <v>46311</v>
      </c>
      <c r="N730" s="34"/>
      <c r="O730" s="31">
        <v>46676</v>
      </c>
      <c r="P730" s="30">
        <v>1</v>
      </c>
      <c r="Q730" s="30" t="s">
        <v>866</v>
      </c>
    </row>
    <row r="731" spans="1:17" x14ac:dyDescent="0.2">
      <c r="A731" s="54">
        <v>2333057</v>
      </c>
      <c r="B731" s="30" t="s">
        <v>78</v>
      </c>
      <c r="C731" s="30" t="s">
        <v>33</v>
      </c>
      <c r="D731" s="36" t="s">
        <v>945</v>
      </c>
      <c r="E731" s="30" t="s">
        <v>944</v>
      </c>
      <c r="F731" s="30" t="s">
        <v>50</v>
      </c>
      <c r="G731" s="34">
        <v>14239.51</v>
      </c>
      <c r="H731" s="35"/>
      <c r="I731" s="33"/>
      <c r="J731" s="34">
        <v>14239.51</v>
      </c>
      <c r="K731" s="33">
        <v>45946</v>
      </c>
      <c r="L731" s="34"/>
      <c r="M731" s="33">
        <v>46311</v>
      </c>
      <c r="N731" s="34"/>
      <c r="O731" s="31">
        <v>46676</v>
      </c>
      <c r="P731" s="30">
        <v>1</v>
      </c>
      <c r="Q731" s="30" t="s">
        <v>866</v>
      </c>
    </row>
    <row r="732" spans="1:17" x14ac:dyDescent="0.2">
      <c r="A732" s="54">
        <v>2333057</v>
      </c>
      <c r="B732" s="30" t="s">
        <v>78</v>
      </c>
      <c r="C732" s="30" t="s">
        <v>33</v>
      </c>
      <c r="D732" s="36" t="s">
        <v>943</v>
      </c>
      <c r="E732" s="30" t="s">
        <v>942</v>
      </c>
      <c r="F732" s="30" t="s">
        <v>118</v>
      </c>
      <c r="G732" s="34">
        <v>9493.01</v>
      </c>
      <c r="H732" s="35"/>
      <c r="I732" s="33"/>
      <c r="J732" s="34">
        <v>9493.01</v>
      </c>
      <c r="K732" s="33">
        <v>45946</v>
      </c>
      <c r="L732" s="34"/>
      <c r="M732" s="33">
        <v>46311</v>
      </c>
      <c r="N732" s="34"/>
      <c r="O732" s="31">
        <v>46676</v>
      </c>
      <c r="P732" s="30">
        <v>1</v>
      </c>
      <c r="Q732" s="30" t="s">
        <v>866</v>
      </c>
    </row>
    <row r="733" spans="1:17" x14ac:dyDescent="0.2">
      <c r="A733" s="54">
        <v>2333057</v>
      </c>
      <c r="B733" s="30" t="s">
        <v>78</v>
      </c>
      <c r="C733" s="30" t="s">
        <v>15</v>
      </c>
      <c r="D733" s="36" t="s">
        <v>941</v>
      </c>
      <c r="E733" s="30" t="s">
        <v>940</v>
      </c>
      <c r="F733" s="30" t="s">
        <v>120</v>
      </c>
      <c r="G733" s="34">
        <v>812.16</v>
      </c>
      <c r="H733" s="35"/>
      <c r="I733" s="33"/>
      <c r="J733" s="34">
        <v>812.16</v>
      </c>
      <c r="K733" s="33">
        <v>45946</v>
      </c>
      <c r="L733" s="34"/>
      <c r="M733" s="33">
        <v>46311</v>
      </c>
      <c r="N733" s="34"/>
      <c r="O733" s="31">
        <v>46676</v>
      </c>
      <c r="P733" s="30">
        <v>1</v>
      </c>
      <c r="Q733" s="30" t="s">
        <v>866</v>
      </c>
    </row>
    <row r="734" spans="1:17" x14ac:dyDescent="0.2">
      <c r="A734" s="54">
        <v>2333057</v>
      </c>
      <c r="B734" s="30" t="s">
        <v>78</v>
      </c>
      <c r="C734" s="30" t="s">
        <v>15</v>
      </c>
      <c r="D734" s="36" t="s">
        <v>939</v>
      </c>
      <c r="E734" s="30" t="s">
        <v>938</v>
      </c>
      <c r="F734" s="30" t="s">
        <v>50</v>
      </c>
      <c r="G734" s="34">
        <v>2412.69</v>
      </c>
      <c r="H734" s="35"/>
      <c r="I734" s="33"/>
      <c r="J734" s="34">
        <v>2412.69</v>
      </c>
      <c r="K734" s="33">
        <v>45946</v>
      </c>
      <c r="L734" s="34"/>
      <c r="M734" s="33">
        <v>46311</v>
      </c>
      <c r="N734" s="34"/>
      <c r="O734" s="31">
        <v>46676</v>
      </c>
      <c r="P734" s="30">
        <v>1</v>
      </c>
      <c r="Q734" s="30" t="s">
        <v>866</v>
      </c>
    </row>
    <row r="735" spans="1:17" x14ac:dyDescent="0.2">
      <c r="A735" s="54">
        <v>2333057</v>
      </c>
      <c r="B735" s="30" t="s">
        <v>78</v>
      </c>
      <c r="C735" s="30" t="s">
        <v>15</v>
      </c>
      <c r="D735" s="36" t="s">
        <v>937</v>
      </c>
      <c r="E735" s="30" t="s">
        <v>936</v>
      </c>
      <c r="F735" s="30" t="s">
        <v>118</v>
      </c>
      <c r="G735" s="34">
        <v>1612.43</v>
      </c>
      <c r="H735" s="35"/>
      <c r="I735" s="33"/>
      <c r="J735" s="34">
        <v>1612.43</v>
      </c>
      <c r="K735" s="33">
        <v>45946</v>
      </c>
      <c r="L735" s="34"/>
      <c r="M735" s="33">
        <v>46311</v>
      </c>
      <c r="N735" s="34"/>
      <c r="O735" s="31">
        <v>46676</v>
      </c>
      <c r="P735" s="30">
        <v>1</v>
      </c>
      <c r="Q735" s="30" t="s">
        <v>866</v>
      </c>
    </row>
    <row r="736" spans="1:17" x14ac:dyDescent="0.2">
      <c r="A736" s="54">
        <v>2333057</v>
      </c>
      <c r="B736" s="30" t="s">
        <v>78</v>
      </c>
      <c r="C736" s="30" t="s">
        <v>15</v>
      </c>
      <c r="D736" s="36" t="s">
        <v>935</v>
      </c>
      <c r="E736" s="30" t="s">
        <v>934</v>
      </c>
      <c r="F736" s="30" t="s">
        <v>901</v>
      </c>
      <c r="G736" s="34">
        <v>2429.46</v>
      </c>
      <c r="H736" s="35"/>
      <c r="I736" s="33"/>
      <c r="J736" s="34">
        <v>2429.46</v>
      </c>
      <c r="K736" s="33">
        <v>45946</v>
      </c>
      <c r="L736" s="34"/>
      <c r="M736" s="33">
        <v>46311</v>
      </c>
      <c r="N736" s="34"/>
      <c r="O736" s="31">
        <v>46676</v>
      </c>
      <c r="P736" s="30">
        <v>1</v>
      </c>
      <c r="Q736" s="30" t="s">
        <v>866</v>
      </c>
    </row>
    <row r="737" spans="1:17" x14ac:dyDescent="0.2">
      <c r="A737" s="54">
        <v>2333057</v>
      </c>
      <c r="B737" s="30" t="s">
        <v>78</v>
      </c>
      <c r="C737" s="30" t="s">
        <v>15</v>
      </c>
      <c r="D737" s="36" t="s">
        <v>933</v>
      </c>
      <c r="E737" s="30" t="s">
        <v>932</v>
      </c>
      <c r="F737" s="30" t="s">
        <v>477</v>
      </c>
      <c r="G737" s="34">
        <v>1511.36</v>
      </c>
      <c r="H737" s="35"/>
      <c r="I737" s="33"/>
      <c r="J737" s="34">
        <v>1511.36</v>
      </c>
      <c r="K737" s="33">
        <v>45946</v>
      </c>
      <c r="L737" s="34"/>
      <c r="M737" s="33">
        <v>46311</v>
      </c>
      <c r="N737" s="34"/>
      <c r="O737" s="31">
        <v>46676</v>
      </c>
      <c r="P737" s="30">
        <v>1</v>
      </c>
      <c r="Q737" s="30" t="s">
        <v>866</v>
      </c>
    </row>
    <row r="738" spans="1:17" x14ac:dyDescent="0.2">
      <c r="A738" s="54">
        <v>2333057</v>
      </c>
      <c r="B738" s="30" t="s">
        <v>78</v>
      </c>
      <c r="C738" s="30" t="s">
        <v>15</v>
      </c>
      <c r="D738" s="36" t="s">
        <v>931</v>
      </c>
      <c r="E738" s="38" t="s">
        <v>930</v>
      </c>
      <c r="F738" s="30" t="s">
        <v>120</v>
      </c>
      <c r="G738" s="34">
        <v>1033.3</v>
      </c>
      <c r="H738" s="35"/>
      <c r="I738" s="33"/>
      <c r="J738" s="34">
        <v>1033.3</v>
      </c>
      <c r="K738" s="33">
        <v>45946</v>
      </c>
      <c r="L738" s="34"/>
      <c r="M738" s="33">
        <v>46311</v>
      </c>
      <c r="N738" s="34"/>
      <c r="O738" s="31">
        <v>46676</v>
      </c>
      <c r="P738" s="30">
        <v>1</v>
      </c>
      <c r="Q738" s="30" t="s">
        <v>866</v>
      </c>
    </row>
    <row r="739" spans="1:17" x14ac:dyDescent="0.2">
      <c r="A739" s="54">
        <v>2333057</v>
      </c>
      <c r="B739" s="30" t="s">
        <v>78</v>
      </c>
      <c r="C739" s="30" t="s">
        <v>16</v>
      </c>
      <c r="D739" s="36" t="s">
        <v>929</v>
      </c>
      <c r="E739" s="30" t="s">
        <v>928</v>
      </c>
      <c r="F739" s="30" t="s">
        <v>50</v>
      </c>
      <c r="G739" s="34">
        <v>3076.12</v>
      </c>
      <c r="H739" s="35"/>
      <c r="I739" s="33"/>
      <c r="J739" s="34">
        <v>3076.12</v>
      </c>
      <c r="K739" s="33">
        <v>45946</v>
      </c>
      <c r="L739" s="34"/>
      <c r="M739" s="33">
        <v>46311</v>
      </c>
      <c r="N739" s="34"/>
      <c r="O739" s="31">
        <v>46676</v>
      </c>
      <c r="P739" s="30">
        <v>1</v>
      </c>
      <c r="Q739" s="30" t="s">
        <v>866</v>
      </c>
    </row>
    <row r="740" spans="1:17" x14ac:dyDescent="0.2">
      <c r="A740" s="54">
        <v>2333057</v>
      </c>
      <c r="B740" s="30" t="s">
        <v>78</v>
      </c>
      <c r="C740" s="30" t="s">
        <v>16</v>
      </c>
      <c r="D740" s="36" t="s">
        <v>927</v>
      </c>
      <c r="E740" s="30" t="s">
        <v>926</v>
      </c>
      <c r="F740" s="30" t="s">
        <v>118</v>
      </c>
      <c r="G740" s="34">
        <v>2054.71</v>
      </c>
      <c r="H740" s="35"/>
      <c r="I740" s="33"/>
      <c r="J740" s="34">
        <v>2054.71</v>
      </c>
      <c r="K740" s="33">
        <v>45946</v>
      </c>
      <c r="L740" s="34"/>
      <c r="M740" s="33">
        <v>46311</v>
      </c>
      <c r="N740" s="34"/>
      <c r="O740" s="31">
        <v>46676</v>
      </c>
      <c r="P740" s="30">
        <v>1</v>
      </c>
      <c r="Q740" s="30" t="s">
        <v>866</v>
      </c>
    </row>
    <row r="741" spans="1:17" x14ac:dyDescent="0.2">
      <c r="A741" s="54">
        <v>2333057</v>
      </c>
      <c r="B741" s="30" t="s">
        <v>78</v>
      </c>
      <c r="C741" s="30" t="s">
        <v>16</v>
      </c>
      <c r="D741" s="36" t="s">
        <v>925</v>
      </c>
      <c r="E741" s="30" t="s">
        <v>924</v>
      </c>
      <c r="F741" s="30" t="s">
        <v>901</v>
      </c>
      <c r="G741" s="34">
        <v>3056.09</v>
      </c>
      <c r="H741" s="35"/>
      <c r="I741" s="33"/>
      <c r="J741" s="34">
        <v>3056.09</v>
      </c>
      <c r="K741" s="33">
        <v>45946</v>
      </c>
      <c r="L741" s="34"/>
      <c r="M741" s="33">
        <v>46311</v>
      </c>
      <c r="N741" s="34"/>
      <c r="O741" s="31">
        <v>46676</v>
      </c>
      <c r="P741" s="30">
        <v>1</v>
      </c>
      <c r="Q741" s="30" t="s">
        <v>866</v>
      </c>
    </row>
    <row r="742" spans="1:17" x14ac:dyDescent="0.2">
      <c r="A742" s="54">
        <v>2333057</v>
      </c>
      <c r="B742" s="30" t="s">
        <v>78</v>
      </c>
      <c r="C742" s="30" t="s">
        <v>16</v>
      </c>
      <c r="D742" s="36" t="s">
        <v>923</v>
      </c>
      <c r="E742" s="30" t="s">
        <v>922</v>
      </c>
      <c r="F742" s="30" t="s">
        <v>477</v>
      </c>
      <c r="G742" s="34">
        <v>2051.15</v>
      </c>
      <c r="H742" s="35"/>
      <c r="I742" s="33"/>
      <c r="J742" s="34">
        <v>2051.15</v>
      </c>
      <c r="K742" s="33">
        <v>45946</v>
      </c>
      <c r="L742" s="34"/>
      <c r="M742" s="33">
        <v>46311</v>
      </c>
      <c r="N742" s="34"/>
      <c r="O742" s="31">
        <v>46676</v>
      </c>
      <c r="P742" s="30">
        <v>1</v>
      </c>
      <c r="Q742" s="30" t="s">
        <v>866</v>
      </c>
    </row>
    <row r="743" spans="1:17" x14ac:dyDescent="0.2">
      <c r="A743" s="54">
        <v>2333057</v>
      </c>
      <c r="B743" s="30" t="s">
        <v>78</v>
      </c>
      <c r="C743" s="30" t="s">
        <v>36</v>
      </c>
      <c r="D743" s="36" t="s">
        <v>921</v>
      </c>
      <c r="E743" s="30" t="s">
        <v>920</v>
      </c>
      <c r="F743" s="30" t="s">
        <v>120</v>
      </c>
      <c r="G743" s="34">
        <v>1728.84</v>
      </c>
      <c r="H743" s="35"/>
      <c r="I743" s="33"/>
      <c r="J743" s="34">
        <v>1728.84</v>
      </c>
      <c r="K743" s="33">
        <v>45946</v>
      </c>
      <c r="L743" s="34"/>
      <c r="M743" s="33">
        <v>46311</v>
      </c>
      <c r="N743" s="34"/>
      <c r="O743" s="31">
        <v>46676</v>
      </c>
      <c r="P743" s="30">
        <v>1</v>
      </c>
      <c r="Q743" s="30" t="s">
        <v>866</v>
      </c>
    </row>
    <row r="744" spans="1:17" x14ac:dyDescent="0.2">
      <c r="A744" s="54">
        <v>2333057</v>
      </c>
      <c r="B744" s="30" t="s">
        <v>78</v>
      </c>
      <c r="C744" s="30" t="s">
        <v>36</v>
      </c>
      <c r="D744" s="36" t="s">
        <v>919</v>
      </c>
      <c r="E744" s="30" t="s">
        <v>918</v>
      </c>
      <c r="F744" s="30" t="s">
        <v>50</v>
      </c>
      <c r="G744" s="34">
        <v>5186.51</v>
      </c>
      <c r="H744" s="35"/>
      <c r="I744" s="33"/>
      <c r="J744" s="34">
        <v>5186.51</v>
      </c>
      <c r="K744" s="33">
        <v>45946</v>
      </c>
      <c r="L744" s="34"/>
      <c r="M744" s="33">
        <v>46311</v>
      </c>
      <c r="N744" s="34"/>
      <c r="O744" s="31">
        <v>46676</v>
      </c>
      <c r="P744" s="30">
        <v>1</v>
      </c>
      <c r="Q744" s="30" t="s">
        <v>866</v>
      </c>
    </row>
    <row r="745" spans="1:17" x14ac:dyDescent="0.2">
      <c r="A745" s="54">
        <v>2333057</v>
      </c>
      <c r="B745" s="30" t="s">
        <v>78</v>
      </c>
      <c r="C745" s="30" t="s">
        <v>36</v>
      </c>
      <c r="D745" s="36" t="s">
        <v>917</v>
      </c>
      <c r="E745" s="30" t="s">
        <v>916</v>
      </c>
      <c r="F745" s="30" t="s">
        <v>118</v>
      </c>
      <c r="G745" s="34">
        <v>3457.67</v>
      </c>
      <c r="H745" s="35"/>
      <c r="I745" s="33"/>
      <c r="J745" s="34">
        <v>3457.67</v>
      </c>
      <c r="K745" s="33">
        <v>45946</v>
      </c>
      <c r="L745" s="34"/>
      <c r="M745" s="33">
        <v>46311</v>
      </c>
      <c r="N745" s="34"/>
      <c r="O745" s="31">
        <v>46676</v>
      </c>
      <c r="P745" s="30">
        <v>1</v>
      </c>
      <c r="Q745" s="30" t="s">
        <v>866</v>
      </c>
    </row>
    <row r="746" spans="1:17" x14ac:dyDescent="0.2">
      <c r="A746" s="54">
        <v>2333057</v>
      </c>
      <c r="B746" s="30" t="s">
        <v>78</v>
      </c>
      <c r="C746" s="30" t="s">
        <v>36</v>
      </c>
      <c r="D746" s="36" t="s">
        <v>915</v>
      </c>
      <c r="E746" s="30" t="s">
        <v>914</v>
      </c>
      <c r="F746" s="30" t="s">
        <v>901</v>
      </c>
      <c r="G746" s="34">
        <v>3457.67</v>
      </c>
      <c r="H746" s="35"/>
      <c r="I746" s="33"/>
      <c r="J746" s="34">
        <v>3457.67</v>
      </c>
      <c r="K746" s="33">
        <v>45946</v>
      </c>
      <c r="L746" s="34"/>
      <c r="M746" s="33">
        <v>46311</v>
      </c>
      <c r="N746" s="34"/>
      <c r="O746" s="31">
        <v>46676</v>
      </c>
      <c r="P746" s="30">
        <v>1</v>
      </c>
      <c r="Q746" s="30" t="s">
        <v>866</v>
      </c>
    </row>
    <row r="747" spans="1:17" x14ac:dyDescent="0.2">
      <c r="A747" s="54">
        <v>2333057</v>
      </c>
      <c r="B747" s="30" t="s">
        <v>78</v>
      </c>
      <c r="C747" s="30" t="s">
        <v>36</v>
      </c>
      <c r="D747" s="36" t="s">
        <v>913</v>
      </c>
      <c r="E747" s="30" t="s">
        <v>912</v>
      </c>
      <c r="F747" s="30" t="s">
        <v>477</v>
      </c>
      <c r="G747" s="34">
        <v>3457.67</v>
      </c>
      <c r="H747" s="35"/>
      <c r="I747" s="33"/>
      <c r="J747" s="34">
        <v>3457.67</v>
      </c>
      <c r="K747" s="33">
        <v>45946</v>
      </c>
      <c r="L747" s="34"/>
      <c r="M747" s="33">
        <v>46311</v>
      </c>
      <c r="N747" s="34"/>
      <c r="O747" s="31">
        <v>46676</v>
      </c>
      <c r="P747" s="30">
        <v>1</v>
      </c>
      <c r="Q747" s="30" t="s">
        <v>866</v>
      </c>
    </row>
    <row r="748" spans="1:17" x14ac:dyDescent="0.2">
      <c r="A748" s="54">
        <v>2333057</v>
      </c>
      <c r="B748" s="30" t="s">
        <v>78</v>
      </c>
      <c r="C748" s="30" t="s">
        <v>15</v>
      </c>
      <c r="D748" s="36" t="s">
        <v>911</v>
      </c>
      <c r="E748" s="30" t="s">
        <v>910</v>
      </c>
      <c r="F748" s="30" t="s">
        <v>120</v>
      </c>
      <c r="G748" s="34">
        <v>2525.5100000000002</v>
      </c>
      <c r="H748" s="35"/>
      <c r="I748" s="33"/>
      <c r="J748" s="34">
        <v>2525.5100000000002</v>
      </c>
      <c r="K748" s="33">
        <v>45946</v>
      </c>
      <c r="L748" s="34"/>
      <c r="M748" s="33">
        <v>46311</v>
      </c>
      <c r="N748" s="34"/>
      <c r="O748" s="31">
        <v>46676</v>
      </c>
      <c r="P748" s="30">
        <v>1</v>
      </c>
      <c r="Q748" s="30" t="s">
        <v>866</v>
      </c>
    </row>
    <row r="749" spans="1:17" x14ac:dyDescent="0.2">
      <c r="A749" s="54">
        <v>2333057</v>
      </c>
      <c r="B749" s="30" t="s">
        <v>78</v>
      </c>
      <c r="C749" s="30" t="s">
        <v>15</v>
      </c>
      <c r="D749" s="36" t="s">
        <v>909</v>
      </c>
      <c r="E749" s="30" t="s">
        <v>908</v>
      </c>
      <c r="F749" s="30" t="s">
        <v>50</v>
      </c>
      <c r="G749" s="34">
        <v>6278.19</v>
      </c>
      <c r="H749" s="35"/>
      <c r="I749" s="33"/>
      <c r="J749" s="34">
        <v>6278.19</v>
      </c>
      <c r="K749" s="33">
        <v>45946</v>
      </c>
      <c r="L749" s="34"/>
      <c r="M749" s="33">
        <v>46311</v>
      </c>
      <c r="N749" s="34"/>
      <c r="O749" s="31">
        <v>46676</v>
      </c>
      <c r="P749" s="30">
        <v>1</v>
      </c>
      <c r="Q749" s="30" t="s">
        <v>866</v>
      </c>
    </row>
    <row r="750" spans="1:17" x14ac:dyDescent="0.2">
      <c r="A750" s="54">
        <v>2333057</v>
      </c>
      <c r="B750" s="30" t="s">
        <v>78</v>
      </c>
      <c r="C750" s="30" t="s">
        <v>15</v>
      </c>
      <c r="D750" s="36" t="s">
        <v>907</v>
      </c>
      <c r="E750" s="30" t="s">
        <v>906</v>
      </c>
      <c r="F750" s="30" t="s">
        <v>118</v>
      </c>
      <c r="G750" s="34">
        <v>4401.8500000000004</v>
      </c>
      <c r="H750" s="35"/>
      <c r="I750" s="33"/>
      <c r="J750" s="34">
        <v>4401.8500000000004</v>
      </c>
      <c r="K750" s="33">
        <v>45946</v>
      </c>
      <c r="L750" s="34"/>
      <c r="M750" s="33">
        <v>46311</v>
      </c>
      <c r="N750" s="34"/>
      <c r="O750" s="31">
        <v>46676</v>
      </c>
      <c r="P750" s="30">
        <v>1</v>
      </c>
      <c r="Q750" s="30" t="s">
        <v>866</v>
      </c>
    </row>
    <row r="751" spans="1:17" x14ac:dyDescent="0.2">
      <c r="A751" s="54">
        <v>2333057</v>
      </c>
      <c r="B751" s="30" t="s">
        <v>78</v>
      </c>
      <c r="C751" s="30" t="s">
        <v>15</v>
      </c>
      <c r="D751" s="36" t="s">
        <v>905</v>
      </c>
      <c r="E751" s="30" t="s">
        <v>904</v>
      </c>
      <c r="F751" s="30" t="s">
        <v>855</v>
      </c>
      <c r="G751" s="34">
        <v>2525.5100000000002</v>
      </c>
      <c r="H751" s="35"/>
      <c r="I751" s="33"/>
      <c r="J751" s="34">
        <v>2525.5100000000002</v>
      </c>
      <c r="K751" s="33">
        <v>45946</v>
      </c>
      <c r="L751" s="34"/>
      <c r="M751" s="33">
        <v>46311</v>
      </c>
      <c r="N751" s="34"/>
      <c r="O751" s="31">
        <v>46676</v>
      </c>
      <c r="P751" s="30">
        <v>1</v>
      </c>
      <c r="Q751" s="30" t="s">
        <v>866</v>
      </c>
    </row>
    <row r="752" spans="1:17" x14ac:dyDescent="0.2">
      <c r="A752" s="54">
        <v>2333057</v>
      </c>
      <c r="B752" s="30" t="s">
        <v>78</v>
      </c>
      <c r="C752" s="30" t="s">
        <v>15</v>
      </c>
      <c r="D752" s="36" t="s">
        <v>903</v>
      </c>
      <c r="E752" s="30" t="s">
        <v>902</v>
      </c>
      <c r="F752" s="30" t="s">
        <v>901</v>
      </c>
      <c r="G752" s="34">
        <v>2525.5100000000002</v>
      </c>
      <c r="H752" s="35"/>
      <c r="I752" s="33"/>
      <c r="J752" s="34">
        <v>2525.5100000000002</v>
      </c>
      <c r="K752" s="33">
        <v>45946</v>
      </c>
      <c r="L752" s="34"/>
      <c r="M752" s="33">
        <v>46311</v>
      </c>
      <c r="N752" s="34"/>
      <c r="O752" s="31">
        <v>46676</v>
      </c>
      <c r="P752" s="30">
        <v>1</v>
      </c>
      <c r="Q752" s="30" t="s">
        <v>866</v>
      </c>
    </row>
    <row r="753" spans="1:17" x14ac:dyDescent="0.2">
      <c r="A753" s="54">
        <v>2333057</v>
      </c>
      <c r="B753" s="30" t="s">
        <v>78</v>
      </c>
      <c r="C753" s="30" t="s">
        <v>15</v>
      </c>
      <c r="D753" s="36" t="s">
        <v>900</v>
      </c>
      <c r="E753" s="30" t="s">
        <v>899</v>
      </c>
      <c r="F753" s="30" t="s">
        <v>477</v>
      </c>
      <c r="G753" s="34">
        <v>3776.4</v>
      </c>
      <c r="H753" s="35"/>
      <c r="I753" s="33"/>
      <c r="J753" s="34">
        <v>3776.4</v>
      </c>
      <c r="K753" s="33">
        <v>45946</v>
      </c>
      <c r="L753" s="34"/>
      <c r="M753" s="33">
        <v>46311</v>
      </c>
      <c r="N753" s="34"/>
      <c r="O753" s="31">
        <v>46676</v>
      </c>
      <c r="P753" s="30">
        <v>1</v>
      </c>
      <c r="Q753" s="30" t="s">
        <v>866</v>
      </c>
    </row>
    <row r="754" spans="1:17" x14ac:dyDescent="0.2">
      <c r="A754" s="54">
        <v>2333057</v>
      </c>
      <c r="B754" s="30" t="s">
        <v>78</v>
      </c>
      <c r="C754" s="30" t="s">
        <v>16</v>
      </c>
      <c r="D754" s="36" t="s">
        <v>898</v>
      </c>
      <c r="E754" s="30" t="s">
        <v>897</v>
      </c>
      <c r="F754" s="30" t="s">
        <v>120</v>
      </c>
      <c r="G754" s="34">
        <v>3056.29</v>
      </c>
      <c r="H754" s="35"/>
      <c r="I754" s="33"/>
      <c r="J754" s="34">
        <v>3056.29</v>
      </c>
      <c r="K754" s="33">
        <v>45946</v>
      </c>
      <c r="L754" s="34"/>
      <c r="M754" s="33">
        <v>46311</v>
      </c>
      <c r="N754" s="34"/>
      <c r="O754" s="31">
        <v>46676</v>
      </c>
      <c r="P754" s="30">
        <v>1</v>
      </c>
      <c r="Q754" s="30" t="s">
        <v>866</v>
      </c>
    </row>
    <row r="755" spans="1:17" x14ac:dyDescent="0.2">
      <c r="A755" s="54">
        <v>2333057</v>
      </c>
      <c r="B755" s="30" t="s">
        <v>78</v>
      </c>
      <c r="C755" s="30" t="s">
        <v>16</v>
      </c>
      <c r="D755" s="36" t="s">
        <v>896</v>
      </c>
      <c r="E755" s="30" t="s">
        <v>895</v>
      </c>
      <c r="F755" s="30" t="s">
        <v>50</v>
      </c>
      <c r="G755" s="34">
        <v>7870.53</v>
      </c>
      <c r="H755" s="35"/>
      <c r="I755" s="33"/>
      <c r="J755" s="34">
        <v>7870.53</v>
      </c>
      <c r="K755" s="33">
        <v>45946</v>
      </c>
      <c r="L755" s="34"/>
      <c r="M755" s="33">
        <v>46311</v>
      </c>
      <c r="N755" s="34"/>
      <c r="O755" s="31">
        <v>46676</v>
      </c>
      <c r="P755" s="30">
        <v>1</v>
      </c>
      <c r="Q755" s="30" t="s">
        <v>866</v>
      </c>
    </row>
    <row r="756" spans="1:17" x14ac:dyDescent="0.2">
      <c r="A756" s="54">
        <v>2333057</v>
      </c>
      <c r="B756" s="30" t="s">
        <v>78</v>
      </c>
      <c r="C756" s="30" t="s">
        <v>16</v>
      </c>
      <c r="D756" s="36" t="s">
        <v>894</v>
      </c>
      <c r="E756" s="30" t="s">
        <v>893</v>
      </c>
      <c r="F756" s="30" t="s">
        <v>118</v>
      </c>
      <c r="G756" s="34">
        <v>5463.41</v>
      </c>
      <c r="H756" s="35"/>
      <c r="I756" s="33"/>
      <c r="J756" s="34">
        <v>5463.41</v>
      </c>
      <c r="K756" s="33">
        <v>45946</v>
      </c>
      <c r="L756" s="34"/>
      <c r="M756" s="33">
        <v>46311</v>
      </c>
      <c r="N756" s="34"/>
      <c r="O756" s="31">
        <v>46676</v>
      </c>
      <c r="P756" s="30">
        <v>1</v>
      </c>
      <c r="Q756" s="30" t="s">
        <v>866</v>
      </c>
    </row>
    <row r="757" spans="1:17" x14ac:dyDescent="0.2">
      <c r="A757" s="54">
        <v>2333057</v>
      </c>
      <c r="B757" s="30" t="s">
        <v>78</v>
      </c>
      <c r="C757" s="30" t="s">
        <v>16</v>
      </c>
      <c r="D757" s="36" t="s">
        <v>892</v>
      </c>
      <c r="E757" s="30" t="s">
        <v>891</v>
      </c>
      <c r="F757" s="30" t="s">
        <v>855</v>
      </c>
      <c r="G757" s="34">
        <v>3056.29</v>
      </c>
      <c r="H757" s="35"/>
      <c r="I757" s="33"/>
      <c r="J757" s="34">
        <v>3056.29</v>
      </c>
      <c r="K757" s="33">
        <v>45946</v>
      </c>
      <c r="L757" s="34"/>
      <c r="M757" s="33">
        <v>46311</v>
      </c>
      <c r="N757" s="34"/>
      <c r="O757" s="31">
        <v>46676</v>
      </c>
      <c r="P757" s="30">
        <v>1</v>
      </c>
      <c r="Q757" s="30" t="s">
        <v>866</v>
      </c>
    </row>
    <row r="758" spans="1:17" x14ac:dyDescent="0.2">
      <c r="A758" s="54">
        <v>2333057</v>
      </c>
      <c r="B758" s="30" t="s">
        <v>78</v>
      </c>
      <c r="C758" s="30" t="s">
        <v>16</v>
      </c>
      <c r="D758" s="36" t="s">
        <v>890</v>
      </c>
      <c r="E758" s="30" t="s">
        <v>889</v>
      </c>
      <c r="F758" s="30" t="s">
        <v>855</v>
      </c>
      <c r="G758" s="34">
        <v>3056.29</v>
      </c>
      <c r="H758" s="35"/>
      <c r="I758" s="33"/>
      <c r="J758" s="34">
        <v>3056.29</v>
      </c>
      <c r="K758" s="33">
        <v>45946</v>
      </c>
      <c r="L758" s="34"/>
      <c r="M758" s="33">
        <v>46311</v>
      </c>
      <c r="N758" s="34"/>
      <c r="O758" s="31">
        <v>46676</v>
      </c>
      <c r="P758" s="30">
        <v>1</v>
      </c>
      <c r="Q758" s="30" t="s">
        <v>866</v>
      </c>
    </row>
    <row r="759" spans="1:17" x14ac:dyDescent="0.2">
      <c r="A759" s="54">
        <v>2333057</v>
      </c>
      <c r="B759" s="30" t="s">
        <v>78</v>
      </c>
      <c r="C759" s="30" t="s">
        <v>16</v>
      </c>
      <c r="D759" s="36" t="s">
        <v>888</v>
      </c>
      <c r="E759" s="30" t="s">
        <v>887</v>
      </c>
      <c r="F759" s="30" t="s">
        <v>477</v>
      </c>
      <c r="G759" s="34">
        <v>4661.04</v>
      </c>
      <c r="H759" s="35"/>
      <c r="I759" s="33"/>
      <c r="J759" s="34">
        <v>4661.04</v>
      </c>
      <c r="K759" s="33">
        <v>45946</v>
      </c>
      <c r="L759" s="34"/>
      <c r="M759" s="33">
        <v>46311</v>
      </c>
      <c r="N759" s="34"/>
      <c r="O759" s="31">
        <v>46676</v>
      </c>
      <c r="P759" s="30">
        <v>1</v>
      </c>
      <c r="Q759" s="30" t="s">
        <v>866</v>
      </c>
    </row>
    <row r="760" spans="1:17" x14ac:dyDescent="0.2">
      <c r="A760" s="54">
        <v>2333057</v>
      </c>
      <c r="B760" s="30" t="s">
        <v>78</v>
      </c>
      <c r="C760" s="30" t="s">
        <v>36</v>
      </c>
      <c r="D760" s="36" t="s">
        <v>886</v>
      </c>
      <c r="E760" s="30" t="s">
        <v>885</v>
      </c>
      <c r="F760" s="30" t="s">
        <v>120</v>
      </c>
      <c r="G760" s="34">
        <v>5502.84</v>
      </c>
      <c r="H760" s="35"/>
      <c r="I760" s="33"/>
      <c r="J760" s="34">
        <v>5502.84</v>
      </c>
      <c r="K760" s="33">
        <v>45946</v>
      </c>
      <c r="L760" s="34"/>
      <c r="M760" s="33">
        <v>46311</v>
      </c>
      <c r="N760" s="34"/>
      <c r="O760" s="31">
        <v>46676</v>
      </c>
      <c r="P760" s="30">
        <v>1</v>
      </c>
      <c r="Q760" s="30" t="s">
        <v>866</v>
      </c>
    </row>
    <row r="761" spans="1:17" x14ac:dyDescent="0.2">
      <c r="A761" s="54">
        <v>2333057</v>
      </c>
      <c r="B761" s="30" t="s">
        <v>78</v>
      </c>
      <c r="C761" s="30" t="s">
        <v>36</v>
      </c>
      <c r="D761" s="36" t="s">
        <v>884</v>
      </c>
      <c r="E761" s="30" t="s">
        <v>883</v>
      </c>
      <c r="F761" s="30" t="s">
        <v>50</v>
      </c>
      <c r="G761" s="34">
        <v>15210.18</v>
      </c>
      <c r="H761" s="35"/>
      <c r="I761" s="33"/>
      <c r="J761" s="34">
        <v>15210.18</v>
      </c>
      <c r="K761" s="33">
        <v>45946</v>
      </c>
      <c r="L761" s="34"/>
      <c r="M761" s="33">
        <v>46311</v>
      </c>
      <c r="N761" s="34"/>
      <c r="O761" s="31">
        <v>46676</v>
      </c>
      <c r="P761" s="30">
        <v>1</v>
      </c>
      <c r="Q761" s="30" t="s">
        <v>866</v>
      </c>
    </row>
    <row r="762" spans="1:17" x14ac:dyDescent="0.2">
      <c r="A762" s="54">
        <v>2333057</v>
      </c>
      <c r="B762" s="30" t="s">
        <v>78</v>
      </c>
      <c r="C762" s="30" t="s">
        <v>36</v>
      </c>
      <c r="D762" s="36" t="s">
        <v>882</v>
      </c>
      <c r="E762" s="30" t="s">
        <v>881</v>
      </c>
      <c r="F762" s="30" t="s">
        <v>118</v>
      </c>
      <c r="G762" s="34">
        <v>10356.51</v>
      </c>
      <c r="H762" s="35"/>
      <c r="I762" s="33"/>
      <c r="J762" s="34">
        <v>10356.51</v>
      </c>
      <c r="K762" s="33">
        <v>45946</v>
      </c>
      <c r="L762" s="34"/>
      <c r="M762" s="33">
        <v>46311</v>
      </c>
      <c r="N762" s="34"/>
      <c r="O762" s="31">
        <v>46676</v>
      </c>
      <c r="P762" s="30">
        <v>1</v>
      </c>
      <c r="Q762" s="30" t="s">
        <v>866</v>
      </c>
    </row>
    <row r="763" spans="1:17" x14ac:dyDescent="0.2">
      <c r="A763" s="54">
        <v>2333057</v>
      </c>
      <c r="B763" s="30" t="s">
        <v>78</v>
      </c>
      <c r="C763" s="30" t="s">
        <v>36</v>
      </c>
      <c r="D763" s="36" t="s">
        <v>880</v>
      </c>
      <c r="E763" s="30" t="s">
        <v>879</v>
      </c>
      <c r="F763" s="30" t="s">
        <v>855</v>
      </c>
      <c r="G763" s="34">
        <v>5502.84</v>
      </c>
      <c r="H763" s="35"/>
      <c r="I763" s="33"/>
      <c r="J763" s="34">
        <v>5502.84</v>
      </c>
      <c r="K763" s="33">
        <v>45946</v>
      </c>
      <c r="L763" s="34"/>
      <c r="M763" s="33">
        <v>46311</v>
      </c>
      <c r="N763" s="34"/>
      <c r="O763" s="31">
        <v>46676</v>
      </c>
      <c r="P763" s="30">
        <v>1</v>
      </c>
      <c r="Q763" s="30" t="s">
        <v>866</v>
      </c>
    </row>
    <row r="764" spans="1:17" x14ac:dyDescent="0.2">
      <c r="A764" s="54">
        <v>2333057</v>
      </c>
      <c r="B764" s="30" t="s">
        <v>78</v>
      </c>
      <c r="C764" s="30" t="s">
        <v>36</v>
      </c>
      <c r="D764" s="36" t="s">
        <v>878</v>
      </c>
      <c r="E764" s="30" t="s">
        <v>877</v>
      </c>
      <c r="F764" s="30" t="s">
        <v>855</v>
      </c>
      <c r="G764" s="34">
        <v>5502.84</v>
      </c>
      <c r="H764" s="35"/>
      <c r="I764" s="33"/>
      <c r="J764" s="34">
        <v>5502.84</v>
      </c>
      <c r="K764" s="33">
        <v>45946</v>
      </c>
      <c r="L764" s="34"/>
      <c r="M764" s="33">
        <v>46311</v>
      </c>
      <c r="N764" s="34"/>
      <c r="O764" s="31">
        <v>46676</v>
      </c>
      <c r="P764" s="30">
        <v>1</v>
      </c>
      <c r="Q764" s="30" t="s">
        <v>866</v>
      </c>
    </row>
    <row r="765" spans="1:17" x14ac:dyDescent="0.2">
      <c r="A765" s="54">
        <v>2333057</v>
      </c>
      <c r="B765" s="30" t="s">
        <v>78</v>
      </c>
      <c r="C765" s="30" t="s">
        <v>36</v>
      </c>
      <c r="D765" s="36" t="s">
        <v>876</v>
      </c>
      <c r="E765" s="30" t="s">
        <v>875</v>
      </c>
      <c r="F765" s="30" t="s">
        <v>477</v>
      </c>
      <c r="G765" s="34">
        <v>8738.6200000000008</v>
      </c>
      <c r="H765" s="35"/>
      <c r="I765" s="33"/>
      <c r="J765" s="34">
        <v>8738.6200000000008</v>
      </c>
      <c r="K765" s="33">
        <v>45946</v>
      </c>
      <c r="L765" s="34"/>
      <c r="M765" s="33">
        <v>46311</v>
      </c>
      <c r="N765" s="34"/>
      <c r="O765" s="31">
        <v>46676</v>
      </c>
      <c r="P765" s="30">
        <v>1</v>
      </c>
      <c r="Q765" s="30" t="s">
        <v>866</v>
      </c>
    </row>
    <row r="766" spans="1:17" x14ac:dyDescent="0.2">
      <c r="A766" s="54">
        <v>2333057</v>
      </c>
      <c r="B766" s="30" t="s">
        <v>78</v>
      </c>
      <c r="C766" s="30" t="s">
        <v>18</v>
      </c>
      <c r="D766" s="36" t="s">
        <v>874</v>
      </c>
      <c r="E766" s="30" t="s">
        <v>873</v>
      </c>
      <c r="F766" s="30" t="s">
        <v>120</v>
      </c>
      <c r="G766" s="34">
        <v>932.29</v>
      </c>
      <c r="H766" s="35"/>
      <c r="I766" s="33"/>
      <c r="J766" s="34">
        <v>932.29</v>
      </c>
      <c r="K766" s="33">
        <v>45946</v>
      </c>
      <c r="L766" s="34"/>
      <c r="M766" s="33">
        <v>46311</v>
      </c>
      <c r="N766" s="34"/>
      <c r="O766" s="31">
        <v>46676</v>
      </c>
      <c r="P766" s="30">
        <v>1</v>
      </c>
      <c r="Q766" s="30" t="s">
        <v>866</v>
      </c>
    </row>
    <row r="767" spans="1:17" x14ac:dyDescent="0.2">
      <c r="A767" s="54">
        <v>2333057</v>
      </c>
      <c r="B767" s="30" t="s">
        <v>78</v>
      </c>
      <c r="C767" s="30" t="s">
        <v>18</v>
      </c>
      <c r="D767" s="36" t="s">
        <v>872</v>
      </c>
      <c r="E767" s="30" t="s">
        <v>871</v>
      </c>
      <c r="F767" s="30" t="s">
        <v>477</v>
      </c>
      <c r="G767" s="34">
        <v>1165.3599999999999</v>
      </c>
      <c r="H767" s="35"/>
      <c r="I767" s="33"/>
      <c r="J767" s="34">
        <v>1165.3599999999999</v>
      </c>
      <c r="K767" s="33">
        <v>45946</v>
      </c>
      <c r="L767" s="34"/>
      <c r="M767" s="33">
        <v>46311</v>
      </c>
      <c r="N767" s="34"/>
      <c r="O767" s="31">
        <v>46676</v>
      </c>
      <c r="P767" s="30">
        <v>1</v>
      </c>
      <c r="Q767" s="30" t="s">
        <v>866</v>
      </c>
    </row>
    <row r="768" spans="1:17" x14ac:dyDescent="0.2">
      <c r="A768" s="54">
        <v>2333057</v>
      </c>
      <c r="B768" s="30" t="s">
        <v>78</v>
      </c>
      <c r="C768" s="30" t="s">
        <v>18</v>
      </c>
      <c r="D768" s="36" t="s">
        <v>870</v>
      </c>
      <c r="E768" s="30" t="s">
        <v>869</v>
      </c>
      <c r="F768" s="30" t="s">
        <v>50</v>
      </c>
      <c r="G768" s="34">
        <v>3729.15</v>
      </c>
      <c r="H768" s="35"/>
      <c r="I768" s="33"/>
      <c r="J768" s="34">
        <v>3729.15</v>
      </c>
      <c r="K768" s="33">
        <v>45946</v>
      </c>
      <c r="L768" s="34"/>
      <c r="M768" s="33">
        <v>46311</v>
      </c>
      <c r="N768" s="34"/>
      <c r="O768" s="31">
        <v>46676</v>
      </c>
      <c r="P768" s="30">
        <v>1</v>
      </c>
      <c r="Q768" s="30" t="s">
        <v>866</v>
      </c>
    </row>
    <row r="769" spans="1:17" x14ac:dyDescent="0.2">
      <c r="A769" s="54">
        <v>2333057</v>
      </c>
      <c r="B769" s="30" t="s">
        <v>78</v>
      </c>
      <c r="C769" s="30" t="s">
        <v>18</v>
      </c>
      <c r="D769" s="36" t="s">
        <v>868</v>
      </c>
      <c r="E769" s="30" t="s">
        <v>867</v>
      </c>
      <c r="F769" s="30" t="s">
        <v>118</v>
      </c>
      <c r="G769" s="34">
        <v>4894.51</v>
      </c>
      <c r="H769" s="35"/>
      <c r="I769" s="33"/>
      <c r="J769" s="34">
        <v>4894.51</v>
      </c>
      <c r="K769" s="33">
        <v>45946</v>
      </c>
      <c r="L769" s="34"/>
      <c r="M769" s="33">
        <v>46311</v>
      </c>
      <c r="N769" s="34"/>
      <c r="O769" s="31">
        <v>46676</v>
      </c>
      <c r="P769" s="30">
        <v>1</v>
      </c>
      <c r="Q769" s="30" t="s">
        <v>866</v>
      </c>
    </row>
    <row r="770" spans="1:17" x14ac:dyDescent="0.2">
      <c r="A770" s="55">
        <v>2333060</v>
      </c>
      <c r="B770" s="30" t="s">
        <v>38</v>
      </c>
      <c r="C770" s="38" t="s">
        <v>854</v>
      </c>
      <c r="D770" s="39" t="s">
        <v>865</v>
      </c>
      <c r="E770" s="38" t="s">
        <v>864</v>
      </c>
      <c r="F770" s="38" t="s">
        <v>863</v>
      </c>
      <c r="G770" s="32">
        <v>8714</v>
      </c>
      <c r="H770" s="35">
        <v>8714</v>
      </c>
      <c r="I770" s="33">
        <v>45946</v>
      </c>
      <c r="J770" s="32"/>
      <c r="K770" s="33">
        <v>45946</v>
      </c>
      <c r="L770" s="32"/>
      <c r="M770" s="33">
        <v>46676</v>
      </c>
      <c r="N770" s="32"/>
      <c r="O770" s="31">
        <v>47042</v>
      </c>
      <c r="P770" s="38">
        <v>4</v>
      </c>
      <c r="Q770" s="38" t="s">
        <v>851</v>
      </c>
    </row>
    <row r="771" spans="1:17" x14ac:dyDescent="0.2">
      <c r="A771" s="55">
        <v>2333060</v>
      </c>
      <c r="B771" s="30" t="s">
        <v>38</v>
      </c>
      <c r="C771" s="38" t="s">
        <v>854</v>
      </c>
      <c r="D771" s="39" t="s">
        <v>862</v>
      </c>
      <c r="E771" s="38" t="s">
        <v>861</v>
      </c>
      <c r="F771" s="38" t="s">
        <v>860</v>
      </c>
      <c r="G771" s="32">
        <v>14750</v>
      </c>
      <c r="H771" s="35">
        <v>14750</v>
      </c>
      <c r="I771" s="33">
        <v>45946</v>
      </c>
      <c r="J771" s="32"/>
      <c r="K771" s="33">
        <v>45946</v>
      </c>
      <c r="L771" s="32"/>
      <c r="M771" s="33">
        <v>46676</v>
      </c>
      <c r="N771" s="32"/>
      <c r="O771" s="31">
        <v>47042</v>
      </c>
      <c r="P771" s="38">
        <v>4</v>
      </c>
      <c r="Q771" s="38" t="s">
        <v>851</v>
      </c>
    </row>
    <row r="772" spans="1:17" x14ac:dyDescent="0.2">
      <c r="A772" s="55">
        <v>2333060</v>
      </c>
      <c r="B772" s="30" t="s">
        <v>38</v>
      </c>
      <c r="C772" s="38" t="s">
        <v>854</v>
      </c>
      <c r="D772" s="39" t="s">
        <v>859</v>
      </c>
      <c r="E772" s="38" t="s">
        <v>858</v>
      </c>
      <c r="F772" s="38" t="s">
        <v>311</v>
      </c>
      <c r="G772" s="32">
        <v>10181</v>
      </c>
      <c r="H772" s="35">
        <v>10181</v>
      </c>
      <c r="I772" s="33">
        <v>45946</v>
      </c>
      <c r="J772" s="32"/>
      <c r="K772" s="33">
        <v>45946</v>
      </c>
      <c r="L772" s="32"/>
      <c r="M772" s="33">
        <v>46676</v>
      </c>
      <c r="N772" s="32"/>
      <c r="O772" s="31">
        <v>47042</v>
      </c>
      <c r="P772" s="38">
        <v>4</v>
      </c>
      <c r="Q772" s="38" t="s">
        <v>851</v>
      </c>
    </row>
    <row r="773" spans="1:17" x14ac:dyDescent="0.2">
      <c r="A773" s="55">
        <v>2333060</v>
      </c>
      <c r="B773" s="30" t="s">
        <v>38</v>
      </c>
      <c r="C773" s="38" t="s">
        <v>854</v>
      </c>
      <c r="D773" s="39" t="s">
        <v>857</v>
      </c>
      <c r="E773" s="38" t="s">
        <v>856</v>
      </c>
      <c r="F773" s="38" t="s">
        <v>855</v>
      </c>
      <c r="G773" s="32">
        <v>12128</v>
      </c>
      <c r="H773" s="35">
        <v>12128</v>
      </c>
      <c r="I773" s="33">
        <v>45946</v>
      </c>
      <c r="J773" s="32"/>
      <c r="K773" s="33">
        <v>45946</v>
      </c>
      <c r="L773" s="32"/>
      <c r="M773" s="33">
        <v>46676</v>
      </c>
      <c r="N773" s="32"/>
      <c r="O773" s="31">
        <v>47042</v>
      </c>
      <c r="P773" s="38">
        <v>4</v>
      </c>
      <c r="Q773" s="38" t="s">
        <v>851</v>
      </c>
    </row>
    <row r="774" spans="1:17" x14ac:dyDescent="0.2">
      <c r="A774" s="55">
        <v>2333060</v>
      </c>
      <c r="B774" s="30" t="s">
        <v>38</v>
      </c>
      <c r="C774" s="38" t="s">
        <v>854</v>
      </c>
      <c r="D774" s="39" t="s">
        <v>853</v>
      </c>
      <c r="E774" s="38" t="s">
        <v>852</v>
      </c>
      <c r="F774" s="38" t="s">
        <v>117</v>
      </c>
      <c r="G774" s="32">
        <v>4194</v>
      </c>
      <c r="H774" s="35">
        <v>4194</v>
      </c>
      <c r="I774" s="33">
        <v>45946</v>
      </c>
      <c r="J774" s="32"/>
      <c r="K774" s="33">
        <v>45946</v>
      </c>
      <c r="L774" s="32"/>
      <c r="M774" s="33">
        <v>46676</v>
      </c>
      <c r="N774" s="32"/>
      <c r="O774" s="31">
        <v>47042</v>
      </c>
      <c r="P774" s="38">
        <v>4</v>
      </c>
      <c r="Q774" s="38" t="s">
        <v>851</v>
      </c>
    </row>
    <row r="775" spans="1:17" x14ac:dyDescent="0.2">
      <c r="A775" s="54">
        <v>2333089</v>
      </c>
      <c r="B775" s="30" t="s">
        <v>19</v>
      </c>
      <c r="C775" s="30" t="s">
        <v>806</v>
      </c>
      <c r="D775" s="36" t="s">
        <v>850</v>
      </c>
      <c r="E775" s="30" t="s">
        <v>849</v>
      </c>
      <c r="F775" s="30" t="s">
        <v>120</v>
      </c>
      <c r="G775" s="34">
        <v>2923.2</v>
      </c>
      <c r="H775" s="35"/>
      <c r="I775" s="33"/>
      <c r="J775" s="34">
        <v>2923.2</v>
      </c>
      <c r="K775" s="33">
        <v>46023</v>
      </c>
      <c r="L775" s="34"/>
      <c r="M775" s="33">
        <v>46388</v>
      </c>
      <c r="N775" s="34"/>
      <c r="O775" s="31">
        <v>46753</v>
      </c>
      <c r="P775" s="30">
        <v>8</v>
      </c>
      <c r="Q775" s="30"/>
    </row>
    <row r="776" spans="1:17" x14ac:dyDescent="0.2">
      <c r="A776" s="54">
        <v>2333089</v>
      </c>
      <c r="B776" s="30" t="s">
        <v>19</v>
      </c>
      <c r="C776" s="30" t="s">
        <v>806</v>
      </c>
      <c r="D776" s="36" t="s">
        <v>848</v>
      </c>
      <c r="E776" s="30" t="s">
        <v>847</v>
      </c>
      <c r="F776" s="30" t="s">
        <v>477</v>
      </c>
      <c r="G776" s="34">
        <v>2929.5</v>
      </c>
      <c r="H776" s="35"/>
      <c r="I776" s="33"/>
      <c r="J776" s="34">
        <v>2929.5</v>
      </c>
      <c r="K776" s="33">
        <v>46023</v>
      </c>
      <c r="L776" s="34"/>
      <c r="M776" s="33">
        <v>46388</v>
      </c>
      <c r="N776" s="34"/>
      <c r="O776" s="31">
        <v>46753</v>
      </c>
      <c r="P776" s="30">
        <v>8</v>
      </c>
      <c r="Q776" s="30"/>
    </row>
    <row r="777" spans="1:17" x14ac:dyDescent="0.2">
      <c r="A777" s="54">
        <v>2333089</v>
      </c>
      <c r="B777" s="30" t="s">
        <v>19</v>
      </c>
      <c r="C777" s="30" t="s">
        <v>806</v>
      </c>
      <c r="D777" s="36" t="s">
        <v>846</v>
      </c>
      <c r="E777" s="30" t="s">
        <v>845</v>
      </c>
      <c r="F777" s="30" t="s">
        <v>50</v>
      </c>
      <c r="G777" s="34">
        <v>3334.8</v>
      </c>
      <c r="H777" s="35"/>
      <c r="I777" s="33"/>
      <c r="J777" s="34">
        <v>3334.8</v>
      </c>
      <c r="K777" s="33">
        <v>46023</v>
      </c>
      <c r="L777" s="34"/>
      <c r="M777" s="33">
        <v>46388</v>
      </c>
      <c r="N777" s="34"/>
      <c r="O777" s="31">
        <v>46753</v>
      </c>
      <c r="P777" s="30">
        <v>8</v>
      </c>
      <c r="Q777" s="30"/>
    </row>
    <row r="778" spans="1:17" x14ac:dyDescent="0.2">
      <c r="A778" s="54">
        <v>2333089</v>
      </c>
      <c r="B778" s="30" t="s">
        <v>19</v>
      </c>
      <c r="C778" s="30" t="s">
        <v>806</v>
      </c>
      <c r="D778" s="36" t="s">
        <v>844</v>
      </c>
      <c r="E778" s="30" t="s">
        <v>843</v>
      </c>
      <c r="F778" s="30" t="s">
        <v>118</v>
      </c>
      <c r="G778" s="34">
        <v>3167.85</v>
      </c>
      <c r="H778" s="35"/>
      <c r="I778" s="33"/>
      <c r="J778" s="34">
        <v>3167.85</v>
      </c>
      <c r="K778" s="33">
        <v>46023</v>
      </c>
      <c r="L778" s="34"/>
      <c r="M778" s="33">
        <v>46388</v>
      </c>
      <c r="N778" s="34"/>
      <c r="O778" s="31">
        <v>46753</v>
      </c>
      <c r="P778" s="30">
        <v>8</v>
      </c>
      <c r="Q778" s="30"/>
    </row>
    <row r="779" spans="1:17" x14ac:dyDescent="0.2">
      <c r="A779" s="54">
        <v>2333089</v>
      </c>
      <c r="B779" s="30" t="s">
        <v>19</v>
      </c>
      <c r="C779" s="30" t="s">
        <v>806</v>
      </c>
      <c r="D779" s="36" t="s">
        <v>842</v>
      </c>
      <c r="E779" s="30" t="s">
        <v>841</v>
      </c>
      <c r="F779" s="30" t="s">
        <v>185</v>
      </c>
      <c r="G779" s="34">
        <v>5283.6</v>
      </c>
      <c r="H779" s="35"/>
      <c r="I779" s="33"/>
      <c r="J779" s="34">
        <v>5283.6</v>
      </c>
      <c r="K779" s="33">
        <v>46023</v>
      </c>
      <c r="L779" s="34"/>
      <c r="M779" s="33">
        <v>46388</v>
      </c>
      <c r="N779" s="34"/>
      <c r="O779" s="31">
        <v>46753</v>
      </c>
      <c r="P779" s="30">
        <v>8</v>
      </c>
      <c r="Q779" s="30"/>
    </row>
    <row r="780" spans="1:17" x14ac:dyDescent="0.2">
      <c r="A780" s="54">
        <v>2333089</v>
      </c>
      <c r="B780" s="30" t="s">
        <v>19</v>
      </c>
      <c r="C780" s="30" t="s">
        <v>806</v>
      </c>
      <c r="D780" s="36" t="s">
        <v>840</v>
      </c>
      <c r="E780" s="30" t="s">
        <v>839</v>
      </c>
      <c r="F780" s="30" t="s">
        <v>838</v>
      </c>
      <c r="G780" s="34">
        <v>9264.15</v>
      </c>
      <c r="H780" s="35"/>
      <c r="I780" s="33"/>
      <c r="J780" s="34">
        <v>9264.15</v>
      </c>
      <c r="K780" s="33">
        <v>46023</v>
      </c>
      <c r="L780" s="34"/>
      <c r="M780" s="33">
        <v>46388</v>
      </c>
      <c r="N780" s="34"/>
      <c r="O780" s="31">
        <v>46753</v>
      </c>
      <c r="P780" s="30">
        <v>8</v>
      </c>
      <c r="Q780" s="30"/>
    </row>
    <row r="781" spans="1:17" x14ac:dyDescent="0.2">
      <c r="A781" s="54">
        <v>2333089</v>
      </c>
      <c r="B781" s="30" t="s">
        <v>19</v>
      </c>
      <c r="C781" s="30" t="s">
        <v>806</v>
      </c>
      <c r="D781" s="36" t="s">
        <v>837</v>
      </c>
      <c r="E781" s="30" t="s">
        <v>836</v>
      </c>
      <c r="F781" s="30" t="s">
        <v>835</v>
      </c>
      <c r="G781" s="34">
        <v>4077.15</v>
      </c>
      <c r="H781" s="35"/>
      <c r="I781" s="33"/>
      <c r="J781" s="34">
        <v>4077.15</v>
      </c>
      <c r="K781" s="33">
        <v>46023</v>
      </c>
      <c r="L781" s="34"/>
      <c r="M781" s="33">
        <v>46388</v>
      </c>
      <c r="N781" s="34"/>
      <c r="O781" s="31">
        <v>46753</v>
      </c>
      <c r="P781" s="30">
        <v>8</v>
      </c>
      <c r="Q781" s="30"/>
    </row>
    <row r="782" spans="1:17" x14ac:dyDescent="0.2">
      <c r="A782" s="54">
        <v>2333089</v>
      </c>
      <c r="B782" s="30" t="s">
        <v>19</v>
      </c>
      <c r="C782" s="30" t="s">
        <v>806</v>
      </c>
      <c r="D782" s="36" t="s">
        <v>834</v>
      </c>
      <c r="E782" s="30" t="s">
        <v>833</v>
      </c>
      <c r="F782" s="30" t="s">
        <v>832</v>
      </c>
      <c r="G782" s="34">
        <v>3109.05</v>
      </c>
      <c r="H782" s="35"/>
      <c r="I782" s="33"/>
      <c r="J782" s="34">
        <v>3109.05</v>
      </c>
      <c r="K782" s="33">
        <v>46023</v>
      </c>
      <c r="L782" s="34"/>
      <c r="M782" s="33">
        <v>46388</v>
      </c>
      <c r="N782" s="34"/>
      <c r="O782" s="31">
        <v>46753</v>
      </c>
      <c r="P782" s="30">
        <v>8</v>
      </c>
      <c r="Q782" s="30"/>
    </row>
    <row r="783" spans="1:17" x14ac:dyDescent="0.2">
      <c r="A783" s="54">
        <v>2333089</v>
      </c>
      <c r="B783" s="30" t="s">
        <v>19</v>
      </c>
      <c r="C783" s="30" t="s">
        <v>806</v>
      </c>
      <c r="D783" s="36" t="s">
        <v>831</v>
      </c>
      <c r="E783" s="30" t="s">
        <v>830</v>
      </c>
      <c r="F783" s="30" t="s">
        <v>43</v>
      </c>
      <c r="G783" s="34">
        <v>2803.5</v>
      </c>
      <c r="H783" s="35"/>
      <c r="I783" s="33"/>
      <c r="J783" s="34">
        <v>2803.5</v>
      </c>
      <c r="K783" s="33">
        <v>46023</v>
      </c>
      <c r="L783" s="34"/>
      <c r="M783" s="33">
        <v>46388</v>
      </c>
      <c r="N783" s="34"/>
      <c r="O783" s="31">
        <v>46753</v>
      </c>
      <c r="P783" s="30">
        <v>8</v>
      </c>
      <c r="Q783" s="30"/>
    </row>
    <row r="784" spans="1:17" x14ac:dyDescent="0.2">
      <c r="A784" s="54">
        <v>2333089</v>
      </c>
      <c r="B784" s="30" t="s">
        <v>19</v>
      </c>
      <c r="C784" s="30" t="s">
        <v>806</v>
      </c>
      <c r="D784" s="36" t="s">
        <v>829</v>
      </c>
      <c r="E784" s="30" t="s">
        <v>828</v>
      </c>
      <c r="F784" s="30" t="s">
        <v>44</v>
      </c>
      <c r="G784" s="34">
        <v>3001.95</v>
      </c>
      <c r="H784" s="35"/>
      <c r="I784" s="33"/>
      <c r="J784" s="34">
        <v>3001.95</v>
      </c>
      <c r="K784" s="33">
        <v>46023</v>
      </c>
      <c r="L784" s="34"/>
      <c r="M784" s="33">
        <v>46388</v>
      </c>
      <c r="N784" s="34"/>
      <c r="O784" s="31">
        <v>46753</v>
      </c>
      <c r="P784" s="30">
        <v>8</v>
      </c>
      <c r="Q784" s="30"/>
    </row>
    <row r="785" spans="1:17" x14ac:dyDescent="0.2">
      <c r="A785" s="54">
        <v>2333089</v>
      </c>
      <c r="B785" s="30" t="s">
        <v>19</v>
      </c>
      <c r="C785" s="30" t="s">
        <v>806</v>
      </c>
      <c r="D785" s="36" t="s">
        <v>827</v>
      </c>
      <c r="E785" s="30" t="s">
        <v>826</v>
      </c>
      <c r="F785" s="30" t="s">
        <v>45</v>
      </c>
      <c r="G785" s="34">
        <v>2859.15</v>
      </c>
      <c r="H785" s="35"/>
      <c r="I785" s="33"/>
      <c r="J785" s="34">
        <v>2859.15</v>
      </c>
      <c r="K785" s="33">
        <v>46023</v>
      </c>
      <c r="L785" s="34"/>
      <c r="M785" s="33">
        <v>46388</v>
      </c>
      <c r="N785" s="34"/>
      <c r="O785" s="31">
        <v>46753</v>
      </c>
      <c r="P785" s="30">
        <v>8</v>
      </c>
      <c r="Q785" s="30"/>
    </row>
    <row r="786" spans="1:17" x14ac:dyDescent="0.2">
      <c r="A786" s="54">
        <v>2333089</v>
      </c>
      <c r="B786" s="30" t="s">
        <v>19</v>
      </c>
      <c r="C786" s="30" t="s">
        <v>806</v>
      </c>
      <c r="D786" s="36" t="s">
        <v>825</v>
      </c>
      <c r="E786" s="30" t="s">
        <v>824</v>
      </c>
      <c r="F786" s="38" t="s">
        <v>52</v>
      </c>
      <c r="G786" s="34">
        <v>5363.4</v>
      </c>
      <c r="H786" s="35"/>
      <c r="I786" s="33"/>
      <c r="J786" s="34">
        <v>5363.4</v>
      </c>
      <c r="K786" s="33">
        <v>46023</v>
      </c>
      <c r="L786" s="34"/>
      <c r="M786" s="33">
        <v>46388</v>
      </c>
      <c r="N786" s="34"/>
      <c r="O786" s="31">
        <v>46753</v>
      </c>
      <c r="P786" s="30">
        <v>8</v>
      </c>
      <c r="Q786" s="30"/>
    </row>
    <row r="787" spans="1:17" x14ac:dyDescent="0.2">
      <c r="A787" s="54">
        <v>2333089</v>
      </c>
      <c r="B787" s="30" t="s">
        <v>19</v>
      </c>
      <c r="C787" s="30" t="s">
        <v>806</v>
      </c>
      <c r="D787" s="36" t="s">
        <v>823</v>
      </c>
      <c r="E787" s="30" t="s">
        <v>822</v>
      </c>
      <c r="F787" s="30" t="s">
        <v>747</v>
      </c>
      <c r="G787" s="34">
        <v>6840.75</v>
      </c>
      <c r="H787" s="35"/>
      <c r="I787" s="33"/>
      <c r="J787" s="34">
        <v>6840.75</v>
      </c>
      <c r="K787" s="33">
        <v>46023</v>
      </c>
      <c r="L787" s="34"/>
      <c r="M787" s="33">
        <v>46388</v>
      </c>
      <c r="N787" s="34"/>
      <c r="O787" s="31">
        <v>46753</v>
      </c>
      <c r="P787" s="30">
        <v>8</v>
      </c>
      <c r="Q787" s="30"/>
    </row>
    <row r="788" spans="1:17" x14ac:dyDescent="0.2">
      <c r="A788" s="54">
        <v>2333089</v>
      </c>
      <c r="B788" s="30" t="s">
        <v>19</v>
      </c>
      <c r="C788" s="30" t="s">
        <v>806</v>
      </c>
      <c r="D788" s="36" t="s">
        <v>821</v>
      </c>
      <c r="E788" s="30" t="s">
        <v>820</v>
      </c>
      <c r="F788" s="30" t="s">
        <v>46</v>
      </c>
      <c r="G788" s="34">
        <v>5422.2</v>
      </c>
      <c r="H788" s="35"/>
      <c r="I788" s="33"/>
      <c r="J788" s="34">
        <v>5422.2</v>
      </c>
      <c r="K788" s="33">
        <v>46023</v>
      </c>
      <c r="L788" s="34"/>
      <c r="M788" s="33">
        <v>46388</v>
      </c>
      <c r="N788" s="34"/>
      <c r="O788" s="31">
        <v>46753</v>
      </c>
      <c r="P788" s="30">
        <v>8</v>
      </c>
      <c r="Q788" s="30"/>
    </row>
    <row r="789" spans="1:17" x14ac:dyDescent="0.2">
      <c r="A789" s="54">
        <v>2333089</v>
      </c>
      <c r="B789" s="30" t="s">
        <v>19</v>
      </c>
      <c r="C789" s="30" t="s">
        <v>806</v>
      </c>
      <c r="D789" s="36" t="s">
        <v>819</v>
      </c>
      <c r="E789" s="30" t="s">
        <v>818</v>
      </c>
      <c r="F789" s="30" t="s">
        <v>47</v>
      </c>
      <c r="G789" s="34">
        <v>3202.5</v>
      </c>
      <c r="H789" s="35"/>
      <c r="I789" s="33"/>
      <c r="J789" s="34">
        <v>3202.5</v>
      </c>
      <c r="K789" s="33">
        <v>46023</v>
      </c>
      <c r="L789" s="34"/>
      <c r="M789" s="33">
        <v>46388</v>
      </c>
      <c r="N789" s="34"/>
      <c r="O789" s="31">
        <v>46753</v>
      </c>
      <c r="P789" s="30">
        <v>8</v>
      </c>
      <c r="Q789" s="30"/>
    </row>
    <row r="790" spans="1:17" x14ac:dyDescent="0.2">
      <c r="A790" s="54">
        <v>2333089</v>
      </c>
      <c r="B790" s="30" t="s">
        <v>19</v>
      </c>
      <c r="C790" s="30" t="s">
        <v>806</v>
      </c>
      <c r="D790" s="36" t="s">
        <v>817</v>
      </c>
      <c r="E790" s="30" t="s">
        <v>816</v>
      </c>
      <c r="F790" s="30" t="s">
        <v>562</v>
      </c>
      <c r="G790" s="34">
        <v>6209.7</v>
      </c>
      <c r="H790" s="35"/>
      <c r="I790" s="33"/>
      <c r="J790" s="34">
        <v>6209.7</v>
      </c>
      <c r="K790" s="33">
        <v>46023</v>
      </c>
      <c r="L790" s="34"/>
      <c r="M790" s="33">
        <v>46388</v>
      </c>
      <c r="N790" s="34"/>
      <c r="O790" s="31">
        <v>46753</v>
      </c>
      <c r="P790" s="30">
        <v>8</v>
      </c>
      <c r="Q790" s="30"/>
    </row>
    <row r="791" spans="1:17" x14ac:dyDescent="0.2">
      <c r="A791" s="54">
        <v>2333089</v>
      </c>
      <c r="B791" s="30" t="s">
        <v>19</v>
      </c>
      <c r="C791" s="30" t="s">
        <v>806</v>
      </c>
      <c r="D791" s="36" t="s">
        <v>815</v>
      </c>
      <c r="E791" s="30" t="s">
        <v>814</v>
      </c>
      <c r="F791" s="30" t="s">
        <v>56</v>
      </c>
      <c r="G791" s="34">
        <v>3034.5</v>
      </c>
      <c r="H791" s="35"/>
      <c r="I791" s="33"/>
      <c r="J791" s="34">
        <v>3034.5</v>
      </c>
      <c r="K791" s="33">
        <v>46023</v>
      </c>
      <c r="L791" s="34"/>
      <c r="M791" s="33">
        <v>46388</v>
      </c>
      <c r="N791" s="34"/>
      <c r="O791" s="31">
        <v>46753</v>
      </c>
      <c r="P791" s="30">
        <v>8</v>
      </c>
      <c r="Q791" s="30"/>
    </row>
    <row r="792" spans="1:17" x14ac:dyDescent="0.2">
      <c r="A792" s="54">
        <v>2333089</v>
      </c>
      <c r="B792" s="30" t="s">
        <v>19</v>
      </c>
      <c r="C792" s="30" t="s">
        <v>806</v>
      </c>
      <c r="D792" s="36" t="s">
        <v>813</v>
      </c>
      <c r="E792" s="30" t="s">
        <v>812</v>
      </c>
      <c r="F792" s="30" t="s">
        <v>811</v>
      </c>
      <c r="G792" s="34">
        <v>5597.55</v>
      </c>
      <c r="H792" s="35"/>
      <c r="I792" s="33"/>
      <c r="J792" s="34">
        <v>5597.55</v>
      </c>
      <c r="K792" s="33">
        <v>46023</v>
      </c>
      <c r="L792" s="34"/>
      <c r="M792" s="33">
        <v>46388</v>
      </c>
      <c r="N792" s="34"/>
      <c r="O792" s="31">
        <v>46753</v>
      </c>
      <c r="P792" s="30">
        <v>4</v>
      </c>
      <c r="Q792" s="30"/>
    </row>
    <row r="793" spans="1:17" x14ac:dyDescent="0.2">
      <c r="A793" s="54">
        <v>2333089</v>
      </c>
      <c r="B793" s="30" t="s">
        <v>19</v>
      </c>
      <c r="C793" s="30" t="s">
        <v>806</v>
      </c>
      <c r="D793" s="36" t="s">
        <v>810</v>
      </c>
      <c r="E793" s="30" t="s">
        <v>809</v>
      </c>
      <c r="F793" s="30" t="s">
        <v>49</v>
      </c>
      <c r="G793" s="34">
        <v>6303.15</v>
      </c>
      <c r="H793" s="35"/>
      <c r="I793" s="33"/>
      <c r="J793" s="34">
        <v>6303.15</v>
      </c>
      <c r="K793" s="33">
        <v>46023</v>
      </c>
      <c r="L793" s="34"/>
      <c r="M793" s="33">
        <v>46388</v>
      </c>
      <c r="N793" s="34"/>
      <c r="O793" s="31">
        <v>46753</v>
      </c>
      <c r="P793" s="30">
        <v>4</v>
      </c>
      <c r="Q793" s="30"/>
    </row>
    <row r="794" spans="1:17" x14ac:dyDescent="0.2">
      <c r="A794" s="54">
        <v>2333089</v>
      </c>
      <c r="B794" s="30" t="s">
        <v>19</v>
      </c>
      <c r="C794" s="30" t="s">
        <v>806</v>
      </c>
      <c r="D794" s="36" t="s">
        <v>808</v>
      </c>
      <c r="E794" s="30" t="s">
        <v>807</v>
      </c>
      <c r="F794" s="30" t="s">
        <v>53</v>
      </c>
      <c r="G794" s="34">
        <v>2880.15</v>
      </c>
      <c r="H794" s="35"/>
      <c r="I794" s="33"/>
      <c r="J794" s="34">
        <v>2880.15</v>
      </c>
      <c r="K794" s="33">
        <v>46023</v>
      </c>
      <c r="L794" s="34"/>
      <c r="M794" s="33">
        <v>46388</v>
      </c>
      <c r="N794" s="34"/>
      <c r="O794" s="31">
        <v>46753</v>
      </c>
      <c r="P794" s="30">
        <v>4</v>
      </c>
      <c r="Q794" s="30"/>
    </row>
    <row r="795" spans="1:17" x14ac:dyDescent="0.2">
      <c r="A795" s="54">
        <v>2333089</v>
      </c>
      <c r="B795" s="30" t="s">
        <v>19</v>
      </c>
      <c r="C795" s="30" t="s">
        <v>806</v>
      </c>
      <c r="D795" s="36" t="s">
        <v>805</v>
      </c>
      <c r="E795" s="30" t="s">
        <v>804</v>
      </c>
      <c r="F795" s="30" t="s">
        <v>54</v>
      </c>
      <c r="G795" s="34">
        <v>2903.25</v>
      </c>
      <c r="H795" s="35"/>
      <c r="I795" s="33"/>
      <c r="J795" s="34">
        <v>2903.25</v>
      </c>
      <c r="K795" s="33">
        <v>46023</v>
      </c>
      <c r="L795" s="34"/>
      <c r="M795" s="33">
        <v>46388</v>
      </c>
      <c r="N795" s="34"/>
      <c r="O795" s="31">
        <v>46753</v>
      </c>
      <c r="P795" s="30">
        <v>4</v>
      </c>
      <c r="Q795" s="30"/>
    </row>
    <row r="796" spans="1:17" x14ac:dyDescent="0.2">
      <c r="A796" s="54">
        <v>2333089</v>
      </c>
      <c r="B796" s="30" t="s">
        <v>19</v>
      </c>
      <c r="C796" s="30" t="s">
        <v>72</v>
      </c>
      <c r="D796" s="36" t="s">
        <v>803</v>
      </c>
      <c r="E796" s="30" t="s">
        <v>802</v>
      </c>
      <c r="F796" s="30" t="s">
        <v>194</v>
      </c>
      <c r="G796" s="34">
        <v>24.15</v>
      </c>
      <c r="H796" s="35"/>
      <c r="I796" s="33"/>
      <c r="J796" s="34">
        <v>24.15</v>
      </c>
      <c r="K796" s="33">
        <v>46023</v>
      </c>
      <c r="L796" s="34"/>
      <c r="M796" s="33">
        <v>46388</v>
      </c>
      <c r="N796" s="34"/>
      <c r="O796" s="31">
        <v>46753</v>
      </c>
      <c r="P796" s="30">
        <v>60</v>
      </c>
      <c r="Q796" s="30"/>
    </row>
    <row r="797" spans="1:17" x14ac:dyDescent="0.2">
      <c r="A797" s="54">
        <v>2333089</v>
      </c>
      <c r="B797" s="30" t="s">
        <v>19</v>
      </c>
      <c r="C797" s="30" t="s">
        <v>795</v>
      </c>
      <c r="D797" s="36" t="s">
        <v>801</v>
      </c>
      <c r="E797" s="30" t="s">
        <v>800</v>
      </c>
      <c r="F797" s="30" t="s">
        <v>329</v>
      </c>
      <c r="G797" s="34">
        <v>347.55</v>
      </c>
      <c r="H797" s="35"/>
      <c r="I797" s="33"/>
      <c r="J797" s="34">
        <v>347.55</v>
      </c>
      <c r="K797" s="33">
        <v>46023</v>
      </c>
      <c r="L797" s="34"/>
      <c r="M797" s="33">
        <v>46388</v>
      </c>
      <c r="N797" s="34"/>
      <c r="O797" s="31">
        <v>46753</v>
      </c>
      <c r="P797" s="30">
        <v>23</v>
      </c>
      <c r="Q797" s="30"/>
    </row>
    <row r="798" spans="1:17" x14ac:dyDescent="0.2">
      <c r="A798" s="54">
        <v>2333089</v>
      </c>
      <c r="B798" s="30" t="s">
        <v>19</v>
      </c>
      <c r="C798" s="30" t="s">
        <v>795</v>
      </c>
      <c r="D798" s="36" t="s">
        <v>799</v>
      </c>
      <c r="E798" s="30" t="s">
        <v>798</v>
      </c>
      <c r="F798" s="30" t="s">
        <v>329</v>
      </c>
      <c r="G798" s="34">
        <v>698.25</v>
      </c>
      <c r="H798" s="35"/>
      <c r="I798" s="33"/>
      <c r="J798" s="34">
        <v>698.25</v>
      </c>
      <c r="K798" s="33">
        <v>46023</v>
      </c>
      <c r="L798" s="34"/>
      <c r="M798" s="33">
        <v>46388</v>
      </c>
      <c r="N798" s="34"/>
      <c r="O798" s="31">
        <v>46753</v>
      </c>
      <c r="P798" s="30">
        <v>29</v>
      </c>
      <c r="Q798" s="30"/>
    </row>
    <row r="799" spans="1:17" x14ac:dyDescent="0.2">
      <c r="A799" s="54">
        <v>2333089</v>
      </c>
      <c r="B799" s="30" t="s">
        <v>19</v>
      </c>
      <c r="C799" s="30" t="s">
        <v>795</v>
      </c>
      <c r="D799" s="36" t="s">
        <v>797</v>
      </c>
      <c r="E799" s="30" t="s">
        <v>796</v>
      </c>
      <c r="F799" s="30" t="s">
        <v>329</v>
      </c>
      <c r="G799" s="34">
        <v>1041.5999999999999</v>
      </c>
      <c r="H799" s="35"/>
      <c r="I799" s="33"/>
      <c r="J799" s="34">
        <v>1041.5999999999999</v>
      </c>
      <c r="K799" s="33">
        <v>46023</v>
      </c>
      <c r="L799" s="34"/>
      <c r="M799" s="33">
        <v>46388</v>
      </c>
      <c r="N799" s="34"/>
      <c r="O799" s="31">
        <v>46753</v>
      </c>
      <c r="P799" s="30">
        <v>20</v>
      </c>
      <c r="Q799" s="30"/>
    </row>
    <row r="800" spans="1:17" x14ac:dyDescent="0.2">
      <c r="A800" s="54">
        <v>2333089</v>
      </c>
      <c r="B800" s="30" t="s">
        <v>19</v>
      </c>
      <c r="C800" s="30" t="s">
        <v>795</v>
      </c>
      <c r="D800" s="36" t="s">
        <v>794</v>
      </c>
      <c r="E800" s="30" t="s">
        <v>793</v>
      </c>
      <c r="F800" s="30" t="s">
        <v>329</v>
      </c>
      <c r="G800" s="34">
        <v>1554</v>
      </c>
      <c r="H800" s="35"/>
      <c r="I800" s="33"/>
      <c r="J800" s="34">
        <v>1554</v>
      </c>
      <c r="K800" s="33">
        <v>46023</v>
      </c>
      <c r="L800" s="34"/>
      <c r="M800" s="33">
        <v>46388</v>
      </c>
      <c r="N800" s="34"/>
      <c r="O800" s="31">
        <v>46753</v>
      </c>
      <c r="P800" s="30">
        <v>3</v>
      </c>
      <c r="Q800" s="30"/>
    </row>
    <row r="801" spans="1:17" x14ac:dyDescent="0.2">
      <c r="A801" s="54">
        <v>2333089</v>
      </c>
      <c r="B801" s="30" t="s">
        <v>19</v>
      </c>
      <c r="C801" s="30" t="s">
        <v>786</v>
      </c>
      <c r="D801" s="36" t="s">
        <v>792</v>
      </c>
      <c r="E801" s="30" t="s">
        <v>65</v>
      </c>
      <c r="F801" s="30" t="s">
        <v>329</v>
      </c>
      <c r="G801" s="34">
        <v>33.6</v>
      </c>
      <c r="H801" s="35"/>
      <c r="I801" s="33"/>
      <c r="J801" s="34">
        <v>33.6</v>
      </c>
      <c r="K801" s="33">
        <v>46023</v>
      </c>
      <c r="L801" s="34"/>
      <c r="M801" s="33">
        <v>46388</v>
      </c>
      <c r="N801" s="34"/>
      <c r="O801" s="31">
        <v>46753</v>
      </c>
      <c r="P801" s="30">
        <v>829</v>
      </c>
      <c r="Q801" s="30"/>
    </row>
    <row r="802" spans="1:17" x14ac:dyDescent="0.2">
      <c r="A802" s="54">
        <v>2333089</v>
      </c>
      <c r="B802" s="30" t="s">
        <v>19</v>
      </c>
      <c r="C802" s="30" t="s">
        <v>786</v>
      </c>
      <c r="D802" s="36" t="s">
        <v>791</v>
      </c>
      <c r="E802" s="30" t="s">
        <v>66</v>
      </c>
      <c r="F802" s="30" t="s">
        <v>329</v>
      </c>
      <c r="G802" s="34">
        <v>21</v>
      </c>
      <c r="H802" s="35"/>
      <c r="I802" s="33"/>
      <c r="J802" s="34">
        <v>21</v>
      </c>
      <c r="K802" s="33">
        <v>46023</v>
      </c>
      <c r="L802" s="34"/>
      <c r="M802" s="33">
        <v>46388</v>
      </c>
      <c r="N802" s="34"/>
      <c r="O802" s="31">
        <v>46753</v>
      </c>
      <c r="P802" s="30">
        <v>78</v>
      </c>
      <c r="Q802" s="30"/>
    </row>
    <row r="803" spans="1:17" x14ac:dyDescent="0.2">
      <c r="A803" s="54">
        <v>2333089</v>
      </c>
      <c r="B803" s="30" t="s">
        <v>19</v>
      </c>
      <c r="C803" s="30" t="s">
        <v>786</v>
      </c>
      <c r="D803" s="36" t="s">
        <v>790</v>
      </c>
      <c r="E803" s="30" t="s">
        <v>67</v>
      </c>
      <c r="F803" s="30" t="s">
        <v>329</v>
      </c>
      <c r="G803" s="34">
        <v>36.75</v>
      </c>
      <c r="H803" s="35"/>
      <c r="I803" s="33"/>
      <c r="J803" s="34">
        <v>36.75</v>
      </c>
      <c r="K803" s="33">
        <v>46023</v>
      </c>
      <c r="L803" s="34"/>
      <c r="M803" s="33">
        <v>46388</v>
      </c>
      <c r="N803" s="34"/>
      <c r="O803" s="31">
        <v>46753</v>
      </c>
      <c r="P803" s="30">
        <v>1</v>
      </c>
      <c r="Q803" s="30"/>
    </row>
    <row r="804" spans="1:17" x14ac:dyDescent="0.2">
      <c r="A804" s="54">
        <v>2333089</v>
      </c>
      <c r="B804" s="30" t="s">
        <v>19</v>
      </c>
      <c r="C804" s="30" t="s">
        <v>786</v>
      </c>
      <c r="D804" s="36" t="s">
        <v>789</v>
      </c>
      <c r="E804" s="30" t="s">
        <v>68</v>
      </c>
      <c r="F804" s="30" t="s">
        <v>329</v>
      </c>
      <c r="G804" s="34">
        <v>15.75</v>
      </c>
      <c r="H804" s="35"/>
      <c r="I804" s="33"/>
      <c r="J804" s="34">
        <v>15.75</v>
      </c>
      <c r="K804" s="33">
        <v>46023</v>
      </c>
      <c r="L804" s="34"/>
      <c r="M804" s="33">
        <v>46388</v>
      </c>
      <c r="N804" s="34"/>
      <c r="O804" s="31">
        <v>46753</v>
      </c>
      <c r="P804" s="30">
        <v>124</v>
      </c>
      <c r="Q804" s="30"/>
    </row>
    <row r="805" spans="1:17" x14ac:dyDescent="0.2">
      <c r="A805" s="54">
        <v>2333089</v>
      </c>
      <c r="B805" s="30" t="s">
        <v>19</v>
      </c>
      <c r="C805" s="30" t="s">
        <v>786</v>
      </c>
      <c r="D805" s="36" t="s">
        <v>788</v>
      </c>
      <c r="E805" s="30" t="s">
        <v>69</v>
      </c>
      <c r="F805" s="30" t="s">
        <v>329</v>
      </c>
      <c r="G805" s="34">
        <v>23.1</v>
      </c>
      <c r="H805" s="35"/>
      <c r="I805" s="33"/>
      <c r="J805" s="34">
        <v>23.1</v>
      </c>
      <c r="K805" s="33">
        <v>46023</v>
      </c>
      <c r="L805" s="34"/>
      <c r="M805" s="33">
        <v>46388</v>
      </c>
      <c r="N805" s="34"/>
      <c r="O805" s="31">
        <v>46753</v>
      </c>
      <c r="P805" s="30">
        <v>10</v>
      </c>
      <c r="Q805" s="30"/>
    </row>
    <row r="806" spans="1:17" x14ac:dyDescent="0.2">
      <c r="A806" s="54">
        <v>2333089</v>
      </c>
      <c r="B806" s="30" t="s">
        <v>19</v>
      </c>
      <c r="C806" s="30" t="s">
        <v>786</v>
      </c>
      <c r="D806" s="36" t="s">
        <v>787</v>
      </c>
      <c r="E806" s="30" t="s">
        <v>70</v>
      </c>
      <c r="F806" s="30" t="s">
        <v>329</v>
      </c>
      <c r="G806" s="34">
        <v>26.25</v>
      </c>
      <c r="H806" s="35"/>
      <c r="I806" s="33"/>
      <c r="J806" s="34">
        <v>26.25</v>
      </c>
      <c r="K806" s="33">
        <v>46023</v>
      </c>
      <c r="L806" s="34"/>
      <c r="M806" s="33">
        <v>46388</v>
      </c>
      <c r="N806" s="34"/>
      <c r="O806" s="31">
        <v>46753</v>
      </c>
      <c r="P806" s="30">
        <v>139</v>
      </c>
      <c r="Q806" s="30"/>
    </row>
    <row r="807" spans="1:17" x14ac:dyDescent="0.2">
      <c r="A807" s="54">
        <v>2333089</v>
      </c>
      <c r="B807" s="30" t="s">
        <v>19</v>
      </c>
      <c r="C807" s="30" t="s">
        <v>786</v>
      </c>
      <c r="D807" s="36" t="s">
        <v>785</v>
      </c>
      <c r="E807" s="30" t="s">
        <v>71</v>
      </c>
      <c r="F807" s="30" t="s">
        <v>329</v>
      </c>
      <c r="G807" s="34">
        <v>15.75</v>
      </c>
      <c r="H807" s="35"/>
      <c r="I807" s="33"/>
      <c r="J807" s="34">
        <v>15.75</v>
      </c>
      <c r="K807" s="33">
        <v>46023</v>
      </c>
      <c r="L807" s="34"/>
      <c r="M807" s="33">
        <v>46388</v>
      </c>
      <c r="N807" s="34"/>
      <c r="O807" s="31">
        <v>46753</v>
      </c>
      <c r="P807" s="30">
        <v>486</v>
      </c>
      <c r="Q807" s="30"/>
    </row>
    <row r="808" spans="1:17" x14ac:dyDescent="0.2">
      <c r="A808" s="54">
        <v>2433007</v>
      </c>
      <c r="B808" s="30" t="s">
        <v>39</v>
      </c>
      <c r="C808" s="30" t="s">
        <v>782</v>
      </c>
      <c r="D808" s="39" t="s">
        <v>784</v>
      </c>
      <c r="E808" s="38" t="s">
        <v>195</v>
      </c>
      <c r="F808" s="38" t="s">
        <v>329</v>
      </c>
      <c r="G808" s="32">
        <v>304.01</v>
      </c>
      <c r="H808" s="35"/>
      <c r="I808" s="33"/>
      <c r="J808" s="32">
        <v>304.01</v>
      </c>
      <c r="K808" s="33">
        <v>46084</v>
      </c>
      <c r="L808" s="32"/>
      <c r="M808" s="33">
        <v>46449</v>
      </c>
      <c r="N808" s="32"/>
      <c r="O808" s="31">
        <v>46815</v>
      </c>
      <c r="P808" s="30">
        <v>28</v>
      </c>
      <c r="Q808" s="30"/>
    </row>
    <row r="809" spans="1:17" x14ac:dyDescent="0.2">
      <c r="A809" s="54">
        <v>2433007</v>
      </c>
      <c r="B809" s="30" t="s">
        <v>39</v>
      </c>
      <c r="C809" s="30" t="s">
        <v>782</v>
      </c>
      <c r="D809" s="39" t="s">
        <v>783</v>
      </c>
      <c r="E809" s="38" t="s">
        <v>196</v>
      </c>
      <c r="F809" s="38" t="s">
        <v>329</v>
      </c>
      <c r="G809" s="32">
        <v>337.95</v>
      </c>
      <c r="H809" s="35"/>
      <c r="I809" s="33"/>
      <c r="J809" s="32">
        <v>337.95</v>
      </c>
      <c r="K809" s="33">
        <v>46084</v>
      </c>
      <c r="L809" s="32"/>
      <c r="M809" s="33">
        <v>46449</v>
      </c>
      <c r="N809" s="32"/>
      <c r="O809" s="31">
        <v>46815</v>
      </c>
      <c r="P809" s="30">
        <v>25</v>
      </c>
      <c r="Q809" s="30"/>
    </row>
    <row r="810" spans="1:17" x14ac:dyDescent="0.2">
      <c r="A810" s="54">
        <v>2433007</v>
      </c>
      <c r="B810" s="30" t="s">
        <v>39</v>
      </c>
      <c r="C810" s="30" t="s">
        <v>782</v>
      </c>
      <c r="D810" s="39" t="s">
        <v>781</v>
      </c>
      <c r="E810" s="38" t="s">
        <v>197</v>
      </c>
      <c r="F810" s="38" t="s">
        <v>329</v>
      </c>
      <c r="G810" s="32">
        <v>371.88</v>
      </c>
      <c r="H810" s="35"/>
      <c r="I810" s="33"/>
      <c r="J810" s="32">
        <v>371.88</v>
      </c>
      <c r="K810" s="33">
        <v>46084</v>
      </c>
      <c r="L810" s="32"/>
      <c r="M810" s="33">
        <v>46449</v>
      </c>
      <c r="N810" s="32"/>
      <c r="O810" s="31">
        <v>46815</v>
      </c>
      <c r="P810" s="30">
        <v>18</v>
      </c>
      <c r="Q810" s="30"/>
    </row>
    <row r="811" spans="1:17" x14ac:dyDescent="0.2">
      <c r="A811" s="54">
        <v>2433007</v>
      </c>
      <c r="B811" s="30" t="s">
        <v>39</v>
      </c>
      <c r="C811" s="30" t="s">
        <v>780</v>
      </c>
      <c r="D811" s="39" t="s">
        <v>779</v>
      </c>
      <c r="E811" s="38" t="s">
        <v>198</v>
      </c>
      <c r="F811" s="38" t="s">
        <v>329</v>
      </c>
      <c r="G811" s="32">
        <v>185.94</v>
      </c>
      <c r="H811" s="35"/>
      <c r="I811" s="33"/>
      <c r="J811" s="32">
        <v>185.94</v>
      </c>
      <c r="K811" s="33">
        <v>46084</v>
      </c>
      <c r="L811" s="32"/>
      <c r="M811" s="33">
        <v>46449</v>
      </c>
      <c r="N811" s="32"/>
      <c r="O811" s="31">
        <v>46815</v>
      </c>
      <c r="P811" s="30">
        <v>35</v>
      </c>
      <c r="Q811" s="30"/>
    </row>
    <row r="812" spans="1:17" x14ac:dyDescent="0.2">
      <c r="A812" s="54">
        <v>2433007</v>
      </c>
      <c r="B812" s="30" t="s">
        <v>39</v>
      </c>
      <c r="C812" s="30" t="s">
        <v>778</v>
      </c>
      <c r="D812" s="39" t="s">
        <v>777</v>
      </c>
      <c r="E812" s="38" t="s">
        <v>199</v>
      </c>
      <c r="F812" s="38" t="s">
        <v>329</v>
      </c>
      <c r="G812" s="32">
        <v>414.3</v>
      </c>
      <c r="H812" s="35"/>
      <c r="I812" s="33"/>
      <c r="J812" s="32">
        <v>414.3</v>
      </c>
      <c r="K812" s="33">
        <v>46084</v>
      </c>
      <c r="L812" s="32"/>
      <c r="M812" s="33">
        <v>46449</v>
      </c>
      <c r="N812" s="32"/>
      <c r="O812" s="31">
        <v>46815</v>
      </c>
      <c r="P812" s="30">
        <v>62.5</v>
      </c>
      <c r="Q812" s="30"/>
    </row>
    <row r="813" spans="1:17" x14ac:dyDescent="0.2">
      <c r="A813" s="54">
        <v>2433007</v>
      </c>
      <c r="B813" s="30" t="s">
        <v>39</v>
      </c>
      <c r="C813" s="30" t="s">
        <v>772</v>
      </c>
      <c r="D813" s="39" t="s">
        <v>776</v>
      </c>
      <c r="E813" s="38" t="s">
        <v>775</v>
      </c>
      <c r="F813" s="38" t="s">
        <v>329</v>
      </c>
      <c r="G813" s="32">
        <v>371.88</v>
      </c>
      <c r="H813" s="35"/>
      <c r="I813" s="33"/>
      <c r="J813" s="32">
        <v>371.88</v>
      </c>
      <c r="K813" s="33">
        <v>46084</v>
      </c>
      <c r="L813" s="32"/>
      <c r="M813" s="33">
        <v>46449</v>
      </c>
      <c r="N813" s="32"/>
      <c r="O813" s="31">
        <v>46815</v>
      </c>
      <c r="P813" s="30">
        <v>7</v>
      </c>
      <c r="Q813" s="30"/>
    </row>
    <row r="814" spans="1:17" x14ac:dyDescent="0.2">
      <c r="A814" s="54">
        <v>2433007</v>
      </c>
      <c r="B814" s="30" t="s">
        <v>39</v>
      </c>
      <c r="C814" s="30" t="s">
        <v>772</v>
      </c>
      <c r="D814" s="39" t="s">
        <v>774</v>
      </c>
      <c r="E814" s="38" t="s">
        <v>773</v>
      </c>
      <c r="F814" s="38" t="s">
        <v>329</v>
      </c>
      <c r="G814" s="32">
        <v>575.5</v>
      </c>
      <c r="H814" s="35"/>
      <c r="I814" s="33"/>
      <c r="J814" s="32">
        <v>575.5</v>
      </c>
      <c r="K814" s="33">
        <v>46084</v>
      </c>
      <c r="L814" s="32"/>
      <c r="M814" s="33">
        <v>46449</v>
      </c>
      <c r="N814" s="32"/>
      <c r="O814" s="31">
        <v>46815</v>
      </c>
      <c r="P814" s="30">
        <v>4.75</v>
      </c>
      <c r="Q814" s="30"/>
    </row>
    <row r="815" spans="1:17" x14ac:dyDescent="0.2">
      <c r="A815" s="54">
        <v>2433007</v>
      </c>
      <c r="B815" s="30" t="s">
        <v>39</v>
      </c>
      <c r="C815" s="30" t="s">
        <v>772</v>
      </c>
      <c r="D815" s="39" t="s">
        <v>771</v>
      </c>
      <c r="E815" s="38" t="s">
        <v>770</v>
      </c>
      <c r="F815" s="38" t="s">
        <v>329</v>
      </c>
      <c r="G815" s="32">
        <v>1151</v>
      </c>
      <c r="H815" s="35"/>
      <c r="I815" s="33"/>
      <c r="J815" s="32">
        <v>1151</v>
      </c>
      <c r="K815" s="33">
        <v>46084</v>
      </c>
      <c r="L815" s="32"/>
      <c r="M815" s="33">
        <v>46449</v>
      </c>
      <c r="N815" s="32"/>
      <c r="O815" s="31">
        <v>46815</v>
      </c>
      <c r="P815" s="30">
        <v>5</v>
      </c>
      <c r="Q815" s="30"/>
    </row>
    <row r="816" spans="1:17" x14ac:dyDescent="0.2">
      <c r="A816" s="54">
        <v>2433013</v>
      </c>
      <c r="B816" s="30" t="s">
        <v>21</v>
      </c>
      <c r="C816" s="30" t="s">
        <v>64</v>
      </c>
      <c r="D816" s="36" t="s">
        <v>769</v>
      </c>
      <c r="E816" s="30" t="s">
        <v>768</v>
      </c>
      <c r="F816" s="30" t="s">
        <v>120</v>
      </c>
      <c r="G816" s="34">
        <f>J816</f>
        <v>1943.45</v>
      </c>
      <c r="H816" s="35"/>
      <c r="I816" s="33"/>
      <c r="J816" s="34">
        <v>1943.45</v>
      </c>
      <c r="K816" s="33">
        <v>46113</v>
      </c>
      <c r="L816" s="34"/>
      <c r="M816" s="33">
        <v>46478</v>
      </c>
      <c r="N816" s="34"/>
      <c r="O816" s="31">
        <v>46844</v>
      </c>
      <c r="P816" s="30">
        <v>1</v>
      </c>
      <c r="Q816" s="30"/>
    </row>
    <row r="817" spans="1:17" x14ac:dyDescent="0.2">
      <c r="A817" s="54">
        <v>2433013</v>
      </c>
      <c r="B817" s="30" t="s">
        <v>21</v>
      </c>
      <c r="C817" s="30" t="s">
        <v>64</v>
      </c>
      <c r="D817" s="36" t="s">
        <v>767</v>
      </c>
      <c r="E817" s="30" t="s">
        <v>766</v>
      </c>
      <c r="F817" s="30" t="s">
        <v>477</v>
      </c>
      <c r="G817" s="34">
        <f t="shared" ref="G817:G840" si="0">J817</f>
        <v>1925.53</v>
      </c>
      <c r="H817" s="35"/>
      <c r="I817" s="33"/>
      <c r="J817" s="34">
        <v>1925.53</v>
      </c>
      <c r="K817" s="33">
        <v>46113</v>
      </c>
      <c r="L817" s="34"/>
      <c r="M817" s="33">
        <v>46478</v>
      </c>
      <c r="N817" s="34"/>
      <c r="O817" s="31">
        <v>46844</v>
      </c>
      <c r="P817" s="30">
        <v>1</v>
      </c>
      <c r="Q817" s="30"/>
    </row>
    <row r="818" spans="1:17" x14ac:dyDescent="0.2">
      <c r="A818" s="54">
        <v>2433013</v>
      </c>
      <c r="B818" s="30" t="s">
        <v>21</v>
      </c>
      <c r="C818" s="30" t="s">
        <v>64</v>
      </c>
      <c r="D818" s="36" t="s">
        <v>765</v>
      </c>
      <c r="E818" s="30" t="s">
        <v>764</v>
      </c>
      <c r="F818" s="30" t="s">
        <v>50</v>
      </c>
      <c r="G818" s="34">
        <f t="shared" si="0"/>
        <v>9393.31</v>
      </c>
      <c r="H818" s="35"/>
      <c r="I818" s="33"/>
      <c r="J818" s="34">
        <v>9393.31</v>
      </c>
      <c r="K818" s="33">
        <v>46113</v>
      </c>
      <c r="L818" s="34"/>
      <c r="M818" s="33">
        <v>46478</v>
      </c>
      <c r="N818" s="34"/>
      <c r="O818" s="31">
        <v>46844</v>
      </c>
      <c r="P818" s="30">
        <v>1</v>
      </c>
      <c r="Q818" s="30"/>
    </row>
    <row r="819" spans="1:17" x14ac:dyDescent="0.2">
      <c r="A819" s="54">
        <v>2433013</v>
      </c>
      <c r="B819" s="30" t="s">
        <v>21</v>
      </c>
      <c r="C819" s="30" t="s">
        <v>64</v>
      </c>
      <c r="D819" s="36" t="s">
        <v>763</v>
      </c>
      <c r="E819" s="30" t="s">
        <v>762</v>
      </c>
      <c r="F819" s="30" t="s">
        <v>118</v>
      </c>
      <c r="G819" s="34">
        <f t="shared" si="0"/>
        <v>4168.29</v>
      </c>
      <c r="H819" s="35"/>
      <c r="I819" s="33"/>
      <c r="J819" s="34">
        <v>4168.29</v>
      </c>
      <c r="K819" s="33">
        <v>46113</v>
      </c>
      <c r="L819" s="34"/>
      <c r="M819" s="33">
        <v>46478</v>
      </c>
      <c r="N819" s="34"/>
      <c r="O819" s="31">
        <v>46844</v>
      </c>
      <c r="P819" s="30">
        <v>1</v>
      </c>
      <c r="Q819" s="30"/>
    </row>
    <row r="820" spans="1:17" x14ac:dyDescent="0.2">
      <c r="A820" s="54">
        <v>2433013</v>
      </c>
      <c r="B820" s="30" t="s">
        <v>21</v>
      </c>
      <c r="C820" s="30" t="s">
        <v>64</v>
      </c>
      <c r="D820" s="36" t="s">
        <v>761</v>
      </c>
      <c r="E820" s="30" t="s">
        <v>760</v>
      </c>
      <c r="F820" s="30" t="s">
        <v>46</v>
      </c>
      <c r="G820" s="34">
        <f t="shared" si="0"/>
        <v>10329.540000000001</v>
      </c>
      <c r="H820" s="35"/>
      <c r="I820" s="33"/>
      <c r="J820" s="34">
        <v>10329.540000000001</v>
      </c>
      <c r="K820" s="33">
        <v>46113</v>
      </c>
      <c r="L820" s="34"/>
      <c r="M820" s="33">
        <v>46478</v>
      </c>
      <c r="N820" s="34"/>
      <c r="O820" s="31">
        <v>46844</v>
      </c>
      <c r="P820" s="30">
        <v>1</v>
      </c>
      <c r="Q820" s="30"/>
    </row>
    <row r="821" spans="1:17" x14ac:dyDescent="0.2">
      <c r="A821" s="54">
        <v>2433013</v>
      </c>
      <c r="B821" s="30" t="s">
        <v>21</v>
      </c>
      <c r="C821" s="30" t="s">
        <v>64</v>
      </c>
      <c r="D821" s="36" t="s">
        <v>759</v>
      </c>
      <c r="E821" s="30" t="s">
        <v>758</v>
      </c>
      <c r="F821" s="30" t="s">
        <v>47</v>
      </c>
      <c r="G821" s="34">
        <f t="shared" si="0"/>
        <v>5585.14</v>
      </c>
      <c r="H821" s="35"/>
      <c r="I821" s="33"/>
      <c r="J821" s="34">
        <v>5585.14</v>
      </c>
      <c r="K821" s="33">
        <v>46113</v>
      </c>
      <c r="L821" s="34"/>
      <c r="M821" s="33">
        <v>46478</v>
      </c>
      <c r="N821" s="34"/>
      <c r="O821" s="31">
        <v>46844</v>
      </c>
      <c r="P821" s="30">
        <v>1</v>
      </c>
      <c r="Q821" s="30"/>
    </row>
    <row r="822" spans="1:17" x14ac:dyDescent="0.2">
      <c r="A822" s="54">
        <v>2433013</v>
      </c>
      <c r="B822" s="30" t="s">
        <v>21</v>
      </c>
      <c r="C822" s="30" t="s">
        <v>64</v>
      </c>
      <c r="D822" s="36" t="s">
        <v>757</v>
      </c>
      <c r="E822" s="30" t="s">
        <v>756</v>
      </c>
      <c r="F822" s="30" t="s">
        <v>59</v>
      </c>
      <c r="G822" s="34">
        <f t="shared" si="0"/>
        <v>10365.030000000001</v>
      </c>
      <c r="H822" s="35"/>
      <c r="I822" s="33"/>
      <c r="J822" s="34">
        <v>10365.030000000001</v>
      </c>
      <c r="K822" s="33">
        <v>46113</v>
      </c>
      <c r="L822" s="34"/>
      <c r="M822" s="33">
        <v>46478</v>
      </c>
      <c r="N822" s="34"/>
      <c r="O822" s="31">
        <v>46844</v>
      </c>
      <c r="P822" s="30">
        <v>1</v>
      </c>
      <c r="Q822" s="30"/>
    </row>
    <row r="823" spans="1:17" x14ac:dyDescent="0.2">
      <c r="A823" s="54">
        <v>2433013</v>
      </c>
      <c r="B823" s="30" t="s">
        <v>21</v>
      </c>
      <c r="C823" s="30" t="s">
        <v>64</v>
      </c>
      <c r="D823" s="36" t="s">
        <v>755</v>
      </c>
      <c r="E823" s="30" t="s">
        <v>754</v>
      </c>
      <c r="F823" s="30" t="s">
        <v>115</v>
      </c>
      <c r="G823" s="34">
        <f t="shared" si="0"/>
        <v>10365.030000000001</v>
      </c>
      <c r="H823" s="35"/>
      <c r="I823" s="33"/>
      <c r="J823" s="34">
        <v>10365.030000000001</v>
      </c>
      <c r="K823" s="33">
        <v>46113</v>
      </c>
      <c r="L823" s="34"/>
      <c r="M823" s="33">
        <v>46478</v>
      </c>
      <c r="N823" s="34"/>
      <c r="O823" s="31">
        <v>46844</v>
      </c>
      <c r="P823" s="30">
        <v>1</v>
      </c>
      <c r="Q823" s="30"/>
    </row>
    <row r="824" spans="1:17" x14ac:dyDescent="0.2">
      <c r="A824" s="54">
        <v>2433013</v>
      </c>
      <c r="B824" s="30" t="s">
        <v>21</v>
      </c>
      <c r="C824" s="30" t="s">
        <v>64</v>
      </c>
      <c r="D824" s="36" t="s">
        <v>753</v>
      </c>
      <c r="E824" s="30" t="s">
        <v>752</v>
      </c>
      <c r="F824" s="30" t="s">
        <v>56</v>
      </c>
      <c r="G824" s="34">
        <f t="shared" si="0"/>
        <v>8421.59</v>
      </c>
      <c r="H824" s="35"/>
      <c r="I824" s="33"/>
      <c r="J824" s="34">
        <v>8421.59</v>
      </c>
      <c r="K824" s="33">
        <v>46113</v>
      </c>
      <c r="L824" s="34"/>
      <c r="M824" s="33">
        <v>46478</v>
      </c>
      <c r="N824" s="34"/>
      <c r="O824" s="31">
        <v>46844</v>
      </c>
      <c r="P824" s="30">
        <v>1</v>
      </c>
      <c r="Q824" s="30"/>
    </row>
    <row r="825" spans="1:17" x14ac:dyDescent="0.2">
      <c r="A825" s="54">
        <v>2433013</v>
      </c>
      <c r="B825" s="30" t="s">
        <v>21</v>
      </c>
      <c r="C825" s="30" t="s">
        <v>64</v>
      </c>
      <c r="D825" s="36" t="s">
        <v>751</v>
      </c>
      <c r="E825" s="30" t="s">
        <v>750</v>
      </c>
      <c r="F825" s="30" t="s">
        <v>52</v>
      </c>
      <c r="G825" s="34">
        <f t="shared" si="0"/>
        <v>31888.73</v>
      </c>
      <c r="H825" s="35"/>
      <c r="I825" s="33"/>
      <c r="J825" s="34">
        <v>31888.73</v>
      </c>
      <c r="K825" s="33">
        <v>46113</v>
      </c>
      <c r="L825" s="34"/>
      <c r="M825" s="33">
        <v>46478</v>
      </c>
      <c r="N825" s="34"/>
      <c r="O825" s="31">
        <v>46844</v>
      </c>
      <c r="P825" s="30">
        <v>1</v>
      </c>
      <c r="Q825" s="30"/>
    </row>
    <row r="826" spans="1:17" x14ac:dyDescent="0.2">
      <c r="A826" s="54">
        <v>2433013</v>
      </c>
      <c r="B826" s="30" t="s">
        <v>21</v>
      </c>
      <c r="C826" s="30" t="s">
        <v>64</v>
      </c>
      <c r="D826" s="36" t="s">
        <v>749</v>
      </c>
      <c r="E826" s="30" t="s">
        <v>748</v>
      </c>
      <c r="F826" s="30" t="s">
        <v>747</v>
      </c>
      <c r="G826" s="34">
        <f t="shared" si="0"/>
        <v>39474.35</v>
      </c>
      <c r="H826" s="35"/>
      <c r="I826" s="33"/>
      <c r="J826" s="34">
        <v>39474.35</v>
      </c>
      <c r="K826" s="33">
        <v>46113</v>
      </c>
      <c r="L826" s="34"/>
      <c r="M826" s="33">
        <v>46478</v>
      </c>
      <c r="N826" s="34"/>
      <c r="O826" s="31">
        <v>46844</v>
      </c>
      <c r="P826" s="30">
        <v>1</v>
      </c>
      <c r="Q826" s="30"/>
    </row>
    <row r="827" spans="1:17" x14ac:dyDescent="0.2">
      <c r="A827" s="54">
        <v>2433013</v>
      </c>
      <c r="B827" s="30" t="s">
        <v>21</v>
      </c>
      <c r="C827" s="30" t="s">
        <v>64</v>
      </c>
      <c r="D827" s="36" t="s">
        <v>746</v>
      </c>
      <c r="E827" s="30" t="s">
        <v>745</v>
      </c>
      <c r="F827" s="30" t="s">
        <v>45</v>
      </c>
      <c r="G827" s="34">
        <f t="shared" si="0"/>
        <v>5181.0200000000004</v>
      </c>
      <c r="H827" s="35"/>
      <c r="I827" s="33"/>
      <c r="J827" s="34">
        <v>5181.0200000000004</v>
      </c>
      <c r="K827" s="33">
        <v>46113</v>
      </c>
      <c r="L827" s="34"/>
      <c r="M827" s="33">
        <v>46478</v>
      </c>
      <c r="N827" s="34"/>
      <c r="O827" s="31">
        <v>46844</v>
      </c>
      <c r="P827" s="30">
        <v>1</v>
      </c>
      <c r="Q827" s="30"/>
    </row>
    <row r="828" spans="1:17" x14ac:dyDescent="0.2">
      <c r="A828" s="54">
        <v>2433013</v>
      </c>
      <c r="B828" s="30" t="s">
        <v>21</v>
      </c>
      <c r="C828" s="30" t="s">
        <v>64</v>
      </c>
      <c r="D828" s="36" t="s">
        <v>744</v>
      </c>
      <c r="E828" s="30" t="s">
        <v>743</v>
      </c>
      <c r="F828" s="30" t="s">
        <v>185</v>
      </c>
      <c r="G828" s="34">
        <f t="shared" si="0"/>
        <v>10362.030000000001</v>
      </c>
      <c r="H828" s="35"/>
      <c r="I828" s="33"/>
      <c r="J828" s="34">
        <v>10362.030000000001</v>
      </c>
      <c r="K828" s="33">
        <v>46113</v>
      </c>
      <c r="L828" s="34"/>
      <c r="M828" s="33">
        <v>46478</v>
      </c>
      <c r="N828" s="34"/>
      <c r="O828" s="31">
        <v>46844</v>
      </c>
      <c r="P828" s="30">
        <v>1</v>
      </c>
      <c r="Q828" s="30"/>
    </row>
    <row r="829" spans="1:17" x14ac:dyDescent="0.2">
      <c r="A829" s="54">
        <v>2433013</v>
      </c>
      <c r="B829" s="30" t="s">
        <v>21</v>
      </c>
      <c r="C829" s="30" t="s">
        <v>64</v>
      </c>
      <c r="D829" s="36" t="s">
        <v>742</v>
      </c>
      <c r="E829" s="30" t="s">
        <v>741</v>
      </c>
      <c r="F829" s="30" t="s">
        <v>740</v>
      </c>
      <c r="G829" s="34">
        <f t="shared" si="0"/>
        <v>40523.99</v>
      </c>
      <c r="H829" s="35"/>
      <c r="I829" s="33"/>
      <c r="J829" s="34">
        <v>40523.99</v>
      </c>
      <c r="K829" s="33">
        <v>46113</v>
      </c>
      <c r="L829" s="34"/>
      <c r="M829" s="33">
        <v>46478</v>
      </c>
      <c r="N829" s="34"/>
      <c r="O829" s="31">
        <v>46844</v>
      </c>
      <c r="P829" s="30">
        <v>1</v>
      </c>
      <c r="Q829" s="30"/>
    </row>
    <row r="830" spans="1:17" x14ac:dyDescent="0.2">
      <c r="A830" s="54">
        <v>2433013</v>
      </c>
      <c r="B830" s="30" t="s">
        <v>21</v>
      </c>
      <c r="C830" s="30" t="s">
        <v>64</v>
      </c>
      <c r="D830" s="36" t="s">
        <v>739</v>
      </c>
      <c r="E830" s="30" t="s">
        <v>738</v>
      </c>
      <c r="F830" s="30" t="s">
        <v>43</v>
      </c>
      <c r="G830" s="34">
        <f t="shared" si="0"/>
        <v>1678.55</v>
      </c>
      <c r="H830" s="35"/>
      <c r="I830" s="33"/>
      <c r="J830" s="34">
        <v>1678.55</v>
      </c>
      <c r="K830" s="33">
        <v>46113</v>
      </c>
      <c r="L830" s="34"/>
      <c r="M830" s="33">
        <v>46478</v>
      </c>
      <c r="N830" s="34"/>
      <c r="O830" s="31">
        <v>46844</v>
      </c>
      <c r="P830" s="30">
        <v>1</v>
      </c>
      <c r="Q830" s="30"/>
    </row>
    <row r="831" spans="1:17" x14ac:dyDescent="0.2">
      <c r="A831" s="54">
        <v>2433013</v>
      </c>
      <c r="B831" s="30" t="s">
        <v>21</v>
      </c>
      <c r="C831" s="30" t="s">
        <v>64</v>
      </c>
      <c r="D831" s="36" t="s">
        <v>737</v>
      </c>
      <c r="E831" s="30" t="s">
        <v>736</v>
      </c>
      <c r="F831" s="30" t="s">
        <v>44</v>
      </c>
      <c r="G831" s="34">
        <f t="shared" si="0"/>
        <v>839.28</v>
      </c>
      <c r="H831" s="35"/>
      <c r="I831" s="33"/>
      <c r="J831" s="34">
        <v>839.28</v>
      </c>
      <c r="K831" s="33">
        <v>46113</v>
      </c>
      <c r="L831" s="34"/>
      <c r="M831" s="33">
        <v>46478</v>
      </c>
      <c r="N831" s="34"/>
      <c r="O831" s="31">
        <v>46844</v>
      </c>
      <c r="P831" s="30">
        <v>1</v>
      </c>
      <c r="Q831" s="30"/>
    </row>
    <row r="832" spans="1:17" x14ac:dyDescent="0.2">
      <c r="A832" s="54">
        <v>2433013</v>
      </c>
      <c r="B832" s="30" t="s">
        <v>21</v>
      </c>
      <c r="C832" s="30" t="s">
        <v>64</v>
      </c>
      <c r="D832" s="36" t="s">
        <v>735</v>
      </c>
      <c r="E832" s="30" t="s">
        <v>734</v>
      </c>
      <c r="F832" s="30" t="s">
        <v>57</v>
      </c>
      <c r="G832" s="34">
        <f t="shared" si="0"/>
        <v>5513.22</v>
      </c>
      <c r="H832" s="35"/>
      <c r="I832" s="33"/>
      <c r="J832" s="34">
        <v>5513.22</v>
      </c>
      <c r="K832" s="33">
        <v>46113</v>
      </c>
      <c r="L832" s="34"/>
      <c r="M832" s="33">
        <v>46478</v>
      </c>
      <c r="N832" s="34"/>
      <c r="O832" s="31">
        <v>46844</v>
      </c>
      <c r="P832" s="30">
        <v>1</v>
      </c>
      <c r="Q832" s="30"/>
    </row>
    <row r="833" spans="1:17" x14ac:dyDescent="0.2">
      <c r="A833" s="54">
        <v>2433013</v>
      </c>
      <c r="B833" s="30" t="s">
        <v>21</v>
      </c>
      <c r="C833" s="30" t="s">
        <v>64</v>
      </c>
      <c r="D833" s="36" t="s">
        <v>733</v>
      </c>
      <c r="E833" s="30" t="s">
        <v>732</v>
      </c>
      <c r="F833" s="30" t="s">
        <v>48</v>
      </c>
      <c r="G833" s="34">
        <f t="shared" si="0"/>
        <v>7613.49</v>
      </c>
      <c r="H833" s="35"/>
      <c r="I833" s="33"/>
      <c r="J833" s="34">
        <v>7613.49</v>
      </c>
      <c r="K833" s="33">
        <v>46113</v>
      </c>
      <c r="L833" s="34"/>
      <c r="M833" s="33">
        <v>46478</v>
      </c>
      <c r="N833" s="34"/>
      <c r="O833" s="31">
        <v>46844</v>
      </c>
      <c r="P833" s="30">
        <v>1</v>
      </c>
      <c r="Q833" s="30"/>
    </row>
    <row r="834" spans="1:17" x14ac:dyDescent="0.2">
      <c r="A834" s="54">
        <v>2433013</v>
      </c>
      <c r="B834" s="30" t="s">
        <v>21</v>
      </c>
      <c r="C834" s="30" t="s">
        <v>64</v>
      </c>
      <c r="D834" s="36" t="s">
        <v>731</v>
      </c>
      <c r="E834" s="30" t="s">
        <v>730</v>
      </c>
      <c r="F834" s="30" t="s">
        <v>49</v>
      </c>
      <c r="G834" s="34">
        <f t="shared" si="0"/>
        <v>9212.68</v>
      </c>
      <c r="H834" s="35"/>
      <c r="I834" s="33"/>
      <c r="J834" s="34">
        <v>9212.68</v>
      </c>
      <c r="K834" s="33">
        <v>46113</v>
      </c>
      <c r="L834" s="34"/>
      <c r="M834" s="33">
        <v>46478</v>
      </c>
      <c r="N834" s="34"/>
      <c r="O834" s="31">
        <v>46844</v>
      </c>
      <c r="P834" s="30">
        <v>1</v>
      </c>
      <c r="Q834" s="30"/>
    </row>
    <row r="835" spans="1:17" x14ac:dyDescent="0.2">
      <c r="A835" s="54">
        <v>2433013</v>
      </c>
      <c r="B835" s="30" t="s">
        <v>21</v>
      </c>
      <c r="C835" s="30" t="s">
        <v>721</v>
      </c>
      <c r="D835" s="36" t="s">
        <v>729</v>
      </c>
      <c r="E835" s="30" t="s">
        <v>728</v>
      </c>
      <c r="F835" s="30" t="s">
        <v>329</v>
      </c>
      <c r="G835" s="34">
        <f t="shared" si="0"/>
        <v>78.849999999999994</v>
      </c>
      <c r="H835" s="35"/>
      <c r="I835" s="33"/>
      <c r="J835" s="34">
        <v>78.849999999999994</v>
      </c>
      <c r="K835" s="33">
        <v>46113</v>
      </c>
      <c r="L835" s="34"/>
      <c r="M835" s="33">
        <v>46478</v>
      </c>
      <c r="N835" s="34"/>
      <c r="O835" s="31">
        <v>46844</v>
      </c>
      <c r="P835" s="30">
        <v>316</v>
      </c>
      <c r="Q835" s="30"/>
    </row>
    <row r="836" spans="1:17" x14ac:dyDescent="0.2">
      <c r="A836" s="54">
        <v>2433013</v>
      </c>
      <c r="B836" s="30" t="s">
        <v>21</v>
      </c>
      <c r="C836" s="30" t="s">
        <v>721</v>
      </c>
      <c r="D836" s="36" t="s">
        <v>727</v>
      </c>
      <c r="E836" s="30" t="s">
        <v>726</v>
      </c>
      <c r="F836" s="30" t="s">
        <v>329</v>
      </c>
      <c r="G836" s="34">
        <f t="shared" si="0"/>
        <v>128.27000000000001</v>
      </c>
      <c r="H836" s="35"/>
      <c r="I836" s="33"/>
      <c r="J836" s="34">
        <v>128.27000000000001</v>
      </c>
      <c r="K836" s="33">
        <v>46113</v>
      </c>
      <c r="L836" s="34"/>
      <c r="M836" s="33">
        <v>46478</v>
      </c>
      <c r="N836" s="34"/>
      <c r="O836" s="31">
        <v>46844</v>
      </c>
      <c r="P836" s="30">
        <v>1</v>
      </c>
      <c r="Q836" s="30"/>
    </row>
    <row r="837" spans="1:17" x14ac:dyDescent="0.2">
      <c r="A837" s="54">
        <v>2433013</v>
      </c>
      <c r="B837" s="30" t="s">
        <v>21</v>
      </c>
      <c r="C837" s="30" t="s">
        <v>721</v>
      </c>
      <c r="D837" s="36" t="s">
        <v>725</v>
      </c>
      <c r="E837" s="30" t="s">
        <v>61</v>
      </c>
      <c r="F837" s="30" t="s">
        <v>329</v>
      </c>
      <c r="G837" s="34">
        <f t="shared" si="0"/>
        <v>449.49</v>
      </c>
      <c r="H837" s="35"/>
      <c r="I837" s="33"/>
      <c r="J837" s="34">
        <v>449.49</v>
      </c>
      <c r="K837" s="33">
        <v>46113</v>
      </c>
      <c r="L837" s="34"/>
      <c r="M837" s="33">
        <v>46478</v>
      </c>
      <c r="N837" s="34"/>
      <c r="O837" s="31">
        <v>46844</v>
      </c>
      <c r="P837" s="30">
        <v>2.5</v>
      </c>
      <c r="Q837" s="30"/>
    </row>
    <row r="838" spans="1:17" x14ac:dyDescent="0.2">
      <c r="A838" s="54">
        <v>2433013</v>
      </c>
      <c r="B838" s="30" t="s">
        <v>21</v>
      </c>
      <c r="C838" s="30" t="s">
        <v>721</v>
      </c>
      <c r="D838" s="36" t="s">
        <v>724</v>
      </c>
      <c r="E838" s="30" t="s">
        <v>723</v>
      </c>
      <c r="F838" s="30" t="s">
        <v>329</v>
      </c>
      <c r="G838" s="34">
        <f t="shared" si="0"/>
        <v>474.2</v>
      </c>
      <c r="H838" s="35"/>
      <c r="I838" s="33"/>
      <c r="J838" s="34">
        <v>474.2</v>
      </c>
      <c r="K838" s="33">
        <v>46113</v>
      </c>
      <c r="L838" s="34"/>
      <c r="M838" s="33">
        <v>46478</v>
      </c>
      <c r="N838" s="34"/>
      <c r="O838" s="31">
        <v>46844</v>
      </c>
      <c r="P838" s="30">
        <v>75</v>
      </c>
      <c r="Q838" s="30"/>
    </row>
    <row r="839" spans="1:17" x14ac:dyDescent="0.2">
      <c r="A839" s="54">
        <v>2433013</v>
      </c>
      <c r="B839" s="30" t="s">
        <v>21</v>
      </c>
      <c r="C839" s="30" t="s">
        <v>721</v>
      </c>
      <c r="D839" s="36" t="s">
        <v>722</v>
      </c>
      <c r="E839" s="30" t="s">
        <v>62</v>
      </c>
      <c r="F839" s="30" t="s">
        <v>329</v>
      </c>
      <c r="G839" s="34">
        <f t="shared" si="0"/>
        <v>12.58</v>
      </c>
      <c r="H839" s="35"/>
      <c r="I839" s="33"/>
      <c r="J839" s="34">
        <v>12.58</v>
      </c>
      <c r="K839" s="33">
        <v>46113</v>
      </c>
      <c r="L839" s="34"/>
      <c r="M839" s="33">
        <v>46478</v>
      </c>
      <c r="N839" s="34"/>
      <c r="O839" s="31">
        <v>46844</v>
      </c>
      <c r="P839" s="30">
        <v>5</v>
      </c>
      <c r="Q839" s="30"/>
    </row>
    <row r="840" spans="1:17" x14ac:dyDescent="0.2">
      <c r="A840" s="54">
        <v>2433013</v>
      </c>
      <c r="B840" s="30" t="s">
        <v>21</v>
      </c>
      <c r="C840" s="30" t="s">
        <v>721</v>
      </c>
      <c r="D840" s="36" t="s">
        <v>720</v>
      </c>
      <c r="E840" s="30" t="s">
        <v>63</v>
      </c>
      <c r="F840" s="30" t="s">
        <v>329</v>
      </c>
      <c r="G840" s="34">
        <f t="shared" si="0"/>
        <v>12.58</v>
      </c>
      <c r="H840" s="35"/>
      <c r="I840" s="33"/>
      <c r="J840" s="34">
        <v>12.58</v>
      </c>
      <c r="K840" s="33">
        <v>46113</v>
      </c>
      <c r="L840" s="34"/>
      <c r="M840" s="33">
        <v>46478</v>
      </c>
      <c r="N840" s="34"/>
      <c r="O840" s="31">
        <v>46844</v>
      </c>
      <c r="P840" s="30">
        <v>35</v>
      </c>
      <c r="Q840" s="30"/>
    </row>
    <row r="841" spans="1:17" x14ac:dyDescent="0.2">
      <c r="A841" s="54">
        <v>2433031</v>
      </c>
      <c r="B841" s="30" t="s">
        <v>22</v>
      </c>
      <c r="C841" s="30" t="s">
        <v>23</v>
      </c>
      <c r="D841" s="36" t="s">
        <v>719</v>
      </c>
      <c r="E841" s="38" t="s">
        <v>662</v>
      </c>
      <c r="F841" s="38" t="s">
        <v>47</v>
      </c>
      <c r="G841" s="34">
        <v>3200.8</v>
      </c>
      <c r="H841" s="35">
        <v>3200.8</v>
      </c>
      <c r="I841" s="33">
        <v>45811</v>
      </c>
      <c r="J841" s="34"/>
      <c r="K841" s="33">
        <v>46176</v>
      </c>
      <c r="L841" s="34"/>
      <c r="M841" s="33">
        <v>46541</v>
      </c>
      <c r="N841" s="34"/>
      <c r="O841" s="31">
        <v>46907</v>
      </c>
      <c r="P841" s="30">
        <v>1</v>
      </c>
      <c r="Q841" s="30"/>
    </row>
    <row r="842" spans="1:17" x14ac:dyDescent="0.2">
      <c r="A842" s="54">
        <v>2433031</v>
      </c>
      <c r="B842" s="30" t="s">
        <v>22</v>
      </c>
      <c r="C842" s="30" t="s">
        <v>24</v>
      </c>
      <c r="D842" s="36" t="s">
        <v>718</v>
      </c>
      <c r="E842" s="38" t="s">
        <v>660</v>
      </c>
      <c r="F842" s="38" t="s">
        <v>47</v>
      </c>
      <c r="G842" s="34">
        <v>3200.8</v>
      </c>
      <c r="H842" s="35">
        <v>3200.8</v>
      </c>
      <c r="I842" s="33">
        <v>45811</v>
      </c>
      <c r="J842" s="34"/>
      <c r="K842" s="33">
        <v>46176</v>
      </c>
      <c r="L842" s="34"/>
      <c r="M842" s="33">
        <v>46541</v>
      </c>
      <c r="N842" s="34"/>
      <c r="O842" s="31">
        <v>46907</v>
      </c>
      <c r="P842" s="30">
        <v>1</v>
      </c>
      <c r="Q842" s="30"/>
    </row>
    <row r="843" spans="1:17" x14ac:dyDescent="0.2">
      <c r="A843" s="54">
        <v>2433031</v>
      </c>
      <c r="B843" s="30" t="s">
        <v>22</v>
      </c>
      <c r="C843" s="30" t="s">
        <v>23</v>
      </c>
      <c r="D843" s="36" t="s">
        <v>717</v>
      </c>
      <c r="E843" s="38" t="s">
        <v>658</v>
      </c>
      <c r="F843" s="30" t="s">
        <v>562</v>
      </c>
      <c r="G843" s="34">
        <v>3200.8</v>
      </c>
      <c r="H843" s="35">
        <v>3200.8</v>
      </c>
      <c r="I843" s="33">
        <v>45811</v>
      </c>
      <c r="J843" s="34"/>
      <c r="K843" s="33">
        <v>46176</v>
      </c>
      <c r="L843" s="34"/>
      <c r="M843" s="33">
        <v>46541</v>
      </c>
      <c r="N843" s="34"/>
      <c r="O843" s="31">
        <v>46907</v>
      </c>
      <c r="P843" s="30">
        <v>1</v>
      </c>
      <c r="Q843" s="30"/>
    </row>
    <row r="844" spans="1:17" x14ac:dyDescent="0.2">
      <c r="A844" s="54">
        <v>2433031</v>
      </c>
      <c r="B844" s="30" t="s">
        <v>22</v>
      </c>
      <c r="C844" s="30" t="s">
        <v>24</v>
      </c>
      <c r="D844" s="36" t="s">
        <v>716</v>
      </c>
      <c r="E844" s="38" t="s">
        <v>656</v>
      </c>
      <c r="F844" s="30" t="s">
        <v>562</v>
      </c>
      <c r="G844" s="34">
        <v>4055.9</v>
      </c>
      <c r="H844" s="35">
        <v>4055.9</v>
      </c>
      <c r="I844" s="33">
        <v>45811</v>
      </c>
      <c r="J844" s="34"/>
      <c r="K844" s="33">
        <v>46176</v>
      </c>
      <c r="L844" s="34"/>
      <c r="M844" s="33">
        <v>46541</v>
      </c>
      <c r="N844" s="34"/>
      <c r="O844" s="31">
        <v>46907</v>
      </c>
      <c r="P844" s="30">
        <v>1</v>
      </c>
      <c r="Q844" s="30"/>
    </row>
    <row r="845" spans="1:17" x14ac:dyDescent="0.2">
      <c r="A845" s="54">
        <v>2433031</v>
      </c>
      <c r="B845" s="30" t="s">
        <v>22</v>
      </c>
      <c r="C845" s="30" t="s">
        <v>23</v>
      </c>
      <c r="D845" s="36" t="s">
        <v>715</v>
      </c>
      <c r="E845" s="38" t="s">
        <v>654</v>
      </c>
      <c r="F845" s="38" t="s">
        <v>46</v>
      </c>
      <c r="G845" s="34">
        <v>4055.9</v>
      </c>
      <c r="H845" s="35">
        <v>4055.9</v>
      </c>
      <c r="I845" s="33">
        <v>45811</v>
      </c>
      <c r="J845" s="34"/>
      <c r="K845" s="33">
        <v>46176</v>
      </c>
      <c r="L845" s="34"/>
      <c r="M845" s="33">
        <v>46541</v>
      </c>
      <c r="N845" s="34"/>
      <c r="O845" s="31">
        <v>46907</v>
      </c>
      <c r="P845" s="30">
        <v>1</v>
      </c>
      <c r="Q845" s="30"/>
    </row>
    <row r="846" spans="1:17" x14ac:dyDescent="0.2">
      <c r="A846" s="54">
        <v>2433031</v>
      </c>
      <c r="B846" s="30" t="s">
        <v>22</v>
      </c>
      <c r="C846" s="30" t="s">
        <v>24</v>
      </c>
      <c r="D846" s="36" t="s">
        <v>714</v>
      </c>
      <c r="E846" s="38" t="s">
        <v>713</v>
      </c>
      <c r="F846" s="38" t="s">
        <v>46</v>
      </c>
      <c r="G846" s="34">
        <v>4055.9</v>
      </c>
      <c r="H846" s="35">
        <v>4055.9</v>
      </c>
      <c r="I846" s="33">
        <v>45811</v>
      </c>
      <c r="J846" s="34"/>
      <c r="K846" s="33">
        <v>46176</v>
      </c>
      <c r="L846" s="34"/>
      <c r="M846" s="33">
        <v>46541</v>
      </c>
      <c r="N846" s="34"/>
      <c r="O846" s="31">
        <v>46907</v>
      </c>
      <c r="P846" s="30">
        <v>1</v>
      </c>
      <c r="Q846" s="30"/>
    </row>
    <row r="847" spans="1:17" x14ac:dyDescent="0.2">
      <c r="A847" s="54">
        <v>2433031</v>
      </c>
      <c r="B847" s="30" t="s">
        <v>22</v>
      </c>
      <c r="C847" s="30" t="s">
        <v>23</v>
      </c>
      <c r="D847" s="36" t="s">
        <v>712</v>
      </c>
      <c r="E847" s="38" t="s">
        <v>650</v>
      </c>
      <c r="F847" s="38" t="s">
        <v>52</v>
      </c>
      <c r="G847" s="34">
        <v>3200.8</v>
      </c>
      <c r="H847" s="35">
        <v>3200.8</v>
      </c>
      <c r="I847" s="33">
        <v>45811</v>
      </c>
      <c r="J847" s="34"/>
      <c r="K847" s="33">
        <v>46176</v>
      </c>
      <c r="L847" s="34"/>
      <c r="M847" s="33">
        <v>46541</v>
      </c>
      <c r="N847" s="34"/>
      <c r="O847" s="31">
        <v>46907</v>
      </c>
      <c r="P847" s="30">
        <v>1</v>
      </c>
      <c r="Q847" s="30"/>
    </row>
    <row r="848" spans="1:17" x14ac:dyDescent="0.2">
      <c r="A848" s="54">
        <v>2433031</v>
      </c>
      <c r="B848" s="30" t="s">
        <v>22</v>
      </c>
      <c r="C848" s="30" t="s">
        <v>24</v>
      </c>
      <c r="D848" s="36" t="s">
        <v>711</v>
      </c>
      <c r="E848" s="38" t="s">
        <v>710</v>
      </c>
      <c r="F848" s="38" t="s">
        <v>52</v>
      </c>
      <c r="G848" s="34">
        <v>3200.8</v>
      </c>
      <c r="H848" s="35">
        <v>3200.8</v>
      </c>
      <c r="I848" s="33">
        <v>45811</v>
      </c>
      <c r="J848" s="34"/>
      <c r="K848" s="33">
        <v>46176</v>
      </c>
      <c r="L848" s="34"/>
      <c r="M848" s="33">
        <v>46541</v>
      </c>
      <c r="N848" s="34"/>
      <c r="O848" s="31">
        <v>46907</v>
      </c>
      <c r="P848" s="30">
        <v>1</v>
      </c>
      <c r="Q848" s="30"/>
    </row>
    <row r="849" spans="1:17" x14ac:dyDescent="0.2">
      <c r="A849" s="54">
        <v>2433031</v>
      </c>
      <c r="B849" s="30" t="s">
        <v>22</v>
      </c>
      <c r="C849" s="30" t="s">
        <v>23</v>
      </c>
      <c r="D849" s="36" t="s">
        <v>709</v>
      </c>
      <c r="E849" s="38" t="s">
        <v>708</v>
      </c>
      <c r="F849" s="38" t="s">
        <v>55</v>
      </c>
      <c r="G849" s="34">
        <v>4055.9</v>
      </c>
      <c r="H849" s="35">
        <v>4055.9</v>
      </c>
      <c r="I849" s="33">
        <v>45811</v>
      </c>
      <c r="J849" s="34"/>
      <c r="K849" s="33">
        <v>46176</v>
      </c>
      <c r="L849" s="34"/>
      <c r="M849" s="33">
        <v>46541</v>
      </c>
      <c r="N849" s="34"/>
      <c r="O849" s="31">
        <v>46907</v>
      </c>
      <c r="P849" s="30">
        <v>1</v>
      </c>
      <c r="Q849" s="30"/>
    </row>
    <row r="850" spans="1:17" x14ac:dyDescent="0.2">
      <c r="A850" s="54">
        <v>2433031</v>
      </c>
      <c r="B850" s="30" t="s">
        <v>22</v>
      </c>
      <c r="C850" s="30" t="s">
        <v>24</v>
      </c>
      <c r="D850" s="36" t="s">
        <v>707</v>
      </c>
      <c r="E850" s="38" t="s">
        <v>644</v>
      </c>
      <c r="F850" s="38" t="s">
        <v>55</v>
      </c>
      <c r="G850" s="34">
        <v>4055.9</v>
      </c>
      <c r="H850" s="35">
        <v>4055.9</v>
      </c>
      <c r="I850" s="33">
        <v>45811</v>
      </c>
      <c r="J850" s="34"/>
      <c r="K850" s="33">
        <v>46176</v>
      </c>
      <c r="L850" s="34"/>
      <c r="M850" s="33">
        <v>46541</v>
      </c>
      <c r="N850" s="34"/>
      <c r="O850" s="31">
        <v>46907</v>
      </c>
      <c r="P850" s="30">
        <v>1</v>
      </c>
      <c r="Q850" s="30"/>
    </row>
    <row r="851" spans="1:17" x14ac:dyDescent="0.2">
      <c r="A851" s="54">
        <v>2433031</v>
      </c>
      <c r="B851" s="30" t="s">
        <v>22</v>
      </c>
      <c r="C851" s="30" t="s">
        <v>23</v>
      </c>
      <c r="D851" s="36" t="s">
        <v>706</v>
      </c>
      <c r="E851" s="38" t="s">
        <v>705</v>
      </c>
      <c r="F851" s="38" t="s">
        <v>58</v>
      </c>
      <c r="G851" s="34">
        <v>3200.8</v>
      </c>
      <c r="H851" s="35">
        <v>3200.8</v>
      </c>
      <c r="I851" s="33">
        <v>45811</v>
      </c>
      <c r="J851" s="34"/>
      <c r="K851" s="33">
        <v>46176</v>
      </c>
      <c r="L851" s="34"/>
      <c r="M851" s="33">
        <v>46541</v>
      </c>
      <c r="N851" s="34"/>
      <c r="O851" s="31">
        <v>46907</v>
      </c>
      <c r="P851" s="30">
        <v>1</v>
      </c>
      <c r="Q851" s="30"/>
    </row>
    <row r="852" spans="1:17" x14ac:dyDescent="0.2">
      <c r="A852" s="54">
        <v>2433031</v>
      </c>
      <c r="B852" s="30" t="s">
        <v>22</v>
      </c>
      <c r="C852" s="30" t="s">
        <v>24</v>
      </c>
      <c r="D852" s="36" t="s">
        <v>704</v>
      </c>
      <c r="E852" s="38" t="s">
        <v>703</v>
      </c>
      <c r="F852" s="38" t="s">
        <v>58</v>
      </c>
      <c r="G852" s="34">
        <v>3200.8</v>
      </c>
      <c r="H852" s="35">
        <v>3200.8</v>
      </c>
      <c r="I852" s="33">
        <v>45811</v>
      </c>
      <c r="J852" s="34"/>
      <c r="K852" s="33">
        <v>46176</v>
      </c>
      <c r="L852" s="34"/>
      <c r="M852" s="33">
        <v>46541</v>
      </c>
      <c r="N852" s="34"/>
      <c r="O852" s="31">
        <v>46907</v>
      </c>
      <c r="P852" s="30">
        <v>1</v>
      </c>
      <c r="Q852" s="30"/>
    </row>
    <row r="853" spans="1:17" x14ac:dyDescent="0.2">
      <c r="A853" s="54">
        <v>2433031</v>
      </c>
      <c r="B853" s="30" t="s">
        <v>22</v>
      </c>
      <c r="C853" s="30" t="s">
        <v>23</v>
      </c>
      <c r="D853" s="36" t="s">
        <v>702</v>
      </c>
      <c r="E853" s="38" t="s">
        <v>638</v>
      </c>
      <c r="F853" s="38" t="s">
        <v>51</v>
      </c>
      <c r="G853" s="34">
        <v>1710.2</v>
      </c>
      <c r="H853" s="35">
        <v>1710.2</v>
      </c>
      <c r="I853" s="33">
        <v>45811</v>
      </c>
      <c r="J853" s="34"/>
      <c r="K853" s="33">
        <v>46176</v>
      </c>
      <c r="L853" s="34"/>
      <c r="M853" s="33">
        <v>46541</v>
      </c>
      <c r="N853" s="34"/>
      <c r="O853" s="31">
        <v>46907</v>
      </c>
      <c r="P853" s="30">
        <v>1</v>
      </c>
      <c r="Q853" s="30"/>
    </row>
    <row r="854" spans="1:17" x14ac:dyDescent="0.2">
      <c r="A854" s="54">
        <v>2433031</v>
      </c>
      <c r="B854" s="30" t="s">
        <v>22</v>
      </c>
      <c r="C854" s="30" t="s">
        <v>24</v>
      </c>
      <c r="D854" s="36" t="s">
        <v>701</v>
      </c>
      <c r="E854" s="38" t="s">
        <v>636</v>
      </c>
      <c r="F854" s="38" t="s">
        <v>51</v>
      </c>
      <c r="G854" s="34">
        <v>1710.2</v>
      </c>
      <c r="H854" s="35">
        <v>1710.2</v>
      </c>
      <c r="I854" s="33">
        <v>45811</v>
      </c>
      <c r="J854" s="34"/>
      <c r="K854" s="33">
        <v>46176</v>
      </c>
      <c r="L854" s="34"/>
      <c r="M854" s="33">
        <v>46541</v>
      </c>
      <c r="N854" s="34"/>
      <c r="O854" s="31">
        <v>46907</v>
      </c>
      <c r="P854" s="30">
        <v>1</v>
      </c>
      <c r="Q854" s="30"/>
    </row>
    <row r="855" spans="1:17" x14ac:dyDescent="0.2">
      <c r="A855" s="54">
        <v>2433031</v>
      </c>
      <c r="B855" s="30" t="s">
        <v>22</v>
      </c>
      <c r="C855" s="30" t="s">
        <v>23</v>
      </c>
      <c r="D855" s="36" t="s">
        <v>700</v>
      </c>
      <c r="E855" s="38" t="s">
        <v>634</v>
      </c>
      <c r="F855" s="38" t="s">
        <v>45</v>
      </c>
      <c r="G855" s="34">
        <v>1710.2</v>
      </c>
      <c r="H855" s="35">
        <v>1710.2</v>
      </c>
      <c r="I855" s="33">
        <v>45811</v>
      </c>
      <c r="J855" s="34"/>
      <c r="K855" s="33">
        <v>46176</v>
      </c>
      <c r="L855" s="34"/>
      <c r="M855" s="33">
        <v>46541</v>
      </c>
      <c r="N855" s="34"/>
      <c r="O855" s="31">
        <v>46907</v>
      </c>
      <c r="P855" s="30">
        <v>1</v>
      </c>
      <c r="Q855" s="30"/>
    </row>
    <row r="856" spans="1:17" x14ac:dyDescent="0.2">
      <c r="A856" s="54">
        <v>2433031</v>
      </c>
      <c r="B856" s="30" t="s">
        <v>22</v>
      </c>
      <c r="C856" s="30" t="s">
        <v>24</v>
      </c>
      <c r="D856" s="36" t="s">
        <v>699</v>
      </c>
      <c r="E856" s="38" t="s">
        <v>632</v>
      </c>
      <c r="F856" s="38" t="s">
        <v>45</v>
      </c>
      <c r="G856" s="34">
        <v>1710.2</v>
      </c>
      <c r="H856" s="35">
        <v>1710.2</v>
      </c>
      <c r="I856" s="33">
        <v>45811</v>
      </c>
      <c r="J856" s="34"/>
      <c r="K856" s="33">
        <v>46176</v>
      </c>
      <c r="L856" s="34"/>
      <c r="M856" s="33">
        <v>46541</v>
      </c>
      <c r="N856" s="34"/>
      <c r="O856" s="31">
        <v>46907</v>
      </c>
      <c r="P856" s="30">
        <v>1</v>
      </c>
      <c r="Q856" s="30"/>
    </row>
    <row r="857" spans="1:17" x14ac:dyDescent="0.2">
      <c r="A857" s="54">
        <v>2433031</v>
      </c>
      <c r="B857" s="30" t="s">
        <v>22</v>
      </c>
      <c r="C857" s="30" t="s">
        <v>23</v>
      </c>
      <c r="D857" s="36" t="s">
        <v>698</v>
      </c>
      <c r="E857" s="38" t="s">
        <v>630</v>
      </c>
      <c r="F857" s="38" t="s">
        <v>43</v>
      </c>
      <c r="G857" s="34">
        <v>1710.2</v>
      </c>
      <c r="H857" s="35">
        <v>1710.2</v>
      </c>
      <c r="I857" s="33">
        <v>45811</v>
      </c>
      <c r="J857" s="34"/>
      <c r="K857" s="33">
        <v>46176</v>
      </c>
      <c r="L857" s="34"/>
      <c r="M857" s="33">
        <v>46541</v>
      </c>
      <c r="N857" s="34"/>
      <c r="O857" s="31">
        <v>46907</v>
      </c>
      <c r="P857" s="30">
        <v>1</v>
      </c>
      <c r="Q857" s="30"/>
    </row>
    <row r="858" spans="1:17" x14ac:dyDescent="0.2">
      <c r="A858" s="54">
        <v>2433031</v>
      </c>
      <c r="B858" s="30" t="s">
        <v>22</v>
      </c>
      <c r="C858" s="30" t="s">
        <v>24</v>
      </c>
      <c r="D858" s="36" t="s">
        <v>697</v>
      </c>
      <c r="E858" s="38" t="s">
        <v>628</v>
      </c>
      <c r="F858" s="38" t="s">
        <v>43</v>
      </c>
      <c r="G858" s="34">
        <v>1710.2</v>
      </c>
      <c r="H858" s="35">
        <v>1710.2</v>
      </c>
      <c r="I858" s="33">
        <v>45811</v>
      </c>
      <c r="J858" s="34"/>
      <c r="K858" s="33">
        <v>46176</v>
      </c>
      <c r="L858" s="34"/>
      <c r="M858" s="33">
        <v>46541</v>
      </c>
      <c r="N858" s="34"/>
      <c r="O858" s="31">
        <v>46907</v>
      </c>
      <c r="P858" s="30">
        <v>1</v>
      </c>
      <c r="Q858" s="30"/>
    </row>
    <row r="859" spans="1:17" x14ac:dyDescent="0.2">
      <c r="A859" s="54">
        <v>2433031</v>
      </c>
      <c r="B859" s="30" t="s">
        <v>22</v>
      </c>
      <c r="C859" s="30" t="s">
        <v>23</v>
      </c>
      <c r="D859" s="36" t="s">
        <v>696</v>
      </c>
      <c r="E859" s="38" t="s">
        <v>626</v>
      </c>
      <c r="F859" s="38" t="s">
        <v>623</v>
      </c>
      <c r="G859" s="34">
        <v>2880.8</v>
      </c>
      <c r="H859" s="35">
        <v>2880.8</v>
      </c>
      <c r="I859" s="33">
        <v>45811</v>
      </c>
      <c r="J859" s="34"/>
      <c r="K859" s="33">
        <v>46176</v>
      </c>
      <c r="L859" s="34"/>
      <c r="M859" s="33">
        <v>46541</v>
      </c>
      <c r="N859" s="34"/>
      <c r="O859" s="31">
        <v>46907</v>
      </c>
      <c r="P859" s="30">
        <v>1</v>
      </c>
      <c r="Q859" s="30"/>
    </row>
    <row r="860" spans="1:17" x14ac:dyDescent="0.2">
      <c r="A860" s="54">
        <v>2433031</v>
      </c>
      <c r="B860" s="30" t="s">
        <v>22</v>
      </c>
      <c r="C860" s="30" t="s">
        <v>24</v>
      </c>
      <c r="D860" s="36" t="s">
        <v>695</v>
      </c>
      <c r="E860" s="38" t="s">
        <v>624</v>
      </c>
      <c r="F860" s="38" t="s">
        <v>623</v>
      </c>
      <c r="G860" s="34">
        <v>1710.2</v>
      </c>
      <c r="H860" s="35">
        <v>1710.2</v>
      </c>
      <c r="I860" s="33">
        <v>45811</v>
      </c>
      <c r="J860" s="34"/>
      <c r="K860" s="33">
        <v>46176</v>
      </c>
      <c r="L860" s="34"/>
      <c r="M860" s="33">
        <v>46541</v>
      </c>
      <c r="N860" s="34"/>
      <c r="O860" s="31">
        <v>46907</v>
      </c>
      <c r="P860" s="30">
        <v>1</v>
      </c>
      <c r="Q860" s="30"/>
    </row>
    <row r="861" spans="1:17" x14ac:dyDescent="0.2">
      <c r="A861" s="54">
        <v>2433031</v>
      </c>
      <c r="B861" s="30" t="s">
        <v>22</v>
      </c>
      <c r="C861" s="30" t="s">
        <v>23</v>
      </c>
      <c r="D861" s="36" t="s">
        <v>694</v>
      </c>
      <c r="E861" s="38" t="s">
        <v>621</v>
      </c>
      <c r="F861" s="38" t="s">
        <v>124</v>
      </c>
      <c r="G861" s="34">
        <v>3200.8</v>
      </c>
      <c r="H861" s="35">
        <v>3200.8</v>
      </c>
      <c r="I861" s="33">
        <v>45811</v>
      </c>
      <c r="J861" s="34"/>
      <c r="K861" s="33">
        <v>46176</v>
      </c>
      <c r="L861" s="34"/>
      <c r="M861" s="33">
        <v>46541</v>
      </c>
      <c r="N861" s="34"/>
      <c r="O861" s="31">
        <v>46907</v>
      </c>
      <c r="P861" s="30">
        <v>1</v>
      </c>
      <c r="Q861" s="30"/>
    </row>
    <row r="862" spans="1:17" x14ac:dyDescent="0.2">
      <c r="A862" s="54">
        <v>2433031</v>
      </c>
      <c r="B862" s="30" t="s">
        <v>22</v>
      </c>
      <c r="C862" s="30" t="s">
        <v>24</v>
      </c>
      <c r="D862" s="36" t="s">
        <v>693</v>
      </c>
      <c r="E862" s="38" t="s">
        <v>619</v>
      </c>
      <c r="F862" s="38" t="s">
        <v>124</v>
      </c>
      <c r="G862" s="34">
        <v>3200.8</v>
      </c>
      <c r="H862" s="35">
        <v>3200.8</v>
      </c>
      <c r="I862" s="33">
        <v>45811</v>
      </c>
      <c r="J862" s="34"/>
      <c r="K862" s="33">
        <v>46176</v>
      </c>
      <c r="L862" s="34"/>
      <c r="M862" s="33">
        <v>46541</v>
      </c>
      <c r="N862" s="34"/>
      <c r="O862" s="31">
        <v>46907</v>
      </c>
      <c r="P862" s="30">
        <v>1</v>
      </c>
      <c r="Q862" s="30"/>
    </row>
    <row r="863" spans="1:17" x14ac:dyDescent="0.2">
      <c r="A863" s="54">
        <v>2433031</v>
      </c>
      <c r="B863" s="30" t="s">
        <v>22</v>
      </c>
      <c r="C863" s="30" t="s">
        <v>23</v>
      </c>
      <c r="D863" s="36" t="s">
        <v>692</v>
      </c>
      <c r="E863" s="38" t="s">
        <v>691</v>
      </c>
      <c r="F863" s="30" t="s">
        <v>539</v>
      </c>
      <c r="G863" s="34">
        <v>9602.5</v>
      </c>
      <c r="H863" s="35">
        <v>9602.5</v>
      </c>
      <c r="I863" s="33">
        <v>45811</v>
      </c>
      <c r="J863" s="34"/>
      <c r="K863" s="33">
        <v>46176</v>
      </c>
      <c r="L863" s="34"/>
      <c r="M863" s="33">
        <v>46541</v>
      </c>
      <c r="N863" s="34"/>
      <c r="O863" s="31">
        <v>46907</v>
      </c>
      <c r="P863" s="30">
        <v>1</v>
      </c>
      <c r="Q863" s="30"/>
    </row>
    <row r="864" spans="1:17" x14ac:dyDescent="0.2">
      <c r="A864" s="54">
        <v>2433031</v>
      </c>
      <c r="B864" s="30" t="s">
        <v>22</v>
      </c>
      <c r="C864" s="30" t="s">
        <v>24</v>
      </c>
      <c r="D864" s="36" t="s">
        <v>690</v>
      </c>
      <c r="E864" s="38" t="s">
        <v>615</v>
      </c>
      <c r="F864" s="30" t="s">
        <v>539</v>
      </c>
      <c r="G864" s="34">
        <v>9602.5</v>
      </c>
      <c r="H864" s="35">
        <v>9602.5</v>
      </c>
      <c r="I864" s="33">
        <v>45811</v>
      </c>
      <c r="J864" s="34"/>
      <c r="K864" s="33">
        <v>46176</v>
      </c>
      <c r="L864" s="34"/>
      <c r="M864" s="33">
        <v>46541</v>
      </c>
      <c r="N864" s="34"/>
      <c r="O864" s="31">
        <v>46907</v>
      </c>
      <c r="P864" s="30">
        <v>1</v>
      </c>
      <c r="Q864" s="30"/>
    </row>
    <row r="865" spans="1:17" x14ac:dyDescent="0.2">
      <c r="A865" s="54">
        <v>2433031</v>
      </c>
      <c r="B865" s="30" t="s">
        <v>22</v>
      </c>
      <c r="C865" s="30" t="s">
        <v>23</v>
      </c>
      <c r="D865" s="36" t="s">
        <v>689</v>
      </c>
      <c r="E865" s="38" t="s">
        <v>613</v>
      </c>
      <c r="F865" s="30" t="s">
        <v>185</v>
      </c>
      <c r="G865" s="34">
        <v>3200.8</v>
      </c>
      <c r="H865" s="35">
        <v>3200.8</v>
      </c>
      <c r="I865" s="33">
        <v>45811</v>
      </c>
      <c r="J865" s="34"/>
      <c r="K865" s="33">
        <v>46176</v>
      </c>
      <c r="L865" s="34"/>
      <c r="M865" s="33">
        <v>46541</v>
      </c>
      <c r="N865" s="34"/>
      <c r="O865" s="31">
        <v>46907</v>
      </c>
      <c r="P865" s="30">
        <v>1</v>
      </c>
      <c r="Q865" s="30"/>
    </row>
    <row r="866" spans="1:17" x14ac:dyDescent="0.2">
      <c r="A866" s="54">
        <v>2433031</v>
      </c>
      <c r="B866" s="30" t="s">
        <v>22</v>
      </c>
      <c r="C866" s="30" t="s">
        <v>24</v>
      </c>
      <c r="D866" s="36" t="s">
        <v>688</v>
      </c>
      <c r="E866" s="38" t="s">
        <v>611</v>
      </c>
      <c r="F866" s="30" t="s">
        <v>185</v>
      </c>
      <c r="G866" s="34">
        <v>3200.8</v>
      </c>
      <c r="H866" s="35">
        <v>3200.8</v>
      </c>
      <c r="I866" s="33">
        <v>45811</v>
      </c>
      <c r="J866" s="34"/>
      <c r="K866" s="33">
        <v>46176</v>
      </c>
      <c r="L866" s="34"/>
      <c r="M866" s="33">
        <v>46541</v>
      </c>
      <c r="N866" s="34"/>
      <c r="O866" s="31">
        <v>46907</v>
      </c>
      <c r="P866" s="30">
        <v>1</v>
      </c>
      <c r="Q866" s="30"/>
    </row>
    <row r="867" spans="1:17" x14ac:dyDescent="0.2">
      <c r="A867" s="54">
        <v>2433031</v>
      </c>
      <c r="B867" s="30" t="s">
        <v>22</v>
      </c>
      <c r="C867" s="30" t="s">
        <v>23</v>
      </c>
      <c r="D867" s="36" t="s">
        <v>687</v>
      </c>
      <c r="E867" s="38" t="s">
        <v>609</v>
      </c>
      <c r="F867" s="38" t="s">
        <v>50</v>
      </c>
      <c r="G867" s="34">
        <v>2400.6</v>
      </c>
      <c r="H867" s="35">
        <v>2400.6</v>
      </c>
      <c r="I867" s="33">
        <v>45811</v>
      </c>
      <c r="J867" s="34"/>
      <c r="K867" s="33">
        <v>46176</v>
      </c>
      <c r="L867" s="34"/>
      <c r="M867" s="33">
        <v>46541</v>
      </c>
      <c r="N867" s="34"/>
      <c r="O867" s="31">
        <v>46907</v>
      </c>
      <c r="P867" s="30">
        <v>1</v>
      </c>
      <c r="Q867" s="30"/>
    </row>
    <row r="868" spans="1:17" x14ac:dyDescent="0.2">
      <c r="A868" s="54">
        <v>2433031</v>
      </c>
      <c r="B868" s="30" t="s">
        <v>22</v>
      </c>
      <c r="C868" s="30" t="s">
        <v>24</v>
      </c>
      <c r="D868" s="36" t="s">
        <v>686</v>
      </c>
      <c r="E868" s="38" t="s">
        <v>607</v>
      </c>
      <c r="F868" s="38" t="s">
        <v>50</v>
      </c>
      <c r="G868" s="34">
        <v>2400.6</v>
      </c>
      <c r="H868" s="35">
        <v>2400.6</v>
      </c>
      <c r="I868" s="33">
        <v>45811</v>
      </c>
      <c r="J868" s="34"/>
      <c r="K868" s="33">
        <v>46176</v>
      </c>
      <c r="L868" s="34"/>
      <c r="M868" s="33">
        <v>46541</v>
      </c>
      <c r="N868" s="34"/>
      <c r="O868" s="31">
        <v>46907</v>
      </c>
      <c r="P868" s="30">
        <v>1</v>
      </c>
      <c r="Q868" s="30"/>
    </row>
    <row r="869" spans="1:17" x14ac:dyDescent="0.2">
      <c r="A869" s="54">
        <v>2433031</v>
      </c>
      <c r="B869" s="30" t="s">
        <v>22</v>
      </c>
      <c r="C869" s="30" t="s">
        <v>23</v>
      </c>
      <c r="D869" s="36" t="s">
        <v>685</v>
      </c>
      <c r="E869" s="38" t="s">
        <v>605</v>
      </c>
      <c r="F869" s="38" t="s">
        <v>118</v>
      </c>
      <c r="G869" s="34">
        <v>2400.6</v>
      </c>
      <c r="H869" s="35">
        <v>2400.6</v>
      </c>
      <c r="I869" s="33">
        <v>45811</v>
      </c>
      <c r="J869" s="34"/>
      <c r="K869" s="33">
        <v>46176</v>
      </c>
      <c r="L869" s="34"/>
      <c r="M869" s="33">
        <v>46541</v>
      </c>
      <c r="N869" s="34"/>
      <c r="O869" s="31">
        <v>46907</v>
      </c>
      <c r="P869" s="30">
        <v>1</v>
      </c>
      <c r="Q869" s="30"/>
    </row>
    <row r="870" spans="1:17" x14ac:dyDescent="0.2">
      <c r="A870" s="54">
        <v>2433031</v>
      </c>
      <c r="B870" s="30" t="s">
        <v>22</v>
      </c>
      <c r="C870" s="30" t="s">
        <v>24</v>
      </c>
      <c r="D870" s="36" t="s">
        <v>684</v>
      </c>
      <c r="E870" s="38" t="s">
        <v>603</v>
      </c>
      <c r="F870" s="38" t="s">
        <v>118</v>
      </c>
      <c r="G870" s="34">
        <v>2400.6</v>
      </c>
      <c r="H870" s="35">
        <v>2400.6</v>
      </c>
      <c r="I870" s="33">
        <v>45811</v>
      </c>
      <c r="J870" s="34"/>
      <c r="K870" s="33">
        <v>46176</v>
      </c>
      <c r="L870" s="34"/>
      <c r="M870" s="33">
        <v>46541</v>
      </c>
      <c r="N870" s="34"/>
      <c r="O870" s="31">
        <v>46907</v>
      </c>
      <c r="P870" s="30">
        <v>1</v>
      </c>
      <c r="Q870" s="30"/>
    </row>
    <row r="871" spans="1:17" x14ac:dyDescent="0.2">
      <c r="A871" s="54">
        <v>2433031</v>
      </c>
      <c r="B871" s="30" t="s">
        <v>22</v>
      </c>
      <c r="C871" s="30" t="s">
        <v>23</v>
      </c>
      <c r="D871" s="36" t="s">
        <v>683</v>
      </c>
      <c r="E871" s="38" t="s">
        <v>601</v>
      </c>
      <c r="F871" s="30" t="s">
        <v>477</v>
      </c>
      <c r="G871" s="34">
        <v>1710.2</v>
      </c>
      <c r="H871" s="35">
        <v>1710.2</v>
      </c>
      <c r="I871" s="33">
        <v>45811</v>
      </c>
      <c r="J871" s="34"/>
      <c r="K871" s="33">
        <v>46176</v>
      </c>
      <c r="L871" s="34"/>
      <c r="M871" s="33">
        <v>46541</v>
      </c>
      <c r="N871" s="34"/>
      <c r="O871" s="31">
        <v>46907</v>
      </c>
      <c r="P871" s="30">
        <v>1</v>
      </c>
      <c r="Q871" s="30"/>
    </row>
    <row r="872" spans="1:17" x14ac:dyDescent="0.2">
      <c r="A872" s="54">
        <v>2433031</v>
      </c>
      <c r="B872" s="30" t="s">
        <v>22</v>
      </c>
      <c r="C872" s="30" t="s">
        <v>24</v>
      </c>
      <c r="D872" s="36" t="s">
        <v>682</v>
      </c>
      <c r="E872" s="38" t="s">
        <v>599</v>
      </c>
      <c r="F872" s="30" t="s">
        <v>477</v>
      </c>
      <c r="G872" s="34">
        <v>1710.2</v>
      </c>
      <c r="H872" s="35">
        <v>1710.2</v>
      </c>
      <c r="I872" s="33">
        <v>45811</v>
      </c>
      <c r="J872" s="34"/>
      <c r="K872" s="33">
        <v>46176</v>
      </c>
      <c r="L872" s="34"/>
      <c r="M872" s="33">
        <v>46541</v>
      </c>
      <c r="N872" s="34"/>
      <c r="O872" s="31">
        <v>46907</v>
      </c>
      <c r="P872" s="30">
        <v>1</v>
      </c>
      <c r="Q872" s="30"/>
    </row>
    <row r="873" spans="1:17" x14ac:dyDescent="0.2">
      <c r="A873" s="54">
        <v>2433031</v>
      </c>
      <c r="B873" s="30" t="s">
        <v>22</v>
      </c>
      <c r="C873" s="30" t="s">
        <v>23</v>
      </c>
      <c r="D873" s="36" t="s">
        <v>681</v>
      </c>
      <c r="E873" s="38" t="s">
        <v>597</v>
      </c>
      <c r="F873" s="38" t="s">
        <v>44</v>
      </c>
      <c r="G873" s="34">
        <v>1710.2</v>
      </c>
      <c r="H873" s="35">
        <v>1710.2</v>
      </c>
      <c r="I873" s="33">
        <v>45811</v>
      </c>
      <c r="J873" s="34"/>
      <c r="K873" s="33">
        <v>46176</v>
      </c>
      <c r="L873" s="34"/>
      <c r="M873" s="33">
        <v>46541</v>
      </c>
      <c r="N873" s="34"/>
      <c r="O873" s="31">
        <v>46907</v>
      </c>
      <c r="P873" s="30">
        <v>1</v>
      </c>
      <c r="Q873" s="30"/>
    </row>
    <row r="874" spans="1:17" x14ac:dyDescent="0.2">
      <c r="A874" s="54">
        <v>2433031</v>
      </c>
      <c r="B874" s="30" t="s">
        <v>22</v>
      </c>
      <c r="C874" s="30" t="s">
        <v>24</v>
      </c>
      <c r="D874" s="36" t="s">
        <v>680</v>
      </c>
      <c r="E874" s="38" t="s">
        <v>595</v>
      </c>
      <c r="F874" s="38" t="s">
        <v>44</v>
      </c>
      <c r="G874" s="34">
        <v>1710.2</v>
      </c>
      <c r="H874" s="35">
        <v>1710.2</v>
      </c>
      <c r="I874" s="33">
        <v>45811</v>
      </c>
      <c r="J874" s="34"/>
      <c r="K874" s="33">
        <v>46176</v>
      </c>
      <c r="L874" s="34"/>
      <c r="M874" s="33">
        <v>46541</v>
      </c>
      <c r="N874" s="34"/>
      <c r="O874" s="31">
        <v>46907</v>
      </c>
      <c r="P874" s="30">
        <v>1</v>
      </c>
      <c r="Q874" s="30"/>
    </row>
    <row r="875" spans="1:17" x14ac:dyDescent="0.2">
      <c r="A875" s="54">
        <v>2433031</v>
      </c>
      <c r="B875" s="30" t="s">
        <v>22</v>
      </c>
      <c r="C875" s="30" t="s">
        <v>23</v>
      </c>
      <c r="D875" s="36" t="s">
        <v>679</v>
      </c>
      <c r="E875" s="38" t="s">
        <v>678</v>
      </c>
      <c r="F875" s="38" t="s">
        <v>120</v>
      </c>
      <c r="G875" s="34">
        <v>1710.2</v>
      </c>
      <c r="H875" s="35">
        <v>1710.2</v>
      </c>
      <c r="I875" s="33">
        <v>45811</v>
      </c>
      <c r="J875" s="34"/>
      <c r="K875" s="33">
        <v>46176</v>
      </c>
      <c r="L875" s="34"/>
      <c r="M875" s="33">
        <v>46541</v>
      </c>
      <c r="N875" s="34"/>
      <c r="O875" s="31">
        <v>46907</v>
      </c>
      <c r="P875" s="30">
        <v>1</v>
      </c>
      <c r="Q875" s="30"/>
    </row>
    <row r="876" spans="1:17" x14ac:dyDescent="0.2">
      <c r="A876" s="54">
        <v>2433031</v>
      </c>
      <c r="B876" s="30" t="s">
        <v>22</v>
      </c>
      <c r="C876" s="30" t="s">
        <v>24</v>
      </c>
      <c r="D876" s="36" t="s">
        <v>677</v>
      </c>
      <c r="E876" s="38" t="s">
        <v>676</v>
      </c>
      <c r="F876" s="38" t="s">
        <v>120</v>
      </c>
      <c r="G876" s="34">
        <v>1710.2</v>
      </c>
      <c r="H876" s="35">
        <v>1710.2</v>
      </c>
      <c r="I876" s="33">
        <v>45811</v>
      </c>
      <c r="J876" s="34"/>
      <c r="K876" s="33">
        <v>46176</v>
      </c>
      <c r="L876" s="34"/>
      <c r="M876" s="33">
        <v>46541</v>
      </c>
      <c r="N876" s="34"/>
      <c r="O876" s="31">
        <v>46907</v>
      </c>
      <c r="P876" s="30">
        <v>1</v>
      </c>
      <c r="Q876" s="30"/>
    </row>
    <row r="877" spans="1:17" x14ac:dyDescent="0.2">
      <c r="A877" s="54">
        <v>2433031</v>
      </c>
      <c r="B877" s="30" t="s">
        <v>22</v>
      </c>
      <c r="C877" s="30" t="s">
        <v>23</v>
      </c>
      <c r="D877" s="36" t="s">
        <v>675</v>
      </c>
      <c r="E877" s="38" t="s">
        <v>589</v>
      </c>
      <c r="F877" s="38" t="s">
        <v>57</v>
      </c>
      <c r="G877" s="34">
        <v>1539.2</v>
      </c>
      <c r="H877" s="35">
        <v>1539.2</v>
      </c>
      <c r="I877" s="33">
        <v>45811</v>
      </c>
      <c r="J877" s="34"/>
      <c r="K877" s="33">
        <v>46176</v>
      </c>
      <c r="L877" s="34"/>
      <c r="M877" s="33">
        <v>46541</v>
      </c>
      <c r="N877" s="34"/>
      <c r="O877" s="31">
        <v>46907</v>
      </c>
      <c r="P877" s="30">
        <v>1</v>
      </c>
      <c r="Q877" s="30"/>
    </row>
    <row r="878" spans="1:17" x14ac:dyDescent="0.2">
      <c r="A878" s="54">
        <v>2433031</v>
      </c>
      <c r="B878" s="30" t="s">
        <v>22</v>
      </c>
      <c r="C878" s="30" t="s">
        <v>24</v>
      </c>
      <c r="D878" s="36" t="s">
        <v>674</v>
      </c>
      <c r="E878" s="38" t="s">
        <v>587</v>
      </c>
      <c r="F878" s="38" t="s">
        <v>57</v>
      </c>
      <c r="G878" s="34">
        <v>1539.2</v>
      </c>
      <c r="H878" s="35">
        <v>1539.2</v>
      </c>
      <c r="I878" s="33">
        <v>45811</v>
      </c>
      <c r="J878" s="34"/>
      <c r="K878" s="33">
        <v>46176</v>
      </c>
      <c r="L878" s="34"/>
      <c r="M878" s="33">
        <v>46541</v>
      </c>
      <c r="N878" s="34"/>
      <c r="O878" s="31">
        <v>46907</v>
      </c>
      <c r="P878" s="30">
        <v>1</v>
      </c>
      <c r="Q878" s="30"/>
    </row>
    <row r="879" spans="1:17" x14ac:dyDescent="0.2">
      <c r="A879" s="54">
        <v>2433031</v>
      </c>
      <c r="B879" s="30" t="s">
        <v>22</v>
      </c>
      <c r="C879" s="30" t="s">
        <v>23</v>
      </c>
      <c r="D879" s="36" t="s">
        <v>673</v>
      </c>
      <c r="E879" s="38" t="s">
        <v>585</v>
      </c>
      <c r="F879" s="38" t="s">
        <v>48</v>
      </c>
      <c r="G879" s="34">
        <v>1539.2</v>
      </c>
      <c r="H879" s="35">
        <v>1539.2</v>
      </c>
      <c r="I879" s="33">
        <v>45811</v>
      </c>
      <c r="J879" s="34"/>
      <c r="K879" s="33">
        <v>46176</v>
      </c>
      <c r="L879" s="34"/>
      <c r="M879" s="33">
        <v>46541</v>
      </c>
      <c r="N879" s="34"/>
      <c r="O879" s="31">
        <v>46907</v>
      </c>
      <c r="P879" s="30">
        <v>1</v>
      </c>
      <c r="Q879" s="30"/>
    </row>
    <row r="880" spans="1:17" x14ac:dyDescent="0.2">
      <c r="A880" s="54">
        <v>2433031</v>
      </c>
      <c r="B880" s="30" t="s">
        <v>22</v>
      </c>
      <c r="C880" s="30" t="s">
        <v>24</v>
      </c>
      <c r="D880" s="36" t="s">
        <v>672</v>
      </c>
      <c r="E880" s="38" t="s">
        <v>583</v>
      </c>
      <c r="F880" s="38" t="s">
        <v>48</v>
      </c>
      <c r="G880" s="34">
        <v>2880.8</v>
      </c>
      <c r="H880" s="35">
        <v>2880.8</v>
      </c>
      <c r="I880" s="33">
        <v>45811</v>
      </c>
      <c r="J880" s="34"/>
      <c r="K880" s="33">
        <v>46176</v>
      </c>
      <c r="L880" s="34"/>
      <c r="M880" s="33">
        <v>46541</v>
      </c>
      <c r="N880" s="34"/>
      <c r="O880" s="31">
        <v>46907</v>
      </c>
      <c r="P880" s="30">
        <v>1</v>
      </c>
      <c r="Q880" s="30"/>
    </row>
    <row r="881" spans="1:17" x14ac:dyDescent="0.2">
      <c r="A881" s="54">
        <v>2433031</v>
      </c>
      <c r="B881" s="30" t="s">
        <v>22</v>
      </c>
      <c r="C881" s="30" t="s">
        <v>23</v>
      </c>
      <c r="D881" s="36" t="s">
        <v>671</v>
      </c>
      <c r="E881" s="38" t="s">
        <v>581</v>
      </c>
      <c r="F881" s="30" t="s">
        <v>520</v>
      </c>
      <c r="G881" s="34">
        <v>3200.8</v>
      </c>
      <c r="H881" s="35">
        <v>3200.8</v>
      </c>
      <c r="I881" s="33">
        <v>45811</v>
      </c>
      <c r="J881" s="34"/>
      <c r="K881" s="33">
        <v>46176</v>
      </c>
      <c r="L881" s="34"/>
      <c r="M881" s="33">
        <v>46541</v>
      </c>
      <c r="N881" s="34"/>
      <c r="O881" s="31">
        <v>46907</v>
      </c>
      <c r="P881" s="30">
        <v>1</v>
      </c>
      <c r="Q881" s="30"/>
    </row>
    <row r="882" spans="1:17" x14ac:dyDescent="0.2">
      <c r="A882" s="54">
        <v>2433031</v>
      </c>
      <c r="B882" s="30" t="s">
        <v>22</v>
      </c>
      <c r="C882" s="30" t="s">
        <v>24</v>
      </c>
      <c r="D882" s="36" t="s">
        <v>670</v>
      </c>
      <c r="E882" s="38" t="s">
        <v>579</v>
      </c>
      <c r="F882" s="30" t="s">
        <v>520</v>
      </c>
      <c r="G882" s="34">
        <v>3200.8</v>
      </c>
      <c r="H882" s="35">
        <v>3200.8</v>
      </c>
      <c r="I882" s="33">
        <v>45811</v>
      </c>
      <c r="J882" s="34"/>
      <c r="K882" s="33">
        <v>46176</v>
      </c>
      <c r="L882" s="34"/>
      <c r="M882" s="33">
        <v>46541</v>
      </c>
      <c r="N882" s="34"/>
      <c r="O882" s="31">
        <v>46907</v>
      </c>
      <c r="P882" s="30">
        <v>1</v>
      </c>
      <c r="Q882" s="30"/>
    </row>
    <row r="883" spans="1:17" x14ac:dyDescent="0.2">
      <c r="A883" s="54">
        <v>2433031</v>
      </c>
      <c r="B883" s="30" t="s">
        <v>22</v>
      </c>
      <c r="C883" s="30" t="s">
        <v>23</v>
      </c>
      <c r="D883" s="36" t="s">
        <v>669</v>
      </c>
      <c r="E883" s="38" t="s">
        <v>577</v>
      </c>
      <c r="F883" s="30" t="s">
        <v>54</v>
      </c>
      <c r="G883" s="34">
        <v>3200.8</v>
      </c>
      <c r="H883" s="35">
        <v>3200.8</v>
      </c>
      <c r="I883" s="33">
        <v>45811</v>
      </c>
      <c r="J883" s="34"/>
      <c r="K883" s="33">
        <v>46176</v>
      </c>
      <c r="L883" s="34"/>
      <c r="M883" s="33">
        <v>46541</v>
      </c>
      <c r="N883" s="34"/>
      <c r="O883" s="31">
        <v>46907</v>
      </c>
      <c r="P883" s="30">
        <v>1</v>
      </c>
      <c r="Q883" s="30"/>
    </row>
    <row r="884" spans="1:17" x14ac:dyDescent="0.2">
      <c r="A884" s="54">
        <v>2433031</v>
      </c>
      <c r="B884" s="30" t="s">
        <v>22</v>
      </c>
      <c r="C884" s="30" t="s">
        <v>24</v>
      </c>
      <c r="D884" s="36" t="s">
        <v>668</v>
      </c>
      <c r="E884" s="38" t="s">
        <v>575</v>
      </c>
      <c r="F884" s="30" t="s">
        <v>54</v>
      </c>
      <c r="G884" s="34">
        <v>1710.2</v>
      </c>
      <c r="H884" s="35">
        <v>1710.2</v>
      </c>
      <c r="I884" s="33">
        <v>45811</v>
      </c>
      <c r="J884" s="34"/>
      <c r="K884" s="33">
        <v>46176</v>
      </c>
      <c r="L884" s="34"/>
      <c r="M884" s="33">
        <v>46541</v>
      </c>
      <c r="N884" s="34"/>
      <c r="O884" s="31">
        <v>46907</v>
      </c>
      <c r="P884" s="30">
        <v>1</v>
      </c>
      <c r="Q884" s="30"/>
    </row>
    <row r="885" spans="1:17" x14ac:dyDescent="0.2">
      <c r="A885" s="54">
        <v>2433031</v>
      </c>
      <c r="B885" s="30" t="s">
        <v>22</v>
      </c>
      <c r="C885" s="30" t="s">
        <v>23</v>
      </c>
      <c r="D885" s="36" t="s">
        <v>667</v>
      </c>
      <c r="E885" s="38" t="s">
        <v>573</v>
      </c>
      <c r="F885" s="38" t="s">
        <v>56</v>
      </c>
      <c r="G885" s="34">
        <v>856.2</v>
      </c>
      <c r="H885" s="35">
        <v>856.2</v>
      </c>
      <c r="I885" s="33">
        <v>45811</v>
      </c>
      <c r="J885" s="34"/>
      <c r="K885" s="33">
        <v>46176</v>
      </c>
      <c r="L885" s="34"/>
      <c r="M885" s="33">
        <v>46541</v>
      </c>
      <c r="N885" s="34"/>
      <c r="O885" s="31">
        <v>46907</v>
      </c>
      <c r="P885" s="30">
        <v>1</v>
      </c>
      <c r="Q885" s="30"/>
    </row>
    <row r="886" spans="1:17" x14ac:dyDescent="0.2">
      <c r="A886" s="54">
        <v>2433031</v>
      </c>
      <c r="B886" s="30" t="s">
        <v>22</v>
      </c>
      <c r="C886" s="30" t="s">
        <v>24</v>
      </c>
      <c r="D886" s="36" t="s">
        <v>666</v>
      </c>
      <c r="E886" s="38" t="s">
        <v>571</v>
      </c>
      <c r="F886" s="38" t="s">
        <v>56</v>
      </c>
      <c r="G886" s="34">
        <v>1602.5</v>
      </c>
      <c r="H886" s="35">
        <v>1602.5</v>
      </c>
      <c r="I886" s="33">
        <v>45811</v>
      </c>
      <c r="J886" s="34"/>
      <c r="K886" s="33">
        <v>46176</v>
      </c>
      <c r="L886" s="34"/>
      <c r="M886" s="33">
        <v>46541</v>
      </c>
      <c r="N886" s="34"/>
      <c r="O886" s="31">
        <v>46907</v>
      </c>
      <c r="P886" s="30">
        <v>1</v>
      </c>
      <c r="Q886" s="30"/>
    </row>
    <row r="887" spans="1:17" x14ac:dyDescent="0.2">
      <c r="A887" s="54">
        <v>2433031</v>
      </c>
      <c r="B887" s="30" t="s">
        <v>22</v>
      </c>
      <c r="C887" s="30" t="s">
        <v>23</v>
      </c>
      <c r="D887" s="36" t="s">
        <v>665</v>
      </c>
      <c r="E887" s="38" t="s">
        <v>569</v>
      </c>
      <c r="F887" s="38" t="s">
        <v>512</v>
      </c>
      <c r="G887" s="34">
        <v>770.6</v>
      </c>
      <c r="H887" s="35">
        <v>770.6</v>
      </c>
      <c r="I887" s="33">
        <v>45811</v>
      </c>
      <c r="J887" s="34"/>
      <c r="K887" s="33">
        <v>46176</v>
      </c>
      <c r="L887" s="34"/>
      <c r="M887" s="33">
        <v>46541</v>
      </c>
      <c r="N887" s="34"/>
      <c r="O887" s="31">
        <v>46907</v>
      </c>
      <c r="P887" s="30">
        <v>1</v>
      </c>
      <c r="Q887" s="30"/>
    </row>
    <row r="888" spans="1:17" x14ac:dyDescent="0.2">
      <c r="A888" s="54">
        <v>2433031</v>
      </c>
      <c r="B888" s="30" t="s">
        <v>22</v>
      </c>
      <c r="C888" s="30" t="s">
        <v>23</v>
      </c>
      <c r="D888" s="36" t="s">
        <v>664</v>
      </c>
      <c r="E888" s="38" t="s">
        <v>567</v>
      </c>
      <c r="F888" s="38" t="s">
        <v>125</v>
      </c>
      <c r="G888" s="34">
        <v>770.6</v>
      </c>
      <c r="H888" s="35">
        <v>770.6</v>
      </c>
      <c r="I888" s="33">
        <v>45811</v>
      </c>
      <c r="J888" s="34"/>
      <c r="K888" s="33">
        <v>46176</v>
      </c>
      <c r="L888" s="34"/>
      <c r="M888" s="33">
        <v>46541</v>
      </c>
      <c r="N888" s="34"/>
      <c r="O888" s="31">
        <v>46907</v>
      </c>
      <c r="P888" s="30">
        <v>1</v>
      </c>
      <c r="Q888" s="30"/>
    </row>
    <row r="889" spans="1:17" x14ac:dyDescent="0.2">
      <c r="A889" s="54">
        <v>2433031</v>
      </c>
      <c r="B889" s="30" t="s">
        <v>22</v>
      </c>
      <c r="C889" s="30" t="s">
        <v>25</v>
      </c>
      <c r="D889" s="39" t="s">
        <v>663</v>
      </c>
      <c r="E889" s="38" t="s">
        <v>662</v>
      </c>
      <c r="F889" s="30" t="s">
        <v>47</v>
      </c>
      <c r="G889" s="32">
        <v>1624.7</v>
      </c>
      <c r="H889" s="35">
        <v>1624.7</v>
      </c>
      <c r="I889" s="33">
        <v>45811</v>
      </c>
      <c r="J889" s="34"/>
      <c r="K889" s="33">
        <v>46176</v>
      </c>
      <c r="L889" s="34"/>
      <c r="M889" s="33">
        <v>46541</v>
      </c>
      <c r="N889" s="34"/>
      <c r="O889" s="31">
        <v>46907</v>
      </c>
      <c r="P889" s="30">
        <v>2</v>
      </c>
      <c r="Q889" s="30"/>
    </row>
    <row r="890" spans="1:17" x14ac:dyDescent="0.2">
      <c r="A890" s="54">
        <v>2433031</v>
      </c>
      <c r="B890" s="30" t="s">
        <v>22</v>
      </c>
      <c r="C890" s="30" t="s">
        <v>26</v>
      </c>
      <c r="D890" s="39" t="s">
        <v>661</v>
      </c>
      <c r="E890" s="38" t="s">
        <v>660</v>
      </c>
      <c r="F890" s="30" t="s">
        <v>47</v>
      </c>
      <c r="G890" s="32">
        <v>1624.7</v>
      </c>
      <c r="H890" s="35">
        <v>1624.7</v>
      </c>
      <c r="I890" s="33">
        <v>45811</v>
      </c>
      <c r="J890" s="34"/>
      <c r="K890" s="33">
        <v>46176</v>
      </c>
      <c r="L890" s="34"/>
      <c r="M890" s="33">
        <v>46541</v>
      </c>
      <c r="N890" s="34"/>
      <c r="O890" s="31">
        <v>46907</v>
      </c>
      <c r="P890" s="30">
        <v>2</v>
      </c>
      <c r="Q890" s="30"/>
    </row>
    <row r="891" spans="1:17" x14ac:dyDescent="0.2">
      <c r="A891" s="54">
        <v>2433031</v>
      </c>
      <c r="B891" s="30" t="s">
        <v>22</v>
      </c>
      <c r="C891" s="30" t="s">
        <v>25</v>
      </c>
      <c r="D891" s="39" t="s">
        <v>659</v>
      </c>
      <c r="E891" s="38" t="s">
        <v>658</v>
      </c>
      <c r="F891" s="30" t="s">
        <v>562</v>
      </c>
      <c r="G891" s="32">
        <v>3040.8</v>
      </c>
      <c r="H891" s="35">
        <v>3040.8</v>
      </c>
      <c r="I891" s="33">
        <v>45811</v>
      </c>
      <c r="J891" s="34"/>
      <c r="K891" s="33">
        <v>46176</v>
      </c>
      <c r="L891" s="34"/>
      <c r="M891" s="33">
        <v>46541</v>
      </c>
      <c r="N891" s="34"/>
      <c r="O891" s="31">
        <v>46907</v>
      </c>
      <c r="P891" s="30">
        <v>2</v>
      </c>
      <c r="Q891" s="30"/>
    </row>
    <row r="892" spans="1:17" x14ac:dyDescent="0.2">
      <c r="A892" s="54">
        <v>2433031</v>
      </c>
      <c r="B892" s="30" t="s">
        <v>22</v>
      </c>
      <c r="C892" s="30" t="s">
        <v>26</v>
      </c>
      <c r="D892" s="39" t="s">
        <v>657</v>
      </c>
      <c r="E892" s="38" t="s">
        <v>656</v>
      </c>
      <c r="F892" s="30" t="s">
        <v>562</v>
      </c>
      <c r="G892" s="32">
        <v>3040.8</v>
      </c>
      <c r="H892" s="35">
        <v>3040.8</v>
      </c>
      <c r="I892" s="33">
        <v>45811</v>
      </c>
      <c r="J892" s="34"/>
      <c r="K892" s="33">
        <v>46176</v>
      </c>
      <c r="L892" s="34"/>
      <c r="M892" s="33">
        <v>46541</v>
      </c>
      <c r="N892" s="34"/>
      <c r="O892" s="31">
        <v>46907</v>
      </c>
      <c r="P892" s="30">
        <v>2</v>
      </c>
      <c r="Q892" s="30"/>
    </row>
    <row r="893" spans="1:17" x14ac:dyDescent="0.2">
      <c r="A893" s="54">
        <v>2433031</v>
      </c>
      <c r="B893" s="30" t="s">
        <v>22</v>
      </c>
      <c r="C893" s="30" t="s">
        <v>25</v>
      </c>
      <c r="D893" s="39" t="s">
        <v>655</v>
      </c>
      <c r="E893" s="38" t="s">
        <v>654</v>
      </c>
      <c r="F893" s="30" t="s">
        <v>46</v>
      </c>
      <c r="G893" s="32">
        <v>3040.8</v>
      </c>
      <c r="H893" s="35">
        <v>3040.8</v>
      </c>
      <c r="I893" s="33">
        <v>45811</v>
      </c>
      <c r="J893" s="34"/>
      <c r="K893" s="33">
        <v>46176</v>
      </c>
      <c r="L893" s="34"/>
      <c r="M893" s="33">
        <v>46541</v>
      </c>
      <c r="N893" s="34"/>
      <c r="O893" s="31">
        <v>46907</v>
      </c>
      <c r="P893" s="30">
        <v>2</v>
      </c>
      <c r="Q893" s="30"/>
    </row>
    <row r="894" spans="1:17" x14ac:dyDescent="0.2">
      <c r="A894" s="54">
        <v>2433031</v>
      </c>
      <c r="B894" s="30" t="s">
        <v>22</v>
      </c>
      <c r="C894" s="30" t="s">
        <v>26</v>
      </c>
      <c r="D894" s="39" t="s">
        <v>653</v>
      </c>
      <c r="E894" s="38" t="s">
        <v>652</v>
      </c>
      <c r="F894" s="30" t="s">
        <v>46</v>
      </c>
      <c r="G894" s="32">
        <v>3040.8</v>
      </c>
      <c r="H894" s="35">
        <v>3040.8</v>
      </c>
      <c r="I894" s="33">
        <v>45811</v>
      </c>
      <c r="J894" s="34"/>
      <c r="K894" s="33">
        <v>46176</v>
      </c>
      <c r="L894" s="34"/>
      <c r="M894" s="33">
        <v>46541</v>
      </c>
      <c r="N894" s="34"/>
      <c r="O894" s="31">
        <v>46907</v>
      </c>
      <c r="P894" s="30">
        <v>2</v>
      </c>
      <c r="Q894" s="30"/>
    </row>
    <row r="895" spans="1:17" x14ac:dyDescent="0.2">
      <c r="A895" s="54">
        <v>2433031</v>
      </c>
      <c r="B895" s="30" t="s">
        <v>22</v>
      </c>
      <c r="C895" s="30" t="s">
        <v>25</v>
      </c>
      <c r="D895" s="39" t="s">
        <v>651</v>
      </c>
      <c r="E895" s="38" t="s">
        <v>650</v>
      </c>
      <c r="F895" s="30" t="s">
        <v>52</v>
      </c>
      <c r="G895" s="32">
        <v>3040.8</v>
      </c>
      <c r="H895" s="35">
        <v>3040.8</v>
      </c>
      <c r="I895" s="33">
        <v>45811</v>
      </c>
      <c r="J895" s="34"/>
      <c r="K895" s="33">
        <v>46176</v>
      </c>
      <c r="L895" s="34"/>
      <c r="M895" s="33">
        <v>46541</v>
      </c>
      <c r="N895" s="34"/>
      <c r="O895" s="31">
        <v>46907</v>
      </c>
      <c r="P895" s="30">
        <v>2</v>
      </c>
      <c r="Q895" s="30"/>
    </row>
    <row r="896" spans="1:17" x14ac:dyDescent="0.2">
      <c r="A896" s="54">
        <v>2433031</v>
      </c>
      <c r="B896" s="30" t="s">
        <v>22</v>
      </c>
      <c r="C896" s="30" t="s">
        <v>26</v>
      </c>
      <c r="D896" s="39" t="s">
        <v>649</v>
      </c>
      <c r="E896" s="38" t="s">
        <v>648</v>
      </c>
      <c r="F896" s="30" t="s">
        <v>52</v>
      </c>
      <c r="G896" s="32">
        <v>3040.8</v>
      </c>
      <c r="H896" s="35">
        <v>3040.8</v>
      </c>
      <c r="I896" s="33">
        <v>45811</v>
      </c>
      <c r="J896" s="34"/>
      <c r="K896" s="33">
        <v>46176</v>
      </c>
      <c r="L896" s="34"/>
      <c r="M896" s="33">
        <v>46541</v>
      </c>
      <c r="N896" s="34"/>
      <c r="O896" s="31">
        <v>46907</v>
      </c>
      <c r="P896" s="30">
        <v>2</v>
      </c>
      <c r="Q896" s="30"/>
    </row>
    <row r="897" spans="1:17" x14ac:dyDescent="0.2">
      <c r="A897" s="54">
        <v>2433031</v>
      </c>
      <c r="B897" s="30" t="s">
        <v>22</v>
      </c>
      <c r="C897" s="30" t="s">
        <v>25</v>
      </c>
      <c r="D897" s="39" t="s">
        <v>647</v>
      </c>
      <c r="E897" s="38" t="s">
        <v>646</v>
      </c>
      <c r="F897" s="30" t="s">
        <v>55</v>
      </c>
      <c r="G897" s="32">
        <v>3040.8</v>
      </c>
      <c r="H897" s="35">
        <v>3040.8</v>
      </c>
      <c r="I897" s="33">
        <v>45811</v>
      </c>
      <c r="J897" s="34"/>
      <c r="K897" s="33">
        <v>46176</v>
      </c>
      <c r="L897" s="34"/>
      <c r="M897" s="33">
        <v>46541</v>
      </c>
      <c r="N897" s="34"/>
      <c r="O897" s="31">
        <v>46907</v>
      </c>
      <c r="P897" s="30">
        <v>2</v>
      </c>
      <c r="Q897" s="30"/>
    </row>
    <row r="898" spans="1:17" x14ac:dyDescent="0.2">
      <c r="A898" s="54">
        <v>2433031</v>
      </c>
      <c r="B898" s="30" t="s">
        <v>22</v>
      </c>
      <c r="C898" s="30" t="s">
        <v>26</v>
      </c>
      <c r="D898" s="39" t="s">
        <v>645</v>
      </c>
      <c r="E898" s="38" t="s">
        <v>644</v>
      </c>
      <c r="F898" s="30" t="s">
        <v>55</v>
      </c>
      <c r="G898" s="32">
        <v>3040.8</v>
      </c>
      <c r="H898" s="35">
        <v>3040.8</v>
      </c>
      <c r="I898" s="33">
        <v>45811</v>
      </c>
      <c r="J898" s="34"/>
      <c r="K898" s="33">
        <v>46176</v>
      </c>
      <c r="L898" s="34"/>
      <c r="M898" s="33">
        <v>46541</v>
      </c>
      <c r="N898" s="34"/>
      <c r="O898" s="31">
        <v>46907</v>
      </c>
      <c r="P898" s="30">
        <v>2</v>
      </c>
      <c r="Q898" s="30"/>
    </row>
    <row r="899" spans="1:17" x14ac:dyDescent="0.2">
      <c r="A899" s="54">
        <v>2433031</v>
      </c>
      <c r="B899" s="30" t="s">
        <v>22</v>
      </c>
      <c r="C899" s="30" t="s">
        <v>25</v>
      </c>
      <c r="D899" s="39" t="s">
        <v>643</v>
      </c>
      <c r="E899" s="38" t="s">
        <v>642</v>
      </c>
      <c r="F899" s="30" t="s">
        <v>58</v>
      </c>
      <c r="G899" s="32">
        <v>1624.7</v>
      </c>
      <c r="H899" s="35">
        <v>1624.7</v>
      </c>
      <c r="I899" s="33">
        <v>45811</v>
      </c>
      <c r="J899" s="34"/>
      <c r="K899" s="33">
        <v>46176</v>
      </c>
      <c r="L899" s="34"/>
      <c r="M899" s="33">
        <v>46541</v>
      </c>
      <c r="N899" s="34"/>
      <c r="O899" s="31">
        <v>46907</v>
      </c>
      <c r="P899" s="30">
        <v>2</v>
      </c>
      <c r="Q899" s="30"/>
    </row>
    <row r="900" spans="1:17" x14ac:dyDescent="0.2">
      <c r="A900" s="54">
        <v>2433031</v>
      </c>
      <c r="B900" s="30" t="s">
        <v>22</v>
      </c>
      <c r="C900" s="30" t="s">
        <v>26</v>
      </c>
      <c r="D900" s="39" t="s">
        <v>641</v>
      </c>
      <c r="E900" s="38" t="s">
        <v>640</v>
      </c>
      <c r="F900" s="30" t="s">
        <v>58</v>
      </c>
      <c r="G900" s="32">
        <v>1624.7</v>
      </c>
      <c r="H900" s="35">
        <v>1624.7</v>
      </c>
      <c r="I900" s="33">
        <v>45811</v>
      </c>
      <c r="J900" s="34"/>
      <c r="K900" s="33">
        <v>46176</v>
      </c>
      <c r="L900" s="34"/>
      <c r="M900" s="33">
        <v>46541</v>
      </c>
      <c r="N900" s="34"/>
      <c r="O900" s="31">
        <v>46907</v>
      </c>
      <c r="P900" s="30">
        <v>2</v>
      </c>
      <c r="Q900" s="30"/>
    </row>
    <row r="901" spans="1:17" x14ac:dyDescent="0.2">
      <c r="A901" s="54">
        <v>2433031</v>
      </c>
      <c r="B901" s="30" t="s">
        <v>22</v>
      </c>
      <c r="C901" s="30" t="s">
        <v>25</v>
      </c>
      <c r="D901" s="39" t="s">
        <v>639</v>
      </c>
      <c r="E901" s="38" t="s">
        <v>638</v>
      </c>
      <c r="F901" s="30" t="s">
        <v>51</v>
      </c>
      <c r="G901" s="32">
        <v>1624.7</v>
      </c>
      <c r="H901" s="35">
        <v>1624.7</v>
      </c>
      <c r="I901" s="33">
        <v>45811</v>
      </c>
      <c r="J901" s="34"/>
      <c r="K901" s="33">
        <v>46176</v>
      </c>
      <c r="L901" s="34"/>
      <c r="M901" s="33">
        <v>46541</v>
      </c>
      <c r="N901" s="34"/>
      <c r="O901" s="31">
        <v>46907</v>
      </c>
      <c r="P901" s="30">
        <v>2</v>
      </c>
      <c r="Q901" s="30"/>
    </row>
    <row r="902" spans="1:17" x14ac:dyDescent="0.2">
      <c r="A902" s="54">
        <v>2433031</v>
      </c>
      <c r="B902" s="30" t="s">
        <v>22</v>
      </c>
      <c r="C902" s="30" t="s">
        <v>26</v>
      </c>
      <c r="D902" s="39" t="s">
        <v>637</v>
      </c>
      <c r="E902" s="38" t="s">
        <v>636</v>
      </c>
      <c r="F902" s="30" t="s">
        <v>51</v>
      </c>
      <c r="G902" s="32">
        <v>1624.7</v>
      </c>
      <c r="H902" s="35">
        <v>1624.7</v>
      </c>
      <c r="I902" s="33">
        <v>45811</v>
      </c>
      <c r="J902" s="34"/>
      <c r="K902" s="33">
        <v>46176</v>
      </c>
      <c r="L902" s="34"/>
      <c r="M902" s="33">
        <v>46541</v>
      </c>
      <c r="N902" s="34"/>
      <c r="O902" s="31">
        <v>46907</v>
      </c>
      <c r="P902" s="30">
        <v>2</v>
      </c>
      <c r="Q902" s="30"/>
    </row>
    <row r="903" spans="1:17" x14ac:dyDescent="0.2">
      <c r="A903" s="54">
        <v>2433031</v>
      </c>
      <c r="B903" s="30" t="s">
        <v>22</v>
      </c>
      <c r="C903" s="30" t="s">
        <v>25</v>
      </c>
      <c r="D903" s="39" t="s">
        <v>635</v>
      </c>
      <c r="E903" s="38" t="s">
        <v>634</v>
      </c>
      <c r="F903" s="30" t="s">
        <v>45</v>
      </c>
      <c r="G903" s="32">
        <v>812.4</v>
      </c>
      <c r="H903" s="35">
        <v>812.4</v>
      </c>
      <c r="I903" s="33">
        <v>45811</v>
      </c>
      <c r="J903" s="34"/>
      <c r="K903" s="33">
        <v>46176</v>
      </c>
      <c r="L903" s="34"/>
      <c r="M903" s="33">
        <v>46541</v>
      </c>
      <c r="N903" s="34"/>
      <c r="O903" s="31">
        <v>46907</v>
      </c>
      <c r="P903" s="30">
        <v>2</v>
      </c>
      <c r="Q903" s="30"/>
    </row>
    <row r="904" spans="1:17" x14ac:dyDescent="0.2">
      <c r="A904" s="54">
        <v>2433031</v>
      </c>
      <c r="B904" s="30" t="s">
        <v>22</v>
      </c>
      <c r="C904" s="30" t="s">
        <v>26</v>
      </c>
      <c r="D904" s="39" t="s">
        <v>633</v>
      </c>
      <c r="E904" s="38" t="s">
        <v>632</v>
      </c>
      <c r="F904" s="30" t="s">
        <v>45</v>
      </c>
      <c r="G904" s="32">
        <v>812.4</v>
      </c>
      <c r="H904" s="35">
        <v>812.4</v>
      </c>
      <c r="I904" s="33">
        <v>45811</v>
      </c>
      <c r="J904" s="34"/>
      <c r="K904" s="33">
        <v>46176</v>
      </c>
      <c r="L904" s="34"/>
      <c r="M904" s="33">
        <v>46541</v>
      </c>
      <c r="N904" s="34"/>
      <c r="O904" s="31">
        <v>46907</v>
      </c>
      <c r="P904" s="30">
        <v>2</v>
      </c>
      <c r="Q904" s="30"/>
    </row>
    <row r="905" spans="1:17" x14ac:dyDescent="0.2">
      <c r="A905" s="54">
        <v>2433031</v>
      </c>
      <c r="B905" s="30" t="s">
        <v>22</v>
      </c>
      <c r="C905" s="30" t="s">
        <v>25</v>
      </c>
      <c r="D905" s="39" t="s">
        <v>631</v>
      </c>
      <c r="E905" s="38" t="s">
        <v>630</v>
      </c>
      <c r="F905" s="30" t="s">
        <v>43</v>
      </c>
      <c r="G905" s="32">
        <v>1624.7</v>
      </c>
      <c r="H905" s="35">
        <v>1624.7</v>
      </c>
      <c r="I905" s="33">
        <v>45811</v>
      </c>
      <c r="J905" s="34"/>
      <c r="K905" s="33">
        <v>46176</v>
      </c>
      <c r="L905" s="34"/>
      <c r="M905" s="33">
        <v>46541</v>
      </c>
      <c r="N905" s="34"/>
      <c r="O905" s="31">
        <v>46907</v>
      </c>
      <c r="P905" s="30">
        <v>2</v>
      </c>
      <c r="Q905" s="30"/>
    </row>
    <row r="906" spans="1:17" x14ac:dyDescent="0.2">
      <c r="A906" s="54">
        <v>2433031</v>
      </c>
      <c r="B906" s="30" t="s">
        <v>22</v>
      </c>
      <c r="C906" s="30" t="s">
        <v>26</v>
      </c>
      <c r="D906" s="39" t="s">
        <v>629</v>
      </c>
      <c r="E906" s="38" t="s">
        <v>628</v>
      </c>
      <c r="F906" s="30" t="s">
        <v>43</v>
      </c>
      <c r="G906" s="32">
        <v>1624.7</v>
      </c>
      <c r="H906" s="35">
        <v>1624.7</v>
      </c>
      <c r="I906" s="33">
        <v>45811</v>
      </c>
      <c r="J906" s="34"/>
      <c r="K906" s="33">
        <v>46176</v>
      </c>
      <c r="L906" s="34"/>
      <c r="M906" s="33">
        <v>46541</v>
      </c>
      <c r="N906" s="34"/>
      <c r="O906" s="31">
        <v>46907</v>
      </c>
      <c r="P906" s="30">
        <v>2</v>
      </c>
      <c r="Q906" s="30"/>
    </row>
    <row r="907" spans="1:17" x14ac:dyDescent="0.2">
      <c r="A907" s="54">
        <v>2433031</v>
      </c>
      <c r="B907" s="30" t="s">
        <v>22</v>
      </c>
      <c r="C907" s="30" t="s">
        <v>25</v>
      </c>
      <c r="D907" s="39" t="s">
        <v>627</v>
      </c>
      <c r="E907" s="38" t="s">
        <v>626</v>
      </c>
      <c r="F907" s="30" t="s">
        <v>623</v>
      </c>
      <c r="G907" s="32">
        <v>3040.8</v>
      </c>
      <c r="H907" s="35">
        <v>3040.8</v>
      </c>
      <c r="I907" s="33">
        <v>45811</v>
      </c>
      <c r="J907" s="34"/>
      <c r="K907" s="33">
        <v>46176</v>
      </c>
      <c r="L907" s="34"/>
      <c r="M907" s="33">
        <v>46541</v>
      </c>
      <c r="N907" s="34"/>
      <c r="O907" s="31">
        <v>46907</v>
      </c>
      <c r="P907" s="30">
        <v>2</v>
      </c>
      <c r="Q907" s="30"/>
    </row>
    <row r="908" spans="1:17" x14ac:dyDescent="0.2">
      <c r="A908" s="54">
        <v>2433031</v>
      </c>
      <c r="B908" s="30" t="s">
        <v>22</v>
      </c>
      <c r="C908" s="30" t="s">
        <v>26</v>
      </c>
      <c r="D908" s="39" t="s">
        <v>625</v>
      </c>
      <c r="E908" s="38" t="s">
        <v>624</v>
      </c>
      <c r="F908" s="30" t="s">
        <v>623</v>
      </c>
      <c r="G908" s="32">
        <v>1624.7</v>
      </c>
      <c r="H908" s="35">
        <v>1624.7</v>
      </c>
      <c r="I908" s="33">
        <v>45811</v>
      </c>
      <c r="J908" s="34"/>
      <c r="K908" s="33">
        <v>46176</v>
      </c>
      <c r="L908" s="34"/>
      <c r="M908" s="33">
        <v>46541</v>
      </c>
      <c r="N908" s="34"/>
      <c r="O908" s="31">
        <v>46907</v>
      </c>
      <c r="P908" s="30">
        <v>2</v>
      </c>
      <c r="Q908" s="30"/>
    </row>
    <row r="909" spans="1:17" x14ac:dyDescent="0.2">
      <c r="A909" s="54">
        <v>2433031</v>
      </c>
      <c r="B909" s="30" t="s">
        <v>22</v>
      </c>
      <c r="C909" s="30" t="s">
        <v>25</v>
      </c>
      <c r="D909" s="39" t="s">
        <v>622</v>
      </c>
      <c r="E909" s="38" t="s">
        <v>621</v>
      </c>
      <c r="F909" s="30" t="s">
        <v>474</v>
      </c>
      <c r="G909" s="32">
        <v>3040.8</v>
      </c>
      <c r="H909" s="35">
        <v>3040.8</v>
      </c>
      <c r="I909" s="33">
        <v>45811</v>
      </c>
      <c r="J909" s="34"/>
      <c r="K909" s="33">
        <v>46176</v>
      </c>
      <c r="L909" s="34"/>
      <c r="M909" s="33">
        <v>46541</v>
      </c>
      <c r="N909" s="34"/>
      <c r="O909" s="31">
        <v>46907</v>
      </c>
      <c r="P909" s="30">
        <v>2</v>
      </c>
      <c r="Q909" s="30"/>
    </row>
    <row r="910" spans="1:17" x14ac:dyDescent="0.2">
      <c r="A910" s="54">
        <v>2433031</v>
      </c>
      <c r="B910" s="30" t="s">
        <v>22</v>
      </c>
      <c r="C910" s="30" t="s">
        <v>26</v>
      </c>
      <c r="D910" s="42" t="s">
        <v>620</v>
      </c>
      <c r="E910" s="38" t="s">
        <v>619</v>
      </c>
      <c r="F910" s="30" t="s">
        <v>474</v>
      </c>
      <c r="G910" s="32">
        <v>1624.7</v>
      </c>
      <c r="H910" s="35">
        <v>1624.7</v>
      </c>
      <c r="I910" s="33">
        <v>45811</v>
      </c>
      <c r="J910" s="34"/>
      <c r="K910" s="33">
        <v>46176</v>
      </c>
      <c r="L910" s="34"/>
      <c r="M910" s="33">
        <v>46541</v>
      </c>
      <c r="N910" s="34"/>
      <c r="O910" s="31">
        <v>46907</v>
      </c>
      <c r="P910" s="30">
        <v>2</v>
      </c>
      <c r="Q910" s="30"/>
    </row>
    <row r="911" spans="1:17" x14ac:dyDescent="0.2">
      <c r="A911" s="54">
        <v>2433031</v>
      </c>
      <c r="B911" s="30" t="s">
        <v>22</v>
      </c>
      <c r="C911" s="30" t="s">
        <v>25</v>
      </c>
      <c r="D911" s="39" t="s">
        <v>618</v>
      </c>
      <c r="E911" s="38" t="s">
        <v>617</v>
      </c>
      <c r="F911" s="30" t="s">
        <v>539</v>
      </c>
      <c r="G911" s="32">
        <v>4561.2</v>
      </c>
      <c r="H911" s="35">
        <v>4561.2</v>
      </c>
      <c r="I911" s="33">
        <v>45811</v>
      </c>
      <c r="J911" s="34"/>
      <c r="K911" s="33">
        <v>46176</v>
      </c>
      <c r="L911" s="34"/>
      <c r="M911" s="33">
        <v>46541</v>
      </c>
      <c r="N911" s="34"/>
      <c r="O911" s="31">
        <v>46907</v>
      </c>
      <c r="P911" s="30">
        <v>2</v>
      </c>
      <c r="Q911" s="30"/>
    </row>
    <row r="912" spans="1:17" x14ac:dyDescent="0.2">
      <c r="A912" s="54">
        <v>2433031</v>
      </c>
      <c r="B912" s="30" t="s">
        <v>22</v>
      </c>
      <c r="C912" s="30" t="s">
        <v>26</v>
      </c>
      <c r="D912" s="39" t="s">
        <v>616</v>
      </c>
      <c r="E912" s="38" t="s">
        <v>615</v>
      </c>
      <c r="F912" s="30" t="s">
        <v>539</v>
      </c>
      <c r="G912" s="32">
        <v>4561.2</v>
      </c>
      <c r="H912" s="35">
        <v>4561.2</v>
      </c>
      <c r="I912" s="33">
        <v>45811</v>
      </c>
      <c r="J912" s="34"/>
      <c r="K912" s="33">
        <v>46176</v>
      </c>
      <c r="L912" s="34"/>
      <c r="M912" s="33">
        <v>46541</v>
      </c>
      <c r="N912" s="34"/>
      <c r="O912" s="31">
        <v>46907</v>
      </c>
      <c r="P912" s="30">
        <v>2</v>
      </c>
      <c r="Q912" s="30"/>
    </row>
    <row r="913" spans="1:17" x14ac:dyDescent="0.2">
      <c r="A913" s="54">
        <v>2433031</v>
      </c>
      <c r="B913" s="30" t="s">
        <v>22</v>
      </c>
      <c r="C913" s="30" t="s">
        <v>25</v>
      </c>
      <c r="D913" s="39" t="s">
        <v>614</v>
      </c>
      <c r="E913" s="38" t="s">
        <v>613</v>
      </c>
      <c r="F913" s="30" t="s">
        <v>185</v>
      </c>
      <c r="G913" s="32">
        <v>3040.8</v>
      </c>
      <c r="H913" s="35">
        <v>3040.8</v>
      </c>
      <c r="I913" s="33">
        <v>45811</v>
      </c>
      <c r="J913" s="34"/>
      <c r="K913" s="33">
        <v>46176</v>
      </c>
      <c r="L913" s="34"/>
      <c r="M913" s="33">
        <v>46541</v>
      </c>
      <c r="N913" s="34"/>
      <c r="O913" s="31">
        <v>46907</v>
      </c>
      <c r="P913" s="30">
        <v>2</v>
      </c>
      <c r="Q913" s="30"/>
    </row>
    <row r="914" spans="1:17" x14ac:dyDescent="0.2">
      <c r="A914" s="54">
        <v>2433031</v>
      </c>
      <c r="B914" s="30" t="s">
        <v>22</v>
      </c>
      <c r="C914" s="30" t="s">
        <v>26</v>
      </c>
      <c r="D914" s="39" t="s">
        <v>612</v>
      </c>
      <c r="E914" s="38" t="s">
        <v>611</v>
      </c>
      <c r="F914" s="30" t="s">
        <v>185</v>
      </c>
      <c r="G914" s="32">
        <v>3040.8</v>
      </c>
      <c r="H914" s="35">
        <v>3040.8</v>
      </c>
      <c r="I914" s="33">
        <v>45811</v>
      </c>
      <c r="J914" s="34"/>
      <c r="K914" s="33">
        <v>46176</v>
      </c>
      <c r="L914" s="34"/>
      <c r="M914" s="33">
        <v>46541</v>
      </c>
      <c r="N914" s="34"/>
      <c r="O914" s="31">
        <v>46907</v>
      </c>
      <c r="P914" s="30">
        <v>2</v>
      </c>
      <c r="Q914" s="30"/>
    </row>
    <row r="915" spans="1:17" x14ac:dyDescent="0.2">
      <c r="A915" s="54">
        <v>2433031</v>
      </c>
      <c r="B915" s="30" t="s">
        <v>22</v>
      </c>
      <c r="C915" s="30" t="s">
        <v>25</v>
      </c>
      <c r="D915" s="39" t="s">
        <v>610</v>
      </c>
      <c r="E915" s="38" t="s">
        <v>609</v>
      </c>
      <c r="F915" s="30" t="s">
        <v>50</v>
      </c>
      <c r="G915" s="32">
        <v>1624.7</v>
      </c>
      <c r="H915" s="35">
        <v>1624.7</v>
      </c>
      <c r="I915" s="33">
        <v>45811</v>
      </c>
      <c r="J915" s="34"/>
      <c r="K915" s="33">
        <v>46176</v>
      </c>
      <c r="L915" s="34"/>
      <c r="M915" s="33">
        <v>46541</v>
      </c>
      <c r="N915" s="34"/>
      <c r="O915" s="31">
        <v>46907</v>
      </c>
      <c r="P915" s="30">
        <v>2</v>
      </c>
      <c r="Q915" s="30"/>
    </row>
    <row r="916" spans="1:17" x14ac:dyDescent="0.2">
      <c r="A916" s="54">
        <v>2433031</v>
      </c>
      <c r="B916" s="30" t="s">
        <v>22</v>
      </c>
      <c r="C916" s="30" t="s">
        <v>26</v>
      </c>
      <c r="D916" s="39" t="s">
        <v>608</v>
      </c>
      <c r="E916" s="38" t="s">
        <v>607</v>
      </c>
      <c r="F916" s="30" t="s">
        <v>50</v>
      </c>
      <c r="G916" s="32">
        <v>1624.7</v>
      </c>
      <c r="H916" s="35">
        <v>1624.7</v>
      </c>
      <c r="I916" s="33">
        <v>45811</v>
      </c>
      <c r="J916" s="34"/>
      <c r="K916" s="33">
        <v>46176</v>
      </c>
      <c r="L916" s="34"/>
      <c r="M916" s="33">
        <v>46541</v>
      </c>
      <c r="N916" s="34"/>
      <c r="O916" s="31">
        <v>46907</v>
      </c>
      <c r="P916" s="30">
        <v>2</v>
      </c>
      <c r="Q916" s="30"/>
    </row>
    <row r="917" spans="1:17" x14ac:dyDescent="0.2">
      <c r="A917" s="54">
        <v>2433031</v>
      </c>
      <c r="B917" s="30" t="s">
        <v>22</v>
      </c>
      <c r="C917" s="30" t="s">
        <v>25</v>
      </c>
      <c r="D917" s="39" t="s">
        <v>606</v>
      </c>
      <c r="E917" s="38" t="s">
        <v>605</v>
      </c>
      <c r="F917" s="30" t="s">
        <v>118</v>
      </c>
      <c r="G917" s="32">
        <v>1624.7</v>
      </c>
      <c r="H917" s="35">
        <v>1624.7</v>
      </c>
      <c r="I917" s="33">
        <v>45811</v>
      </c>
      <c r="J917" s="34"/>
      <c r="K917" s="33">
        <v>46176</v>
      </c>
      <c r="L917" s="34"/>
      <c r="M917" s="33">
        <v>46541</v>
      </c>
      <c r="N917" s="34"/>
      <c r="O917" s="31">
        <v>46907</v>
      </c>
      <c r="P917" s="30">
        <v>2</v>
      </c>
      <c r="Q917" s="30"/>
    </row>
    <row r="918" spans="1:17" x14ac:dyDescent="0.2">
      <c r="A918" s="54">
        <v>2433031</v>
      </c>
      <c r="B918" s="30" t="s">
        <v>22</v>
      </c>
      <c r="C918" s="30" t="s">
        <v>26</v>
      </c>
      <c r="D918" s="39" t="s">
        <v>604</v>
      </c>
      <c r="E918" s="38" t="s">
        <v>603</v>
      </c>
      <c r="F918" s="30" t="s">
        <v>118</v>
      </c>
      <c r="G918" s="32">
        <v>1624.7</v>
      </c>
      <c r="H918" s="35">
        <v>1624.7</v>
      </c>
      <c r="I918" s="33">
        <v>45811</v>
      </c>
      <c r="J918" s="34"/>
      <c r="K918" s="33">
        <v>46176</v>
      </c>
      <c r="L918" s="34"/>
      <c r="M918" s="33">
        <v>46541</v>
      </c>
      <c r="N918" s="34"/>
      <c r="O918" s="31">
        <v>46907</v>
      </c>
      <c r="P918" s="30">
        <v>2</v>
      </c>
      <c r="Q918" s="30"/>
    </row>
    <row r="919" spans="1:17" x14ac:dyDescent="0.2">
      <c r="A919" s="54">
        <v>2433031</v>
      </c>
      <c r="B919" s="30" t="s">
        <v>22</v>
      </c>
      <c r="C919" s="30" t="s">
        <v>25</v>
      </c>
      <c r="D919" s="39" t="s">
        <v>602</v>
      </c>
      <c r="E919" s="38" t="s">
        <v>601</v>
      </c>
      <c r="F919" s="30" t="s">
        <v>477</v>
      </c>
      <c r="G919" s="32">
        <v>1624.7</v>
      </c>
      <c r="H919" s="35">
        <v>1624.7</v>
      </c>
      <c r="I919" s="33">
        <v>45811</v>
      </c>
      <c r="J919" s="34"/>
      <c r="K919" s="33">
        <v>46176</v>
      </c>
      <c r="L919" s="34"/>
      <c r="M919" s="33">
        <v>46541</v>
      </c>
      <c r="N919" s="34"/>
      <c r="O919" s="31">
        <v>46907</v>
      </c>
      <c r="P919" s="30">
        <v>2</v>
      </c>
      <c r="Q919" s="30"/>
    </row>
    <row r="920" spans="1:17" x14ac:dyDescent="0.2">
      <c r="A920" s="54">
        <v>2433031</v>
      </c>
      <c r="B920" s="30" t="s">
        <v>22</v>
      </c>
      <c r="C920" s="30" t="s">
        <v>26</v>
      </c>
      <c r="D920" s="39" t="s">
        <v>600</v>
      </c>
      <c r="E920" s="38" t="s">
        <v>599</v>
      </c>
      <c r="F920" s="30" t="s">
        <v>477</v>
      </c>
      <c r="G920" s="32">
        <v>1624.7</v>
      </c>
      <c r="H920" s="35">
        <v>1624.7</v>
      </c>
      <c r="I920" s="33">
        <v>45811</v>
      </c>
      <c r="J920" s="34"/>
      <c r="K920" s="33">
        <v>46176</v>
      </c>
      <c r="L920" s="34"/>
      <c r="M920" s="33">
        <v>46541</v>
      </c>
      <c r="N920" s="34"/>
      <c r="O920" s="31">
        <v>46907</v>
      </c>
      <c r="P920" s="30">
        <v>2</v>
      </c>
      <c r="Q920" s="30"/>
    </row>
    <row r="921" spans="1:17" x14ac:dyDescent="0.2">
      <c r="A921" s="54">
        <v>2433031</v>
      </c>
      <c r="B921" s="30" t="s">
        <v>22</v>
      </c>
      <c r="C921" s="30" t="s">
        <v>25</v>
      </c>
      <c r="D921" s="39" t="s">
        <v>598</v>
      </c>
      <c r="E921" s="38" t="s">
        <v>597</v>
      </c>
      <c r="F921" s="30" t="s">
        <v>44</v>
      </c>
      <c r="G921" s="32">
        <v>1624.7</v>
      </c>
      <c r="H921" s="35">
        <v>1624.7</v>
      </c>
      <c r="I921" s="33">
        <v>45811</v>
      </c>
      <c r="J921" s="34"/>
      <c r="K921" s="33">
        <v>46176</v>
      </c>
      <c r="L921" s="34"/>
      <c r="M921" s="33">
        <v>46541</v>
      </c>
      <c r="N921" s="34"/>
      <c r="O921" s="31">
        <v>46907</v>
      </c>
      <c r="P921" s="30">
        <v>2</v>
      </c>
      <c r="Q921" s="30"/>
    </row>
    <row r="922" spans="1:17" x14ac:dyDescent="0.2">
      <c r="A922" s="54">
        <v>2433031</v>
      </c>
      <c r="B922" s="30" t="s">
        <v>22</v>
      </c>
      <c r="C922" s="30" t="s">
        <v>26</v>
      </c>
      <c r="D922" s="39" t="s">
        <v>596</v>
      </c>
      <c r="E922" s="38" t="s">
        <v>595</v>
      </c>
      <c r="F922" s="30" t="s">
        <v>44</v>
      </c>
      <c r="G922" s="32">
        <v>1624.7</v>
      </c>
      <c r="H922" s="35">
        <v>1624.7</v>
      </c>
      <c r="I922" s="33">
        <v>45811</v>
      </c>
      <c r="J922" s="34"/>
      <c r="K922" s="33">
        <v>46176</v>
      </c>
      <c r="L922" s="34"/>
      <c r="M922" s="33">
        <v>46541</v>
      </c>
      <c r="N922" s="34"/>
      <c r="O922" s="31">
        <v>46907</v>
      </c>
      <c r="P922" s="30">
        <v>2</v>
      </c>
      <c r="Q922" s="30"/>
    </row>
    <row r="923" spans="1:17" x14ac:dyDescent="0.2">
      <c r="A923" s="54">
        <v>2433031</v>
      </c>
      <c r="B923" s="30" t="s">
        <v>22</v>
      </c>
      <c r="C923" s="30" t="s">
        <v>25</v>
      </c>
      <c r="D923" s="39" t="s">
        <v>594</v>
      </c>
      <c r="E923" s="38" t="s">
        <v>593</v>
      </c>
      <c r="F923" s="30" t="s">
        <v>120</v>
      </c>
      <c r="G923" s="32">
        <v>1624.7</v>
      </c>
      <c r="H923" s="35">
        <v>1624.7</v>
      </c>
      <c r="I923" s="33">
        <v>45811</v>
      </c>
      <c r="J923" s="34"/>
      <c r="K923" s="33">
        <v>46176</v>
      </c>
      <c r="L923" s="34"/>
      <c r="M923" s="33">
        <v>46541</v>
      </c>
      <c r="N923" s="34"/>
      <c r="O923" s="31">
        <v>46907</v>
      </c>
      <c r="P923" s="30">
        <v>2</v>
      </c>
      <c r="Q923" s="30"/>
    </row>
    <row r="924" spans="1:17" x14ac:dyDescent="0.2">
      <c r="A924" s="54">
        <v>2433031</v>
      </c>
      <c r="B924" s="30" t="s">
        <v>22</v>
      </c>
      <c r="C924" s="30" t="s">
        <v>26</v>
      </c>
      <c r="D924" s="39" t="s">
        <v>592</v>
      </c>
      <c r="E924" s="38" t="s">
        <v>591</v>
      </c>
      <c r="F924" s="30" t="s">
        <v>120</v>
      </c>
      <c r="G924" s="32">
        <v>1624.7</v>
      </c>
      <c r="H924" s="35">
        <v>1624.7</v>
      </c>
      <c r="I924" s="33">
        <v>45811</v>
      </c>
      <c r="J924" s="34"/>
      <c r="K924" s="33">
        <v>46176</v>
      </c>
      <c r="L924" s="34"/>
      <c r="M924" s="33">
        <v>46541</v>
      </c>
      <c r="N924" s="34"/>
      <c r="O924" s="31">
        <v>46907</v>
      </c>
      <c r="P924" s="30">
        <v>2</v>
      </c>
      <c r="Q924" s="30"/>
    </row>
    <row r="925" spans="1:17" x14ac:dyDescent="0.2">
      <c r="A925" s="54">
        <v>2433031</v>
      </c>
      <c r="B925" s="30" t="s">
        <v>22</v>
      </c>
      <c r="C925" s="30" t="s">
        <v>25</v>
      </c>
      <c r="D925" s="39" t="s">
        <v>590</v>
      </c>
      <c r="E925" s="38" t="s">
        <v>589</v>
      </c>
      <c r="F925" s="30" t="s">
        <v>57</v>
      </c>
      <c r="G925" s="32">
        <v>1218.5</v>
      </c>
      <c r="H925" s="35">
        <v>1218.5</v>
      </c>
      <c r="I925" s="33">
        <v>45811</v>
      </c>
      <c r="J925" s="34"/>
      <c r="K925" s="33">
        <v>46176</v>
      </c>
      <c r="L925" s="34"/>
      <c r="M925" s="33">
        <v>46541</v>
      </c>
      <c r="N925" s="34"/>
      <c r="O925" s="31">
        <v>46907</v>
      </c>
      <c r="P925" s="30">
        <v>2</v>
      </c>
      <c r="Q925" s="30"/>
    </row>
    <row r="926" spans="1:17" x14ac:dyDescent="0.2">
      <c r="A926" s="54">
        <v>2433031</v>
      </c>
      <c r="B926" s="30" t="s">
        <v>22</v>
      </c>
      <c r="C926" s="30" t="s">
        <v>26</v>
      </c>
      <c r="D926" s="39" t="s">
        <v>588</v>
      </c>
      <c r="E926" s="38" t="s">
        <v>587</v>
      </c>
      <c r="F926" s="30" t="s">
        <v>57</v>
      </c>
      <c r="G926" s="32">
        <v>1624.7</v>
      </c>
      <c r="H926" s="35">
        <v>1624.7</v>
      </c>
      <c r="I926" s="33">
        <v>45811</v>
      </c>
      <c r="J926" s="34"/>
      <c r="K926" s="33">
        <v>46176</v>
      </c>
      <c r="L926" s="34"/>
      <c r="M926" s="33">
        <v>46541</v>
      </c>
      <c r="N926" s="34"/>
      <c r="O926" s="31">
        <v>46907</v>
      </c>
      <c r="P926" s="30">
        <v>2</v>
      </c>
      <c r="Q926" s="30"/>
    </row>
    <row r="927" spans="1:17" x14ac:dyDescent="0.2">
      <c r="A927" s="54">
        <v>2433031</v>
      </c>
      <c r="B927" s="30" t="s">
        <v>22</v>
      </c>
      <c r="C927" s="30" t="s">
        <v>25</v>
      </c>
      <c r="D927" s="39" t="s">
        <v>586</v>
      </c>
      <c r="E927" s="38" t="s">
        <v>585</v>
      </c>
      <c r="F927" s="30" t="s">
        <v>48</v>
      </c>
      <c r="G927" s="32">
        <v>1218.5</v>
      </c>
      <c r="H927" s="35">
        <v>1218.5</v>
      </c>
      <c r="I927" s="33">
        <v>45811</v>
      </c>
      <c r="J927" s="34"/>
      <c r="K927" s="33">
        <v>46176</v>
      </c>
      <c r="L927" s="34"/>
      <c r="M927" s="33">
        <v>46541</v>
      </c>
      <c r="N927" s="34"/>
      <c r="O927" s="31">
        <v>46907</v>
      </c>
      <c r="P927" s="30">
        <v>2</v>
      </c>
      <c r="Q927" s="30"/>
    </row>
    <row r="928" spans="1:17" x14ac:dyDescent="0.2">
      <c r="A928" s="54">
        <v>2433031</v>
      </c>
      <c r="B928" s="30" t="s">
        <v>22</v>
      </c>
      <c r="C928" s="30" t="s">
        <v>26</v>
      </c>
      <c r="D928" s="39" t="s">
        <v>584</v>
      </c>
      <c r="E928" s="38" t="s">
        <v>583</v>
      </c>
      <c r="F928" s="30" t="s">
        <v>48</v>
      </c>
      <c r="G928" s="32">
        <v>1624.7</v>
      </c>
      <c r="H928" s="35">
        <v>1624.7</v>
      </c>
      <c r="I928" s="33">
        <v>45811</v>
      </c>
      <c r="J928" s="34"/>
      <c r="K928" s="33">
        <v>46176</v>
      </c>
      <c r="L928" s="34"/>
      <c r="M928" s="33">
        <v>46541</v>
      </c>
      <c r="N928" s="34"/>
      <c r="O928" s="31">
        <v>46907</v>
      </c>
      <c r="P928" s="30">
        <v>2</v>
      </c>
      <c r="Q928" s="30"/>
    </row>
    <row r="929" spans="1:17" x14ac:dyDescent="0.2">
      <c r="A929" s="54">
        <v>2433031</v>
      </c>
      <c r="B929" s="30" t="s">
        <v>22</v>
      </c>
      <c r="C929" s="30" t="s">
        <v>25</v>
      </c>
      <c r="D929" s="39" t="s">
        <v>582</v>
      </c>
      <c r="E929" s="38" t="s">
        <v>581</v>
      </c>
      <c r="F929" s="30" t="s">
        <v>520</v>
      </c>
      <c r="G929" s="32">
        <v>1624.7</v>
      </c>
      <c r="H929" s="35">
        <v>1624.7</v>
      </c>
      <c r="I929" s="33">
        <v>45811</v>
      </c>
      <c r="J929" s="34"/>
      <c r="K929" s="33">
        <v>46176</v>
      </c>
      <c r="L929" s="34"/>
      <c r="M929" s="33">
        <v>46541</v>
      </c>
      <c r="N929" s="34"/>
      <c r="O929" s="31">
        <v>46907</v>
      </c>
      <c r="P929" s="30">
        <v>2</v>
      </c>
      <c r="Q929" s="30"/>
    </row>
    <row r="930" spans="1:17" x14ac:dyDescent="0.2">
      <c r="A930" s="54">
        <v>2433031</v>
      </c>
      <c r="B930" s="30" t="s">
        <v>22</v>
      </c>
      <c r="C930" s="30" t="s">
        <v>26</v>
      </c>
      <c r="D930" s="39" t="s">
        <v>580</v>
      </c>
      <c r="E930" s="38" t="s">
        <v>579</v>
      </c>
      <c r="F930" s="30" t="s">
        <v>520</v>
      </c>
      <c r="G930" s="32">
        <v>1624.7</v>
      </c>
      <c r="H930" s="35">
        <v>1624.7</v>
      </c>
      <c r="I930" s="33">
        <v>45811</v>
      </c>
      <c r="J930" s="34"/>
      <c r="K930" s="33">
        <v>46176</v>
      </c>
      <c r="L930" s="34"/>
      <c r="M930" s="33">
        <v>46541</v>
      </c>
      <c r="N930" s="34"/>
      <c r="O930" s="31">
        <v>46907</v>
      </c>
      <c r="P930" s="30">
        <v>2</v>
      </c>
      <c r="Q930" s="30"/>
    </row>
    <row r="931" spans="1:17" x14ac:dyDescent="0.2">
      <c r="A931" s="54">
        <v>2433031</v>
      </c>
      <c r="B931" s="30" t="s">
        <v>22</v>
      </c>
      <c r="C931" s="30" t="s">
        <v>25</v>
      </c>
      <c r="D931" s="39" t="s">
        <v>578</v>
      </c>
      <c r="E931" s="38" t="s">
        <v>577</v>
      </c>
      <c r="F931" s="30" t="s">
        <v>54</v>
      </c>
      <c r="G931" s="32">
        <v>1624.7</v>
      </c>
      <c r="H931" s="35">
        <v>1624.7</v>
      </c>
      <c r="I931" s="33">
        <v>45811</v>
      </c>
      <c r="J931" s="34"/>
      <c r="K931" s="33">
        <v>46176</v>
      </c>
      <c r="L931" s="34"/>
      <c r="M931" s="33">
        <v>46541</v>
      </c>
      <c r="N931" s="34"/>
      <c r="O931" s="31">
        <v>46907</v>
      </c>
      <c r="P931" s="30">
        <v>2</v>
      </c>
      <c r="Q931" s="30"/>
    </row>
    <row r="932" spans="1:17" x14ac:dyDescent="0.2">
      <c r="A932" s="54">
        <v>2433031</v>
      </c>
      <c r="B932" s="30" t="s">
        <v>22</v>
      </c>
      <c r="C932" s="30" t="s">
        <v>26</v>
      </c>
      <c r="D932" s="39" t="s">
        <v>576</v>
      </c>
      <c r="E932" s="38" t="s">
        <v>575</v>
      </c>
      <c r="F932" s="30" t="s">
        <v>54</v>
      </c>
      <c r="G932" s="32">
        <v>1624.7</v>
      </c>
      <c r="H932" s="35">
        <v>1624.7</v>
      </c>
      <c r="I932" s="33">
        <v>45811</v>
      </c>
      <c r="J932" s="34"/>
      <c r="K932" s="33">
        <v>46176</v>
      </c>
      <c r="L932" s="34"/>
      <c r="M932" s="33">
        <v>46541</v>
      </c>
      <c r="N932" s="34"/>
      <c r="O932" s="31">
        <v>46907</v>
      </c>
      <c r="P932" s="30">
        <v>2</v>
      </c>
      <c r="Q932" s="30"/>
    </row>
    <row r="933" spans="1:17" x14ac:dyDescent="0.2">
      <c r="A933" s="54">
        <v>2433031</v>
      </c>
      <c r="B933" s="30" t="s">
        <v>22</v>
      </c>
      <c r="C933" s="30" t="s">
        <v>25</v>
      </c>
      <c r="D933" s="39" t="s">
        <v>574</v>
      </c>
      <c r="E933" s="38" t="s">
        <v>573</v>
      </c>
      <c r="F933" s="30" t="s">
        <v>56</v>
      </c>
      <c r="G933" s="32">
        <v>1624.7</v>
      </c>
      <c r="H933" s="35">
        <v>1624.7</v>
      </c>
      <c r="I933" s="33">
        <v>45811</v>
      </c>
      <c r="J933" s="34"/>
      <c r="K933" s="33">
        <v>46176</v>
      </c>
      <c r="L933" s="34"/>
      <c r="M933" s="33">
        <v>46541</v>
      </c>
      <c r="N933" s="34"/>
      <c r="O933" s="31">
        <v>46907</v>
      </c>
      <c r="P933" s="30">
        <v>2</v>
      </c>
      <c r="Q933" s="30"/>
    </row>
    <row r="934" spans="1:17" x14ac:dyDescent="0.2">
      <c r="A934" s="54">
        <v>2433031</v>
      </c>
      <c r="B934" s="30" t="s">
        <v>22</v>
      </c>
      <c r="C934" s="30" t="s">
        <v>26</v>
      </c>
      <c r="D934" s="39" t="s">
        <v>572</v>
      </c>
      <c r="E934" s="38" t="s">
        <v>571</v>
      </c>
      <c r="F934" s="30" t="s">
        <v>56</v>
      </c>
      <c r="G934" s="32">
        <v>3040.8</v>
      </c>
      <c r="H934" s="35">
        <v>3040.8</v>
      </c>
      <c r="I934" s="33">
        <v>45811</v>
      </c>
      <c r="J934" s="34"/>
      <c r="K934" s="33">
        <v>46176</v>
      </c>
      <c r="L934" s="34"/>
      <c r="M934" s="33">
        <v>46541</v>
      </c>
      <c r="N934" s="34"/>
      <c r="O934" s="31">
        <v>46907</v>
      </c>
      <c r="P934" s="30">
        <v>2</v>
      </c>
      <c r="Q934" s="30"/>
    </row>
    <row r="935" spans="1:17" x14ac:dyDescent="0.2">
      <c r="A935" s="54">
        <v>2433031</v>
      </c>
      <c r="B935" s="30" t="s">
        <v>22</v>
      </c>
      <c r="C935" s="30" t="s">
        <v>25</v>
      </c>
      <c r="D935" s="39" t="s">
        <v>570</v>
      </c>
      <c r="E935" s="38" t="s">
        <v>569</v>
      </c>
      <c r="F935" s="38" t="s">
        <v>512</v>
      </c>
      <c r="G935" s="32">
        <v>1624.7</v>
      </c>
      <c r="H935" s="35">
        <v>1624.7</v>
      </c>
      <c r="I935" s="33">
        <v>45811</v>
      </c>
      <c r="J935" s="34"/>
      <c r="K935" s="33">
        <v>46176</v>
      </c>
      <c r="L935" s="34"/>
      <c r="M935" s="33">
        <v>46541</v>
      </c>
      <c r="N935" s="34"/>
      <c r="O935" s="31">
        <v>46907</v>
      </c>
      <c r="P935" s="30">
        <v>2</v>
      </c>
      <c r="Q935" s="30"/>
    </row>
    <row r="936" spans="1:17" x14ac:dyDescent="0.2">
      <c r="A936" s="54">
        <v>2433031</v>
      </c>
      <c r="B936" s="30" t="s">
        <v>22</v>
      </c>
      <c r="C936" s="30" t="s">
        <v>25</v>
      </c>
      <c r="D936" s="39" t="s">
        <v>568</v>
      </c>
      <c r="E936" s="38" t="s">
        <v>567</v>
      </c>
      <c r="F936" s="30" t="s">
        <v>125</v>
      </c>
      <c r="G936" s="32">
        <v>1624.7</v>
      </c>
      <c r="H936" s="35">
        <v>1624.7</v>
      </c>
      <c r="I936" s="33">
        <v>45811</v>
      </c>
      <c r="J936" s="34"/>
      <c r="K936" s="33">
        <v>46176</v>
      </c>
      <c r="L936" s="34"/>
      <c r="M936" s="33">
        <v>46541</v>
      </c>
      <c r="N936" s="34"/>
      <c r="O936" s="31">
        <v>46907</v>
      </c>
      <c r="P936" s="30">
        <v>2</v>
      </c>
      <c r="Q936" s="30"/>
    </row>
    <row r="937" spans="1:17" s="40" customFormat="1" x14ac:dyDescent="0.2">
      <c r="A937" s="54">
        <v>2433031</v>
      </c>
      <c r="B937" s="30" t="s">
        <v>22</v>
      </c>
      <c r="C937" s="30" t="s">
        <v>515</v>
      </c>
      <c r="D937" s="41" t="s">
        <v>566</v>
      </c>
      <c r="E937" s="38" t="s">
        <v>565</v>
      </c>
      <c r="F937" s="30" t="s">
        <v>47</v>
      </c>
      <c r="G937" s="32">
        <v>193.3</v>
      </c>
      <c r="H937" s="35">
        <v>193.3</v>
      </c>
      <c r="I937" s="33">
        <v>45811</v>
      </c>
      <c r="J937" s="34"/>
      <c r="K937" s="33">
        <v>46176</v>
      </c>
      <c r="L937" s="34"/>
      <c r="M937" s="33">
        <v>46541</v>
      </c>
      <c r="N937" s="34"/>
      <c r="O937" s="31">
        <v>46907</v>
      </c>
      <c r="P937" s="30">
        <v>1</v>
      </c>
      <c r="Q937" s="30"/>
    </row>
    <row r="938" spans="1:17" s="40" customFormat="1" x14ac:dyDescent="0.2">
      <c r="A938" s="54">
        <v>2433031</v>
      </c>
      <c r="B938" s="30" t="s">
        <v>22</v>
      </c>
      <c r="C938" s="30" t="s">
        <v>515</v>
      </c>
      <c r="D938" s="39" t="s">
        <v>564</v>
      </c>
      <c r="E938" s="38" t="s">
        <v>563</v>
      </c>
      <c r="F938" s="30" t="s">
        <v>562</v>
      </c>
      <c r="G938" s="32">
        <v>327.10000000000002</v>
      </c>
      <c r="H938" s="35">
        <v>327.10000000000002</v>
      </c>
      <c r="I938" s="33">
        <v>45811</v>
      </c>
      <c r="J938" s="34"/>
      <c r="K938" s="33">
        <v>46176</v>
      </c>
      <c r="L938" s="34"/>
      <c r="M938" s="33">
        <v>46541</v>
      </c>
      <c r="N938" s="34"/>
      <c r="O938" s="31">
        <v>46907</v>
      </c>
      <c r="P938" s="30">
        <v>1</v>
      </c>
      <c r="Q938" s="30"/>
    </row>
    <row r="939" spans="1:17" s="40" customFormat="1" x14ac:dyDescent="0.2">
      <c r="A939" s="54">
        <v>2433031</v>
      </c>
      <c r="B939" s="30" t="s">
        <v>22</v>
      </c>
      <c r="C939" s="30" t="s">
        <v>515</v>
      </c>
      <c r="D939" s="39" t="s">
        <v>561</v>
      </c>
      <c r="E939" s="38" t="s">
        <v>560</v>
      </c>
      <c r="F939" s="30" t="s">
        <v>46</v>
      </c>
      <c r="G939" s="32">
        <v>327.10000000000002</v>
      </c>
      <c r="H939" s="35">
        <v>327.10000000000002</v>
      </c>
      <c r="I939" s="33">
        <v>45811</v>
      </c>
      <c r="J939" s="34"/>
      <c r="K939" s="33">
        <v>46176</v>
      </c>
      <c r="L939" s="34"/>
      <c r="M939" s="33">
        <v>46541</v>
      </c>
      <c r="N939" s="34"/>
      <c r="O939" s="31">
        <v>46907</v>
      </c>
      <c r="P939" s="30">
        <v>1</v>
      </c>
      <c r="Q939" s="30"/>
    </row>
    <row r="940" spans="1:17" s="40" customFormat="1" x14ac:dyDescent="0.2">
      <c r="A940" s="54">
        <v>2433031</v>
      </c>
      <c r="B940" s="30" t="s">
        <v>22</v>
      </c>
      <c r="C940" s="30" t="s">
        <v>515</v>
      </c>
      <c r="D940" s="39" t="s">
        <v>559</v>
      </c>
      <c r="E940" s="38" t="s">
        <v>558</v>
      </c>
      <c r="F940" s="30" t="s">
        <v>52</v>
      </c>
      <c r="G940" s="32">
        <v>297.39999999999998</v>
      </c>
      <c r="H940" s="35">
        <v>297.39999999999998</v>
      </c>
      <c r="I940" s="33">
        <v>45811</v>
      </c>
      <c r="J940" s="34"/>
      <c r="K940" s="33">
        <v>46176</v>
      </c>
      <c r="L940" s="34"/>
      <c r="M940" s="33">
        <v>46541</v>
      </c>
      <c r="N940" s="34"/>
      <c r="O940" s="31">
        <v>46907</v>
      </c>
      <c r="P940" s="30">
        <v>1</v>
      </c>
      <c r="Q940" s="30"/>
    </row>
    <row r="941" spans="1:17" s="40" customFormat="1" x14ac:dyDescent="0.2">
      <c r="A941" s="54">
        <v>2433031</v>
      </c>
      <c r="B941" s="30" t="s">
        <v>22</v>
      </c>
      <c r="C941" s="30" t="s">
        <v>515</v>
      </c>
      <c r="D941" s="39" t="s">
        <v>557</v>
      </c>
      <c r="E941" s="38" t="s">
        <v>556</v>
      </c>
      <c r="F941" s="30" t="s">
        <v>555</v>
      </c>
      <c r="G941" s="32">
        <v>252.8</v>
      </c>
      <c r="H941" s="35">
        <v>252.8</v>
      </c>
      <c r="I941" s="33">
        <v>45811</v>
      </c>
      <c r="J941" s="34"/>
      <c r="K941" s="33">
        <v>46176</v>
      </c>
      <c r="L941" s="34"/>
      <c r="M941" s="33">
        <v>46541</v>
      </c>
      <c r="N941" s="34"/>
      <c r="O941" s="31">
        <v>46907</v>
      </c>
      <c r="P941" s="30">
        <v>1</v>
      </c>
      <c r="Q941" s="30"/>
    </row>
    <row r="942" spans="1:17" x14ac:dyDescent="0.2">
      <c r="A942" s="54">
        <v>2433031</v>
      </c>
      <c r="B942" s="30" t="s">
        <v>22</v>
      </c>
      <c r="C942" s="30" t="s">
        <v>515</v>
      </c>
      <c r="D942" s="39" t="s">
        <v>554</v>
      </c>
      <c r="E942" s="38" t="s">
        <v>553</v>
      </c>
      <c r="F942" s="30" t="s">
        <v>58</v>
      </c>
      <c r="G942" s="32">
        <v>59.5</v>
      </c>
      <c r="H942" s="35">
        <v>59.5</v>
      </c>
      <c r="I942" s="33">
        <v>45811</v>
      </c>
      <c r="J942" s="34"/>
      <c r="K942" s="33">
        <v>46176</v>
      </c>
      <c r="L942" s="34"/>
      <c r="M942" s="33">
        <v>46541</v>
      </c>
      <c r="N942" s="34"/>
      <c r="O942" s="31">
        <v>46907</v>
      </c>
      <c r="P942" s="30">
        <v>1</v>
      </c>
      <c r="Q942" s="30"/>
    </row>
    <row r="943" spans="1:17" x14ac:dyDescent="0.2">
      <c r="A943" s="54">
        <v>2433031</v>
      </c>
      <c r="B943" s="30" t="s">
        <v>22</v>
      </c>
      <c r="C943" s="30" t="s">
        <v>515</v>
      </c>
      <c r="D943" s="39" t="s">
        <v>552</v>
      </c>
      <c r="E943" s="38" t="s">
        <v>551</v>
      </c>
      <c r="F943" s="30" t="s">
        <v>51</v>
      </c>
      <c r="G943" s="32">
        <v>44.6</v>
      </c>
      <c r="H943" s="35">
        <v>44.6</v>
      </c>
      <c r="I943" s="33">
        <v>45811</v>
      </c>
      <c r="J943" s="34"/>
      <c r="K943" s="33">
        <v>46176</v>
      </c>
      <c r="L943" s="34"/>
      <c r="M943" s="33">
        <v>46541</v>
      </c>
      <c r="N943" s="34"/>
      <c r="O943" s="31">
        <v>46907</v>
      </c>
      <c r="P943" s="30">
        <v>1</v>
      </c>
      <c r="Q943" s="30"/>
    </row>
    <row r="944" spans="1:17" x14ac:dyDescent="0.2">
      <c r="A944" s="54">
        <v>2433031</v>
      </c>
      <c r="B944" s="30" t="s">
        <v>22</v>
      </c>
      <c r="C944" s="30" t="s">
        <v>515</v>
      </c>
      <c r="D944" s="39" t="s">
        <v>550</v>
      </c>
      <c r="E944" s="38" t="s">
        <v>549</v>
      </c>
      <c r="F944" s="30" t="s">
        <v>45</v>
      </c>
      <c r="G944" s="32">
        <v>59.5</v>
      </c>
      <c r="H944" s="35">
        <v>59.5</v>
      </c>
      <c r="I944" s="33">
        <v>45811</v>
      </c>
      <c r="J944" s="34"/>
      <c r="K944" s="33">
        <v>46176</v>
      </c>
      <c r="L944" s="34"/>
      <c r="M944" s="33">
        <v>46541</v>
      </c>
      <c r="N944" s="34"/>
      <c r="O944" s="31">
        <v>46907</v>
      </c>
      <c r="P944" s="30">
        <v>1</v>
      </c>
      <c r="Q944" s="30"/>
    </row>
    <row r="945" spans="1:17" x14ac:dyDescent="0.2">
      <c r="A945" s="54">
        <v>2433031</v>
      </c>
      <c r="B945" s="30" t="s">
        <v>22</v>
      </c>
      <c r="C945" s="30" t="s">
        <v>515</v>
      </c>
      <c r="D945" s="39" t="s">
        <v>548</v>
      </c>
      <c r="E945" s="38" t="s">
        <v>547</v>
      </c>
      <c r="F945" s="30" t="s">
        <v>43</v>
      </c>
      <c r="G945" s="32">
        <v>59.5</v>
      </c>
      <c r="H945" s="35">
        <v>59.5</v>
      </c>
      <c r="I945" s="33">
        <v>45811</v>
      </c>
      <c r="J945" s="34"/>
      <c r="K945" s="33">
        <v>46176</v>
      </c>
      <c r="L945" s="34"/>
      <c r="M945" s="33">
        <v>46541</v>
      </c>
      <c r="N945" s="34"/>
      <c r="O945" s="31">
        <v>46907</v>
      </c>
      <c r="P945" s="30">
        <v>1</v>
      </c>
      <c r="Q945" s="30"/>
    </row>
    <row r="946" spans="1:17" x14ac:dyDescent="0.2">
      <c r="A946" s="54">
        <v>2433031</v>
      </c>
      <c r="B946" s="30" t="s">
        <v>22</v>
      </c>
      <c r="C946" s="30" t="s">
        <v>515</v>
      </c>
      <c r="D946" s="39" t="s">
        <v>546</v>
      </c>
      <c r="E946" s="38" t="s">
        <v>545</v>
      </c>
      <c r="F946" s="30" t="s">
        <v>544</v>
      </c>
      <c r="G946" s="32">
        <v>163.6</v>
      </c>
      <c r="H946" s="35">
        <v>163.6</v>
      </c>
      <c r="I946" s="33">
        <v>45811</v>
      </c>
      <c r="J946" s="34"/>
      <c r="K946" s="33">
        <v>46176</v>
      </c>
      <c r="L946" s="34"/>
      <c r="M946" s="33">
        <v>46541</v>
      </c>
      <c r="N946" s="34"/>
      <c r="O946" s="31">
        <v>46907</v>
      </c>
      <c r="P946" s="30">
        <v>1</v>
      </c>
      <c r="Q946" s="30"/>
    </row>
    <row r="947" spans="1:17" x14ac:dyDescent="0.2">
      <c r="A947" s="54">
        <v>2433031</v>
      </c>
      <c r="B947" s="30" t="s">
        <v>22</v>
      </c>
      <c r="C947" s="30" t="s">
        <v>515</v>
      </c>
      <c r="D947" s="39" t="s">
        <v>543</v>
      </c>
      <c r="E947" s="38" t="s">
        <v>542</v>
      </c>
      <c r="F947" s="30" t="s">
        <v>474</v>
      </c>
      <c r="G947" s="32">
        <v>178.4</v>
      </c>
      <c r="H947" s="35">
        <v>178.4</v>
      </c>
      <c r="I947" s="33">
        <v>45811</v>
      </c>
      <c r="J947" s="34"/>
      <c r="K947" s="33">
        <v>46176</v>
      </c>
      <c r="L947" s="34"/>
      <c r="M947" s="33">
        <v>46541</v>
      </c>
      <c r="N947" s="34"/>
      <c r="O947" s="31">
        <v>46907</v>
      </c>
      <c r="P947" s="30">
        <v>1</v>
      </c>
      <c r="Q947" s="30"/>
    </row>
    <row r="948" spans="1:17" x14ac:dyDescent="0.2">
      <c r="A948" s="54">
        <v>2433031</v>
      </c>
      <c r="B948" s="30" t="s">
        <v>22</v>
      </c>
      <c r="C948" s="30" t="s">
        <v>515</v>
      </c>
      <c r="D948" s="39" t="s">
        <v>541</v>
      </c>
      <c r="E948" s="38" t="s">
        <v>540</v>
      </c>
      <c r="F948" s="30" t="s">
        <v>539</v>
      </c>
      <c r="G948" s="32">
        <v>684</v>
      </c>
      <c r="H948" s="35">
        <v>684</v>
      </c>
      <c r="I948" s="33">
        <v>45811</v>
      </c>
      <c r="J948" s="34"/>
      <c r="K948" s="33">
        <v>46176</v>
      </c>
      <c r="L948" s="34"/>
      <c r="M948" s="33">
        <v>46541</v>
      </c>
      <c r="N948" s="34"/>
      <c r="O948" s="31">
        <v>46907</v>
      </c>
      <c r="P948" s="30">
        <v>1</v>
      </c>
      <c r="Q948" s="30"/>
    </row>
    <row r="949" spans="1:17" x14ac:dyDescent="0.2">
      <c r="A949" s="54">
        <v>2433031</v>
      </c>
      <c r="B949" s="30" t="s">
        <v>22</v>
      </c>
      <c r="C949" s="30" t="s">
        <v>515</v>
      </c>
      <c r="D949" s="39" t="s">
        <v>538</v>
      </c>
      <c r="E949" s="38" t="s">
        <v>537</v>
      </c>
      <c r="F949" s="30" t="s">
        <v>185</v>
      </c>
      <c r="G949" s="32">
        <v>223</v>
      </c>
      <c r="H949" s="35">
        <v>223</v>
      </c>
      <c r="I949" s="33">
        <v>45811</v>
      </c>
      <c r="J949" s="34"/>
      <c r="K949" s="33">
        <v>46176</v>
      </c>
      <c r="L949" s="34"/>
      <c r="M949" s="33">
        <v>46541</v>
      </c>
      <c r="N949" s="34"/>
      <c r="O949" s="31">
        <v>46907</v>
      </c>
      <c r="P949" s="30">
        <v>1</v>
      </c>
      <c r="Q949" s="30"/>
    </row>
    <row r="950" spans="1:17" x14ac:dyDescent="0.2">
      <c r="A950" s="54">
        <v>2433031</v>
      </c>
      <c r="B950" s="30" t="s">
        <v>22</v>
      </c>
      <c r="C950" s="30" t="s">
        <v>515</v>
      </c>
      <c r="D950" s="39" t="s">
        <v>536</v>
      </c>
      <c r="E950" s="38" t="s">
        <v>535</v>
      </c>
      <c r="F950" s="30" t="s">
        <v>50</v>
      </c>
      <c r="G950" s="32">
        <v>193.3</v>
      </c>
      <c r="H950" s="35">
        <v>193.3</v>
      </c>
      <c r="I950" s="33">
        <v>45811</v>
      </c>
      <c r="J950" s="34"/>
      <c r="K950" s="33">
        <v>46176</v>
      </c>
      <c r="L950" s="34"/>
      <c r="M950" s="33">
        <v>46541</v>
      </c>
      <c r="N950" s="34"/>
      <c r="O950" s="33">
        <v>46907</v>
      </c>
      <c r="P950" s="30">
        <v>1</v>
      </c>
      <c r="Q950" s="30"/>
    </row>
    <row r="951" spans="1:17" x14ac:dyDescent="0.2">
      <c r="A951" s="54">
        <v>2433031</v>
      </c>
      <c r="B951" s="30" t="s">
        <v>22</v>
      </c>
      <c r="C951" s="30" t="s">
        <v>515</v>
      </c>
      <c r="D951" s="39" t="s">
        <v>534</v>
      </c>
      <c r="E951" s="38" t="s">
        <v>533</v>
      </c>
      <c r="F951" s="30" t="s">
        <v>118</v>
      </c>
      <c r="G951" s="32">
        <v>119</v>
      </c>
      <c r="H951" s="35">
        <v>119</v>
      </c>
      <c r="I951" s="33">
        <v>45811</v>
      </c>
      <c r="J951" s="34"/>
      <c r="K951" s="33">
        <v>46176</v>
      </c>
      <c r="L951" s="34"/>
      <c r="M951" s="33">
        <v>46541</v>
      </c>
      <c r="N951" s="34"/>
      <c r="O951" s="33">
        <v>46907</v>
      </c>
      <c r="P951" s="30">
        <v>1</v>
      </c>
      <c r="Q951" s="30"/>
    </row>
    <row r="952" spans="1:17" x14ac:dyDescent="0.2">
      <c r="A952" s="54">
        <v>2433031</v>
      </c>
      <c r="B952" s="30" t="s">
        <v>22</v>
      </c>
      <c r="C952" s="30" t="s">
        <v>515</v>
      </c>
      <c r="D952" s="39" t="s">
        <v>532</v>
      </c>
      <c r="E952" s="38" t="s">
        <v>531</v>
      </c>
      <c r="F952" s="30" t="s">
        <v>477</v>
      </c>
      <c r="G952" s="32">
        <v>29.7</v>
      </c>
      <c r="H952" s="35">
        <v>29.7</v>
      </c>
      <c r="I952" s="33">
        <v>45811</v>
      </c>
      <c r="J952" s="34"/>
      <c r="K952" s="33">
        <v>46176</v>
      </c>
      <c r="L952" s="34"/>
      <c r="M952" s="33">
        <v>46541</v>
      </c>
      <c r="N952" s="34"/>
      <c r="O952" s="33">
        <v>46907</v>
      </c>
      <c r="P952" s="30">
        <v>1</v>
      </c>
      <c r="Q952" s="30"/>
    </row>
    <row r="953" spans="1:17" x14ac:dyDescent="0.2">
      <c r="A953" s="54">
        <v>2433031</v>
      </c>
      <c r="B953" s="30" t="s">
        <v>22</v>
      </c>
      <c r="C953" s="30" t="s">
        <v>515</v>
      </c>
      <c r="D953" s="39" t="s">
        <v>530</v>
      </c>
      <c r="E953" s="38" t="s">
        <v>529</v>
      </c>
      <c r="F953" s="30" t="s">
        <v>44</v>
      </c>
      <c r="G953" s="32">
        <v>59.5</v>
      </c>
      <c r="H953" s="35">
        <v>59.5</v>
      </c>
      <c r="I953" s="33">
        <v>45811</v>
      </c>
      <c r="J953" s="34"/>
      <c r="K953" s="33">
        <v>46176</v>
      </c>
      <c r="L953" s="34"/>
      <c r="M953" s="33">
        <v>46541</v>
      </c>
      <c r="N953" s="34"/>
      <c r="O953" s="33">
        <v>46907</v>
      </c>
      <c r="P953" s="30">
        <v>1</v>
      </c>
      <c r="Q953" s="30"/>
    </row>
    <row r="954" spans="1:17" x14ac:dyDescent="0.2">
      <c r="A954" s="54">
        <v>2433031</v>
      </c>
      <c r="B954" s="30" t="s">
        <v>22</v>
      </c>
      <c r="C954" s="30" t="s">
        <v>515</v>
      </c>
      <c r="D954" s="39" t="s">
        <v>528</v>
      </c>
      <c r="E954" s="38" t="s">
        <v>527</v>
      </c>
      <c r="F954" s="30" t="s">
        <v>120</v>
      </c>
      <c r="G954" s="32">
        <v>44.6</v>
      </c>
      <c r="H954" s="35">
        <v>44.6</v>
      </c>
      <c r="I954" s="33">
        <v>45811</v>
      </c>
      <c r="J954" s="34"/>
      <c r="K954" s="33">
        <v>46176</v>
      </c>
      <c r="L954" s="34"/>
      <c r="M954" s="33">
        <v>46541</v>
      </c>
      <c r="N954" s="34"/>
      <c r="O954" s="33">
        <v>46907</v>
      </c>
      <c r="P954" s="30">
        <v>1</v>
      </c>
      <c r="Q954" s="30"/>
    </row>
    <row r="955" spans="1:17" x14ac:dyDescent="0.2">
      <c r="A955" s="54">
        <v>2433031</v>
      </c>
      <c r="B955" s="30" t="s">
        <v>22</v>
      </c>
      <c r="C955" s="30" t="s">
        <v>515</v>
      </c>
      <c r="D955" s="39" t="s">
        <v>526</v>
      </c>
      <c r="E955" s="38" t="s">
        <v>525</v>
      </c>
      <c r="F955" s="30" t="s">
        <v>57</v>
      </c>
      <c r="G955" s="32">
        <v>133.80000000000001</v>
      </c>
      <c r="H955" s="35">
        <v>133.80000000000001</v>
      </c>
      <c r="I955" s="33">
        <v>45811</v>
      </c>
      <c r="J955" s="34"/>
      <c r="K955" s="33">
        <v>46176</v>
      </c>
      <c r="L955" s="34"/>
      <c r="M955" s="33">
        <v>46541</v>
      </c>
      <c r="N955" s="34"/>
      <c r="O955" s="31">
        <v>46907</v>
      </c>
      <c r="P955" s="30">
        <v>1</v>
      </c>
      <c r="Q955" s="30"/>
    </row>
    <row r="956" spans="1:17" x14ac:dyDescent="0.2">
      <c r="A956" s="54">
        <v>2433031</v>
      </c>
      <c r="B956" s="30" t="s">
        <v>22</v>
      </c>
      <c r="C956" s="30" t="s">
        <v>515</v>
      </c>
      <c r="D956" s="39" t="s">
        <v>524</v>
      </c>
      <c r="E956" s="38" t="s">
        <v>523</v>
      </c>
      <c r="F956" s="30" t="s">
        <v>48</v>
      </c>
      <c r="G956" s="32">
        <v>29.7</v>
      </c>
      <c r="H956" s="35">
        <v>29.7</v>
      </c>
      <c r="I956" s="33">
        <v>45811</v>
      </c>
      <c r="J956" s="34"/>
      <c r="K956" s="33">
        <v>46176</v>
      </c>
      <c r="L956" s="34"/>
      <c r="M956" s="33">
        <v>46541</v>
      </c>
      <c r="N956" s="34"/>
      <c r="O956" s="31">
        <v>46907</v>
      </c>
      <c r="P956" s="30">
        <v>1</v>
      </c>
      <c r="Q956" s="30"/>
    </row>
    <row r="957" spans="1:17" x14ac:dyDescent="0.2">
      <c r="A957" s="54">
        <v>2433031</v>
      </c>
      <c r="B957" s="30" t="s">
        <v>22</v>
      </c>
      <c r="C957" s="30" t="s">
        <v>515</v>
      </c>
      <c r="D957" s="39" t="s">
        <v>522</v>
      </c>
      <c r="E957" s="38" t="s">
        <v>521</v>
      </c>
      <c r="F957" s="30" t="s">
        <v>520</v>
      </c>
      <c r="G957" s="32">
        <v>193.3</v>
      </c>
      <c r="H957" s="35">
        <v>193.3</v>
      </c>
      <c r="I957" s="33">
        <v>45811</v>
      </c>
      <c r="J957" s="34"/>
      <c r="K957" s="33">
        <v>46176</v>
      </c>
      <c r="L957" s="34"/>
      <c r="M957" s="33">
        <v>46541</v>
      </c>
      <c r="N957" s="34"/>
      <c r="O957" s="31">
        <v>46907</v>
      </c>
      <c r="P957" s="30">
        <v>1</v>
      </c>
      <c r="Q957" s="30"/>
    </row>
    <row r="958" spans="1:17" x14ac:dyDescent="0.2">
      <c r="A958" s="54">
        <v>2433031</v>
      </c>
      <c r="B958" s="30" t="s">
        <v>22</v>
      </c>
      <c r="C958" s="30" t="s">
        <v>515</v>
      </c>
      <c r="D958" s="39" t="s">
        <v>519</v>
      </c>
      <c r="E958" s="38" t="s">
        <v>518</v>
      </c>
      <c r="F958" s="30" t="s">
        <v>54</v>
      </c>
      <c r="G958" s="32">
        <v>29.7</v>
      </c>
      <c r="H958" s="35">
        <v>29.7</v>
      </c>
      <c r="I958" s="33">
        <v>45811</v>
      </c>
      <c r="J958" s="34"/>
      <c r="K958" s="33">
        <v>46176</v>
      </c>
      <c r="L958" s="34"/>
      <c r="M958" s="33">
        <v>46541</v>
      </c>
      <c r="N958" s="34"/>
      <c r="O958" s="31">
        <v>46907</v>
      </c>
      <c r="P958" s="30">
        <v>1</v>
      </c>
      <c r="Q958" s="30"/>
    </row>
    <row r="959" spans="1:17" x14ac:dyDescent="0.2">
      <c r="A959" s="54">
        <v>2433031</v>
      </c>
      <c r="B959" s="30" t="s">
        <v>22</v>
      </c>
      <c r="C959" s="30" t="s">
        <v>515</v>
      </c>
      <c r="D959" s="39" t="s">
        <v>517</v>
      </c>
      <c r="E959" s="38" t="s">
        <v>516</v>
      </c>
      <c r="F959" s="30" t="s">
        <v>56</v>
      </c>
      <c r="G959" s="32">
        <v>119</v>
      </c>
      <c r="H959" s="35">
        <v>119</v>
      </c>
      <c r="I959" s="33">
        <v>45811</v>
      </c>
      <c r="J959" s="34"/>
      <c r="K959" s="33">
        <v>46176</v>
      </c>
      <c r="L959" s="34"/>
      <c r="M959" s="33">
        <v>46541</v>
      </c>
      <c r="N959" s="34"/>
      <c r="O959" s="31">
        <v>46907</v>
      </c>
      <c r="P959" s="30">
        <v>1</v>
      </c>
      <c r="Q959" s="30"/>
    </row>
    <row r="960" spans="1:17" x14ac:dyDescent="0.2">
      <c r="A960" s="54">
        <v>2433031</v>
      </c>
      <c r="B960" s="30" t="s">
        <v>22</v>
      </c>
      <c r="C960" s="30" t="s">
        <v>515</v>
      </c>
      <c r="D960" s="39" t="s">
        <v>514</v>
      </c>
      <c r="E960" s="38" t="s">
        <v>513</v>
      </c>
      <c r="F960" s="38" t="s">
        <v>512</v>
      </c>
      <c r="G960" s="32">
        <v>29.7</v>
      </c>
      <c r="H960" s="35">
        <v>29.7</v>
      </c>
      <c r="I960" s="33">
        <v>45811</v>
      </c>
      <c r="J960" s="34"/>
      <c r="K960" s="33">
        <v>46176</v>
      </c>
      <c r="L960" s="34"/>
      <c r="M960" s="33">
        <v>46541</v>
      </c>
      <c r="N960" s="34"/>
      <c r="O960" s="31">
        <v>46907</v>
      </c>
      <c r="P960" s="30">
        <v>1</v>
      </c>
      <c r="Q960" s="30"/>
    </row>
    <row r="961" spans="1:17" x14ac:dyDescent="0.2">
      <c r="A961" s="54">
        <v>2433035</v>
      </c>
      <c r="B961" s="30" t="s">
        <v>27</v>
      </c>
      <c r="C961" s="30" t="s">
        <v>457</v>
      </c>
      <c r="D961" s="36" t="s">
        <v>511</v>
      </c>
      <c r="E961" s="35" t="s">
        <v>510</v>
      </c>
      <c r="F961" s="35" t="s">
        <v>52</v>
      </c>
      <c r="G961" s="34">
        <v>3062</v>
      </c>
      <c r="H961" s="35">
        <v>3062</v>
      </c>
      <c r="I961" s="33">
        <v>45821</v>
      </c>
      <c r="J961" s="32"/>
      <c r="K961" s="33">
        <v>46186</v>
      </c>
      <c r="L961" s="32"/>
      <c r="M961" s="33">
        <v>46551</v>
      </c>
      <c r="N961" s="32"/>
      <c r="O961" s="31">
        <v>46917</v>
      </c>
      <c r="P961" s="30">
        <v>1</v>
      </c>
      <c r="Q961" s="30"/>
    </row>
    <row r="962" spans="1:17" x14ac:dyDescent="0.2">
      <c r="A962" s="54">
        <v>2433035</v>
      </c>
      <c r="B962" s="30" t="s">
        <v>27</v>
      </c>
      <c r="C962" s="30" t="s">
        <v>457</v>
      </c>
      <c r="D962" s="36" t="s">
        <v>509</v>
      </c>
      <c r="E962" s="35" t="s">
        <v>508</v>
      </c>
      <c r="F962" s="35" t="s">
        <v>51</v>
      </c>
      <c r="G962" s="34">
        <v>613</v>
      </c>
      <c r="H962" s="35">
        <v>613</v>
      </c>
      <c r="I962" s="33">
        <v>45821</v>
      </c>
      <c r="J962" s="32"/>
      <c r="K962" s="33">
        <v>46186</v>
      </c>
      <c r="L962" s="32"/>
      <c r="M962" s="33">
        <v>46551</v>
      </c>
      <c r="N962" s="32"/>
      <c r="O962" s="31">
        <v>46917</v>
      </c>
      <c r="P962" s="30">
        <v>1</v>
      </c>
      <c r="Q962" s="30"/>
    </row>
    <row r="963" spans="1:17" x14ac:dyDescent="0.2">
      <c r="A963" s="54">
        <v>2433035</v>
      </c>
      <c r="B963" s="30" t="s">
        <v>27</v>
      </c>
      <c r="C963" s="30" t="s">
        <v>457</v>
      </c>
      <c r="D963" s="36" t="s">
        <v>507</v>
      </c>
      <c r="E963" s="35" t="s">
        <v>506</v>
      </c>
      <c r="F963" s="35" t="s">
        <v>58</v>
      </c>
      <c r="G963" s="34">
        <v>1516</v>
      </c>
      <c r="H963" s="35">
        <v>1516</v>
      </c>
      <c r="I963" s="33">
        <v>45821</v>
      </c>
      <c r="J963" s="32"/>
      <c r="K963" s="33">
        <v>46186</v>
      </c>
      <c r="L963" s="32"/>
      <c r="M963" s="33">
        <v>46551</v>
      </c>
      <c r="N963" s="32"/>
      <c r="O963" s="31">
        <v>46917</v>
      </c>
      <c r="P963" s="30">
        <v>1</v>
      </c>
      <c r="Q963" s="30"/>
    </row>
    <row r="964" spans="1:17" x14ac:dyDescent="0.2">
      <c r="A964" s="54">
        <v>2433035</v>
      </c>
      <c r="B964" s="30" t="s">
        <v>27</v>
      </c>
      <c r="C964" s="30" t="s">
        <v>457</v>
      </c>
      <c r="D964" s="36" t="s">
        <v>505</v>
      </c>
      <c r="E964" s="35" t="s">
        <v>504</v>
      </c>
      <c r="F964" s="35" t="s">
        <v>45</v>
      </c>
      <c r="G964" s="34">
        <v>1164</v>
      </c>
      <c r="H964" s="35">
        <v>1164</v>
      </c>
      <c r="I964" s="33">
        <v>45821</v>
      </c>
      <c r="J964" s="32"/>
      <c r="K964" s="33">
        <v>46186</v>
      </c>
      <c r="L964" s="32"/>
      <c r="M964" s="33">
        <v>46551</v>
      </c>
      <c r="N964" s="32"/>
      <c r="O964" s="31">
        <v>46917</v>
      </c>
      <c r="P964" s="30">
        <v>1</v>
      </c>
      <c r="Q964" s="30"/>
    </row>
    <row r="965" spans="1:17" x14ac:dyDescent="0.2">
      <c r="A965" s="54">
        <v>2433035</v>
      </c>
      <c r="B965" s="30" t="s">
        <v>27</v>
      </c>
      <c r="C965" s="30" t="s">
        <v>457</v>
      </c>
      <c r="D965" s="36" t="s">
        <v>503</v>
      </c>
      <c r="E965" s="35" t="s">
        <v>502</v>
      </c>
      <c r="F965" s="35" t="s">
        <v>55</v>
      </c>
      <c r="G965" s="34">
        <v>2910</v>
      </c>
      <c r="H965" s="35">
        <v>2910</v>
      </c>
      <c r="I965" s="33">
        <v>45821</v>
      </c>
      <c r="J965" s="32"/>
      <c r="K965" s="33">
        <v>46186</v>
      </c>
      <c r="L965" s="32"/>
      <c r="M965" s="33">
        <v>46551</v>
      </c>
      <c r="N965" s="32"/>
      <c r="O965" s="31">
        <v>46917</v>
      </c>
      <c r="P965" s="30">
        <v>1</v>
      </c>
      <c r="Q965" s="30"/>
    </row>
    <row r="966" spans="1:17" x14ac:dyDescent="0.2">
      <c r="A966" s="54">
        <v>2433035</v>
      </c>
      <c r="B966" s="30" t="s">
        <v>27</v>
      </c>
      <c r="C966" s="30" t="s">
        <v>457</v>
      </c>
      <c r="D966" s="36" t="s">
        <v>501</v>
      </c>
      <c r="E966" s="35" t="s">
        <v>500</v>
      </c>
      <c r="F966" s="35" t="s">
        <v>59</v>
      </c>
      <c r="G966" s="34">
        <v>2590</v>
      </c>
      <c r="H966" s="35">
        <v>2590</v>
      </c>
      <c r="I966" s="33">
        <v>45821</v>
      </c>
      <c r="J966" s="32"/>
      <c r="K966" s="33">
        <v>46186</v>
      </c>
      <c r="L966" s="32"/>
      <c r="M966" s="33">
        <v>46551</v>
      </c>
      <c r="N966" s="32"/>
      <c r="O966" s="31">
        <v>46917</v>
      </c>
      <c r="P966" s="30">
        <v>1</v>
      </c>
      <c r="Q966" s="30"/>
    </row>
    <row r="967" spans="1:17" x14ac:dyDescent="0.2">
      <c r="A967" s="54">
        <v>2433035</v>
      </c>
      <c r="B967" s="30" t="s">
        <v>27</v>
      </c>
      <c r="C967" s="30" t="s">
        <v>457</v>
      </c>
      <c r="D967" s="36" t="s">
        <v>499</v>
      </c>
      <c r="E967" s="35" t="s">
        <v>498</v>
      </c>
      <c r="F967" s="30" t="s">
        <v>247</v>
      </c>
      <c r="G967" s="34">
        <v>2910</v>
      </c>
      <c r="H967" s="35">
        <v>2910</v>
      </c>
      <c r="I967" s="33">
        <v>45821</v>
      </c>
      <c r="J967" s="32"/>
      <c r="K967" s="33">
        <v>46186</v>
      </c>
      <c r="L967" s="32"/>
      <c r="M967" s="33">
        <v>46551</v>
      </c>
      <c r="N967" s="32"/>
      <c r="O967" s="31">
        <v>46917</v>
      </c>
      <c r="P967" s="30">
        <v>1</v>
      </c>
      <c r="Q967" s="30"/>
    </row>
    <row r="968" spans="1:17" x14ac:dyDescent="0.2">
      <c r="A968" s="54">
        <v>2433035</v>
      </c>
      <c r="B968" s="30" t="s">
        <v>27</v>
      </c>
      <c r="C968" s="30" t="s">
        <v>457</v>
      </c>
      <c r="D968" s="36" t="s">
        <v>497</v>
      </c>
      <c r="E968" s="35" t="s">
        <v>496</v>
      </c>
      <c r="F968" s="35" t="s">
        <v>47</v>
      </c>
      <c r="G968" s="34">
        <v>2590</v>
      </c>
      <c r="H968" s="35">
        <v>2590</v>
      </c>
      <c r="I968" s="33">
        <v>45821</v>
      </c>
      <c r="J968" s="32"/>
      <c r="K968" s="33">
        <v>46186</v>
      </c>
      <c r="L968" s="32"/>
      <c r="M968" s="33">
        <v>46551</v>
      </c>
      <c r="N968" s="32"/>
      <c r="O968" s="31">
        <v>46917</v>
      </c>
      <c r="P968" s="30">
        <v>1</v>
      </c>
      <c r="Q968" s="30"/>
    </row>
    <row r="969" spans="1:17" x14ac:dyDescent="0.2">
      <c r="A969" s="54">
        <v>2433035</v>
      </c>
      <c r="B969" s="30" t="s">
        <v>27</v>
      </c>
      <c r="C969" s="30" t="s">
        <v>457</v>
      </c>
      <c r="D969" s="36" t="s">
        <v>495</v>
      </c>
      <c r="E969" s="35" t="s">
        <v>494</v>
      </c>
      <c r="F969" s="35" t="s">
        <v>115</v>
      </c>
      <c r="G969" s="34">
        <v>2590</v>
      </c>
      <c r="H969" s="35">
        <v>2590</v>
      </c>
      <c r="I969" s="33">
        <v>45821</v>
      </c>
      <c r="J969" s="32"/>
      <c r="K969" s="33">
        <v>46186</v>
      </c>
      <c r="L969" s="32"/>
      <c r="M969" s="33">
        <v>46551</v>
      </c>
      <c r="N969" s="32"/>
      <c r="O969" s="31">
        <v>46917</v>
      </c>
      <c r="P969" s="30">
        <v>1</v>
      </c>
      <c r="Q969" s="30"/>
    </row>
    <row r="970" spans="1:17" x14ac:dyDescent="0.2">
      <c r="A970" s="54">
        <v>2433035</v>
      </c>
      <c r="B970" s="30" t="s">
        <v>27</v>
      </c>
      <c r="C970" s="30" t="s">
        <v>457</v>
      </c>
      <c r="D970" s="36" t="s">
        <v>493</v>
      </c>
      <c r="E970" s="35" t="s">
        <v>492</v>
      </c>
      <c r="F970" s="35" t="s">
        <v>56</v>
      </c>
      <c r="G970" s="34">
        <v>2590</v>
      </c>
      <c r="H970" s="35">
        <v>2590</v>
      </c>
      <c r="I970" s="33">
        <v>45821</v>
      </c>
      <c r="J970" s="32"/>
      <c r="K970" s="33">
        <v>46186</v>
      </c>
      <c r="L970" s="32"/>
      <c r="M970" s="33">
        <v>46551</v>
      </c>
      <c r="N970" s="32"/>
      <c r="O970" s="31">
        <v>46917</v>
      </c>
      <c r="P970" s="30">
        <v>1</v>
      </c>
      <c r="Q970" s="30"/>
    </row>
    <row r="971" spans="1:17" x14ac:dyDescent="0.2">
      <c r="A971" s="54">
        <v>2433035</v>
      </c>
      <c r="B971" s="30" t="s">
        <v>27</v>
      </c>
      <c r="C971" s="30" t="s">
        <v>457</v>
      </c>
      <c r="D971" s="36" t="s">
        <v>491</v>
      </c>
      <c r="E971" s="35" t="s">
        <v>490</v>
      </c>
      <c r="F971" s="30" t="s">
        <v>185</v>
      </c>
      <c r="G971" s="34">
        <v>1922</v>
      </c>
      <c r="H971" s="35">
        <v>1922</v>
      </c>
      <c r="I971" s="33">
        <v>45821</v>
      </c>
      <c r="J971" s="32"/>
      <c r="K971" s="33">
        <v>46186</v>
      </c>
      <c r="L971" s="32"/>
      <c r="M971" s="33">
        <v>46551</v>
      </c>
      <c r="N971" s="32"/>
      <c r="O971" s="31">
        <v>46917</v>
      </c>
      <c r="P971" s="30">
        <v>1</v>
      </c>
      <c r="Q971" s="30"/>
    </row>
    <row r="972" spans="1:17" x14ac:dyDescent="0.2">
      <c r="A972" s="54">
        <v>2433035</v>
      </c>
      <c r="B972" s="30" t="s">
        <v>27</v>
      </c>
      <c r="C972" s="30" t="s">
        <v>457</v>
      </c>
      <c r="D972" s="36" t="s">
        <v>489</v>
      </c>
      <c r="E972" s="35" t="s">
        <v>488</v>
      </c>
      <c r="F972" s="35" t="s">
        <v>60</v>
      </c>
      <c r="G972" s="34">
        <v>8921</v>
      </c>
      <c r="H972" s="35">
        <v>8921</v>
      </c>
      <c r="I972" s="33">
        <v>45821</v>
      </c>
      <c r="J972" s="32"/>
      <c r="K972" s="33">
        <v>46186</v>
      </c>
      <c r="L972" s="32"/>
      <c r="M972" s="33">
        <v>46551</v>
      </c>
      <c r="N972" s="32"/>
      <c r="O972" s="31">
        <v>46917</v>
      </c>
      <c r="P972" s="30">
        <v>1</v>
      </c>
      <c r="Q972" s="30"/>
    </row>
    <row r="973" spans="1:17" x14ac:dyDescent="0.2">
      <c r="A973" s="54">
        <v>2433035</v>
      </c>
      <c r="B973" s="30" t="s">
        <v>27</v>
      </c>
      <c r="C973" s="30" t="s">
        <v>457</v>
      </c>
      <c r="D973" s="36" t="s">
        <v>487</v>
      </c>
      <c r="E973" s="35" t="s">
        <v>486</v>
      </c>
      <c r="F973" s="35" t="s">
        <v>485</v>
      </c>
      <c r="G973" s="34">
        <v>961</v>
      </c>
      <c r="H973" s="35">
        <v>961</v>
      </c>
      <c r="I973" s="33">
        <v>45821</v>
      </c>
      <c r="J973" s="32"/>
      <c r="K973" s="33">
        <v>46186</v>
      </c>
      <c r="L973" s="32"/>
      <c r="M973" s="33">
        <v>46551</v>
      </c>
      <c r="N973" s="32"/>
      <c r="O973" s="31">
        <v>46917</v>
      </c>
      <c r="P973" s="30">
        <v>1</v>
      </c>
      <c r="Q973" s="30"/>
    </row>
    <row r="974" spans="1:17" x14ac:dyDescent="0.2">
      <c r="A974" s="54">
        <v>2433035</v>
      </c>
      <c r="B974" s="30" t="s">
        <v>27</v>
      </c>
      <c r="C974" s="30" t="s">
        <v>457</v>
      </c>
      <c r="D974" s="36" t="s">
        <v>484</v>
      </c>
      <c r="E974" s="35" t="s">
        <v>483</v>
      </c>
      <c r="F974" s="35" t="s">
        <v>120</v>
      </c>
      <c r="G974" s="34">
        <v>1441</v>
      </c>
      <c r="H974" s="35">
        <v>1441</v>
      </c>
      <c r="I974" s="33">
        <v>45821</v>
      </c>
      <c r="J974" s="32"/>
      <c r="K974" s="33">
        <v>46186</v>
      </c>
      <c r="L974" s="32"/>
      <c r="M974" s="33">
        <v>46551</v>
      </c>
      <c r="N974" s="32"/>
      <c r="O974" s="31">
        <v>46917</v>
      </c>
      <c r="P974" s="30">
        <v>1</v>
      </c>
      <c r="Q974" s="30"/>
    </row>
    <row r="975" spans="1:17" x14ac:dyDescent="0.2">
      <c r="A975" s="54">
        <v>2433035</v>
      </c>
      <c r="B975" s="30" t="s">
        <v>27</v>
      </c>
      <c r="C975" s="30" t="s">
        <v>457</v>
      </c>
      <c r="D975" s="36" t="s">
        <v>482</v>
      </c>
      <c r="E975" s="35" t="s">
        <v>481</v>
      </c>
      <c r="F975" s="35" t="s">
        <v>480</v>
      </c>
      <c r="G975" s="34">
        <v>1922</v>
      </c>
      <c r="H975" s="35">
        <v>1922</v>
      </c>
      <c r="I975" s="33">
        <v>45821</v>
      </c>
      <c r="J975" s="32"/>
      <c r="K975" s="33">
        <v>46186</v>
      </c>
      <c r="L975" s="32"/>
      <c r="M975" s="33">
        <v>46551</v>
      </c>
      <c r="N975" s="32"/>
      <c r="O975" s="31">
        <v>46917</v>
      </c>
      <c r="P975" s="30">
        <v>1</v>
      </c>
      <c r="Q975" s="30"/>
    </row>
    <row r="976" spans="1:17" x14ac:dyDescent="0.2">
      <c r="A976" s="54">
        <v>2433035</v>
      </c>
      <c r="B976" s="30" t="s">
        <v>27</v>
      </c>
      <c r="C976" s="30" t="s">
        <v>457</v>
      </c>
      <c r="D976" s="36" t="s">
        <v>479</v>
      </c>
      <c r="E976" s="35" t="s">
        <v>478</v>
      </c>
      <c r="F976" s="30" t="s">
        <v>477</v>
      </c>
      <c r="G976" s="34">
        <v>1922</v>
      </c>
      <c r="H976" s="35">
        <v>1922</v>
      </c>
      <c r="I976" s="33">
        <v>45821</v>
      </c>
      <c r="J976" s="32"/>
      <c r="K976" s="33">
        <v>46186</v>
      </c>
      <c r="L976" s="32"/>
      <c r="M976" s="33">
        <v>46551</v>
      </c>
      <c r="N976" s="32"/>
      <c r="O976" s="31">
        <v>46917</v>
      </c>
      <c r="P976" s="30">
        <v>1</v>
      </c>
      <c r="Q976" s="30"/>
    </row>
    <row r="977" spans="1:17" x14ac:dyDescent="0.2">
      <c r="A977" s="54">
        <v>2433035</v>
      </c>
      <c r="B977" s="30" t="s">
        <v>27</v>
      </c>
      <c r="C977" s="30" t="s">
        <v>457</v>
      </c>
      <c r="D977" s="36" t="s">
        <v>476</v>
      </c>
      <c r="E977" s="35" t="s">
        <v>475</v>
      </c>
      <c r="F977" s="35" t="s">
        <v>474</v>
      </c>
      <c r="G977" s="34">
        <v>1922</v>
      </c>
      <c r="H977" s="35">
        <v>1922</v>
      </c>
      <c r="I977" s="33">
        <v>45821</v>
      </c>
      <c r="J977" s="32"/>
      <c r="K977" s="33">
        <v>46186</v>
      </c>
      <c r="L977" s="32"/>
      <c r="M977" s="33">
        <v>46551</v>
      </c>
      <c r="N977" s="32"/>
      <c r="O977" s="31">
        <v>46917</v>
      </c>
      <c r="P977" s="30">
        <v>1</v>
      </c>
      <c r="Q977" s="30"/>
    </row>
    <row r="978" spans="1:17" x14ac:dyDescent="0.2">
      <c r="A978" s="54">
        <v>2433035</v>
      </c>
      <c r="B978" s="30" t="s">
        <v>27</v>
      </c>
      <c r="C978" s="30" t="s">
        <v>457</v>
      </c>
      <c r="D978" s="36" t="s">
        <v>473</v>
      </c>
      <c r="E978" s="35" t="s">
        <v>472</v>
      </c>
      <c r="F978" s="30" t="s">
        <v>242</v>
      </c>
      <c r="G978" s="34">
        <v>2745</v>
      </c>
      <c r="H978" s="35">
        <v>2745</v>
      </c>
      <c r="I978" s="33">
        <v>45821</v>
      </c>
      <c r="J978" s="32"/>
      <c r="K978" s="33">
        <v>46186</v>
      </c>
      <c r="L978" s="32"/>
      <c r="M978" s="33">
        <v>46551</v>
      </c>
      <c r="N978" s="32"/>
      <c r="O978" s="31">
        <v>46917</v>
      </c>
      <c r="P978" s="30">
        <v>1</v>
      </c>
      <c r="Q978" s="30"/>
    </row>
    <row r="979" spans="1:17" x14ac:dyDescent="0.2">
      <c r="A979" s="54">
        <v>2433035</v>
      </c>
      <c r="B979" s="30" t="s">
        <v>27</v>
      </c>
      <c r="C979" s="30" t="s">
        <v>457</v>
      </c>
      <c r="D979" s="36" t="s">
        <v>471</v>
      </c>
      <c r="E979" s="35" t="s">
        <v>470</v>
      </c>
      <c r="F979" s="35" t="s">
        <v>44</v>
      </c>
      <c r="G979" s="34">
        <v>1441</v>
      </c>
      <c r="H979" s="35">
        <v>1441</v>
      </c>
      <c r="I979" s="33">
        <v>45821</v>
      </c>
      <c r="J979" s="32"/>
      <c r="K979" s="33">
        <v>46186</v>
      </c>
      <c r="L979" s="32"/>
      <c r="M979" s="33">
        <v>46551</v>
      </c>
      <c r="N979" s="32"/>
      <c r="O979" s="31">
        <v>46917</v>
      </c>
      <c r="P979" s="30">
        <v>1</v>
      </c>
      <c r="Q979" s="30"/>
    </row>
    <row r="980" spans="1:17" x14ac:dyDescent="0.2">
      <c r="A980" s="54">
        <v>2433035</v>
      </c>
      <c r="B980" s="30" t="s">
        <v>27</v>
      </c>
      <c r="C980" s="30" t="s">
        <v>457</v>
      </c>
      <c r="D980" s="36" t="s">
        <v>469</v>
      </c>
      <c r="E980" s="35" t="s">
        <v>468</v>
      </c>
      <c r="F980" s="35" t="s">
        <v>50</v>
      </c>
      <c r="G980" s="34">
        <v>1922</v>
      </c>
      <c r="H980" s="35">
        <v>1922</v>
      </c>
      <c r="I980" s="33">
        <v>45821</v>
      </c>
      <c r="J980" s="32"/>
      <c r="K980" s="33">
        <v>46186</v>
      </c>
      <c r="L980" s="32"/>
      <c r="M980" s="33">
        <v>46551</v>
      </c>
      <c r="N980" s="32"/>
      <c r="O980" s="31">
        <v>46917</v>
      </c>
      <c r="P980" s="30">
        <v>1</v>
      </c>
      <c r="Q980" s="30"/>
    </row>
    <row r="981" spans="1:17" x14ac:dyDescent="0.2">
      <c r="A981" s="54">
        <v>2433035</v>
      </c>
      <c r="B981" s="30" t="s">
        <v>27</v>
      </c>
      <c r="C981" s="30" t="s">
        <v>457</v>
      </c>
      <c r="D981" s="36" t="s">
        <v>467</v>
      </c>
      <c r="E981" s="35" t="s">
        <v>466</v>
      </c>
      <c r="F981" s="35" t="s">
        <v>118</v>
      </c>
      <c r="G981" s="34">
        <v>3088</v>
      </c>
      <c r="H981" s="35">
        <v>3088</v>
      </c>
      <c r="I981" s="33">
        <v>45821</v>
      </c>
      <c r="J981" s="32"/>
      <c r="K981" s="33">
        <v>46186</v>
      </c>
      <c r="L981" s="32"/>
      <c r="M981" s="33">
        <v>46551</v>
      </c>
      <c r="N981" s="32"/>
      <c r="O981" s="31">
        <v>46917</v>
      </c>
      <c r="P981" s="30">
        <v>1</v>
      </c>
      <c r="Q981" s="30"/>
    </row>
    <row r="982" spans="1:17" x14ac:dyDescent="0.2">
      <c r="A982" s="54">
        <v>2433035</v>
      </c>
      <c r="B982" s="30" t="s">
        <v>27</v>
      </c>
      <c r="C982" s="30" t="s">
        <v>457</v>
      </c>
      <c r="D982" s="36" t="s">
        <v>465</v>
      </c>
      <c r="E982" s="35" t="s">
        <v>464</v>
      </c>
      <c r="F982" s="35" t="s">
        <v>57</v>
      </c>
      <c r="G982" s="34">
        <v>1441</v>
      </c>
      <c r="H982" s="35">
        <v>1441</v>
      </c>
      <c r="I982" s="33">
        <v>45821</v>
      </c>
      <c r="J982" s="32"/>
      <c r="K982" s="33">
        <v>46186</v>
      </c>
      <c r="L982" s="32"/>
      <c r="M982" s="33">
        <v>46551</v>
      </c>
      <c r="N982" s="32"/>
      <c r="O982" s="31">
        <v>46917</v>
      </c>
      <c r="P982" s="30">
        <v>1</v>
      </c>
      <c r="Q982" s="30"/>
    </row>
    <row r="983" spans="1:17" x14ac:dyDescent="0.2">
      <c r="A983" s="54">
        <v>2433035</v>
      </c>
      <c r="B983" s="30" t="s">
        <v>27</v>
      </c>
      <c r="C983" s="30" t="s">
        <v>457</v>
      </c>
      <c r="D983" s="36" t="s">
        <v>463</v>
      </c>
      <c r="E983" s="35" t="s">
        <v>462</v>
      </c>
      <c r="F983" s="35" t="s">
        <v>48</v>
      </c>
      <c r="G983" s="34">
        <v>1441</v>
      </c>
      <c r="H983" s="35">
        <v>1441</v>
      </c>
      <c r="I983" s="33">
        <v>45821</v>
      </c>
      <c r="J983" s="32"/>
      <c r="K983" s="33">
        <v>46186</v>
      </c>
      <c r="L983" s="32"/>
      <c r="M983" s="33">
        <v>46551</v>
      </c>
      <c r="N983" s="32"/>
      <c r="O983" s="31">
        <v>46917</v>
      </c>
      <c r="P983" s="30">
        <v>1</v>
      </c>
      <c r="Q983" s="30"/>
    </row>
    <row r="984" spans="1:17" x14ac:dyDescent="0.2">
      <c r="A984" s="54">
        <v>2433035</v>
      </c>
      <c r="B984" s="30" t="s">
        <v>27</v>
      </c>
      <c r="C984" s="30" t="s">
        <v>457</v>
      </c>
      <c r="D984" s="36" t="s">
        <v>461</v>
      </c>
      <c r="E984" s="35" t="s">
        <v>460</v>
      </c>
      <c r="F984" s="30" t="s">
        <v>54</v>
      </c>
      <c r="G984" s="34">
        <v>1922</v>
      </c>
      <c r="H984" s="35">
        <v>1922</v>
      </c>
      <c r="I984" s="33">
        <v>45821</v>
      </c>
      <c r="J984" s="32"/>
      <c r="K984" s="33">
        <v>46186</v>
      </c>
      <c r="L984" s="32"/>
      <c r="M984" s="33">
        <v>46551</v>
      </c>
      <c r="N984" s="32"/>
      <c r="O984" s="31">
        <v>46917</v>
      </c>
      <c r="P984" s="30">
        <v>1</v>
      </c>
      <c r="Q984" s="30"/>
    </row>
    <row r="985" spans="1:17" x14ac:dyDescent="0.2">
      <c r="A985" s="54">
        <v>2433035</v>
      </c>
      <c r="B985" s="30" t="s">
        <v>27</v>
      </c>
      <c r="C985" s="30" t="s">
        <v>457</v>
      </c>
      <c r="D985" s="36" t="s">
        <v>459</v>
      </c>
      <c r="E985" s="35" t="s">
        <v>458</v>
      </c>
      <c r="F985" s="35" t="s">
        <v>53</v>
      </c>
      <c r="G985" s="34">
        <v>961</v>
      </c>
      <c r="H985" s="35">
        <v>961</v>
      </c>
      <c r="I985" s="33">
        <v>45821</v>
      </c>
      <c r="J985" s="32"/>
      <c r="K985" s="33">
        <v>46186</v>
      </c>
      <c r="L985" s="32"/>
      <c r="M985" s="33">
        <v>46551</v>
      </c>
      <c r="N985" s="32"/>
      <c r="O985" s="31">
        <v>46917</v>
      </c>
      <c r="P985" s="30">
        <v>1</v>
      </c>
      <c r="Q985" s="30"/>
    </row>
    <row r="986" spans="1:17" x14ac:dyDescent="0.2">
      <c r="A986" s="54">
        <v>2433035</v>
      </c>
      <c r="B986" s="30" t="s">
        <v>27</v>
      </c>
      <c r="C986" s="30" t="s">
        <v>457</v>
      </c>
      <c r="D986" s="36" t="s">
        <v>456</v>
      </c>
      <c r="E986" s="35" t="s">
        <v>455</v>
      </c>
      <c r="F986" s="35" t="s">
        <v>49</v>
      </c>
      <c r="G986" s="34">
        <v>2402</v>
      </c>
      <c r="H986" s="35">
        <v>2402</v>
      </c>
      <c r="I986" s="33">
        <v>45821</v>
      </c>
      <c r="J986" s="32"/>
      <c r="K986" s="33">
        <v>46186</v>
      </c>
      <c r="L986" s="32"/>
      <c r="M986" s="33">
        <v>46551</v>
      </c>
      <c r="N986" s="32"/>
      <c r="O986" s="31">
        <v>46917</v>
      </c>
      <c r="P986" s="30">
        <v>1</v>
      </c>
      <c r="Q986" s="30"/>
    </row>
    <row r="987" spans="1:17" x14ac:dyDescent="0.2">
      <c r="A987" s="54">
        <v>2433035</v>
      </c>
      <c r="B987" s="30" t="s">
        <v>27</v>
      </c>
      <c r="C987" s="30" t="s">
        <v>449</v>
      </c>
      <c r="D987" s="36" t="s">
        <v>454</v>
      </c>
      <c r="E987" s="30" t="s">
        <v>85</v>
      </c>
      <c r="F987" s="30" t="s">
        <v>329</v>
      </c>
      <c r="G987" s="35">
        <v>824</v>
      </c>
      <c r="H987" s="30"/>
      <c r="I987" s="33">
        <v>45821</v>
      </c>
      <c r="J987" s="34"/>
      <c r="K987" s="33">
        <v>46186</v>
      </c>
      <c r="L987" s="32"/>
      <c r="M987" s="33">
        <v>46551</v>
      </c>
      <c r="N987" s="32"/>
      <c r="O987" s="31">
        <v>46917</v>
      </c>
      <c r="P987" s="30">
        <v>7.5</v>
      </c>
      <c r="Q987" s="30"/>
    </row>
    <row r="988" spans="1:17" x14ac:dyDescent="0.2">
      <c r="A988" s="54">
        <v>2433035</v>
      </c>
      <c r="B988" s="30" t="s">
        <v>27</v>
      </c>
      <c r="C988" s="30" t="s">
        <v>449</v>
      </c>
      <c r="D988" s="36" t="s">
        <v>453</v>
      </c>
      <c r="E988" s="30" t="s">
        <v>86</v>
      </c>
      <c r="F988" s="30" t="s">
        <v>329</v>
      </c>
      <c r="G988" s="35">
        <v>824</v>
      </c>
      <c r="H988" s="30"/>
      <c r="I988" s="33">
        <v>45821</v>
      </c>
      <c r="J988" s="34"/>
      <c r="K988" s="33">
        <v>46186</v>
      </c>
      <c r="L988" s="32"/>
      <c r="M988" s="33">
        <v>46551</v>
      </c>
      <c r="N988" s="32"/>
      <c r="O988" s="31">
        <v>46917</v>
      </c>
      <c r="P988" s="30">
        <v>18.75</v>
      </c>
      <c r="Q988" s="30"/>
    </row>
    <row r="989" spans="1:17" x14ac:dyDescent="0.2">
      <c r="A989" s="54">
        <v>2433035</v>
      </c>
      <c r="B989" s="30" t="s">
        <v>27</v>
      </c>
      <c r="C989" s="30" t="s">
        <v>449</v>
      </c>
      <c r="D989" s="36" t="s">
        <v>452</v>
      </c>
      <c r="E989" s="30" t="s">
        <v>87</v>
      </c>
      <c r="F989" s="30" t="s">
        <v>329</v>
      </c>
      <c r="G989" s="35">
        <v>206</v>
      </c>
      <c r="H989" s="30"/>
      <c r="I989" s="33">
        <v>45821</v>
      </c>
      <c r="J989" s="34"/>
      <c r="K989" s="33">
        <v>46186</v>
      </c>
      <c r="L989" s="32"/>
      <c r="M989" s="33">
        <v>46551</v>
      </c>
      <c r="N989" s="32"/>
      <c r="O989" s="31">
        <v>46917</v>
      </c>
      <c r="P989" s="30">
        <v>25</v>
      </c>
      <c r="Q989" s="30"/>
    </row>
    <row r="990" spans="1:17" x14ac:dyDescent="0.2">
      <c r="A990" s="54">
        <v>2433035</v>
      </c>
      <c r="B990" s="30" t="s">
        <v>27</v>
      </c>
      <c r="C990" s="30" t="s">
        <v>449</v>
      </c>
      <c r="D990" s="36" t="s">
        <v>451</v>
      </c>
      <c r="E990" s="30" t="s">
        <v>88</v>
      </c>
      <c r="F990" s="30" t="s">
        <v>329</v>
      </c>
      <c r="G990" s="35">
        <v>206</v>
      </c>
      <c r="H990" s="30"/>
      <c r="I990" s="33">
        <v>45821</v>
      </c>
      <c r="J990" s="34"/>
      <c r="K990" s="33">
        <v>46186</v>
      </c>
      <c r="L990" s="32"/>
      <c r="M990" s="33">
        <v>46551</v>
      </c>
      <c r="N990" s="32"/>
      <c r="O990" s="31">
        <v>46917</v>
      </c>
      <c r="P990" s="30">
        <v>7.5</v>
      </c>
      <c r="Q990" s="30"/>
    </row>
    <row r="991" spans="1:17" x14ac:dyDescent="0.2">
      <c r="A991" s="54">
        <v>2433035</v>
      </c>
      <c r="B991" s="30" t="s">
        <v>27</v>
      </c>
      <c r="C991" s="30" t="s">
        <v>449</v>
      </c>
      <c r="D991" s="36" t="s">
        <v>450</v>
      </c>
      <c r="E991" s="30" t="s">
        <v>89</v>
      </c>
      <c r="F991" s="30" t="s">
        <v>329</v>
      </c>
      <c r="G991" s="35">
        <v>200</v>
      </c>
      <c r="H991" s="35"/>
      <c r="I991" s="33">
        <v>45821</v>
      </c>
      <c r="J991" s="34"/>
      <c r="K991" s="33">
        <v>46186</v>
      </c>
      <c r="L991" s="32"/>
      <c r="M991" s="33">
        <v>46551</v>
      </c>
      <c r="N991" s="32"/>
      <c r="O991" s="31">
        <v>46917</v>
      </c>
      <c r="P991" s="30">
        <v>337.5</v>
      </c>
      <c r="Q991" s="30"/>
    </row>
    <row r="992" spans="1:17" x14ac:dyDescent="0.2">
      <c r="A992" s="54">
        <v>2433035</v>
      </c>
      <c r="B992" s="30" t="s">
        <v>27</v>
      </c>
      <c r="C992" s="30" t="s">
        <v>449</v>
      </c>
      <c r="D992" s="36" t="s">
        <v>448</v>
      </c>
      <c r="E992" s="30" t="s">
        <v>90</v>
      </c>
      <c r="F992" s="30" t="s">
        <v>329</v>
      </c>
      <c r="G992" s="35">
        <v>686</v>
      </c>
      <c r="H992" s="35"/>
      <c r="I992" s="33">
        <v>45821</v>
      </c>
      <c r="J992" s="34"/>
      <c r="K992" s="33">
        <v>46186</v>
      </c>
      <c r="L992" s="32"/>
      <c r="M992" s="33">
        <v>46551</v>
      </c>
      <c r="N992" s="32"/>
      <c r="O992" s="31">
        <v>46917</v>
      </c>
      <c r="P992" s="30">
        <v>0.25</v>
      </c>
      <c r="Q992" s="30"/>
    </row>
    <row r="993" spans="1:17" x14ac:dyDescent="0.2">
      <c r="A993" s="54">
        <v>2433035</v>
      </c>
      <c r="B993" s="30" t="s">
        <v>27</v>
      </c>
      <c r="C993" s="30" t="s">
        <v>84</v>
      </c>
      <c r="D993" s="36" t="s">
        <v>447</v>
      </c>
      <c r="E993" s="30" t="s">
        <v>446</v>
      </c>
      <c r="F993" s="30" t="s">
        <v>317</v>
      </c>
      <c r="G993" s="35">
        <f>VLOOKUP(D993,'[1]prix BPU_otut_marché'!$D:$F,3,FALSE)</f>
        <v>463.39</v>
      </c>
      <c r="H993" s="35"/>
      <c r="I993" s="33">
        <v>45821</v>
      </c>
      <c r="J993" s="34"/>
      <c r="K993" s="33">
        <v>46186</v>
      </c>
      <c r="L993" s="32"/>
      <c r="M993" s="33">
        <v>46551</v>
      </c>
      <c r="N993" s="32"/>
      <c r="O993" s="31">
        <v>46917</v>
      </c>
      <c r="P993" s="30">
        <v>1</v>
      </c>
      <c r="Q993" s="30"/>
    </row>
    <row r="994" spans="1:17" x14ac:dyDescent="0.2">
      <c r="A994" s="54">
        <v>2433035</v>
      </c>
      <c r="B994" s="30" t="s">
        <v>27</v>
      </c>
      <c r="C994" s="30" t="s">
        <v>84</v>
      </c>
      <c r="D994" s="36" t="s">
        <v>445</v>
      </c>
      <c r="E994" s="30" t="s">
        <v>444</v>
      </c>
      <c r="F994" s="30" t="s">
        <v>317</v>
      </c>
      <c r="G994" s="35">
        <f>VLOOKUP(D994,'[1]prix BPU_otut_marché'!$D:$F,3,FALSE)</f>
        <v>463.39</v>
      </c>
      <c r="H994" s="35"/>
      <c r="I994" s="33">
        <v>45821</v>
      </c>
      <c r="J994" s="34"/>
      <c r="K994" s="33">
        <v>46186</v>
      </c>
      <c r="L994" s="32"/>
      <c r="M994" s="33">
        <v>46551</v>
      </c>
      <c r="N994" s="32"/>
      <c r="O994" s="31">
        <v>46917</v>
      </c>
      <c r="P994" s="30">
        <v>1</v>
      </c>
      <c r="Q994" s="30"/>
    </row>
    <row r="995" spans="1:17" x14ac:dyDescent="0.2">
      <c r="A995" s="54">
        <v>2433035</v>
      </c>
      <c r="B995" s="30" t="s">
        <v>27</v>
      </c>
      <c r="C995" s="30" t="s">
        <v>84</v>
      </c>
      <c r="D995" s="36" t="s">
        <v>443</v>
      </c>
      <c r="E995" s="30" t="s">
        <v>442</v>
      </c>
      <c r="F995" s="30" t="s">
        <v>317</v>
      </c>
      <c r="G995" s="35">
        <f>VLOOKUP(D995,'[1]prix BPU_otut_marché'!$D:$F,3,FALSE)</f>
        <v>463.39</v>
      </c>
      <c r="H995" s="35"/>
      <c r="I995" s="33">
        <v>45821</v>
      </c>
      <c r="J995" s="34"/>
      <c r="K995" s="33">
        <v>46186</v>
      </c>
      <c r="L995" s="32"/>
      <c r="M995" s="33">
        <v>46551</v>
      </c>
      <c r="N995" s="32"/>
      <c r="O995" s="31">
        <v>46917</v>
      </c>
      <c r="P995" s="30">
        <v>1</v>
      </c>
      <c r="Q995" s="30"/>
    </row>
    <row r="996" spans="1:17" x14ac:dyDescent="0.2">
      <c r="A996" s="54">
        <v>2433035</v>
      </c>
      <c r="B996" s="30" t="s">
        <v>27</v>
      </c>
      <c r="C996" s="30" t="s">
        <v>84</v>
      </c>
      <c r="D996" s="36" t="s">
        <v>441</v>
      </c>
      <c r="E996" s="30" t="s">
        <v>440</v>
      </c>
      <c r="F996" s="30" t="s">
        <v>317</v>
      </c>
      <c r="G996" s="35">
        <f>VLOOKUP(D996,'[1]prix BPU_otut_marché'!$D:$F,3,FALSE)</f>
        <v>463.39</v>
      </c>
      <c r="H996" s="35"/>
      <c r="I996" s="33">
        <v>45821</v>
      </c>
      <c r="J996" s="34"/>
      <c r="K996" s="33">
        <v>46186</v>
      </c>
      <c r="L996" s="32"/>
      <c r="M996" s="33">
        <v>46551</v>
      </c>
      <c r="N996" s="32"/>
      <c r="O996" s="31">
        <v>46917</v>
      </c>
      <c r="P996" s="30">
        <v>1</v>
      </c>
      <c r="Q996" s="30"/>
    </row>
    <row r="997" spans="1:17" x14ac:dyDescent="0.2">
      <c r="A997" s="54">
        <v>2433035</v>
      </c>
      <c r="B997" s="30" t="s">
        <v>27</v>
      </c>
      <c r="C997" s="30" t="s">
        <v>84</v>
      </c>
      <c r="D997" s="36" t="s">
        <v>439</v>
      </c>
      <c r="E997" s="30" t="s">
        <v>438</v>
      </c>
      <c r="F997" s="30" t="s">
        <v>314</v>
      </c>
      <c r="G997" s="35">
        <f>VLOOKUP(D997,'[1]prix BPU_otut_marché'!$D:$F,3,FALSE)</f>
        <v>925.75</v>
      </c>
      <c r="H997" s="35"/>
      <c r="I997" s="33">
        <v>45821</v>
      </c>
      <c r="J997" s="34"/>
      <c r="K997" s="33">
        <v>46186</v>
      </c>
      <c r="L997" s="32"/>
      <c r="M997" s="33">
        <v>46551</v>
      </c>
      <c r="N997" s="32"/>
      <c r="O997" s="31">
        <v>46917</v>
      </c>
      <c r="P997" s="30">
        <v>1</v>
      </c>
      <c r="Q997" s="30"/>
    </row>
    <row r="998" spans="1:17" x14ac:dyDescent="0.2">
      <c r="A998" s="54">
        <v>2433035</v>
      </c>
      <c r="B998" s="30" t="s">
        <v>27</v>
      </c>
      <c r="C998" s="30" t="s">
        <v>84</v>
      </c>
      <c r="D998" s="36" t="s">
        <v>437</v>
      </c>
      <c r="E998" s="30" t="s">
        <v>436</v>
      </c>
      <c r="F998" s="30" t="s">
        <v>435</v>
      </c>
      <c r="G998" s="35">
        <f>VLOOKUP(D998,'[1]prix BPU_otut_marché'!$D:$F,3,FALSE)</f>
        <v>2777.25</v>
      </c>
      <c r="H998" s="35"/>
      <c r="I998" s="33">
        <v>45821</v>
      </c>
      <c r="J998" s="34"/>
      <c r="K998" s="33">
        <v>46186</v>
      </c>
      <c r="L998" s="32"/>
      <c r="M998" s="33">
        <v>46551</v>
      </c>
      <c r="N998" s="32"/>
      <c r="O998" s="31">
        <v>46917</v>
      </c>
      <c r="P998" s="30">
        <v>1</v>
      </c>
      <c r="Q998" s="30"/>
    </row>
    <row r="999" spans="1:17" x14ac:dyDescent="0.2">
      <c r="A999" s="54">
        <v>2433035</v>
      </c>
      <c r="B999" s="30" t="s">
        <v>27</v>
      </c>
      <c r="C999" s="30" t="s">
        <v>84</v>
      </c>
      <c r="D999" s="36" t="s">
        <v>434</v>
      </c>
      <c r="E999" s="30" t="s">
        <v>433</v>
      </c>
      <c r="F999" s="30" t="s">
        <v>247</v>
      </c>
      <c r="G999" s="35">
        <f>VLOOKUP(D999,'[1]prix BPU_otut_marché'!$D:$F,3,FALSE)</f>
        <v>1391.22</v>
      </c>
      <c r="H999" s="35"/>
      <c r="I999" s="33">
        <v>45821</v>
      </c>
      <c r="J999" s="34"/>
      <c r="K999" s="33">
        <v>46186</v>
      </c>
      <c r="L999" s="32"/>
      <c r="M999" s="33">
        <v>46551</v>
      </c>
      <c r="N999" s="32"/>
      <c r="O999" s="31">
        <v>46917</v>
      </c>
      <c r="P999" s="30">
        <v>1</v>
      </c>
      <c r="Q999" s="30"/>
    </row>
    <row r="1000" spans="1:17" x14ac:dyDescent="0.2">
      <c r="A1000" s="54">
        <v>2433035</v>
      </c>
      <c r="B1000" s="30" t="s">
        <v>27</v>
      </c>
      <c r="C1000" s="30" t="s">
        <v>84</v>
      </c>
      <c r="D1000" s="36" t="s">
        <v>432</v>
      </c>
      <c r="E1000" s="30" t="s">
        <v>431</v>
      </c>
      <c r="F1000" s="30" t="s">
        <v>247</v>
      </c>
      <c r="G1000" s="35">
        <f>VLOOKUP(D1000,'[1]prix BPU_otut_marché'!$D:$F,3,FALSE)</f>
        <v>2829.2</v>
      </c>
      <c r="H1000" s="35"/>
      <c r="I1000" s="33">
        <v>45821</v>
      </c>
      <c r="J1000" s="34"/>
      <c r="K1000" s="33">
        <v>46186</v>
      </c>
      <c r="L1000" s="32"/>
      <c r="M1000" s="33">
        <v>46551</v>
      </c>
      <c r="N1000" s="32"/>
      <c r="O1000" s="31">
        <v>46917</v>
      </c>
      <c r="P1000" s="30">
        <v>1</v>
      </c>
      <c r="Q1000" s="30"/>
    </row>
    <row r="1001" spans="1:17" x14ac:dyDescent="0.2">
      <c r="A1001" s="54">
        <v>2433035</v>
      </c>
      <c r="B1001" s="30" t="s">
        <v>27</v>
      </c>
      <c r="C1001" s="30" t="s">
        <v>84</v>
      </c>
      <c r="D1001" s="36" t="s">
        <v>430</v>
      </c>
      <c r="E1001" s="30" t="s">
        <v>429</v>
      </c>
      <c r="F1001" s="30" t="s">
        <v>298</v>
      </c>
      <c r="G1001" s="35">
        <f>VLOOKUP(D1001,'[1]prix BPU_otut_marché'!$D:$F,3,FALSE)</f>
        <v>2763.74</v>
      </c>
      <c r="H1001" s="35"/>
      <c r="I1001" s="33">
        <v>45821</v>
      </c>
      <c r="J1001" s="34"/>
      <c r="K1001" s="33">
        <v>46186</v>
      </c>
      <c r="L1001" s="32"/>
      <c r="M1001" s="33">
        <v>46551</v>
      </c>
      <c r="N1001" s="32"/>
      <c r="O1001" s="31">
        <v>46917</v>
      </c>
      <c r="P1001" s="30">
        <v>1</v>
      </c>
      <c r="Q1001" s="30"/>
    </row>
    <row r="1002" spans="1:17" x14ac:dyDescent="0.2">
      <c r="A1002" s="54">
        <v>2433035</v>
      </c>
      <c r="B1002" s="30" t="s">
        <v>27</v>
      </c>
      <c r="C1002" s="30" t="s">
        <v>84</v>
      </c>
      <c r="D1002" s="36" t="s">
        <v>428</v>
      </c>
      <c r="E1002" s="30" t="s">
        <v>427</v>
      </c>
      <c r="F1002" s="30" t="s">
        <v>298</v>
      </c>
      <c r="G1002" s="35">
        <f>VLOOKUP(D1002,'[1]prix BPU_otut_marché'!$D:$F,3,FALSE)</f>
        <v>2666.07</v>
      </c>
      <c r="H1002" s="35"/>
      <c r="I1002" s="33">
        <v>45821</v>
      </c>
      <c r="J1002" s="34"/>
      <c r="K1002" s="33">
        <v>46186</v>
      </c>
      <c r="L1002" s="32"/>
      <c r="M1002" s="33">
        <v>46551</v>
      </c>
      <c r="N1002" s="32"/>
      <c r="O1002" s="31">
        <v>46917</v>
      </c>
      <c r="P1002" s="30">
        <v>1</v>
      </c>
      <c r="Q1002" s="30"/>
    </row>
    <row r="1003" spans="1:17" x14ac:dyDescent="0.2">
      <c r="A1003" s="54">
        <v>2433035</v>
      </c>
      <c r="B1003" s="30" t="s">
        <v>27</v>
      </c>
      <c r="C1003" s="30" t="s">
        <v>84</v>
      </c>
      <c r="D1003" s="36" t="s">
        <v>426</v>
      </c>
      <c r="E1003" s="30" t="s">
        <v>425</v>
      </c>
      <c r="F1003" s="30" t="s">
        <v>298</v>
      </c>
      <c r="G1003" s="35">
        <f>VLOOKUP(D1003,'[1]prix BPU_otut_marché'!$D:$F,3,FALSE)</f>
        <v>1061.8599999999999</v>
      </c>
      <c r="H1003" s="35"/>
      <c r="I1003" s="33">
        <v>45821</v>
      </c>
      <c r="J1003" s="34"/>
      <c r="K1003" s="33">
        <v>46186</v>
      </c>
      <c r="L1003" s="32"/>
      <c r="M1003" s="33">
        <v>46551</v>
      </c>
      <c r="N1003" s="32"/>
      <c r="O1003" s="31">
        <v>46917</v>
      </c>
      <c r="P1003" s="30">
        <v>1</v>
      </c>
      <c r="Q1003" s="30"/>
    </row>
    <row r="1004" spans="1:17" x14ac:dyDescent="0.2">
      <c r="A1004" s="54">
        <v>2433035</v>
      </c>
      <c r="B1004" s="30" t="s">
        <v>27</v>
      </c>
      <c r="C1004" s="30" t="s">
        <v>84</v>
      </c>
      <c r="D1004" s="36" t="s">
        <v>424</v>
      </c>
      <c r="E1004" s="30" t="s">
        <v>423</v>
      </c>
      <c r="F1004" s="30" t="s">
        <v>298</v>
      </c>
      <c r="G1004" s="35">
        <f>VLOOKUP(D1004,'[1]prix BPU_otut_marché'!$D:$F,3,FALSE)</f>
        <v>1391.22</v>
      </c>
      <c r="H1004" s="35"/>
      <c r="I1004" s="33">
        <v>45821</v>
      </c>
      <c r="J1004" s="34"/>
      <c r="K1004" s="33">
        <v>46186</v>
      </c>
      <c r="L1004" s="32"/>
      <c r="M1004" s="33">
        <v>46551</v>
      </c>
      <c r="N1004" s="32"/>
      <c r="O1004" s="31">
        <v>46917</v>
      </c>
      <c r="P1004" s="30">
        <v>1</v>
      </c>
      <c r="Q1004" s="30"/>
    </row>
    <row r="1005" spans="1:17" x14ac:dyDescent="0.2">
      <c r="A1005" s="54">
        <v>2433035</v>
      </c>
      <c r="B1005" s="30" t="s">
        <v>27</v>
      </c>
      <c r="C1005" s="30" t="s">
        <v>84</v>
      </c>
      <c r="D1005" s="36" t="s">
        <v>422</v>
      </c>
      <c r="E1005" s="30" t="s">
        <v>421</v>
      </c>
      <c r="F1005" s="30" t="s">
        <v>247</v>
      </c>
      <c r="G1005" s="35">
        <f>VLOOKUP(D1005,'[1]prix BPU_otut_marché'!$D:$F,3,FALSE)</f>
        <v>1418.24</v>
      </c>
      <c r="H1005" s="35"/>
      <c r="I1005" s="33">
        <v>45821</v>
      </c>
      <c r="J1005" s="34"/>
      <c r="K1005" s="33">
        <v>46186</v>
      </c>
      <c r="L1005" s="32"/>
      <c r="M1005" s="33">
        <v>46551</v>
      </c>
      <c r="N1005" s="32"/>
      <c r="O1005" s="31">
        <v>46917</v>
      </c>
      <c r="P1005" s="30">
        <v>1</v>
      </c>
      <c r="Q1005" s="30"/>
    </row>
    <row r="1006" spans="1:17" x14ac:dyDescent="0.2">
      <c r="A1006" s="54">
        <v>2433035</v>
      </c>
      <c r="B1006" s="30" t="s">
        <v>27</v>
      </c>
      <c r="C1006" s="30" t="s">
        <v>84</v>
      </c>
      <c r="D1006" s="36" t="s">
        <v>420</v>
      </c>
      <c r="E1006" s="30" t="s">
        <v>419</v>
      </c>
      <c r="F1006" s="30" t="s">
        <v>56</v>
      </c>
      <c r="G1006" s="35">
        <f>VLOOKUP(D1006,'[1]prix BPU_otut_marché'!$D:$F,3,FALSE)</f>
        <v>1502</v>
      </c>
      <c r="H1006" s="35"/>
      <c r="I1006" s="33">
        <v>45821</v>
      </c>
      <c r="J1006" s="34"/>
      <c r="K1006" s="33">
        <v>46186</v>
      </c>
      <c r="L1006" s="32"/>
      <c r="M1006" s="33">
        <v>46551</v>
      </c>
      <c r="N1006" s="32"/>
      <c r="O1006" s="31">
        <v>46917</v>
      </c>
      <c r="P1006" s="30">
        <v>1</v>
      </c>
      <c r="Q1006" s="30"/>
    </row>
    <row r="1007" spans="1:17" x14ac:dyDescent="0.2">
      <c r="A1007" s="54">
        <v>2433035</v>
      </c>
      <c r="B1007" s="30" t="s">
        <v>27</v>
      </c>
      <c r="C1007" s="30" t="s">
        <v>84</v>
      </c>
      <c r="D1007" s="36" t="s">
        <v>418</v>
      </c>
      <c r="E1007" s="30" t="s">
        <v>417</v>
      </c>
      <c r="F1007" s="30" t="s">
        <v>242</v>
      </c>
      <c r="G1007" s="35">
        <f>VLOOKUP(D1007,'[1]prix BPU_otut_marché'!$D:$F,3,FALSE)</f>
        <v>1208.3599999999999</v>
      </c>
      <c r="H1007" s="35"/>
      <c r="I1007" s="33">
        <v>45821</v>
      </c>
      <c r="J1007" s="34"/>
      <c r="K1007" s="33">
        <v>46186</v>
      </c>
      <c r="L1007" s="32"/>
      <c r="M1007" s="33">
        <v>46551</v>
      </c>
      <c r="N1007" s="32"/>
      <c r="O1007" s="31">
        <v>46917</v>
      </c>
      <c r="P1007" s="30">
        <v>1</v>
      </c>
      <c r="Q1007" s="30"/>
    </row>
    <row r="1008" spans="1:17" x14ac:dyDescent="0.2">
      <c r="A1008" s="54">
        <v>2433035</v>
      </c>
      <c r="B1008" s="30" t="s">
        <v>27</v>
      </c>
      <c r="C1008" s="30" t="s">
        <v>84</v>
      </c>
      <c r="D1008" s="36" t="s">
        <v>416</v>
      </c>
      <c r="E1008" s="30" t="s">
        <v>415</v>
      </c>
      <c r="F1008" s="30" t="s">
        <v>242</v>
      </c>
      <c r="G1008" s="35">
        <f>VLOOKUP(D1008,'[1]prix BPU_otut_marché'!$D:$F,3,FALSE)</f>
        <v>1246.8</v>
      </c>
      <c r="H1008" s="35"/>
      <c r="I1008" s="33">
        <v>45821</v>
      </c>
      <c r="J1008" s="34"/>
      <c r="K1008" s="33">
        <v>46186</v>
      </c>
      <c r="L1008" s="32"/>
      <c r="M1008" s="33">
        <v>46551</v>
      </c>
      <c r="N1008" s="32"/>
      <c r="O1008" s="31">
        <v>46917</v>
      </c>
      <c r="P1008" s="30">
        <v>1</v>
      </c>
      <c r="Q1008" s="30"/>
    </row>
    <row r="1009" spans="1:17" x14ac:dyDescent="0.2">
      <c r="A1009" s="54">
        <v>2433035</v>
      </c>
      <c r="B1009" s="30" t="s">
        <v>27</v>
      </c>
      <c r="C1009" s="30" t="s">
        <v>84</v>
      </c>
      <c r="D1009" s="36" t="s">
        <v>414</v>
      </c>
      <c r="E1009" s="30" t="s">
        <v>413</v>
      </c>
      <c r="F1009" s="30" t="s">
        <v>242</v>
      </c>
      <c r="G1009" s="35">
        <f>VLOOKUP(D1009,'[1]prix BPU_otut_marché'!$D:$F,3,FALSE)</f>
        <v>1355.9</v>
      </c>
      <c r="H1009" s="35"/>
      <c r="I1009" s="33">
        <v>45821</v>
      </c>
      <c r="J1009" s="34"/>
      <c r="K1009" s="33">
        <v>46186</v>
      </c>
      <c r="L1009" s="32"/>
      <c r="M1009" s="33">
        <v>46551</v>
      </c>
      <c r="N1009" s="32"/>
      <c r="O1009" s="31">
        <v>46917</v>
      </c>
      <c r="P1009" s="30">
        <v>1</v>
      </c>
      <c r="Q1009" s="30"/>
    </row>
    <row r="1010" spans="1:17" x14ac:dyDescent="0.2">
      <c r="A1010" s="54">
        <v>2433035</v>
      </c>
      <c r="B1010" s="30" t="s">
        <v>27</v>
      </c>
      <c r="C1010" s="30" t="s">
        <v>84</v>
      </c>
      <c r="D1010" s="36" t="s">
        <v>412</v>
      </c>
      <c r="E1010" s="30" t="s">
        <v>411</v>
      </c>
      <c r="F1010" s="30" t="s">
        <v>242</v>
      </c>
      <c r="G1010" s="35">
        <f>VLOOKUP(D1010,'[1]prix BPU_otut_marché'!$D:$F,3,FALSE)</f>
        <v>1097.18</v>
      </c>
      <c r="H1010" s="35"/>
      <c r="I1010" s="33">
        <v>45821</v>
      </c>
      <c r="J1010" s="34"/>
      <c r="K1010" s="33">
        <v>46186</v>
      </c>
      <c r="L1010" s="32"/>
      <c r="M1010" s="33">
        <v>46551</v>
      </c>
      <c r="N1010" s="32"/>
      <c r="O1010" s="31">
        <v>46917</v>
      </c>
      <c r="P1010" s="30">
        <v>1</v>
      </c>
      <c r="Q1010" s="30"/>
    </row>
    <row r="1011" spans="1:17" x14ac:dyDescent="0.2">
      <c r="A1011" s="54">
        <v>2433035</v>
      </c>
      <c r="B1011" s="30" t="s">
        <v>27</v>
      </c>
      <c r="C1011" s="30" t="s">
        <v>84</v>
      </c>
      <c r="D1011" s="36" t="s">
        <v>410</v>
      </c>
      <c r="E1011" s="30" t="s">
        <v>409</v>
      </c>
      <c r="F1011" s="30" t="s">
        <v>242</v>
      </c>
      <c r="G1011" s="35">
        <f>VLOOKUP(D1011,'[1]prix BPU_otut_marché'!$D:$F,3,FALSE)</f>
        <v>1432.78</v>
      </c>
      <c r="H1011" s="35"/>
      <c r="I1011" s="33">
        <v>45821</v>
      </c>
      <c r="J1011" s="34"/>
      <c r="K1011" s="33">
        <v>46186</v>
      </c>
      <c r="L1011" s="32"/>
      <c r="M1011" s="33">
        <v>46551</v>
      </c>
      <c r="N1011" s="32"/>
      <c r="O1011" s="31">
        <v>46917</v>
      </c>
      <c r="P1011" s="30">
        <v>1</v>
      </c>
      <c r="Q1011" s="30"/>
    </row>
    <row r="1012" spans="1:17" x14ac:dyDescent="0.2">
      <c r="A1012" s="54">
        <v>2433035</v>
      </c>
      <c r="B1012" s="30" t="s">
        <v>27</v>
      </c>
      <c r="C1012" s="30" t="s">
        <v>84</v>
      </c>
      <c r="D1012" s="36" t="s">
        <v>408</v>
      </c>
      <c r="E1012" s="30" t="s">
        <v>407</v>
      </c>
      <c r="F1012" s="30" t="s">
        <v>242</v>
      </c>
      <c r="G1012" s="35">
        <f>VLOOKUP(D1012,'[1]prix BPU_otut_marché'!$D:$F,3,FALSE)</f>
        <v>1767.34</v>
      </c>
      <c r="H1012" s="35"/>
      <c r="I1012" s="33">
        <v>45821</v>
      </c>
      <c r="J1012" s="34"/>
      <c r="K1012" s="33">
        <v>46186</v>
      </c>
      <c r="L1012" s="32"/>
      <c r="M1012" s="33">
        <v>46551</v>
      </c>
      <c r="N1012" s="32"/>
      <c r="O1012" s="31">
        <v>46917</v>
      </c>
      <c r="P1012" s="30">
        <v>1</v>
      </c>
      <c r="Q1012" s="30"/>
    </row>
    <row r="1013" spans="1:17" x14ac:dyDescent="0.2">
      <c r="A1013" s="54">
        <v>2433035</v>
      </c>
      <c r="B1013" s="30" t="s">
        <v>27</v>
      </c>
      <c r="C1013" s="30" t="s">
        <v>84</v>
      </c>
      <c r="D1013" s="36" t="s">
        <v>406</v>
      </c>
      <c r="E1013" s="30" t="s">
        <v>405</v>
      </c>
      <c r="F1013" s="30" t="s">
        <v>242</v>
      </c>
      <c r="G1013" s="35">
        <f>VLOOKUP(D1013,'[1]prix BPU_otut_marché'!$D:$F,3,FALSE)</f>
        <v>989.13</v>
      </c>
      <c r="H1013" s="35"/>
      <c r="I1013" s="33">
        <v>45821</v>
      </c>
      <c r="J1013" s="34"/>
      <c r="K1013" s="33">
        <v>46186</v>
      </c>
      <c r="L1013" s="32"/>
      <c r="M1013" s="33">
        <v>46551</v>
      </c>
      <c r="N1013" s="32"/>
      <c r="O1013" s="31">
        <v>46917</v>
      </c>
      <c r="P1013" s="30">
        <v>1</v>
      </c>
      <c r="Q1013" s="30"/>
    </row>
    <row r="1014" spans="1:17" x14ac:dyDescent="0.2">
      <c r="A1014" s="54">
        <v>2433035</v>
      </c>
      <c r="B1014" s="30" t="s">
        <v>27</v>
      </c>
      <c r="C1014" s="30" t="s">
        <v>84</v>
      </c>
      <c r="D1014" s="36" t="s">
        <v>404</v>
      </c>
      <c r="E1014" s="30" t="s">
        <v>403</v>
      </c>
      <c r="F1014" s="30" t="s">
        <v>242</v>
      </c>
      <c r="G1014" s="35">
        <f>VLOOKUP(D1014,'[1]prix BPU_otut_marché'!$D:$F,3,FALSE)</f>
        <v>1210.44</v>
      </c>
      <c r="H1014" s="35"/>
      <c r="I1014" s="33">
        <v>45821</v>
      </c>
      <c r="J1014" s="34"/>
      <c r="K1014" s="33">
        <v>46186</v>
      </c>
      <c r="L1014" s="32"/>
      <c r="M1014" s="33">
        <v>46551</v>
      </c>
      <c r="N1014" s="32"/>
      <c r="O1014" s="31">
        <v>46917</v>
      </c>
      <c r="P1014" s="30">
        <v>1</v>
      </c>
      <c r="Q1014" s="30"/>
    </row>
    <row r="1015" spans="1:17" x14ac:dyDescent="0.2">
      <c r="A1015" s="54">
        <v>2433035</v>
      </c>
      <c r="B1015" s="30" t="s">
        <v>27</v>
      </c>
      <c r="C1015" s="30" t="s">
        <v>84</v>
      </c>
      <c r="D1015" s="36" t="s">
        <v>402</v>
      </c>
      <c r="E1015" s="30" t="s">
        <v>401</v>
      </c>
      <c r="F1015" s="30" t="s">
        <v>242</v>
      </c>
      <c r="G1015" s="35">
        <f>VLOOKUP(D1015,'[1]prix BPU_otut_marché'!$D:$F,3,FALSE)</f>
        <v>928.87</v>
      </c>
      <c r="H1015" s="35"/>
      <c r="I1015" s="33">
        <v>45821</v>
      </c>
      <c r="J1015" s="34"/>
      <c r="K1015" s="33">
        <v>46186</v>
      </c>
      <c r="L1015" s="32"/>
      <c r="M1015" s="33">
        <v>46551</v>
      </c>
      <c r="N1015" s="32"/>
      <c r="O1015" s="31">
        <v>46917</v>
      </c>
      <c r="P1015" s="30">
        <v>1</v>
      </c>
      <c r="Q1015" s="30"/>
    </row>
    <row r="1016" spans="1:17" x14ac:dyDescent="0.2">
      <c r="A1016" s="54">
        <v>2433035</v>
      </c>
      <c r="B1016" s="30" t="s">
        <v>27</v>
      </c>
      <c r="C1016" s="30" t="s">
        <v>84</v>
      </c>
      <c r="D1016" s="36" t="s">
        <v>400</v>
      </c>
      <c r="E1016" s="30" t="s">
        <v>399</v>
      </c>
      <c r="F1016" s="30" t="s">
        <v>242</v>
      </c>
      <c r="G1016" s="35">
        <f>VLOOKUP(D1016,'[1]prix BPU_otut_marché'!$D:$F,3,FALSE)</f>
        <v>929.91</v>
      </c>
      <c r="H1016" s="35"/>
      <c r="I1016" s="33">
        <v>45821</v>
      </c>
      <c r="J1016" s="34"/>
      <c r="K1016" s="33">
        <v>46186</v>
      </c>
      <c r="L1016" s="32"/>
      <c r="M1016" s="33">
        <v>46551</v>
      </c>
      <c r="N1016" s="32"/>
      <c r="O1016" s="31">
        <v>46917</v>
      </c>
      <c r="P1016" s="30">
        <v>1</v>
      </c>
      <c r="Q1016" s="30"/>
    </row>
    <row r="1017" spans="1:17" x14ac:dyDescent="0.2">
      <c r="A1017" s="54">
        <v>2433035</v>
      </c>
      <c r="B1017" s="30" t="s">
        <v>27</v>
      </c>
      <c r="C1017" s="30" t="s">
        <v>84</v>
      </c>
      <c r="D1017" s="36" t="s">
        <v>398</v>
      </c>
      <c r="E1017" s="30" t="s">
        <v>397</v>
      </c>
      <c r="F1017" s="30" t="s">
        <v>242</v>
      </c>
      <c r="G1017" s="35">
        <f>VLOOKUP(D1017,'[1]prix BPU_otut_marché'!$D:$F,3,FALSE)</f>
        <v>704.44</v>
      </c>
      <c r="H1017" s="35"/>
      <c r="I1017" s="33">
        <v>45821</v>
      </c>
      <c r="J1017" s="34"/>
      <c r="K1017" s="33">
        <v>46186</v>
      </c>
      <c r="L1017" s="32"/>
      <c r="M1017" s="33">
        <v>46551</v>
      </c>
      <c r="N1017" s="32"/>
      <c r="O1017" s="31">
        <v>46917</v>
      </c>
      <c r="P1017" s="30">
        <v>1</v>
      </c>
      <c r="Q1017" s="30"/>
    </row>
    <row r="1018" spans="1:17" x14ac:dyDescent="0.2">
      <c r="A1018" s="54">
        <v>2433035</v>
      </c>
      <c r="B1018" s="30" t="s">
        <v>27</v>
      </c>
      <c r="C1018" s="30" t="s">
        <v>84</v>
      </c>
      <c r="D1018" s="36" t="s">
        <v>396</v>
      </c>
      <c r="E1018" s="30" t="s">
        <v>395</v>
      </c>
      <c r="F1018" s="30" t="s">
        <v>242</v>
      </c>
      <c r="G1018" s="35">
        <f>VLOOKUP(D1018,'[1]prix BPU_otut_marché'!$D:$F,3,FALSE)</f>
        <v>401.05</v>
      </c>
      <c r="H1018" s="35"/>
      <c r="I1018" s="33">
        <v>45821</v>
      </c>
      <c r="J1018" s="34"/>
      <c r="K1018" s="33">
        <v>46186</v>
      </c>
      <c r="L1018" s="32"/>
      <c r="M1018" s="33">
        <v>46551</v>
      </c>
      <c r="N1018" s="32"/>
      <c r="O1018" s="31">
        <v>46917</v>
      </c>
      <c r="P1018" s="30">
        <v>1</v>
      </c>
      <c r="Q1018" s="30"/>
    </row>
    <row r="1019" spans="1:17" x14ac:dyDescent="0.2">
      <c r="A1019" s="54">
        <v>2433035</v>
      </c>
      <c r="B1019" s="30" t="s">
        <v>27</v>
      </c>
      <c r="C1019" s="30" t="s">
        <v>84</v>
      </c>
      <c r="D1019" s="36" t="s">
        <v>394</v>
      </c>
      <c r="E1019" s="30" t="s">
        <v>393</v>
      </c>
      <c r="F1019" s="30" t="s">
        <v>242</v>
      </c>
      <c r="G1019" s="35">
        <f>VLOOKUP(D1019,'[1]prix BPU_otut_marché'!$D:$F,3,FALSE)</f>
        <v>1432.78</v>
      </c>
      <c r="H1019" s="35"/>
      <c r="I1019" s="33">
        <v>45821</v>
      </c>
      <c r="J1019" s="34"/>
      <c r="K1019" s="33">
        <v>46186</v>
      </c>
      <c r="L1019" s="32"/>
      <c r="M1019" s="33">
        <v>46551</v>
      </c>
      <c r="N1019" s="32"/>
      <c r="O1019" s="31">
        <v>46917</v>
      </c>
      <c r="P1019" s="30">
        <v>1</v>
      </c>
      <c r="Q1019" s="30"/>
    </row>
    <row r="1020" spans="1:17" x14ac:dyDescent="0.2">
      <c r="A1020" s="54">
        <v>2433035</v>
      </c>
      <c r="B1020" s="30" t="s">
        <v>27</v>
      </c>
      <c r="C1020" s="30" t="s">
        <v>84</v>
      </c>
      <c r="D1020" s="36" t="s">
        <v>392</v>
      </c>
      <c r="E1020" s="30" t="s">
        <v>391</v>
      </c>
      <c r="F1020" s="30" t="s">
        <v>242</v>
      </c>
      <c r="G1020" s="35">
        <f>VLOOKUP(D1020,'[1]prix BPU_otut_marché'!$D:$F,3,FALSE)</f>
        <v>936.14</v>
      </c>
      <c r="H1020" s="35"/>
      <c r="I1020" s="33">
        <v>45821</v>
      </c>
      <c r="J1020" s="34"/>
      <c r="K1020" s="33">
        <v>46186</v>
      </c>
      <c r="L1020" s="32"/>
      <c r="M1020" s="33">
        <v>46551</v>
      </c>
      <c r="N1020" s="32"/>
      <c r="O1020" s="31">
        <v>46917</v>
      </c>
      <c r="P1020" s="30">
        <v>1</v>
      </c>
      <c r="Q1020" s="30"/>
    </row>
    <row r="1021" spans="1:17" x14ac:dyDescent="0.2">
      <c r="A1021" s="54">
        <v>2433035</v>
      </c>
      <c r="B1021" s="30" t="s">
        <v>27</v>
      </c>
      <c r="C1021" s="30" t="s">
        <v>84</v>
      </c>
      <c r="D1021" s="36" t="s">
        <v>390</v>
      </c>
      <c r="E1021" s="30" t="s">
        <v>389</v>
      </c>
      <c r="F1021" s="30" t="s">
        <v>242</v>
      </c>
      <c r="G1021" s="35">
        <f>VLOOKUP(D1021,'[1]prix BPU_otut_marché'!$D:$F,3,FALSE)</f>
        <v>936.14</v>
      </c>
      <c r="H1021" s="35"/>
      <c r="I1021" s="33">
        <v>45821</v>
      </c>
      <c r="J1021" s="34"/>
      <c r="K1021" s="33">
        <v>46186</v>
      </c>
      <c r="L1021" s="32"/>
      <c r="M1021" s="33">
        <v>46551</v>
      </c>
      <c r="N1021" s="32"/>
      <c r="O1021" s="31">
        <v>46917</v>
      </c>
      <c r="P1021" s="30">
        <v>1</v>
      </c>
      <c r="Q1021" s="30"/>
    </row>
    <row r="1022" spans="1:17" x14ac:dyDescent="0.2">
      <c r="A1022" s="54">
        <v>2433035</v>
      </c>
      <c r="B1022" s="30" t="s">
        <v>27</v>
      </c>
      <c r="C1022" s="30" t="s">
        <v>84</v>
      </c>
      <c r="D1022" s="36" t="s">
        <v>388</v>
      </c>
      <c r="E1022" s="30" t="s">
        <v>387</v>
      </c>
      <c r="F1022" s="30" t="s">
        <v>242</v>
      </c>
      <c r="G1022" s="35">
        <f>VLOOKUP(D1022,'[1]prix BPU_otut_marché'!$D:$F,3,FALSE)</f>
        <v>1639.54</v>
      </c>
      <c r="H1022" s="35"/>
      <c r="I1022" s="33">
        <v>45821</v>
      </c>
      <c r="J1022" s="34"/>
      <c r="K1022" s="33">
        <v>46186</v>
      </c>
      <c r="L1022" s="32"/>
      <c r="M1022" s="33">
        <v>46551</v>
      </c>
      <c r="N1022" s="32"/>
      <c r="O1022" s="31">
        <v>46917</v>
      </c>
      <c r="P1022" s="30">
        <v>1</v>
      </c>
      <c r="Q1022" s="30"/>
    </row>
    <row r="1023" spans="1:17" x14ac:dyDescent="0.2">
      <c r="A1023" s="54">
        <v>2433035</v>
      </c>
      <c r="B1023" s="30" t="s">
        <v>27</v>
      </c>
      <c r="C1023" s="30" t="s">
        <v>84</v>
      </c>
      <c r="D1023" s="36" t="s">
        <v>386</v>
      </c>
      <c r="E1023" s="30" t="s">
        <v>385</v>
      </c>
      <c r="F1023" s="30" t="s">
        <v>242</v>
      </c>
      <c r="G1023" s="35">
        <f>VLOOKUP(D1023,'[1]prix BPU_otut_marché'!$D:$F,3,FALSE)</f>
        <v>1211.47</v>
      </c>
      <c r="H1023" s="35"/>
      <c r="I1023" s="33">
        <v>45821</v>
      </c>
      <c r="J1023" s="34"/>
      <c r="K1023" s="33">
        <v>46186</v>
      </c>
      <c r="L1023" s="32"/>
      <c r="M1023" s="33">
        <v>46551</v>
      </c>
      <c r="N1023" s="32"/>
      <c r="O1023" s="31">
        <v>46917</v>
      </c>
      <c r="P1023" s="30">
        <v>1</v>
      </c>
      <c r="Q1023" s="30"/>
    </row>
    <row r="1024" spans="1:17" x14ac:dyDescent="0.2">
      <c r="A1024" s="54">
        <v>2433035</v>
      </c>
      <c r="B1024" s="30" t="s">
        <v>27</v>
      </c>
      <c r="C1024" s="30" t="s">
        <v>84</v>
      </c>
      <c r="D1024" s="36" t="s">
        <v>384</v>
      </c>
      <c r="E1024" s="30" t="s">
        <v>383</v>
      </c>
      <c r="F1024" s="30" t="s">
        <v>242</v>
      </c>
      <c r="G1024" s="35">
        <f>VLOOKUP(D1024,'[1]prix BPU_otut_marché'!$D:$F,3,FALSE)</f>
        <v>922.63</v>
      </c>
      <c r="H1024" s="35"/>
      <c r="I1024" s="33">
        <v>45821</v>
      </c>
      <c r="J1024" s="34"/>
      <c r="K1024" s="33">
        <v>46186</v>
      </c>
      <c r="L1024" s="32"/>
      <c r="M1024" s="33">
        <v>46551</v>
      </c>
      <c r="N1024" s="32"/>
      <c r="O1024" s="31">
        <v>46917</v>
      </c>
      <c r="P1024" s="30">
        <v>1</v>
      </c>
      <c r="Q1024" s="30"/>
    </row>
    <row r="1025" spans="1:17" x14ac:dyDescent="0.2">
      <c r="A1025" s="54">
        <v>2433035</v>
      </c>
      <c r="B1025" s="30" t="s">
        <v>27</v>
      </c>
      <c r="C1025" s="30" t="s">
        <v>84</v>
      </c>
      <c r="D1025" s="36" t="s">
        <v>382</v>
      </c>
      <c r="E1025" s="30" t="s">
        <v>381</v>
      </c>
      <c r="F1025" s="30" t="s">
        <v>185</v>
      </c>
      <c r="G1025" s="35">
        <f>VLOOKUP(D1025,'[1]prix BPU_otut_marché'!$D:$F,3,FALSE)</f>
        <v>929.91</v>
      </c>
      <c r="H1025" s="35"/>
      <c r="I1025" s="33">
        <v>45821</v>
      </c>
      <c r="J1025" s="34"/>
      <c r="K1025" s="33">
        <v>46186</v>
      </c>
      <c r="L1025" s="32"/>
      <c r="M1025" s="33">
        <v>46551</v>
      </c>
      <c r="N1025" s="32"/>
      <c r="O1025" s="31">
        <v>46917</v>
      </c>
      <c r="P1025" s="30">
        <v>1</v>
      </c>
      <c r="Q1025" s="30"/>
    </row>
    <row r="1026" spans="1:17" x14ac:dyDescent="0.2">
      <c r="A1026" s="54">
        <v>2433035</v>
      </c>
      <c r="B1026" s="30" t="s">
        <v>27</v>
      </c>
      <c r="C1026" s="30" t="s">
        <v>84</v>
      </c>
      <c r="D1026" s="36" t="s">
        <v>380</v>
      </c>
      <c r="E1026" s="30" t="s">
        <v>379</v>
      </c>
      <c r="F1026" s="30" t="s">
        <v>185</v>
      </c>
      <c r="G1026" s="35">
        <f>VLOOKUP(D1026,'[1]prix BPU_otut_marché'!$D:$F,3,FALSE)</f>
        <v>929.91</v>
      </c>
      <c r="H1026" s="35"/>
      <c r="I1026" s="33">
        <v>45821</v>
      </c>
      <c r="J1026" s="34"/>
      <c r="K1026" s="33">
        <v>46186</v>
      </c>
      <c r="L1026" s="32"/>
      <c r="M1026" s="33">
        <v>46551</v>
      </c>
      <c r="N1026" s="32"/>
      <c r="O1026" s="31">
        <v>46917</v>
      </c>
      <c r="P1026" s="30">
        <v>1</v>
      </c>
      <c r="Q1026" s="30"/>
    </row>
    <row r="1027" spans="1:17" x14ac:dyDescent="0.2">
      <c r="A1027" s="54">
        <v>2433035</v>
      </c>
      <c r="B1027" s="30" t="s">
        <v>27</v>
      </c>
      <c r="C1027" s="30" t="s">
        <v>84</v>
      </c>
      <c r="D1027" s="36" t="s">
        <v>378</v>
      </c>
      <c r="E1027" s="30" t="s">
        <v>377</v>
      </c>
      <c r="F1027" s="30" t="s">
        <v>185</v>
      </c>
      <c r="G1027" s="35">
        <f>VLOOKUP(D1027,'[1]prix BPU_otut_marché'!$D:$F,3,FALSE)</f>
        <v>861.33</v>
      </c>
      <c r="H1027" s="35"/>
      <c r="I1027" s="33">
        <v>45821</v>
      </c>
      <c r="J1027" s="34"/>
      <c r="K1027" s="33">
        <v>46186</v>
      </c>
      <c r="L1027" s="32"/>
      <c r="M1027" s="33">
        <v>46551</v>
      </c>
      <c r="N1027" s="32"/>
      <c r="O1027" s="31">
        <v>46917</v>
      </c>
      <c r="P1027" s="30">
        <v>1</v>
      </c>
      <c r="Q1027" s="30"/>
    </row>
    <row r="1028" spans="1:17" x14ac:dyDescent="0.2">
      <c r="A1028" s="54">
        <v>2433035</v>
      </c>
      <c r="B1028" s="30" t="s">
        <v>27</v>
      </c>
      <c r="C1028" s="30" t="s">
        <v>84</v>
      </c>
      <c r="D1028" s="36" t="s">
        <v>376</v>
      </c>
      <c r="E1028" s="30" t="s">
        <v>375</v>
      </c>
      <c r="F1028" s="30" t="s">
        <v>118</v>
      </c>
      <c r="G1028" s="35">
        <f>VLOOKUP(D1028,'[1]prix BPU_otut_marché'!$D:$F,3,FALSE)</f>
        <v>1562.66</v>
      </c>
      <c r="H1028" s="35"/>
      <c r="I1028" s="33">
        <v>45821</v>
      </c>
      <c r="J1028" s="34"/>
      <c r="K1028" s="33">
        <v>46186</v>
      </c>
      <c r="L1028" s="32"/>
      <c r="M1028" s="33">
        <v>46551</v>
      </c>
      <c r="N1028" s="32"/>
      <c r="O1028" s="31">
        <v>46917</v>
      </c>
      <c r="P1028" s="30">
        <v>1</v>
      </c>
      <c r="Q1028" s="30"/>
    </row>
    <row r="1029" spans="1:17" x14ac:dyDescent="0.2">
      <c r="A1029" s="54">
        <v>2433035</v>
      </c>
      <c r="B1029" s="30" t="s">
        <v>27</v>
      </c>
      <c r="C1029" s="30" t="s">
        <v>84</v>
      </c>
      <c r="D1029" s="36" t="s">
        <v>374</v>
      </c>
      <c r="E1029" s="30" t="s">
        <v>373</v>
      </c>
      <c r="F1029" s="30" t="s">
        <v>247</v>
      </c>
      <c r="G1029" s="35">
        <f>VLOOKUP(D1029,'[1]prix BPU_otut_marché'!$D:$F,3,FALSE)</f>
        <v>926.79</v>
      </c>
      <c r="H1029" s="35"/>
      <c r="I1029" s="33">
        <v>45821</v>
      </c>
      <c r="J1029" s="34"/>
      <c r="K1029" s="33">
        <v>46186</v>
      </c>
      <c r="L1029" s="32"/>
      <c r="M1029" s="33">
        <v>46551</v>
      </c>
      <c r="N1029" s="32"/>
      <c r="O1029" s="31">
        <v>46917</v>
      </c>
      <c r="P1029" s="30">
        <v>1</v>
      </c>
      <c r="Q1029" s="30"/>
    </row>
    <row r="1030" spans="1:17" x14ac:dyDescent="0.2">
      <c r="A1030" s="54">
        <v>2433035</v>
      </c>
      <c r="B1030" s="30" t="s">
        <v>27</v>
      </c>
      <c r="C1030" s="30" t="s">
        <v>84</v>
      </c>
      <c r="D1030" s="36" t="s">
        <v>372</v>
      </c>
      <c r="E1030" s="30" t="s">
        <v>371</v>
      </c>
      <c r="F1030" s="30" t="s">
        <v>50</v>
      </c>
      <c r="G1030" s="35">
        <f>VLOOKUP(D1030,'[1]prix BPU_otut_marché'!$D:$F,3,FALSE)</f>
        <v>704.44</v>
      </c>
      <c r="H1030" s="35"/>
      <c r="I1030" s="33">
        <v>45821</v>
      </c>
      <c r="J1030" s="34"/>
      <c r="K1030" s="33">
        <v>46186</v>
      </c>
      <c r="L1030" s="32"/>
      <c r="M1030" s="33">
        <v>46551</v>
      </c>
      <c r="N1030" s="32"/>
      <c r="O1030" s="31">
        <v>46917</v>
      </c>
      <c r="P1030" s="30">
        <v>1</v>
      </c>
      <c r="Q1030" s="30"/>
    </row>
    <row r="1031" spans="1:17" x14ac:dyDescent="0.2">
      <c r="A1031" s="54">
        <v>2433035</v>
      </c>
      <c r="B1031" s="30" t="s">
        <v>27</v>
      </c>
      <c r="C1031" s="30" t="s">
        <v>84</v>
      </c>
      <c r="D1031" s="36" t="s">
        <v>370</v>
      </c>
      <c r="E1031" s="30" t="s">
        <v>369</v>
      </c>
      <c r="F1031" s="30" t="s">
        <v>242</v>
      </c>
      <c r="G1031" s="35">
        <f>VLOOKUP(D1031,'[1]prix BPU_otut_marché'!$D:$F,3,FALSE)</f>
        <v>1037.96</v>
      </c>
      <c r="H1031" s="35"/>
      <c r="I1031" s="33">
        <v>45821</v>
      </c>
      <c r="J1031" s="34"/>
      <c r="K1031" s="33">
        <v>46186</v>
      </c>
      <c r="L1031" s="32"/>
      <c r="M1031" s="33">
        <v>46551</v>
      </c>
      <c r="N1031" s="32"/>
      <c r="O1031" s="31">
        <v>46917</v>
      </c>
      <c r="P1031" s="30">
        <v>1</v>
      </c>
      <c r="Q1031" s="30"/>
    </row>
    <row r="1032" spans="1:17" x14ac:dyDescent="0.2">
      <c r="A1032" s="54">
        <v>2433035</v>
      </c>
      <c r="B1032" s="30" t="s">
        <v>27</v>
      </c>
      <c r="C1032" s="30" t="s">
        <v>84</v>
      </c>
      <c r="D1032" s="36" t="s">
        <v>368</v>
      </c>
      <c r="E1032" s="30" t="s">
        <v>367</v>
      </c>
      <c r="F1032" s="30" t="s">
        <v>57</v>
      </c>
      <c r="G1032" s="35">
        <f>VLOOKUP(D1032,'[1]prix BPU_otut_marché'!$D:$F,3,FALSE)</f>
        <v>5814.24</v>
      </c>
      <c r="H1032" s="35"/>
      <c r="I1032" s="33">
        <v>45821</v>
      </c>
      <c r="J1032" s="34"/>
      <c r="K1032" s="33">
        <v>46186</v>
      </c>
      <c r="L1032" s="32"/>
      <c r="M1032" s="33">
        <v>46551</v>
      </c>
      <c r="N1032" s="32"/>
      <c r="O1032" s="31">
        <v>46917</v>
      </c>
      <c r="P1032" s="30">
        <v>1</v>
      </c>
      <c r="Q1032" s="30"/>
    </row>
    <row r="1033" spans="1:17" x14ac:dyDescent="0.2">
      <c r="A1033" s="54">
        <v>2433035</v>
      </c>
      <c r="B1033" s="30" t="s">
        <v>27</v>
      </c>
      <c r="C1033" s="30" t="s">
        <v>84</v>
      </c>
      <c r="D1033" s="36" t="s">
        <v>366</v>
      </c>
      <c r="E1033" s="30" t="s">
        <v>365</v>
      </c>
      <c r="F1033" s="30" t="s">
        <v>48</v>
      </c>
      <c r="G1033" s="35">
        <f>VLOOKUP(D1033,'[1]prix BPU_otut_marché'!$D:$F,3,FALSE)</f>
        <v>1934.62</v>
      </c>
      <c r="H1033" s="35"/>
      <c r="I1033" s="33">
        <v>45821</v>
      </c>
      <c r="J1033" s="34"/>
      <c r="K1033" s="33">
        <v>46186</v>
      </c>
      <c r="L1033" s="32"/>
      <c r="M1033" s="33">
        <v>46551</v>
      </c>
      <c r="N1033" s="32"/>
      <c r="O1033" s="31">
        <v>46917</v>
      </c>
      <c r="P1033" s="30">
        <v>1</v>
      </c>
      <c r="Q1033" s="30"/>
    </row>
    <row r="1034" spans="1:17" x14ac:dyDescent="0.2">
      <c r="A1034" s="54">
        <v>2433035</v>
      </c>
      <c r="B1034" s="30" t="s">
        <v>27</v>
      </c>
      <c r="C1034" s="30" t="s">
        <v>84</v>
      </c>
      <c r="D1034" s="36" t="s">
        <v>364</v>
      </c>
      <c r="E1034" s="30" t="s">
        <v>363</v>
      </c>
      <c r="F1034" s="30" t="s">
        <v>49</v>
      </c>
      <c r="G1034" s="35">
        <f>VLOOKUP(D1034,'[1]prix BPU_otut_marché'!$D:$F,3,FALSE)</f>
        <v>231.7</v>
      </c>
      <c r="H1034" s="35"/>
      <c r="I1034" s="33">
        <v>45821</v>
      </c>
      <c r="J1034" s="34"/>
      <c r="K1034" s="33">
        <v>46186</v>
      </c>
      <c r="L1034" s="32"/>
      <c r="M1034" s="33">
        <v>46551</v>
      </c>
      <c r="N1034" s="32"/>
      <c r="O1034" s="31">
        <v>46917</v>
      </c>
      <c r="P1034" s="30">
        <v>1</v>
      </c>
      <c r="Q1034" s="30"/>
    </row>
    <row r="1035" spans="1:17" x14ac:dyDescent="0.2">
      <c r="A1035" s="54">
        <v>2433035</v>
      </c>
      <c r="B1035" s="30" t="s">
        <v>27</v>
      </c>
      <c r="C1035" s="30" t="s">
        <v>84</v>
      </c>
      <c r="D1035" s="36" t="s">
        <v>362</v>
      </c>
      <c r="E1035" s="30" t="s">
        <v>361</v>
      </c>
      <c r="F1035" s="30" t="s">
        <v>49</v>
      </c>
      <c r="G1035" s="35">
        <f>VLOOKUP(D1035,'[1]prix BPU_otut_marché'!$D:$F,3,FALSE)</f>
        <v>231.7</v>
      </c>
      <c r="H1035" s="35"/>
      <c r="I1035" s="33">
        <v>45821</v>
      </c>
      <c r="J1035" s="34"/>
      <c r="K1035" s="33">
        <v>46186</v>
      </c>
      <c r="L1035" s="32"/>
      <c r="M1035" s="33">
        <v>46551</v>
      </c>
      <c r="N1035" s="32"/>
      <c r="O1035" s="31">
        <v>46917</v>
      </c>
      <c r="P1035" s="30">
        <v>1</v>
      </c>
      <c r="Q1035" s="30"/>
    </row>
    <row r="1036" spans="1:17" x14ac:dyDescent="0.2">
      <c r="A1036" s="54">
        <v>2433035</v>
      </c>
      <c r="B1036" s="30" t="s">
        <v>27</v>
      </c>
      <c r="C1036" s="30" t="s">
        <v>84</v>
      </c>
      <c r="D1036" s="36" t="s">
        <v>360</v>
      </c>
      <c r="E1036" s="30" t="s">
        <v>359</v>
      </c>
      <c r="F1036" s="30" t="s">
        <v>231</v>
      </c>
      <c r="G1036" s="35">
        <f>VLOOKUP(D1036,'[1]prix BPU_otut_marché'!$D:$F,3,FALSE)</f>
        <v>3099.34</v>
      </c>
      <c r="H1036" s="35"/>
      <c r="I1036" s="33">
        <v>45821</v>
      </c>
      <c r="J1036" s="34"/>
      <c r="K1036" s="33">
        <v>46186</v>
      </c>
      <c r="L1036" s="32"/>
      <c r="M1036" s="33">
        <v>46551</v>
      </c>
      <c r="N1036" s="32"/>
      <c r="O1036" s="31">
        <v>46917</v>
      </c>
      <c r="P1036" s="30">
        <v>1</v>
      </c>
      <c r="Q1036" s="30"/>
    </row>
    <row r="1037" spans="1:17" x14ac:dyDescent="0.2">
      <c r="A1037" s="54">
        <v>2433035</v>
      </c>
      <c r="B1037" s="30" t="s">
        <v>27</v>
      </c>
      <c r="C1037" s="30" t="s">
        <v>84</v>
      </c>
      <c r="D1037" s="36" t="s">
        <v>358</v>
      </c>
      <c r="E1037" s="30" t="s">
        <v>357</v>
      </c>
      <c r="F1037" s="30" t="s">
        <v>208</v>
      </c>
      <c r="G1037" s="35">
        <f>VLOOKUP(D1037,'[1]prix BPU_otut_marché'!$D:$F,3,FALSE)</f>
        <v>597.42999999999995</v>
      </c>
      <c r="H1037" s="35"/>
      <c r="I1037" s="33">
        <v>45821</v>
      </c>
      <c r="J1037" s="34"/>
      <c r="K1037" s="33">
        <v>46186</v>
      </c>
      <c r="L1037" s="32"/>
      <c r="M1037" s="33">
        <v>46551</v>
      </c>
      <c r="N1037" s="32"/>
      <c r="O1037" s="31">
        <v>46917</v>
      </c>
      <c r="P1037" s="30">
        <v>1</v>
      </c>
      <c r="Q1037" s="30"/>
    </row>
    <row r="1038" spans="1:17" x14ac:dyDescent="0.2">
      <c r="A1038" s="54">
        <v>2433035</v>
      </c>
      <c r="B1038" s="30" t="s">
        <v>27</v>
      </c>
      <c r="C1038" s="30" t="s">
        <v>84</v>
      </c>
      <c r="D1038" s="36" t="s">
        <v>356</v>
      </c>
      <c r="E1038" s="30" t="s">
        <v>355</v>
      </c>
      <c r="F1038" s="30" t="s">
        <v>208</v>
      </c>
      <c r="G1038" s="35">
        <f>VLOOKUP(D1038,'[1]prix BPU_otut_marché'!$D:$F,3,FALSE)</f>
        <v>597.42999999999995</v>
      </c>
      <c r="H1038" s="35"/>
      <c r="I1038" s="33">
        <v>45821</v>
      </c>
      <c r="J1038" s="34"/>
      <c r="K1038" s="33">
        <v>46186</v>
      </c>
      <c r="L1038" s="32"/>
      <c r="M1038" s="33">
        <v>46551</v>
      </c>
      <c r="N1038" s="32"/>
      <c r="O1038" s="31">
        <v>46917</v>
      </c>
      <c r="P1038" s="30">
        <v>1</v>
      </c>
      <c r="Q1038" s="30"/>
    </row>
    <row r="1039" spans="1:17" x14ac:dyDescent="0.2">
      <c r="A1039" s="54">
        <v>2433035</v>
      </c>
      <c r="B1039" s="30" t="s">
        <v>27</v>
      </c>
      <c r="C1039" s="30" t="s">
        <v>84</v>
      </c>
      <c r="D1039" s="36" t="s">
        <v>354</v>
      </c>
      <c r="E1039" s="30" t="s">
        <v>353</v>
      </c>
      <c r="F1039" s="30" t="s">
        <v>208</v>
      </c>
      <c r="G1039" s="35">
        <f>VLOOKUP(D1039,'[1]prix BPU_otut_marché'!$D:$F,3,FALSE)</f>
        <v>597.42999999999995</v>
      </c>
      <c r="H1039" s="35"/>
      <c r="I1039" s="33">
        <v>45821</v>
      </c>
      <c r="J1039" s="34"/>
      <c r="K1039" s="33">
        <v>46186</v>
      </c>
      <c r="L1039" s="32"/>
      <c r="M1039" s="33">
        <v>46551</v>
      </c>
      <c r="N1039" s="32"/>
      <c r="O1039" s="31">
        <v>46917</v>
      </c>
      <c r="P1039" s="30">
        <v>1</v>
      </c>
      <c r="Q1039" s="30"/>
    </row>
    <row r="1040" spans="1:17" x14ac:dyDescent="0.2">
      <c r="A1040" s="54">
        <v>2433035</v>
      </c>
      <c r="B1040" s="30" t="s">
        <v>27</v>
      </c>
      <c r="C1040" s="30" t="s">
        <v>84</v>
      </c>
      <c r="D1040" s="36" t="s">
        <v>352</v>
      </c>
      <c r="E1040" s="30" t="s">
        <v>351</v>
      </c>
      <c r="F1040" s="30" t="s">
        <v>208</v>
      </c>
      <c r="G1040" s="35">
        <f>VLOOKUP(D1040,'[1]prix BPU_otut_marché'!$D:$F,3,FALSE)</f>
        <v>597.42999999999995</v>
      </c>
      <c r="H1040" s="35"/>
      <c r="I1040" s="33">
        <v>45821</v>
      </c>
      <c r="J1040" s="34"/>
      <c r="K1040" s="33">
        <v>46186</v>
      </c>
      <c r="L1040" s="32"/>
      <c r="M1040" s="33">
        <v>46551</v>
      </c>
      <c r="N1040" s="32"/>
      <c r="O1040" s="31">
        <v>46917</v>
      </c>
      <c r="P1040" s="30">
        <v>1</v>
      </c>
      <c r="Q1040" s="30"/>
    </row>
    <row r="1041" spans="1:17" x14ac:dyDescent="0.2">
      <c r="A1041" s="54">
        <v>2433035</v>
      </c>
      <c r="B1041" s="30" t="s">
        <v>27</v>
      </c>
      <c r="C1041" s="30" t="s">
        <v>84</v>
      </c>
      <c r="D1041" s="36" t="s">
        <v>350</v>
      </c>
      <c r="E1041" s="30" t="s">
        <v>349</v>
      </c>
      <c r="F1041" s="30" t="s">
        <v>208</v>
      </c>
      <c r="G1041" s="35">
        <f>VLOOKUP(D1041,'[1]prix BPU_otut_marché'!$D:$F,3,FALSE)</f>
        <v>597.42999999999995</v>
      </c>
      <c r="H1041" s="35"/>
      <c r="I1041" s="33">
        <v>45821</v>
      </c>
      <c r="J1041" s="34"/>
      <c r="K1041" s="33">
        <v>46186</v>
      </c>
      <c r="L1041" s="32"/>
      <c r="M1041" s="33">
        <v>46551</v>
      </c>
      <c r="N1041" s="32"/>
      <c r="O1041" s="31">
        <v>46917</v>
      </c>
      <c r="P1041" s="30">
        <v>1</v>
      </c>
      <c r="Q1041" s="30"/>
    </row>
    <row r="1042" spans="1:17" x14ac:dyDescent="0.2">
      <c r="A1042" s="54">
        <v>2433035</v>
      </c>
      <c r="B1042" s="30" t="s">
        <v>27</v>
      </c>
      <c r="C1042" s="30" t="s">
        <v>84</v>
      </c>
      <c r="D1042" s="36" t="s">
        <v>348</v>
      </c>
      <c r="E1042" s="30" t="s">
        <v>347</v>
      </c>
      <c r="F1042" s="30" t="s">
        <v>208</v>
      </c>
      <c r="G1042" s="35">
        <f>VLOOKUP(D1042,'[1]prix BPU_otut_marché'!$D:$F,3,FALSE)</f>
        <v>597.42999999999995</v>
      </c>
      <c r="H1042" s="35"/>
      <c r="I1042" s="33">
        <v>45821</v>
      </c>
      <c r="J1042" s="34"/>
      <c r="K1042" s="33">
        <v>46186</v>
      </c>
      <c r="L1042" s="32"/>
      <c r="M1042" s="33">
        <v>46551</v>
      </c>
      <c r="N1042" s="32"/>
      <c r="O1042" s="31">
        <v>46917</v>
      </c>
      <c r="P1042" s="30">
        <v>1</v>
      </c>
      <c r="Q1042" s="30"/>
    </row>
    <row r="1043" spans="1:17" x14ac:dyDescent="0.2">
      <c r="A1043" s="54">
        <v>2433035</v>
      </c>
      <c r="B1043" s="30" t="s">
        <v>27</v>
      </c>
      <c r="C1043" s="30" t="s">
        <v>84</v>
      </c>
      <c r="D1043" s="36" t="s">
        <v>346</v>
      </c>
      <c r="E1043" s="30" t="s">
        <v>345</v>
      </c>
      <c r="F1043" s="30" t="s">
        <v>208</v>
      </c>
      <c r="G1043" s="35">
        <f>VLOOKUP(D1043,'[1]prix BPU_otut_marché'!$D:$F,3,FALSE)</f>
        <v>299.23</v>
      </c>
      <c r="H1043" s="35"/>
      <c r="I1043" s="33">
        <v>45821</v>
      </c>
      <c r="J1043" s="34"/>
      <c r="K1043" s="33">
        <v>46186</v>
      </c>
      <c r="L1043" s="32"/>
      <c r="M1043" s="33">
        <v>46551</v>
      </c>
      <c r="N1043" s="32"/>
      <c r="O1043" s="31">
        <v>46917</v>
      </c>
      <c r="P1043" s="30">
        <v>1</v>
      </c>
      <c r="Q1043" s="30"/>
    </row>
    <row r="1044" spans="1:17" x14ac:dyDescent="0.2">
      <c r="A1044" s="54">
        <v>2433035</v>
      </c>
      <c r="B1044" s="30" t="s">
        <v>27</v>
      </c>
      <c r="C1044" s="30" t="s">
        <v>84</v>
      </c>
      <c r="D1044" s="36" t="s">
        <v>344</v>
      </c>
      <c r="E1044" s="30" t="s">
        <v>343</v>
      </c>
      <c r="F1044" s="30" t="s">
        <v>208</v>
      </c>
      <c r="G1044" s="35">
        <f>VLOOKUP(D1044,'[1]prix BPU_otut_marché'!$D:$F,3,FALSE)</f>
        <v>597.42999999999995</v>
      </c>
      <c r="H1044" s="35"/>
      <c r="I1044" s="33">
        <v>45821</v>
      </c>
      <c r="J1044" s="34"/>
      <c r="K1044" s="33">
        <v>46186</v>
      </c>
      <c r="L1044" s="32"/>
      <c r="M1044" s="33">
        <v>46551</v>
      </c>
      <c r="N1044" s="32"/>
      <c r="O1044" s="31">
        <v>46917</v>
      </c>
      <c r="P1044" s="30">
        <v>1</v>
      </c>
      <c r="Q1044" s="30"/>
    </row>
    <row r="1045" spans="1:17" x14ac:dyDescent="0.2">
      <c r="A1045" s="54">
        <v>2433035</v>
      </c>
      <c r="B1045" s="30" t="s">
        <v>27</v>
      </c>
      <c r="C1045" s="30" t="s">
        <v>84</v>
      </c>
      <c r="D1045" s="36" t="s">
        <v>342</v>
      </c>
      <c r="E1045" s="30" t="s">
        <v>341</v>
      </c>
      <c r="F1045" s="30" t="s">
        <v>208</v>
      </c>
      <c r="G1045" s="35">
        <f>VLOOKUP(D1045,'[1]prix BPU_otut_marché'!$D:$F,3,FALSE)</f>
        <v>597.42999999999995</v>
      </c>
      <c r="H1045" s="35"/>
      <c r="I1045" s="33">
        <v>45821</v>
      </c>
      <c r="J1045" s="34"/>
      <c r="K1045" s="33">
        <v>46186</v>
      </c>
      <c r="L1045" s="32"/>
      <c r="M1045" s="33">
        <v>46551</v>
      </c>
      <c r="N1045" s="32"/>
      <c r="O1045" s="31">
        <v>46917</v>
      </c>
      <c r="P1045" s="30">
        <v>1</v>
      </c>
      <c r="Q1045" s="30"/>
    </row>
    <row r="1046" spans="1:17" x14ac:dyDescent="0.2">
      <c r="A1046" s="54">
        <v>2433035</v>
      </c>
      <c r="B1046" s="30" t="s">
        <v>27</v>
      </c>
      <c r="C1046" s="30" t="s">
        <v>84</v>
      </c>
      <c r="D1046" s="36" t="s">
        <v>340</v>
      </c>
      <c r="E1046" s="30" t="s">
        <v>339</v>
      </c>
      <c r="F1046" s="30" t="s">
        <v>208</v>
      </c>
      <c r="G1046" s="35">
        <f>VLOOKUP(D1046,'[1]prix BPU_otut_marché'!$D:$F,3,FALSE)</f>
        <v>597.42999999999995</v>
      </c>
      <c r="H1046" s="35"/>
      <c r="I1046" s="33">
        <v>45821</v>
      </c>
      <c r="J1046" s="34"/>
      <c r="K1046" s="33">
        <v>46186</v>
      </c>
      <c r="L1046" s="32"/>
      <c r="M1046" s="33">
        <v>46551</v>
      </c>
      <c r="N1046" s="32"/>
      <c r="O1046" s="31">
        <v>46917</v>
      </c>
      <c r="P1046" s="30">
        <v>1</v>
      </c>
      <c r="Q1046" s="30"/>
    </row>
    <row r="1047" spans="1:17" x14ac:dyDescent="0.2">
      <c r="A1047" s="54">
        <v>2433035</v>
      </c>
      <c r="B1047" s="30" t="s">
        <v>27</v>
      </c>
      <c r="C1047" s="30" t="s">
        <v>84</v>
      </c>
      <c r="D1047" s="36" t="s">
        <v>338</v>
      </c>
      <c r="E1047" s="30" t="s">
        <v>337</v>
      </c>
      <c r="F1047" s="30" t="s">
        <v>208</v>
      </c>
      <c r="G1047" s="35">
        <f>VLOOKUP(D1047,'[1]prix BPU_otut_marché'!$D:$F,3,FALSE)</f>
        <v>299.23</v>
      </c>
      <c r="H1047" s="35"/>
      <c r="I1047" s="33">
        <v>45821</v>
      </c>
      <c r="J1047" s="34"/>
      <c r="K1047" s="33">
        <v>46186</v>
      </c>
      <c r="L1047" s="32"/>
      <c r="M1047" s="33">
        <v>46551</v>
      </c>
      <c r="N1047" s="32"/>
      <c r="O1047" s="31">
        <v>46917</v>
      </c>
      <c r="P1047" s="30">
        <v>1</v>
      </c>
      <c r="Q1047" s="30"/>
    </row>
    <row r="1048" spans="1:17" x14ac:dyDescent="0.2">
      <c r="A1048" s="54">
        <v>2433035</v>
      </c>
      <c r="B1048" s="30" t="s">
        <v>27</v>
      </c>
      <c r="C1048" s="30" t="s">
        <v>84</v>
      </c>
      <c r="D1048" s="36" t="s">
        <v>336</v>
      </c>
      <c r="E1048" s="30" t="s">
        <v>335</v>
      </c>
      <c r="F1048" s="30" t="s">
        <v>208</v>
      </c>
      <c r="G1048" s="35">
        <f>VLOOKUP(D1048,'[1]prix BPU_otut_marché'!$D:$F,3,FALSE)</f>
        <v>280.52999999999997</v>
      </c>
      <c r="H1048" s="35"/>
      <c r="I1048" s="33">
        <v>45821</v>
      </c>
      <c r="J1048" s="34"/>
      <c r="K1048" s="33">
        <v>46186</v>
      </c>
      <c r="L1048" s="32"/>
      <c r="M1048" s="33">
        <v>46551</v>
      </c>
      <c r="N1048" s="32"/>
      <c r="O1048" s="31">
        <v>46917</v>
      </c>
      <c r="P1048" s="30"/>
      <c r="Q1048" s="30" t="s">
        <v>326</v>
      </c>
    </row>
    <row r="1049" spans="1:17" x14ac:dyDescent="0.2">
      <c r="A1049" s="54">
        <v>2433035</v>
      </c>
      <c r="B1049" s="30" t="s">
        <v>27</v>
      </c>
      <c r="C1049" s="59" t="s">
        <v>334</v>
      </c>
      <c r="D1049" s="36" t="s">
        <v>333</v>
      </c>
      <c r="E1049" s="30" t="s">
        <v>332</v>
      </c>
      <c r="F1049" s="30" t="s">
        <v>329</v>
      </c>
      <c r="G1049" s="35">
        <f>VLOOKUP(D1049,'[1]prix BPU_otut_marché'!$D:$F,3,FALSE)</f>
        <v>51.95</v>
      </c>
      <c r="H1049" s="35"/>
      <c r="I1049" s="33">
        <v>45821</v>
      </c>
      <c r="J1049" s="34"/>
      <c r="K1049" s="33">
        <v>46186</v>
      </c>
      <c r="L1049" s="32"/>
      <c r="M1049" s="33">
        <v>46551</v>
      </c>
      <c r="N1049" s="32"/>
      <c r="O1049" s="31">
        <v>46917</v>
      </c>
      <c r="P1049" s="30">
        <v>8.75</v>
      </c>
      <c r="Q1049" s="30"/>
    </row>
    <row r="1050" spans="1:17" x14ac:dyDescent="0.2">
      <c r="A1050" s="54">
        <v>2433035</v>
      </c>
      <c r="B1050" s="30" t="s">
        <v>27</v>
      </c>
      <c r="C1050" s="30" t="s">
        <v>84</v>
      </c>
      <c r="D1050" s="36" t="s">
        <v>331</v>
      </c>
      <c r="E1050" s="30" t="s">
        <v>330</v>
      </c>
      <c r="F1050" s="30" t="s">
        <v>329</v>
      </c>
      <c r="G1050" s="35">
        <f>VLOOKUP(D1050,'[1]prix BPU_otut_marché'!$D:$F,3,FALSE)</f>
        <v>147.54</v>
      </c>
      <c r="H1050" s="35"/>
      <c r="I1050" s="33">
        <v>45821</v>
      </c>
      <c r="J1050" s="34"/>
      <c r="K1050" s="33">
        <v>46186</v>
      </c>
      <c r="L1050" s="32"/>
      <c r="M1050" s="33">
        <v>46551</v>
      </c>
      <c r="N1050" s="32"/>
      <c r="O1050" s="31">
        <v>46917</v>
      </c>
      <c r="P1050" s="30"/>
      <c r="Q1050" s="30" t="s">
        <v>326</v>
      </c>
    </row>
    <row r="1051" spans="1:17" x14ac:dyDescent="0.2">
      <c r="A1051" s="54">
        <v>2433035</v>
      </c>
      <c r="B1051" s="30" t="s">
        <v>27</v>
      </c>
      <c r="C1051" s="30" t="s">
        <v>83</v>
      </c>
      <c r="D1051" s="36" t="s">
        <v>328</v>
      </c>
      <c r="E1051" s="30" t="s">
        <v>327</v>
      </c>
      <c r="F1051" s="30" t="s">
        <v>247</v>
      </c>
      <c r="G1051" s="35">
        <f>VLOOKUP(D1051,'[1]prix BPU_otut_marché'!$D:$F,3,FALSE)</f>
        <v>871.72</v>
      </c>
      <c r="H1051" s="35"/>
      <c r="I1051" s="33">
        <v>45821</v>
      </c>
      <c r="J1051" s="34"/>
      <c r="K1051" s="33">
        <v>46186</v>
      </c>
      <c r="L1051" s="32"/>
      <c r="M1051" s="33">
        <v>46551</v>
      </c>
      <c r="N1051" s="32"/>
      <c r="O1051" s="31">
        <v>46917</v>
      </c>
      <c r="P1051" s="30"/>
      <c r="Q1051" s="30" t="s">
        <v>326</v>
      </c>
    </row>
    <row r="1052" spans="1:17" x14ac:dyDescent="0.2">
      <c r="A1052" s="54">
        <v>2433035</v>
      </c>
      <c r="B1052" s="30" t="s">
        <v>27</v>
      </c>
      <c r="C1052" s="30" t="s">
        <v>83</v>
      </c>
      <c r="D1052" s="36" t="s">
        <v>325</v>
      </c>
      <c r="E1052" s="30" t="s">
        <v>324</v>
      </c>
      <c r="F1052" s="30" t="s">
        <v>52</v>
      </c>
      <c r="G1052" s="35">
        <f>VLOOKUP(D1052,'[1]prix BPU_otut_marché'!$D:$F,3,FALSE)</f>
        <v>463.39</v>
      </c>
      <c r="H1052" s="35"/>
      <c r="I1052" s="33">
        <v>45821</v>
      </c>
      <c r="J1052" s="34"/>
      <c r="K1052" s="33">
        <v>46186</v>
      </c>
      <c r="L1052" s="32"/>
      <c r="M1052" s="33">
        <v>46551</v>
      </c>
      <c r="N1052" s="32"/>
      <c r="O1052" s="31">
        <v>46917</v>
      </c>
      <c r="P1052" s="30">
        <v>3</v>
      </c>
      <c r="Q1052" s="30"/>
    </row>
    <row r="1053" spans="1:17" x14ac:dyDescent="0.2">
      <c r="A1053" s="54">
        <v>2433035</v>
      </c>
      <c r="B1053" s="30" t="s">
        <v>27</v>
      </c>
      <c r="C1053" s="30" t="s">
        <v>83</v>
      </c>
      <c r="D1053" s="36" t="s">
        <v>323</v>
      </c>
      <c r="E1053" s="30" t="s">
        <v>322</v>
      </c>
      <c r="F1053" s="30" t="s">
        <v>317</v>
      </c>
      <c r="G1053" s="35">
        <f>VLOOKUP(D1053,'[1]prix BPU_otut_marché'!$D:$F,3,FALSE)</f>
        <v>463.39</v>
      </c>
      <c r="H1053" s="35"/>
      <c r="I1053" s="33">
        <v>45821</v>
      </c>
      <c r="J1053" s="34"/>
      <c r="K1053" s="33">
        <v>46186</v>
      </c>
      <c r="L1053" s="32"/>
      <c r="M1053" s="33">
        <v>46551</v>
      </c>
      <c r="N1053" s="32"/>
      <c r="O1053" s="31">
        <v>46917</v>
      </c>
      <c r="P1053" s="30">
        <v>3</v>
      </c>
      <c r="Q1053" s="30"/>
    </row>
    <row r="1054" spans="1:17" x14ac:dyDescent="0.2">
      <c r="A1054" s="54">
        <v>2433035</v>
      </c>
      <c r="B1054" s="30" t="s">
        <v>27</v>
      </c>
      <c r="C1054" s="30" t="s">
        <v>83</v>
      </c>
      <c r="D1054" s="36" t="s">
        <v>321</v>
      </c>
      <c r="E1054" s="30" t="s">
        <v>320</v>
      </c>
      <c r="F1054" s="30" t="s">
        <v>317</v>
      </c>
      <c r="G1054" s="35">
        <f>VLOOKUP(D1054,'[1]prix BPU_otut_marché'!$D:$F,3,FALSE)</f>
        <v>463.39</v>
      </c>
      <c r="H1054" s="35"/>
      <c r="I1054" s="33">
        <v>45821</v>
      </c>
      <c r="J1054" s="34"/>
      <c r="K1054" s="33">
        <v>46186</v>
      </c>
      <c r="L1054" s="32"/>
      <c r="M1054" s="33">
        <v>46551</v>
      </c>
      <c r="N1054" s="32"/>
      <c r="O1054" s="31">
        <v>46917</v>
      </c>
      <c r="P1054" s="30">
        <v>3</v>
      </c>
      <c r="Q1054" s="30"/>
    </row>
    <row r="1055" spans="1:17" x14ac:dyDescent="0.2">
      <c r="A1055" s="54">
        <v>2433035</v>
      </c>
      <c r="B1055" s="30" t="s">
        <v>27</v>
      </c>
      <c r="C1055" s="30" t="s">
        <v>83</v>
      </c>
      <c r="D1055" s="36" t="s">
        <v>319</v>
      </c>
      <c r="E1055" s="30" t="s">
        <v>318</v>
      </c>
      <c r="F1055" s="30" t="s">
        <v>317</v>
      </c>
      <c r="G1055" s="35">
        <f>VLOOKUP(D1055,'[1]prix BPU_otut_marché'!$D:$F,3,FALSE)</f>
        <v>463.39</v>
      </c>
      <c r="H1055" s="35"/>
      <c r="I1055" s="33">
        <v>45821</v>
      </c>
      <c r="J1055" s="34"/>
      <c r="K1055" s="33">
        <v>46186</v>
      </c>
      <c r="L1055" s="32"/>
      <c r="M1055" s="33">
        <v>46551</v>
      </c>
      <c r="N1055" s="32"/>
      <c r="O1055" s="31">
        <v>46917</v>
      </c>
      <c r="P1055" s="30">
        <v>3</v>
      </c>
      <c r="Q1055" s="30"/>
    </row>
    <row r="1056" spans="1:17" x14ac:dyDescent="0.2">
      <c r="A1056" s="54">
        <v>2433035</v>
      </c>
      <c r="B1056" s="30" t="s">
        <v>27</v>
      </c>
      <c r="C1056" s="30" t="s">
        <v>83</v>
      </c>
      <c r="D1056" s="36" t="s">
        <v>316</v>
      </c>
      <c r="E1056" s="30" t="s">
        <v>315</v>
      </c>
      <c r="F1056" s="30" t="s">
        <v>314</v>
      </c>
      <c r="G1056" s="35">
        <f>VLOOKUP(D1056,'[1]prix BPU_otut_marché'!$D:$F,3,FALSE)</f>
        <v>463.39</v>
      </c>
      <c r="H1056" s="35"/>
      <c r="I1056" s="33">
        <v>45821</v>
      </c>
      <c r="J1056" s="34"/>
      <c r="K1056" s="33">
        <v>46186</v>
      </c>
      <c r="L1056" s="32"/>
      <c r="M1056" s="33">
        <v>46551</v>
      </c>
      <c r="N1056" s="32"/>
      <c r="O1056" s="31">
        <v>46917</v>
      </c>
      <c r="P1056" s="30">
        <v>3</v>
      </c>
      <c r="Q1056" s="30"/>
    </row>
    <row r="1057" spans="1:17" x14ac:dyDescent="0.2">
      <c r="A1057" s="54">
        <v>2433035</v>
      </c>
      <c r="B1057" s="30" t="s">
        <v>27</v>
      </c>
      <c r="C1057" s="30" t="s">
        <v>83</v>
      </c>
      <c r="D1057" s="36" t="s">
        <v>313</v>
      </c>
      <c r="E1057" s="30" t="s">
        <v>312</v>
      </c>
      <c r="F1057" s="30" t="s">
        <v>311</v>
      </c>
      <c r="G1057" s="35">
        <f>VLOOKUP(D1057,'[1]prix BPU_otut_marché'!$D:$F,3,FALSE)</f>
        <v>1851.5</v>
      </c>
      <c r="H1057" s="35"/>
      <c r="I1057" s="33">
        <v>45821</v>
      </c>
      <c r="J1057" s="34"/>
      <c r="K1057" s="33">
        <v>46186</v>
      </c>
      <c r="L1057" s="32"/>
      <c r="M1057" s="33">
        <v>46551</v>
      </c>
      <c r="N1057" s="32"/>
      <c r="O1057" s="31">
        <v>46917</v>
      </c>
      <c r="P1057" s="30">
        <v>3</v>
      </c>
      <c r="Q1057" s="30"/>
    </row>
    <row r="1058" spans="1:17" x14ac:dyDescent="0.2">
      <c r="A1058" s="54">
        <v>2433035</v>
      </c>
      <c r="B1058" s="30" t="s">
        <v>27</v>
      </c>
      <c r="C1058" s="30" t="s">
        <v>83</v>
      </c>
      <c r="D1058" s="36" t="s">
        <v>310</v>
      </c>
      <c r="E1058" s="30" t="s">
        <v>309</v>
      </c>
      <c r="F1058" s="30" t="s">
        <v>247</v>
      </c>
      <c r="G1058" s="35">
        <f>VLOOKUP(D1058,'[1]prix BPU_otut_marché'!$D:$F,3,FALSE)</f>
        <v>923</v>
      </c>
      <c r="H1058" s="35"/>
      <c r="I1058" s="33">
        <v>45821</v>
      </c>
      <c r="J1058" s="34"/>
      <c r="K1058" s="33">
        <v>46186</v>
      </c>
      <c r="L1058" s="32"/>
      <c r="M1058" s="33">
        <v>46551</v>
      </c>
      <c r="N1058" s="32"/>
      <c r="O1058" s="31">
        <v>46917</v>
      </c>
      <c r="P1058" s="30">
        <v>3</v>
      </c>
      <c r="Q1058" s="30"/>
    </row>
    <row r="1059" spans="1:17" x14ac:dyDescent="0.2">
      <c r="A1059" s="54">
        <v>2433035</v>
      </c>
      <c r="B1059" s="30" t="s">
        <v>27</v>
      </c>
      <c r="C1059" s="30" t="s">
        <v>83</v>
      </c>
      <c r="D1059" s="36" t="s">
        <v>308</v>
      </c>
      <c r="E1059" s="30" t="s">
        <v>307</v>
      </c>
      <c r="F1059" s="30" t="s">
        <v>247</v>
      </c>
      <c r="G1059" s="35">
        <f>VLOOKUP(D1059,'[1]prix BPU_otut_marché'!$D:$F,3,FALSE)</f>
        <v>1306.02</v>
      </c>
      <c r="H1059" s="35"/>
      <c r="I1059" s="33">
        <v>45821</v>
      </c>
      <c r="J1059" s="34"/>
      <c r="K1059" s="33">
        <v>46186</v>
      </c>
      <c r="L1059" s="32"/>
      <c r="M1059" s="33">
        <v>46551</v>
      </c>
      <c r="N1059" s="32"/>
      <c r="O1059" s="31">
        <v>46917</v>
      </c>
      <c r="P1059" s="30">
        <v>3</v>
      </c>
      <c r="Q1059" s="30"/>
    </row>
    <row r="1060" spans="1:17" x14ac:dyDescent="0.2">
      <c r="A1060" s="54">
        <v>2433035</v>
      </c>
      <c r="B1060" s="30" t="s">
        <v>27</v>
      </c>
      <c r="C1060" s="30" t="s">
        <v>83</v>
      </c>
      <c r="D1060" s="36" t="s">
        <v>306</v>
      </c>
      <c r="E1060" s="30" t="s">
        <v>305</v>
      </c>
      <c r="F1060" s="30" t="s">
        <v>298</v>
      </c>
      <c r="G1060" s="35">
        <f>VLOOKUP(D1060,'[1]prix BPU_otut_marché'!$D:$F,3,FALSE)</f>
        <v>1119</v>
      </c>
      <c r="H1060" s="35"/>
      <c r="I1060" s="33">
        <v>45821</v>
      </c>
      <c r="J1060" s="34"/>
      <c r="K1060" s="33">
        <v>46186</v>
      </c>
      <c r="L1060" s="32"/>
      <c r="M1060" s="33">
        <v>46551</v>
      </c>
      <c r="N1060" s="32"/>
      <c r="O1060" s="31">
        <v>46917</v>
      </c>
      <c r="P1060" s="30">
        <v>3</v>
      </c>
      <c r="Q1060" s="30"/>
    </row>
    <row r="1061" spans="1:17" x14ac:dyDescent="0.2">
      <c r="A1061" s="54">
        <v>2433035</v>
      </c>
      <c r="B1061" s="30" t="s">
        <v>27</v>
      </c>
      <c r="C1061" s="30" t="s">
        <v>83</v>
      </c>
      <c r="D1061" s="36" t="s">
        <v>304</v>
      </c>
      <c r="E1061" s="30" t="s">
        <v>303</v>
      </c>
      <c r="F1061" s="30" t="s">
        <v>298</v>
      </c>
      <c r="G1061" s="35">
        <f>VLOOKUP(D1061,'[1]prix BPU_otut_marché'!$D:$F,3,FALSE)</f>
        <v>871.72</v>
      </c>
      <c r="H1061" s="35"/>
      <c r="I1061" s="33">
        <v>45821</v>
      </c>
      <c r="J1061" s="34"/>
      <c r="K1061" s="33">
        <v>46186</v>
      </c>
      <c r="L1061" s="32"/>
      <c r="M1061" s="33">
        <v>46551</v>
      </c>
      <c r="N1061" s="32"/>
      <c r="O1061" s="31">
        <v>46917</v>
      </c>
      <c r="P1061" s="30">
        <v>3</v>
      </c>
      <c r="Q1061" s="30"/>
    </row>
    <row r="1062" spans="1:17" x14ac:dyDescent="0.2">
      <c r="A1062" s="54">
        <v>2433035</v>
      </c>
      <c r="B1062" s="30" t="s">
        <v>27</v>
      </c>
      <c r="C1062" s="30" t="s">
        <v>83</v>
      </c>
      <c r="D1062" s="36" t="s">
        <v>302</v>
      </c>
      <c r="E1062" s="30" t="s">
        <v>301</v>
      </c>
      <c r="F1062" s="30" t="s">
        <v>298</v>
      </c>
      <c r="G1062" s="35">
        <f>VLOOKUP(D1062,'[1]prix BPU_otut_marché'!$D:$F,3,FALSE)</f>
        <v>621.32000000000005</v>
      </c>
      <c r="H1062" s="35"/>
      <c r="I1062" s="33">
        <v>45821</v>
      </c>
      <c r="J1062" s="34"/>
      <c r="K1062" s="33">
        <v>46186</v>
      </c>
      <c r="L1062" s="32"/>
      <c r="M1062" s="33">
        <v>46551</v>
      </c>
      <c r="N1062" s="32"/>
      <c r="O1062" s="31">
        <v>46917</v>
      </c>
      <c r="P1062" s="30">
        <v>3</v>
      </c>
      <c r="Q1062" s="30"/>
    </row>
    <row r="1063" spans="1:17" x14ac:dyDescent="0.2">
      <c r="A1063" s="54">
        <v>2433035</v>
      </c>
      <c r="B1063" s="30" t="s">
        <v>27</v>
      </c>
      <c r="C1063" s="30" t="s">
        <v>83</v>
      </c>
      <c r="D1063" s="36" t="s">
        <v>300</v>
      </c>
      <c r="E1063" s="30" t="s">
        <v>299</v>
      </c>
      <c r="F1063" s="30" t="s">
        <v>298</v>
      </c>
      <c r="G1063" s="35">
        <f>VLOOKUP(D1063,'[1]prix BPU_otut_marché'!$D:$F,3,FALSE)</f>
        <v>808.34</v>
      </c>
      <c r="H1063" s="35"/>
      <c r="I1063" s="33">
        <v>45821</v>
      </c>
      <c r="J1063" s="34"/>
      <c r="K1063" s="33">
        <v>46186</v>
      </c>
      <c r="L1063" s="32"/>
      <c r="M1063" s="33">
        <v>46551</v>
      </c>
      <c r="N1063" s="32"/>
      <c r="O1063" s="31">
        <v>46917</v>
      </c>
      <c r="P1063" s="30">
        <v>3</v>
      </c>
      <c r="Q1063" s="30"/>
    </row>
    <row r="1064" spans="1:17" x14ac:dyDescent="0.2">
      <c r="A1064" s="54">
        <v>2433035</v>
      </c>
      <c r="B1064" s="30" t="s">
        <v>27</v>
      </c>
      <c r="C1064" s="30" t="s">
        <v>83</v>
      </c>
      <c r="D1064" s="36" t="s">
        <v>297</v>
      </c>
      <c r="E1064" s="30" t="s">
        <v>296</v>
      </c>
      <c r="F1064" s="30" t="s">
        <v>56</v>
      </c>
      <c r="G1064" s="35">
        <f>VLOOKUP(D1064,'[1]prix BPU_otut_marché'!$D:$F,3,FALSE)</f>
        <v>871.72</v>
      </c>
      <c r="H1064" s="35"/>
      <c r="I1064" s="33">
        <v>45821</v>
      </c>
      <c r="J1064" s="34"/>
      <c r="K1064" s="33">
        <v>46186</v>
      </c>
      <c r="L1064" s="32"/>
      <c r="M1064" s="33">
        <v>46551</v>
      </c>
      <c r="N1064" s="32"/>
      <c r="O1064" s="31">
        <v>46917</v>
      </c>
      <c r="P1064" s="30">
        <v>3</v>
      </c>
      <c r="Q1064" s="30"/>
    </row>
    <row r="1065" spans="1:17" x14ac:dyDescent="0.2">
      <c r="A1065" s="54">
        <v>2433035</v>
      </c>
      <c r="B1065" s="30" t="s">
        <v>27</v>
      </c>
      <c r="C1065" s="30" t="s">
        <v>83</v>
      </c>
      <c r="D1065" s="36" t="s">
        <v>295</v>
      </c>
      <c r="E1065" s="30" t="s">
        <v>294</v>
      </c>
      <c r="F1065" s="30" t="s">
        <v>56</v>
      </c>
      <c r="G1065" s="35">
        <f>VLOOKUP(D1065,'[1]prix BPU_otut_marché'!$D:$F,3,FALSE)</f>
        <v>923</v>
      </c>
      <c r="H1065" s="35"/>
      <c r="I1065" s="33">
        <v>45821</v>
      </c>
      <c r="J1065" s="34"/>
      <c r="K1065" s="33">
        <v>46186</v>
      </c>
      <c r="L1065" s="32"/>
      <c r="M1065" s="33">
        <v>46551</v>
      </c>
      <c r="N1065" s="32"/>
      <c r="O1065" s="31">
        <v>46917</v>
      </c>
      <c r="P1065" s="30">
        <v>3</v>
      </c>
      <c r="Q1065" s="30"/>
    </row>
    <row r="1066" spans="1:17" x14ac:dyDescent="0.2">
      <c r="A1066" s="54">
        <v>2433035</v>
      </c>
      <c r="B1066" s="30" t="s">
        <v>27</v>
      </c>
      <c r="C1066" s="30" t="s">
        <v>83</v>
      </c>
      <c r="D1066" s="36" t="s">
        <v>293</v>
      </c>
      <c r="E1066" s="30" t="s">
        <v>292</v>
      </c>
      <c r="F1066" s="30" t="s">
        <v>242</v>
      </c>
      <c r="G1066" s="35">
        <f>VLOOKUP(D1066,'[1]prix BPU_otut_marché'!$D:$F,3,FALSE)</f>
        <v>742.89</v>
      </c>
      <c r="H1066" s="35"/>
      <c r="I1066" s="33">
        <v>45821</v>
      </c>
      <c r="J1066" s="34"/>
      <c r="K1066" s="33">
        <v>46186</v>
      </c>
      <c r="L1066" s="32"/>
      <c r="M1066" s="33">
        <v>46551</v>
      </c>
      <c r="N1066" s="32"/>
      <c r="O1066" s="31">
        <v>46917</v>
      </c>
      <c r="P1066" s="30">
        <v>3</v>
      </c>
      <c r="Q1066" s="30"/>
    </row>
    <row r="1067" spans="1:17" x14ac:dyDescent="0.2">
      <c r="A1067" s="54">
        <v>2433035</v>
      </c>
      <c r="B1067" s="30" t="s">
        <v>27</v>
      </c>
      <c r="C1067" s="30" t="s">
        <v>83</v>
      </c>
      <c r="D1067" s="36" t="s">
        <v>291</v>
      </c>
      <c r="E1067" s="30" t="s">
        <v>290</v>
      </c>
      <c r="F1067" s="30" t="s">
        <v>242</v>
      </c>
      <c r="G1067" s="35">
        <f>VLOOKUP(D1067,'[1]prix BPU_otut_marché'!$D:$F,3,FALSE)</f>
        <v>760.55</v>
      </c>
      <c r="H1067" s="35"/>
      <c r="I1067" s="33">
        <v>45821</v>
      </c>
      <c r="J1067" s="34"/>
      <c r="K1067" s="33">
        <v>46186</v>
      </c>
      <c r="L1067" s="32"/>
      <c r="M1067" s="33">
        <v>46551</v>
      </c>
      <c r="N1067" s="32"/>
      <c r="O1067" s="31">
        <v>46917</v>
      </c>
      <c r="P1067" s="30">
        <v>3</v>
      </c>
      <c r="Q1067" s="30"/>
    </row>
    <row r="1068" spans="1:17" x14ac:dyDescent="0.2">
      <c r="A1068" s="54">
        <v>2433035</v>
      </c>
      <c r="B1068" s="30" t="s">
        <v>27</v>
      </c>
      <c r="C1068" s="30" t="s">
        <v>83</v>
      </c>
      <c r="D1068" s="36" t="s">
        <v>289</v>
      </c>
      <c r="E1068" s="30" t="s">
        <v>288</v>
      </c>
      <c r="F1068" s="30" t="s">
        <v>242</v>
      </c>
      <c r="G1068" s="35">
        <f>VLOOKUP(D1068,'[1]prix BPU_otut_marché'!$D:$F,3,FALSE)</f>
        <v>821.85</v>
      </c>
      <c r="H1068" s="35"/>
      <c r="I1068" s="33">
        <v>45821</v>
      </c>
      <c r="J1068" s="34"/>
      <c r="K1068" s="33">
        <v>46186</v>
      </c>
      <c r="L1068" s="32"/>
      <c r="M1068" s="33">
        <v>46551</v>
      </c>
      <c r="N1068" s="32"/>
      <c r="O1068" s="31">
        <v>46917</v>
      </c>
      <c r="P1068" s="30">
        <v>3</v>
      </c>
      <c r="Q1068" s="30"/>
    </row>
    <row r="1069" spans="1:17" x14ac:dyDescent="0.2">
      <c r="A1069" s="54">
        <v>2433035</v>
      </c>
      <c r="B1069" s="30" t="s">
        <v>27</v>
      </c>
      <c r="C1069" s="30" t="s">
        <v>83</v>
      </c>
      <c r="D1069" s="36" t="s">
        <v>287</v>
      </c>
      <c r="E1069" s="30" t="s">
        <v>286</v>
      </c>
      <c r="F1069" s="30" t="s">
        <v>242</v>
      </c>
      <c r="G1069" s="35">
        <f>VLOOKUP(D1069,'[1]prix BPU_otut_marché'!$D:$F,3,FALSE)</f>
        <v>654.57000000000005</v>
      </c>
      <c r="H1069" s="35"/>
      <c r="I1069" s="33">
        <v>45821</v>
      </c>
      <c r="J1069" s="34"/>
      <c r="K1069" s="33">
        <v>46186</v>
      </c>
      <c r="L1069" s="32"/>
      <c r="M1069" s="33">
        <v>46551</v>
      </c>
      <c r="N1069" s="32"/>
      <c r="O1069" s="31">
        <v>46917</v>
      </c>
      <c r="P1069" s="30">
        <v>3</v>
      </c>
      <c r="Q1069" s="30"/>
    </row>
    <row r="1070" spans="1:17" x14ac:dyDescent="0.2">
      <c r="A1070" s="54">
        <v>2433035</v>
      </c>
      <c r="B1070" s="30" t="s">
        <v>27</v>
      </c>
      <c r="C1070" s="30" t="s">
        <v>83</v>
      </c>
      <c r="D1070" s="36" t="s">
        <v>285</v>
      </c>
      <c r="E1070" s="30" t="s">
        <v>284</v>
      </c>
      <c r="F1070" s="30" t="s">
        <v>242</v>
      </c>
      <c r="G1070" s="35">
        <f>VLOOKUP(D1070,'[1]prix BPU_otut_marché'!$D:$F,3,FALSE)</f>
        <v>754.31</v>
      </c>
      <c r="H1070" s="35"/>
      <c r="I1070" s="33">
        <v>45821</v>
      </c>
      <c r="J1070" s="34"/>
      <c r="K1070" s="33">
        <v>46186</v>
      </c>
      <c r="L1070" s="32"/>
      <c r="M1070" s="33">
        <v>46551</v>
      </c>
      <c r="N1070" s="32"/>
      <c r="O1070" s="31">
        <v>46917</v>
      </c>
      <c r="P1070" s="30">
        <v>3</v>
      </c>
      <c r="Q1070" s="30"/>
    </row>
    <row r="1071" spans="1:17" x14ac:dyDescent="0.2">
      <c r="A1071" s="54">
        <v>2433035</v>
      </c>
      <c r="B1071" s="30" t="s">
        <v>27</v>
      </c>
      <c r="C1071" s="30" t="s">
        <v>83</v>
      </c>
      <c r="D1071" s="36" t="s">
        <v>283</v>
      </c>
      <c r="E1071" s="30" t="s">
        <v>282</v>
      </c>
      <c r="F1071" s="30" t="s">
        <v>242</v>
      </c>
      <c r="G1071" s="35">
        <f>VLOOKUP(D1071,'[1]prix BPU_otut_marché'!$D:$F,3,FALSE)</f>
        <v>951.72</v>
      </c>
      <c r="H1071" s="35"/>
      <c r="I1071" s="33">
        <v>45821</v>
      </c>
      <c r="J1071" s="34"/>
      <c r="K1071" s="33">
        <v>46186</v>
      </c>
      <c r="L1071" s="32"/>
      <c r="M1071" s="33">
        <v>46551</v>
      </c>
      <c r="N1071" s="32"/>
      <c r="O1071" s="31">
        <v>46917</v>
      </c>
      <c r="P1071" s="30">
        <v>3</v>
      </c>
      <c r="Q1071" s="30"/>
    </row>
    <row r="1072" spans="1:17" x14ac:dyDescent="0.2">
      <c r="A1072" s="54">
        <v>2433035</v>
      </c>
      <c r="B1072" s="30" t="s">
        <v>27</v>
      </c>
      <c r="C1072" s="30" t="s">
        <v>83</v>
      </c>
      <c r="D1072" s="36" t="s">
        <v>281</v>
      </c>
      <c r="E1072" s="30" t="s">
        <v>280</v>
      </c>
      <c r="F1072" s="30" t="s">
        <v>242</v>
      </c>
      <c r="G1072" s="35">
        <f>VLOOKUP(D1072,'[1]prix BPU_otut_marché'!$D:$F,3,FALSE)</f>
        <v>553.79</v>
      </c>
      <c r="H1072" s="35"/>
      <c r="I1072" s="33">
        <v>45821</v>
      </c>
      <c r="J1072" s="34"/>
      <c r="K1072" s="33">
        <v>46186</v>
      </c>
      <c r="L1072" s="32"/>
      <c r="M1072" s="33">
        <v>46551</v>
      </c>
      <c r="N1072" s="32"/>
      <c r="O1072" s="31">
        <v>46917</v>
      </c>
      <c r="P1072" s="30">
        <v>3</v>
      </c>
      <c r="Q1072" s="30"/>
    </row>
    <row r="1073" spans="1:17" x14ac:dyDescent="0.2">
      <c r="A1073" s="54">
        <v>2433035</v>
      </c>
      <c r="B1073" s="30" t="s">
        <v>27</v>
      </c>
      <c r="C1073" s="30" t="s">
        <v>83</v>
      </c>
      <c r="D1073" s="36" t="s">
        <v>279</v>
      </c>
      <c r="E1073" s="30" t="s">
        <v>278</v>
      </c>
      <c r="F1073" s="30" t="s">
        <v>242</v>
      </c>
      <c r="G1073" s="35">
        <f>VLOOKUP(D1073,'[1]prix BPU_otut_marché'!$D:$F,3,FALSE)</f>
        <v>704.44</v>
      </c>
      <c r="H1073" s="35"/>
      <c r="I1073" s="33">
        <v>45821</v>
      </c>
      <c r="J1073" s="34"/>
      <c r="K1073" s="33">
        <v>46186</v>
      </c>
      <c r="L1073" s="32"/>
      <c r="M1073" s="33">
        <v>46551</v>
      </c>
      <c r="N1073" s="32"/>
      <c r="O1073" s="31">
        <v>46917</v>
      </c>
      <c r="P1073" s="30">
        <v>3</v>
      </c>
      <c r="Q1073" s="30"/>
    </row>
    <row r="1074" spans="1:17" x14ac:dyDescent="0.2">
      <c r="A1074" s="54">
        <v>2433035</v>
      </c>
      <c r="B1074" s="30" t="s">
        <v>27</v>
      </c>
      <c r="C1074" s="30" t="s">
        <v>83</v>
      </c>
      <c r="D1074" s="36" t="s">
        <v>277</v>
      </c>
      <c r="E1074" s="30" t="s">
        <v>276</v>
      </c>
      <c r="F1074" s="30" t="s">
        <v>242</v>
      </c>
      <c r="G1074" s="35">
        <f>VLOOKUP(D1074,'[1]prix BPU_otut_marché'!$D:$F,3,FALSE)</f>
        <v>675.35</v>
      </c>
      <c r="H1074" s="35"/>
      <c r="I1074" s="33">
        <v>45821</v>
      </c>
      <c r="J1074" s="34"/>
      <c r="K1074" s="33">
        <v>46186</v>
      </c>
      <c r="L1074" s="32"/>
      <c r="M1074" s="33">
        <v>46551</v>
      </c>
      <c r="N1074" s="32"/>
      <c r="O1074" s="31">
        <v>46917</v>
      </c>
      <c r="P1074" s="30">
        <v>3</v>
      </c>
      <c r="Q1074" s="30"/>
    </row>
    <row r="1075" spans="1:17" x14ac:dyDescent="0.2">
      <c r="A1075" s="54">
        <v>2433035</v>
      </c>
      <c r="B1075" s="30" t="s">
        <v>27</v>
      </c>
      <c r="C1075" s="30" t="s">
        <v>83</v>
      </c>
      <c r="D1075" s="36" t="s">
        <v>275</v>
      </c>
      <c r="E1075" s="30" t="s">
        <v>274</v>
      </c>
      <c r="F1075" s="30" t="s">
        <v>242</v>
      </c>
      <c r="G1075" s="35">
        <f>VLOOKUP(D1075,'[1]prix BPU_otut_marché'!$D:$F,3,FALSE)</f>
        <v>519.5</v>
      </c>
      <c r="H1075" s="35"/>
      <c r="I1075" s="33">
        <v>45821</v>
      </c>
      <c r="J1075" s="34"/>
      <c r="K1075" s="33">
        <v>46186</v>
      </c>
      <c r="L1075" s="32"/>
      <c r="M1075" s="33">
        <v>46551</v>
      </c>
      <c r="N1075" s="32"/>
      <c r="O1075" s="31">
        <v>46917</v>
      </c>
      <c r="P1075" s="30">
        <v>3</v>
      </c>
      <c r="Q1075" s="30"/>
    </row>
    <row r="1076" spans="1:17" x14ac:dyDescent="0.2">
      <c r="A1076" s="54">
        <v>2433035</v>
      </c>
      <c r="B1076" s="30" t="s">
        <v>27</v>
      </c>
      <c r="C1076" s="30" t="s">
        <v>83</v>
      </c>
      <c r="D1076" s="36" t="s">
        <v>273</v>
      </c>
      <c r="E1076" s="30" t="s">
        <v>272</v>
      </c>
      <c r="F1076" s="30" t="s">
        <v>242</v>
      </c>
      <c r="G1076" s="35">
        <f>VLOOKUP(D1076,'[1]prix BPU_otut_marché'!$D:$F,3,FALSE)</f>
        <v>628.6</v>
      </c>
      <c r="H1076" s="35"/>
      <c r="I1076" s="33">
        <v>45821</v>
      </c>
      <c r="J1076" s="34"/>
      <c r="K1076" s="33">
        <v>46186</v>
      </c>
      <c r="L1076" s="32"/>
      <c r="M1076" s="33">
        <v>46551</v>
      </c>
      <c r="N1076" s="32"/>
      <c r="O1076" s="31">
        <v>46917</v>
      </c>
      <c r="P1076" s="30">
        <v>3</v>
      </c>
      <c r="Q1076" s="30"/>
    </row>
    <row r="1077" spans="1:17" x14ac:dyDescent="0.2">
      <c r="A1077" s="54">
        <v>2433035</v>
      </c>
      <c r="B1077" s="30" t="s">
        <v>27</v>
      </c>
      <c r="C1077" s="30" t="s">
        <v>83</v>
      </c>
      <c r="D1077" s="36" t="s">
        <v>271</v>
      </c>
      <c r="E1077" s="30" t="s">
        <v>270</v>
      </c>
      <c r="F1077" s="30" t="s">
        <v>242</v>
      </c>
      <c r="G1077" s="35">
        <f>VLOOKUP(D1077,'[1]prix BPU_otut_marché'!$D:$F,3,FALSE)</f>
        <v>326.25</v>
      </c>
      <c r="H1077" s="35"/>
      <c r="I1077" s="33">
        <v>45821</v>
      </c>
      <c r="J1077" s="34"/>
      <c r="K1077" s="33">
        <v>46186</v>
      </c>
      <c r="L1077" s="32"/>
      <c r="M1077" s="33">
        <v>46551</v>
      </c>
      <c r="N1077" s="32"/>
      <c r="O1077" s="31">
        <v>46917</v>
      </c>
      <c r="P1077" s="30">
        <v>3</v>
      </c>
      <c r="Q1077" s="30"/>
    </row>
    <row r="1078" spans="1:17" x14ac:dyDescent="0.2">
      <c r="A1078" s="54">
        <v>2433035</v>
      </c>
      <c r="B1078" s="30" t="s">
        <v>27</v>
      </c>
      <c r="C1078" s="30" t="s">
        <v>83</v>
      </c>
      <c r="D1078" s="36" t="s">
        <v>269</v>
      </c>
      <c r="E1078" s="30" t="s">
        <v>268</v>
      </c>
      <c r="F1078" s="30" t="s">
        <v>242</v>
      </c>
      <c r="G1078" s="35">
        <f>VLOOKUP(D1078,'[1]prix BPU_otut_marché'!$D:$F,3,FALSE)</f>
        <v>754.31</v>
      </c>
      <c r="H1078" s="35"/>
      <c r="I1078" s="33">
        <v>45821</v>
      </c>
      <c r="J1078" s="34"/>
      <c r="K1078" s="33">
        <v>46186</v>
      </c>
      <c r="L1078" s="32"/>
      <c r="M1078" s="33">
        <v>46551</v>
      </c>
      <c r="N1078" s="32"/>
      <c r="O1078" s="31">
        <v>46917</v>
      </c>
      <c r="P1078" s="30">
        <v>3</v>
      </c>
      <c r="Q1078" s="30"/>
    </row>
    <row r="1079" spans="1:17" x14ac:dyDescent="0.2">
      <c r="A1079" s="54">
        <v>2433035</v>
      </c>
      <c r="B1079" s="30" t="s">
        <v>27</v>
      </c>
      <c r="C1079" s="30" t="s">
        <v>83</v>
      </c>
      <c r="D1079" s="36" t="s">
        <v>267</v>
      </c>
      <c r="E1079" s="30" t="s">
        <v>266</v>
      </c>
      <c r="F1079" s="30" t="s">
        <v>242</v>
      </c>
      <c r="G1079" s="35">
        <f>VLOOKUP(D1079,'[1]prix BPU_otut_marché'!$D:$F,3,FALSE)</f>
        <v>440.54</v>
      </c>
      <c r="H1079" s="35"/>
      <c r="I1079" s="33">
        <v>45821</v>
      </c>
      <c r="J1079" s="34"/>
      <c r="K1079" s="33">
        <v>46186</v>
      </c>
      <c r="L1079" s="32"/>
      <c r="M1079" s="33">
        <v>46551</v>
      </c>
      <c r="N1079" s="32"/>
      <c r="O1079" s="31">
        <v>46917</v>
      </c>
      <c r="P1079" s="30">
        <v>3</v>
      </c>
      <c r="Q1079" s="30"/>
    </row>
    <row r="1080" spans="1:17" x14ac:dyDescent="0.2">
      <c r="A1080" s="54">
        <v>2433035</v>
      </c>
      <c r="B1080" s="30" t="s">
        <v>27</v>
      </c>
      <c r="C1080" s="30" t="s">
        <v>83</v>
      </c>
      <c r="D1080" s="36" t="s">
        <v>265</v>
      </c>
      <c r="E1080" s="30" t="s">
        <v>264</v>
      </c>
      <c r="F1080" s="30" t="s">
        <v>242</v>
      </c>
      <c r="G1080" s="35">
        <f>VLOOKUP(D1080,'[1]prix BPU_otut_marché'!$D:$F,3,FALSE)</f>
        <v>440.54</v>
      </c>
      <c r="H1080" s="35"/>
      <c r="I1080" s="33">
        <v>45821</v>
      </c>
      <c r="J1080" s="34"/>
      <c r="K1080" s="33">
        <v>46186</v>
      </c>
      <c r="L1080" s="32"/>
      <c r="M1080" s="33">
        <v>46551</v>
      </c>
      <c r="N1080" s="32"/>
      <c r="O1080" s="31">
        <v>46917</v>
      </c>
      <c r="P1080" s="30">
        <v>3</v>
      </c>
      <c r="Q1080" s="30"/>
    </row>
    <row r="1081" spans="1:17" x14ac:dyDescent="0.2">
      <c r="A1081" s="54">
        <v>2433035</v>
      </c>
      <c r="B1081" s="30" t="s">
        <v>27</v>
      </c>
      <c r="C1081" s="30" t="s">
        <v>83</v>
      </c>
      <c r="D1081" s="36" t="s">
        <v>263</v>
      </c>
      <c r="E1081" s="30" t="s">
        <v>262</v>
      </c>
      <c r="F1081" s="30" t="s">
        <v>242</v>
      </c>
      <c r="G1081" s="35">
        <f>VLOOKUP(D1081,'[1]prix BPU_otut_marché'!$D:$F,3,FALSE)</f>
        <v>966.27</v>
      </c>
      <c r="H1081" s="35"/>
      <c r="I1081" s="33">
        <v>45821</v>
      </c>
      <c r="J1081" s="34"/>
      <c r="K1081" s="33">
        <v>46186</v>
      </c>
      <c r="L1081" s="32"/>
      <c r="M1081" s="33">
        <v>46551</v>
      </c>
      <c r="N1081" s="32"/>
      <c r="O1081" s="31">
        <v>46917</v>
      </c>
      <c r="P1081" s="30">
        <v>3</v>
      </c>
      <c r="Q1081" s="30"/>
    </row>
    <row r="1082" spans="1:17" x14ac:dyDescent="0.2">
      <c r="A1082" s="54">
        <v>2433035</v>
      </c>
      <c r="B1082" s="30" t="s">
        <v>27</v>
      </c>
      <c r="C1082" s="30" t="s">
        <v>83</v>
      </c>
      <c r="D1082" s="36" t="s">
        <v>261</v>
      </c>
      <c r="E1082" s="30" t="s">
        <v>260</v>
      </c>
      <c r="F1082" s="30" t="s">
        <v>242</v>
      </c>
      <c r="G1082" s="35">
        <f>VLOOKUP(D1082,'[1]prix BPU_otut_marché'!$D:$F,3,FALSE)</f>
        <v>603.66</v>
      </c>
      <c r="H1082" s="35"/>
      <c r="I1082" s="33">
        <v>45821</v>
      </c>
      <c r="J1082" s="34"/>
      <c r="K1082" s="33">
        <v>46186</v>
      </c>
      <c r="L1082" s="32"/>
      <c r="M1082" s="33">
        <v>46551</v>
      </c>
      <c r="N1082" s="32"/>
      <c r="O1082" s="31">
        <v>46917</v>
      </c>
      <c r="P1082" s="30">
        <v>3</v>
      </c>
      <c r="Q1082" s="30"/>
    </row>
    <row r="1083" spans="1:17" x14ac:dyDescent="0.2">
      <c r="A1083" s="54">
        <v>2433035</v>
      </c>
      <c r="B1083" s="30" t="s">
        <v>27</v>
      </c>
      <c r="C1083" s="30" t="s">
        <v>83</v>
      </c>
      <c r="D1083" s="36" t="s">
        <v>259</v>
      </c>
      <c r="E1083" s="30" t="s">
        <v>258</v>
      </c>
      <c r="F1083" s="30" t="s">
        <v>242</v>
      </c>
      <c r="G1083" s="35">
        <f>VLOOKUP(D1083,'[1]prix BPU_otut_marché'!$D:$F,3,FALSE)</f>
        <v>502.88</v>
      </c>
      <c r="H1083" s="35"/>
      <c r="I1083" s="33">
        <v>45821</v>
      </c>
      <c r="J1083" s="34"/>
      <c r="K1083" s="33">
        <v>46186</v>
      </c>
      <c r="L1083" s="32"/>
      <c r="M1083" s="33">
        <v>46551</v>
      </c>
      <c r="N1083" s="32"/>
      <c r="O1083" s="31">
        <v>46917</v>
      </c>
      <c r="P1083" s="30">
        <v>3</v>
      </c>
      <c r="Q1083" s="30"/>
    </row>
    <row r="1084" spans="1:17" x14ac:dyDescent="0.2">
      <c r="A1084" s="54">
        <v>2433035</v>
      </c>
      <c r="B1084" s="30" t="s">
        <v>27</v>
      </c>
      <c r="C1084" s="30" t="s">
        <v>83</v>
      </c>
      <c r="D1084" s="36" t="s">
        <v>257</v>
      </c>
      <c r="E1084" s="30" t="s">
        <v>256</v>
      </c>
      <c r="F1084" s="30" t="s">
        <v>185</v>
      </c>
      <c r="G1084" s="35">
        <f>VLOOKUP(D1084,'[1]prix BPU_otut_marché'!$D:$F,3,FALSE)</f>
        <v>519.5</v>
      </c>
      <c r="H1084" s="35"/>
      <c r="I1084" s="33">
        <v>45821</v>
      </c>
      <c r="J1084" s="34"/>
      <c r="K1084" s="33">
        <v>46186</v>
      </c>
      <c r="L1084" s="32"/>
      <c r="M1084" s="33">
        <v>46551</v>
      </c>
      <c r="N1084" s="32"/>
      <c r="O1084" s="31">
        <v>46917</v>
      </c>
      <c r="P1084" s="30">
        <v>3</v>
      </c>
      <c r="Q1084" s="30"/>
    </row>
    <row r="1085" spans="1:17" x14ac:dyDescent="0.2">
      <c r="A1085" s="54">
        <v>2433035</v>
      </c>
      <c r="B1085" s="30" t="s">
        <v>27</v>
      </c>
      <c r="C1085" s="30" t="s">
        <v>83</v>
      </c>
      <c r="D1085" s="36" t="s">
        <v>255</v>
      </c>
      <c r="E1085" s="30" t="s">
        <v>254</v>
      </c>
      <c r="F1085" s="30" t="s">
        <v>185</v>
      </c>
      <c r="G1085" s="35">
        <f>VLOOKUP(D1085,'[1]prix BPU_otut_marché'!$D:$F,3,FALSE)</f>
        <v>519.5</v>
      </c>
      <c r="H1085" s="35"/>
      <c r="I1085" s="33">
        <v>45821</v>
      </c>
      <c r="J1085" s="34"/>
      <c r="K1085" s="33">
        <v>46186</v>
      </c>
      <c r="L1085" s="32"/>
      <c r="M1085" s="33">
        <v>46551</v>
      </c>
      <c r="N1085" s="32"/>
      <c r="O1085" s="31">
        <v>46917</v>
      </c>
      <c r="P1085" s="30">
        <v>3</v>
      </c>
      <c r="Q1085" s="30"/>
    </row>
    <row r="1086" spans="1:17" x14ac:dyDescent="0.2">
      <c r="A1086" s="54">
        <v>2433035</v>
      </c>
      <c r="B1086" s="30" t="s">
        <v>27</v>
      </c>
      <c r="C1086" s="30" t="s">
        <v>83</v>
      </c>
      <c r="D1086" s="36" t="s">
        <v>253</v>
      </c>
      <c r="E1086" s="30" t="s">
        <v>252</v>
      </c>
      <c r="F1086" s="30" t="s">
        <v>185</v>
      </c>
      <c r="G1086" s="35">
        <f>VLOOKUP(D1086,'[1]prix BPU_otut_marché'!$D:$F,3,FALSE)</f>
        <v>519.5</v>
      </c>
      <c r="H1086" s="35"/>
      <c r="I1086" s="33">
        <v>45821</v>
      </c>
      <c r="J1086" s="34"/>
      <c r="K1086" s="33">
        <v>46186</v>
      </c>
      <c r="L1086" s="32"/>
      <c r="M1086" s="33">
        <v>46551</v>
      </c>
      <c r="N1086" s="32"/>
      <c r="O1086" s="31">
        <v>46917</v>
      </c>
      <c r="P1086" s="30">
        <v>3</v>
      </c>
      <c r="Q1086" s="30"/>
    </row>
    <row r="1087" spans="1:17" x14ac:dyDescent="0.2">
      <c r="A1087" s="54">
        <v>2433035</v>
      </c>
      <c r="B1087" s="30" t="s">
        <v>27</v>
      </c>
      <c r="C1087" s="30" t="s">
        <v>83</v>
      </c>
      <c r="D1087" s="36" t="s">
        <v>251</v>
      </c>
      <c r="E1087" s="30" t="s">
        <v>250</v>
      </c>
      <c r="F1087" s="30" t="s">
        <v>118</v>
      </c>
      <c r="G1087" s="35">
        <f>VLOOKUP(D1087,'[1]prix BPU_otut_marché'!$D:$F,3,FALSE)</f>
        <v>867.57</v>
      </c>
      <c r="H1087" s="35"/>
      <c r="I1087" s="33">
        <v>45821</v>
      </c>
      <c r="J1087" s="34"/>
      <c r="K1087" s="33">
        <v>46186</v>
      </c>
      <c r="L1087" s="32"/>
      <c r="M1087" s="33">
        <v>46551</v>
      </c>
      <c r="N1087" s="32"/>
      <c r="O1087" s="31">
        <v>46917</v>
      </c>
      <c r="P1087" s="30">
        <v>3</v>
      </c>
      <c r="Q1087" s="30"/>
    </row>
    <row r="1088" spans="1:17" x14ac:dyDescent="0.2">
      <c r="A1088" s="54">
        <v>2433035</v>
      </c>
      <c r="B1088" s="30" t="s">
        <v>27</v>
      </c>
      <c r="C1088" s="30" t="s">
        <v>83</v>
      </c>
      <c r="D1088" s="36" t="s">
        <v>249</v>
      </c>
      <c r="E1088" s="30" t="s">
        <v>248</v>
      </c>
      <c r="F1088" s="30" t="s">
        <v>247</v>
      </c>
      <c r="G1088" s="35">
        <f>VLOOKUP(D1088,'[1]prix BPU_otut_marché'!$D:$F,3,FALSE)</f>
        <v>553.79</v>
      </c>
      <c r="H1088" s="35"/>
      <c r="I1088" s="33">
        <v>45821</v>
      </c>
      <c r="J1088" s="34"/>
      <c r="K1088" s="33">
        <v>46186</v>
      </c>
      <c r="L1088" s="32"/>
      <c r="M1088" s="33">
        <v>46551</v>
      </c>
      <c r="N1088" s="32"/>
      <c r="O1088" s="31">
        <v>46917</v>
      </c>
      <c r="P1088" s="30">
        <v>3</v>
      </c>
      <c r="Q1088" s="30"/>
    </row>
    <row r="1089" spans="1:17" x14ac:dyDescent="0.2">
      <c r="A1089" s="54">
        <v>2433035</v>
      </c>
      <c r="B1089" s="30" t="s">
        <v>27</v>
      </c>
      <c r="C1089" s="30" t="s">
        <v>83</v>
      </c>
      <c r="D1089" s="36" t="s">
        <v>246</v>
      </c>
      <c r="E1089" s="30" t="s">
        <v>245</v>
      </c>
      <c r="F1089" s="30" t="s">
        <v>50</v>
      </c>
      <c r="G1089" s="35">
        <f>VLOOKUP(D1089,'[1]prix BPU_otut_marché'!$D:$F,3,FALSE)</f>
        <v>401.05</v>
      </c>
      <c r="H1089" s="35"/>
      <c r="I1089" s="33">
        <v>45821</v>
      </c>
      <c r="J1089" s="34"/>
      <c r="K1089" s="33">
        <v>46186</v>
      </c>
      <c r="L1089" s="32"/>
      <c r="M1089" s="33">
        <v>46551</v>
      </c>
      <c r="N1089" s="32"/>
      <c r="O1089" s="31">
        <v>46917</v>
      </c>
      <c r="P1089" s="30">
        <v>3</v>
      </c>
      <c r="Q1089" s="30"/>
    </row>
    <row r="1090" spans="1:17" x14ac:dyDescent="0.2">
      <c r="A1090" s="54">
        <v>2433035</v>
      </c>
      <c r="B1090" s="30" t="s">
        <v>27</v>
      </c>
      <c r="C1090" s="30" t="s">
        <v>83</v>
      </c>
      <c r="D1090" s="36" t="s">
        <v>244</v>
      </c>
      <c r="E1090" s="30" t="s">
        <v>243</v>
      </c>
      <c r="F1090" s="30" t="s">
        <v>242</v>
      </c>
      <c r="G1090" s="35">
        <f>VLOOKUP(D1090,'[1]prix BPU_otut_marché'!$D:$F,3,FALSE)</f>
        <v>634.83000000000004</v>
      </c>
      <c r="H1090" s="35"/>
      <c r="I1090" s="33">
        <v>45821</v>
      </c>
      <c r="J1090" s="34"/>
      <c r="K1090" s="33">
        <v>46186</v>
      </c>
      <c r="L1090" s="32"/>
      <c r="M1090" s="33">
        <v>46551</v>
      </c>
      <c r="N1090" s="32"/>
      <c r="O1090" s="31">
        <v>46917</v>
      </c>
      <c r="P1090" s="30">
        <v>3</v>
      </c>
      <c r="Q1090" s="30"/>
    </row>
    <row r="1091" spans="1:17" x14ac:dyDescent="0.2">
      <c r="A1091" s="54">
        <v>2433035</v>
      </c>
      <c r="B1091" s="30" t="s">
        <v>27</v>
      </c>
      <c r="C1091" s="30" t="s">
        <v>83</v>
      </c>
      <c r="D1091" s="36" t="s">
        <v>241</v>
      </c>
      <c r="E1091" s="30" t="s">
        <v>240</v>
      </c>
      <c r="F1091" s="30" t="s">
        <v>57</v>
      </c>
      <c r="G1091" s="35">
        <f>VLOOKUP(D1091,'[1]prix BPU_otut_marché'!$D:$F,3,FALSE)</f>
        <v>2285.8000000000002</v>
      </c>
      <c r="H1091" s="35"/>
      <c r="I1091" s="33">
        <v>45821</v>
      </c>
      <c r="J1091" s="34"/>
      <c r="K1091" s="33">
        <v>46186</v>
      </c>
      <c r="L1091" s="32"/>
      <c r="M1091" s="33">
        <v>46551</v>
      </c>
      <c r="N1091" s="32"/>
      <c r="O1091" s="31">
        <v>46917</v>
      </c>
      <c r="P1091" s="30">
        <v>3</v>
      </c>
      <c r="Q1091" s="30" t="s">
        <v>207</v>
      </c>
    </row>
    <row r="1092" spans="1:17" x14ac:dyDescent="0.2">
      <c r="A1092" s="54">
        <v>2433035</v>
      </c>
      <c r="B1092" s="30" t="s">
        <v>27</v>
      </c>
      <c r="C1092" s="30" t="s">
        <v>83</v>
      </c>
      <c r="D1092" s="36" t="s">
        <v>239</v>
      </c>
      <c r="E1092" s="30" t="s">
        <v>238</v>
      </c>
      <c r="F1092" s="30" t="s">
        <v>48</v>
      </c>
      <c r="G1092" s="35">
        <f>VLOOKUP(D1092,'[1]prix BPU_otut_marché'!$D:$F,3,FALSE)</f>
        <v>1252</v>
      </c>
      <c r="H1092" s="35"/>
      <c r="I1092" s="33">
        <v>45821</v>
      </c>
      <c r="J1092" s="34"/>
      <c r="K1092" s="33">
        <v>46186</v>
      </c>
      <c r="L1092" s="32"/>
      <c r="M1092" s="33">
        <v>46551</v>
      </c>
      <c r="N1092" s="32"/>
      <c r="O1092" s="31">
        <v>46917</v>
      </c>
      <c r="P1092" s="30">
        <v>3</v>
      </c>
      <c r="Q1092" s="30" t="s">
        <v>207</v>
      </c>
    </row>
    <row r="1093" spans="1:17" x14ac:dyDescent="0.2">
      <c r="A1093" s="54">
        <v>2433035</v>
      </c>
      <c r="B1093" s="30" t="s">
        <v>27</v>
      </c>
      <c r="C1093" s="30" t="s">
        <v>83</v>
      </c>
      <c r="D1093" s="36" t="s">
        <v>237</v>
      </c>
      <c r="E1093" s="30" t="s">
        <v>236</v>
      </c>
      <c r="F1093" s="30" t="s">
        <v>49</v>
      </c>
      <c r="G1093" s="35">
        <f>VLOOKUP(D1093,'[1]prix BPU_otut_marché'!$D:$F,3,FALSE)</f>
        <v>231.7</v>
      </c>
      <c r="H1093" s="35"/>
      <c r="I1093" s="33">
        <v>45821</v>
      </c>
      <c r="J1093" s="34"/>
      <c r="K1093" s="33">
        <v>46186</v>
      </c>
      <c r="L1093" s="32"/>
      <c r="M1093" s="33">
        <v>46551</v>
      </c>
      <c r="N1093" s="32"/>
      <c r="O1093" s="31">
        <v>46917</v>
      </c>
      <c r="P1093" s="30">
        <v>3</v>
      </c>
      <c r="Q1093" s="30" t="s">
        <v>207</v>
      </c>
    </row>
    <row r="1094" spans="1:17" x14ac:dyDescent="0.2">
      <c r="A1094" s="54">
        <v>2433035</v>
      </c>
      <c r="B1094" s="30" t="s">
        <v>27</v>
      </c>
      <c r="C1094" s="30" t="s">
        <v>83</v>
      </c>
      <c r="D1094" s="36" t="s">
        <v>235</v>
      </c>
      <c r="E1094" s="30" t="s">
        <v>234</v>
      </c>
      <c r="F1094" s="30" t="s">
        <v>49</v>
      </c>
      <c r="G1094" s="35">
        <f>VLOOKUP(D1094,'[1]prix BPU_otut_marché'!$D:$F,3,FALSE)</f>
        <v>231.7</v>
      </c>
      <c r="H1094" s="35"/>
      <c r="I1094" s="33">
        <v>45821</v>
      </c>
      <c r="J1094" s="34"/>
      <c r="K1094" s="33">
        <v>46186</v>
      </c>
      <c r="L1094" s="32"/>
      <c r="M1094" s="33">
        <v>46551</v>
      </c>
      <c r="N1094" s="32"/>
      <c r="O1094" s="31">
        <v>46917</v>
      </c>
      <c r="P1094" s="30">
        <v>3</v>
      </c>
      <c r="Q1094" s="30" t="s">
        <v>207</v>
      </c>
    </row>
    <row r="1095" spans="1:17" x14ac:dyDescent="0.2">
      <c r="A1095" s="54">
        <v>2433035</v>
      </c>
      <c r="B1095" s="30" t="s">
        <v>27</v>
      </c>
      <c r="C1095" s="30" t="s">
        <v>83</v>
      </c>
      <c r="D1095" s="36" t="s">
        <v>233</v>
      </c>
      <c r="E1095" s="30" t="s">
        <v>232</v>
      </c>
      <c r="F1095" s="30" t="s">
        <v>231</v>
      </c>
      <c r="G1095" s="35">
        <f>VLOOKUP(D1095,'[1]prix BPU_otut_marché'!$D:$F,3,FALSE)</f>
        <v>1550.19</v>
      </c>
      <c r="H1095" s="35"/>
      <c r="I1095" s="33">
        <v>45821</v>
      </c>
      <c r="J1095" s="34"/>
      <c r="K1095" s="33">
        <v>46186</v>
      </c>
      <c r="L1095" s="32"/>
      <c r="M1095" s="33">
        <v>46551</v>
      </c>
      <c r="N1095" s="32"/>
      <c r="O1095" s="31">
        <v>46917</v>
      </c>
      <c r="P1095" s="30">
        <v>3</v>
      </c>
      <c r="Q1095" s="30" t="s">
        <v>207</v>
      </c>
    </row>
    <row r="1096" spans="1:17" x14ac:dyDescent="0.2">
      <c r="A1096" s="54">
        <v>2433035</v>
      </c>
      <c r="B1096" s="30" t="s">
        <v>27</v>
      </c>
      <c r="C1096" s="30" t="s">
        <v>83</v>
      </c>
      <c r="D1096" s="36" t="s">
        <v>230</v>
      </c>
      <c r="E1096" s="30" t="s">
        <v>229</v>
      </c>
      <c r="F1096" s="30" t="s">
        <v>208</v>
      </c>
      <c r="G1096" s="35">
        <f>VLOOKUP(D1096,'[1]prix BPU_otut_marché'!$D:$F,3,FALSE)</f>
        <v>413.52</v>
      </c>
      <c r="H1096" s="35"/>
      <c r="I1096" s="33">
        <v>45821</v>
      </c>
      <c r="J1096" s="34"/>
      <c r="K1096" s="33">
        <v>46186</v>
      </c>
      <c r="L1096" s="32"/>
      <c r="M1096" s="33">
        <v>46551</v>
      </c>
      <c r="N1096" s="32"/>
      <c r="O1096" s="31">
        <v>46917</v>
      </c>
      <c r="P1096" s="30">
        <v>3</v>
      </c>
      <c r="Q1096" s="30" t="s">
        <v>207</v>
      </c>
    </row>
    <row r="1097" spans="1:17" x14ac:dyDescent="0.2">
      <c r="A1097" s="54">
        <v>2433035</v>
      </c>
      <c r="B1097" s="30" t="s">
        <v>27</v>
      </c>
      <c r="C1097" s="30" t="s">
        <v>83</v>
      </c>
      <c r="D1097" s="36" t="s">
        <v>228</v>
      </c>
      <c r="E1097" s="30" t="s">
        <v>227</v>
      </c>
      <c r="F1097" s="30" t="s">
        <v>208</v>
      </c>
      <c r="G1097" s="35">
        <f>VLOOKUP(D1097,'[1]prix BPU_otut_marché'!$D:$F,3,FALSE)</f>
        <v>206.76</v>
      </c>
      <c r="H1097" s="35"/>
      <c r="I1097" s="33">
        <v>45821</v>
      </c>
      <c r="J1097" s="34"/>
      <c r="K1097" s="33">
        <v>46186</v>
      </c>
      <c r="L1097" s="32"/>
      <c r="M1097" s="33">
        <v>46551</v>
      </c>
      <c r="N1097" s="32"/>
      <c r="O1097" s="31">
        <v>46917</v>
      </c>
      <c r="P1097" s="30">
        <v>3</v>
      </c>
      <c r="Q1097" s="30" t="s">
        <v>207</v>
      </c>
    </row>
    <row r="1098" spans="1:17" x14ac:dyDescent="0.2">
      <c r="A1098" s="54">
        <v>2433035</v>
      </c>
      <c r="B1098" s="30" t="s">
        <v>27</v>
      </c>
      <c r="C1098" s="30" t="s">
        <v>83</v>
      </c>
      <c r="D1098" s="36" t="s">
        <v>226</v>
      </c>
      <c r="E1098" s="30" t="s">
        <v>225</v>
      </c>
      <c r="F1098" s="30" t="s">
        <v>208</v>
      </c>
      <c r="G1098" s="35">
        <f>VLOOKUP(D1098,'[1]prix BPU_otut_marché'!$D:$F,3,FALSE)</f>
        <v>102.86</v>
      </c>
      <c r="H1098" s="35"/>
      <c r="I1098" s="33">
        <v>45821</v>
      </c>
      <c r="J1098" s="34"/>
      <c r="K1098" s="33">
        <v>46186</v>
      </c>
      <c r="L1098" s="32"/>
      <c r="M1098" s="33">
        <v>46551</v>
      </c>
      <c r="N1098" s="32"/>
      <c r="O1098" s="31">
        <v>46917</v>
      </c>
      <c r="P1098" s="30">
        <v>3</v>
      </c>
      <c r="Q1098" s="30" t="s">
        <v>207</v>
      </c>
    </row>
    <row r="1099" spans="1:17" x14ac:dyDescent="0.2">
      <c r="A1099" s="54">
        <v>2433035</v>
      </c>
      <c r="B1099" s="30" t="s">
        <v>27</v>
      </c>
      <c r="C1099" s="30" t="s">
        <v>83</v>
      </c>
      <c r="D1099" s="36" t="s">
        <v>224</v>
      </c>
      <c r="E1099" s="30" t="s">
        <v>223</v>
      </c>
      <c r="F1099" s="30" t="s">
        <v>208</v>
      </c>
      <c r="G1099" s="35">
        <f>VLOOKUP(D1099,'[1]prix BPU_otut_marché'!$D:$F,3,FALSE)</f>
        <v>102.86</v>
      </c>
      <c r="H1099" s="35"/>
      <c r="I1099" s="33">
        <v>45821</v>
      </c>
      <c r="J1099" s="34"/>
      <c r="K1099" s="33">
        <v>46186</v>
      </c>
      <c r="L1099" s="32"/>
      <c r="M1099" s="33">
        <v>46551</v>
      </c>
      <c r="N1099" s="32"/>
      <c r="O1099" s="31">
        <v>46917</v>
      </c>
      <c r="P1099" s="30">
        <v>3</v>
      </c>
      <c r="Q1099" s="30" t="s">
        <v>207</v>
      </c>
    </row>
    <row r="1100" spans="1:17" x14ac:dyDescent="0.2">
      <c r="A1100" s="54">
        <v>2433035</v>
      </c>
      <c r="B1100" s="30" t="s">
        <v>27</v>
      </c>
      <c r="C1100" s="30" t="s">
        <v>83</v>
      </c>
      <c r="D1100" s="36" t="s">
        <v>222</v>
      </c>
      <c r="E1100" s="30" t="s">
        <v>221</v>
      </c>
      <c r="F1100" s="30" t="s">
        <v>208</v>
      </c>
      <c r="G1100" s="35">
        <f>VLOOKUP(D1100,'[1]prix BPU_otut_marché'!$D:$F,3,FALSE)</f>
        <v>206.76</v>
      </c>
      <c r="H1100" s="35"/>
      <c r="I1100" s="33">
        <v>45821</v>
      </c>
      <c r="J1100" s="34"/>
      <c r="K1100" s="33">
        <v>46186</v>
      </c>
      <c r="L1100" s="32"/>
      <c r="M1100" s="33">
        <v>46551</v>
      </c>
      <c r="N1100" s="32"/>
      <c r="O1100" s="31">
        <v>46917</v>
      </c>
      <c r="P1100" s="30">
        <v>3</v>
      </c>
      <c r="Q1100" s="30" t="s">
        <v>207</v>
      </c>
    </row>
    <row r="1101" spans="1:17" x14ac:dyDescent="0.2">
      <c r="A1101" s="54">
        <v>2433035</v>
      </c>
      <c r="B1101" s="30" t="s">
        <v>27</v>
      </c>
      <c r="C1101" s="30" t="s">
        <v>83</v>
      </c>
      <c r="D1101" s="36" t="s">
        <v>220</v>
      </c>
      <c r="E1101" s="30" t="s">
        <v>219</v>
      </c>
      <c r="F1101" s="30" t="s">
        <v>208</v>
      </c>
      <c r="G1101" s="35">
        <f>VLOOKUP(D1101,'[1]prix BPU_otut_marché'!$D:$F,3,FALSE)</f>
        <v>102.86</v>
      </c>
      <c r="H1101" s="35"/>
      <c r="I1101" s="33">
        <v>45821</v>
      </c>
      <c r="J1101" s="34"/>
      <c r="K1101" s="33">
        <v>46186</v>
      </c>
      <c r="L1101" s="32"/>
      <c r="M1101" s="33">
        <v>46551</v>
      </c>
      <c r="N1101" s="32"/>
      <c r="O1101" s="31">
        <v>46917</v>
      </c>
      <c r="P1101" s="30">
        <v>3</v>
      </c>
      <c r="Q1101" s="30" t="s">
        <v>207</v>
      </c>
    </row>
    <row r="1102" spans="1:17" x14ac:dyDescent="0.2">
      <c r="A1102" s="54">
        <v>2433035</v>
      </c>
      <c r="B1102" s="30" t="s">
        <v>27</v>
      </c>
      <c r="C1102" s="30" t="s">
        <v>83</v>
      </c>
      <c r="D1102" s="36" t="s">
        <v>218</v>
      </c>
      <c r="E1102" s="30" t="s">
        <v>217</v>
      </c>
      <c r="F1102" s="30" t="s">
        <v>208</v>
      </c>
      <c r="G1102" s="35">
        <f>VLOOKUP(D1102,'[1]prix BPU_otut_marché'!$D:$F,3,FALSE)</f>
        <v>102.86</v>
      </c>
      <c r="H1102" s="35"/>
      <c r="I1102" s="33">
        <v>45821</v>
      </c>
      <c r="J1102" s="34"/>
      <c r="K1102" s="33">
        <v>46186</v>
      </c>
      <c r="L1102" s="32"/>
      <c r="M1102" s="33">
        <v>46551</v>
      </c>
      <c r="N1102" s="32"/>
      <c r="O1102" s="31">
        <v>46917</v>
      </c>
      <c r="P1102" s="30">
        <v>3</v>
      </c>
      <c r="Q1102" s="30" t="s">
        <v>207</v>
      </c>
    </row>
    <row r="1103" spans="1:17" x14ac:dyDescent="0.2">
      <c r="A1103" s="54">
        <v>2433035</v>
      </c>
      <c r="B1103" s="30" t="s">
        <v>27</v>
      </c>
      <c r="C1103" s="30" t="s">
        <v>83</v>
      </c>
      <c r="D1103" s="36" t="s">
        <v>216</v>
      </c>
      <c r="E1103" s="30" t="s">
        <v>215</v>
      </c>
      <c r="F1103" s="30" t="s">
        <v>208</v>
      </c>
      <c r="G1103" s="35">
        <f>VLOOKUP(D1103,'[1]prix BPU_otut_marché'!$D:$F,3,FALSE)</f>
        <v>413.52</v>
      </c>
      <c r="H1103" s="35"/>
      <c r="I1103" s="33">
        <v>45821</v>
      </c>
      <c r="J1103" s="34"/>
      <c r="K1103" s="33">
        <v>46186</v>
      </c>
      <c r="L1103" s="32"/>
      <c r="M1103" s="33">
        <v>46551</v>
      </c>
      <c r="N1103" s="32"/>
      <c r="O1103" s="31">
        <v>46917</v>
      </c>
      <c r="P1103" s="30">
        <v>3</v>
      </c>
      <c r="Q1103" s="30" t="s">
        <v>207</v>
      </c>
    </row>
    <row r="1104" spans="1:17" x14ac:dyDescent="0.2">
      <c r="A1104" s="54">
        <v>2433035</v>
      </c>
      <c r="B1104" s="30" t="s">
        <v>27</v>
      </c>
      <c r="C1104" s="30" t="s">
        <v>83</v>
      </c>
      <c r="D1104" s="36" t="s">
        <v>214</v>
      </c>
      <c r="E1104" s="30" t="s">
        <v>213</v>
      </c>
      <c r="F1104" s="30" t="s">
        <v>208</v>
      </c>
      <c r="G1104" s="35">
        <f>VLOOKUP(D1104,'[1]prix BPU_otut_marché'!$D:$F,3,FALSE)</f>
        <v>206.76</v>
      </c>
      <c r="H1104" s="35"/>
      <c r="I1104" s="33">
        <v>45821</v>
      </c>
      <c r="J1104" s="34"/>
      <c r="K1104" s="33">
        <v>46186</v>
      </c>
      <c r="L1104" s="32"/>
      <c r="M1104" s="33">
        <v>46551</v>
      </c>
      <c r="N1104" s="32"/>
      <c r="O1104" s="31">
        <v>46917</v>
      </c>
      <c r="P1104" s="30">
        <v>3</v>
      </c>
      <c r="Q1104" s="30" t="s">
        <v>207</v>
      </c>
    </row>
    <row r="1105" spans="1:17" x14ac:dyDescent="0.2">
      <c r="A1105" s="54">
        <v>2433035</v>
      </c>
      <c r="B1105" s="30" t="s">
        <v>27</v>
      </c>
      <c r="C1105" s="30" t="s">
        <v>83</v>
      </c>
      <c r="D1105" s="36" t="s">
        <v>212</v>
      </c>
      <c r="E1105" s="30" t="s">
        <v>211</v>
      </c>
      <c r="F1105" s="30" t="s">
        <v>208</v>
      </c>
      <c r="G1105" s="35">
        <f>VLOOKUP(D1105,'[1]prix BPU_otut_marché'!$D:$F,3,FALSE)</f>
        <v>258.70999999999998</v>
      </c>
      <c r="H1105" s="35"/>
      <c r="I1105" s="33">
        <v>45821</v>
      </c>
      <c r="J1105" s="34"/>
      <c r="K1105" s="33">
        <v>46186</v>
      </c>
      <c r="L1105" s="32"/>
      <c r="M1105" s="33">
        <v>46551</v>
      </c>
      <c r="N1105" s="32"/>
      <c r="O1105" s="31">
        <v>46917</v>
      </c>
      <c r="P1105" s="30">
        <v>3</v>
      </c>
      <c r="Q1105" s="30" t="s">
        <v>207</v>
      </c>
    </row>
    <row r="1106" spans="1:17" x14ac:dyDescent="0.2">
      <c r="A1106" s="54">
        <v>2433035</v>
      </c>
      <c r="B1106" s="30" t="s">
        <v>27</v>
      </c>
      <c r="C1106" s="30" t="s">
        <v>83</v>
      </c>
      <c r="D1106" s="36" t="s">
        <v>210</v>
      </c>
      <c r="E1106" s="30" t="s">
        <v>209</v>
      </c>
      <c r="F1106" s="30" t="s">
        <v>208</v>
      </c>
      <c r="G1106" s="35">
        <f>VLOOKUP(D1106,'[1]prix BPU_otut_marché'!$D:$F,3,FALSE)</f>
        <v>154.81</v>
      </c>
      <c r="H1106" s="35"/>
      <c r="I1106" s="33">
        <v>45821</v>
      </c>
      <c r="J1106" s="34"/>
      <c r="K1106" s="33">
        <v>46186</v>
      </c>
      <c r="L1106" s="32"/>
      <c r="M1106" s="33">
        <v>46551</v>
      </c>
      <c r="N1106" s="32"/>
      <c r="O1106" s="31">
        <v>46917</v>
      </c>
      <c r="P1106" s="30">
        <v>3</v>
      </c>
      <c r="Q1106" s="30" t="s">
        <v>207</v>
      </c>
    </row>
  </sheetData>
  <autoFilter ref="A1:O1107" xr:uid="{59B30D25-F8EA-406D-A003-8494DC394952}">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K72"/>
  <sheetViews>
    <sheetView zoomScale="85" zoomScaleNormal="85" workbookViewId="0">
      <pane ySplit="2" topLeftCell="A48" activePane="bottomLeft" state="frozen"/>
      <selection activeCell="H71" sqref="H3:H71"/>
      <selection pane="bottomLeft" activeCell="B72" sqref="A72:B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56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(Préventifs_tunnels!G32+Préventifs_tunnels!G33)</f>
        <v>1014</v>
      </c>
      <c r="H3" s="6">
        <f>E3*F3*G3</f>
        <v>6084</v>
      </c>
      <c r="I3" s="68" t="s">
        <v>2503</v>
      </c>
    </row>
    <row r="4" spans="1:9" ht="15" customHeight="1" x14ac:dyDescent="0.25">
      <c r="A4" s="1" t="s">
        <v>8</v>
      </c>
      <c r="B4" s="1" t="s">
        <v>93</v>
      </c>
      <c r="C4" s="1">
        <f>Template!C4</f>
        <v>6</v>
      </c>
      <c r="D4" s="60">
        <v>0</v>
      </c>
      <c r="E4" s="1">
        <f t="shared" si="0"/>
        <v>6</v>
      </c>
      <c r="F4" s="1">
        <v>1</v>
      </c>
      <c r="G4" s="6">
        <f>(Préventifs_tunnels!G62+Préventifs_tunnels!G63)</f>
        <v>2612</v>
      </c>
      <c r="H4" s="6">
        <f>E4*F4*G4</f>
        <v>15672</v>
      </c>
      <c r="I4" s="68" t="s">
        <v>2503</v>
      </c>
    </row>
    <row r="5" spans="1:9" ht="15" customHeight="1" x14ac:dyDescent="0.25">
      <c r="A5" s="1" t="s">
        <v>8</v>
      </c>
      <c r="B5" s="1" t="s">
        <v>2</v>
      </c>
      <c r="C5" s="1">
        <f>Template!C5</f>
        <v>1</v>
      </c>
      <c r="D5" s="60">
        <v>0</v>
      </c>
      <c r="E5" s="1">
        <f t="shared" si="0"/>
        <v>1</v>
      </c>
      <c r="F5" s="1">
        <v>1</v>
      </c>
      <c r="G5" s="6">
        <f>(Préventifs_tunnels!G2+Préventifs_tunnels!G3)</f>
        <v>2814</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Préventifs_tunnels!G112</f>
        <v>8706.5</v>
      </c>
      <c r="H6" s="6">
        <f t="shared" si="1"/>
        <v>34826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Préventifs_tunnels!G127</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Préventifs_tunnels!G218</f>
        <v>325.8</v>
      </c>
      <c r="H13" s="6">
        <f t="shared" si="1"/>
        <v>1303.2</v>
      </c>
      <c r="I13" s="9" t="s">
        <v>2426</v>
      </c>
    </row>
    <row r="14" spans="1:9" ht="15" customHeight="1" x14ac:dyDescent="0.25">
      <c r="A14" s="1" t="s">
        <v>9</v>
      </c>
      <c r="B14" s="1" t="s">
        <v>7</v>
      </c>
      <c r="C14" s="1">
        <f>Template!C14</f>
        <v>2</v>
      </c>
      <c r="D14" s="60">
        <v>0</v>
      </c>
      <c r="E14" s="1">
        <f t="shared" si="0"/>
        <v>2</v>
      </c>
      <c r="F14" s="1">
        <v>2</v>
      </c>
      <c r="G14" s="6">
        <f>Préventifs_tunnels!G222</f>
        <v>3286.99</v>
      </c>
      <c r="H14" s="6">
        <f t="shared" si="1"/>
        <v>13147.96</v>
      </c>
      <c r="I14" s="9" t="s">
        <v>2426</v>
      </c>
    </row>
    <row r="15" spans="1:9" ht="15" customHeight="1" x14ac:dyDescent="0.25">
      <c r="A15" s="1" t="s">
        <v>9</v>
      </c>
      <c r="B15" s="1" t="s">
        <v>10</v>
      </c>
      <c r="C15" s="1">
        <f>Template!C15</f>
        <v>0.4</v>
      </c>
      <c r="D15" s="60">
        <v>0</v>
      </c>
      <c r="E15" s="1">
        <f t="shared" si="0"/>
        <v>0.4</v>
      </c>
      <c r="F15" s="1">
        <v>2</v>
      </c>
      <c r="G15" s="6">
        <f>SUM(Préventifs_tunnels!G232:G234)</f>
        <v>8002.19</v>
      </c>
      <c r="H15" s="6">
        <f t="shared" si="1"/>
        <v>6401.7520000000004</v>
      </c>
      <c r="I15" s="68" t="s">
        <v>2518</v>
      </c>
    </row>
    <row r="16" spans="1:9" ht="15" customHeight="1" x14ac:dyDescent="0.25">
      <c r="A16" s="1" t="s">
        <v>76</v>
      </c>
      <c r="B16" s="1" t="s">
        <v>12</v>
      </c>
      <c r="C16" s="1">
        <f>Template!C16</f>
        <v>2</v>
      </c>
      <c r="D16" s="60">
        <v>0</v>
      </c>
      <c r="E16" s="1">
        <f t="shared" si="0"/>
        <v>2</v>
      </c>
      <c r="F16" s="1">
        <v>2</v>
      </c>
      <c r="G16" s="6">
        <f>Préventifs_tunnels!G221</f>
        <v>22306.58</v>
      </c>
      <c r="H16" s="6">
        <f t="shared" si="1"/>
        <v>89226.32</v>
      </c>
      <c r="I16" s="9" t="s">
        <v>2426</v>
      </c>
    </row>
    <row r="17" spans="1:9" ht="15" customHeight="1" x14ac:dyDescent="0.25">
      <c r="A17" s="1" t="s">
        <v>76</v>
      </c>
      <c r="B17" s="1" t="s">
        <v>13</v>
      </c>
      <c r="C17" s="1">
        <f>Template!C17</f>
        <v>2</v>
      </c>
      <c r="D17" s="60">
        <v>0</v>
      </c>
      <c r="E17" s="1">
        <f t="shared" si="0"/>
        <v>2</v>
      </c>
      <c r="F17" s="1">
        <v>2</v>
      </c>
      <c r="G17" s="6">
        <f>Préventifs_tunnels!G222</f>
        <v>3286.99</v>
      </c>
      <c r="H17" s="6">
        <f t="shared" si="1"/>
        <v>13147.96</v>
      </c>
      <c r="I17" s="9" t="s">
        <v>2426</v>
      </c>
    </row>
    <row r="18" spans="1:9" ht="15" customHeight="1" x14ac:dyDescent="0.25">
      <c r="A18" s="1" t="s">
        <v>76</v>
      </c>
      <c r="B18" s="1" t="s">
        <v>75</v>
      </c>
      <c r="C18" s="1">
        <f>Template!C18</f>
        <v>1</v>
      </c>
      <c r="D18" s="60">
        <v>0</v>
      </c>
      <c r="E18" s="1">
        <f t="shared" si="0"/>
        <v>1</v>
      </c>
      <c r="F18" s="62">
        <f>'Equipements par tunnel'!C59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Préventifs_tunnels!G388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Préventifs_tunnels!G389</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tunnel'!C4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tunnel'!C6</f>
        <v>9</v>
      </c>
      <c r="G22" s="6">
        <f>Préventifs_tunnels!G407</f>
        <v>88.19</v>
      </c>
      <c r="H22" s="6">
        <f t="shared" si="1"/>
        <v>793.71</v>
      </c>
      <c r="I22" s="9" t="s">
        <v>2422</v>
      </c>
    </row>
    <row r="23" spans="1:9" ht="15" customHeight="1" x14ac:dyDescent="0.25">
      <c r="A23" s="3" t="s">
        <v>42</v>
      </c>
      <c r="B23" s="1" t="s">
        <v>29</v>
      </c>
      <c r="C23" s="1">
        <f>Template!C23</f>
        <v>4</v>
      </c>
      <c r="D23" s="60">
        <v>0</v>
      </c>
      <c r="E23" s="1">
        <f t="shared" si="0"/>
        <v>4</v>
      </c>
      <c r="F23" s="1">
        <v>1</v>
      </c>
      <c r="G23" s="6">
        <f>Préventifs_tunnels!G409</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Préventifs_tunnels!G433</f>
        <v>359.87</v>
      </c>
      <c r="H24" s="6">
        <f t="shared" si="1"/>
        <v>1439.48</v>
      </c>
      <c r="I24" s="9" t="s">
        <v>2425</v>
      </c>
    </row>
    <row r="25" spans="1:9" ht="15" customHeight="1" x14ac:dyDescent="0.25">
      <c r="A25" s="1" t="s">
        <v>78</v>
      </c>
      <c r="B25" s="1" t="s">
        <v>31</v>
      </c>
      <c r="C25" s="1">
        <f>Template!C25</f>
        <v>0.5</v>
      </c>
      <c r="D25" s="60">
        <v>0</v>
      </c>
      <c r="E25" s="1">
        <f t="shared" si="0"/>
        <v>0.5</v>
      </c>
      <c r="F25" s="1">
        <v>1</v>
      </c>
      <c r="G25" s="6">
        <f>Préventifs_tunnels!G537</f>
        <v>1897.94</v>
      </c>
      <c r="H25" s="6">
        <f t="shared" si="1"/>
        <v>948.97</v>
      </c>
      <c r="I25" s="9" t="s">
        <v>2425</v>
      </c>
    </row>
    <row r="26" spans="1:9" ht="15" customHeight="1" x14ac:dyDescent="0.25">
      <c r="A26" s="1" t="s">
        <v>78</v>
      </c>
      <c r="B26" s="1" t="s">
        <v>32</v>
      </c>
      <c r="C26" s="1">
        <f>Template!C26</f>
        <v>0.5</v>
      </c>
      <c r="D26" s="60">
        <v>0</v>
      </c>
      <c r="E26" s="1">
        <f t="shared" si="0"/>
        <v>0.5</v>
      </c>
      <c r="F26" s="1">
        <v>1</v>
      </c>
      <c r="G26" s="6">
        <f>Préventifs_tunnels!G541</f>
        <v>3439.97</v>
      </c>
      <c r="H26" s="6">
        <f t="shared" si="1"/>
        <v>1719.9849999999999</v>
      </c>
      <c r="I26" s="9" t="s">
        <v>2425</v>
      </c>
    </row>
    <row r="27" spans="1:9" ht="15" customHeight="1" x14ac:dyDescent="0.25">
      <c r="A27" s="1" t="s">
        <v>78</v>
      </c>
      <c r="B27" s="1" t="s">
        <v>33</v>
      </c>
      <c r="C27" s="1">
        <f>Template!C27</f>
        <v>0</v>
      </c>
      <c r="D27" s="60">
        <v>0</v>
      </c>
      <c r="E27" s="1">
        <f t="shared" si="0"/>
        <v>0</v>
      </c>
      <c r="F27" s="1">
        <v>1</v>
      </c>
      <c r="G27" s="6">
        <f>Préventifs_tunnels!G545</f>
        <v>5003.33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Préventifs_tunnels!G556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Préventifs_tunnels!G563</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Préventifs_tunnels!G570</f>
        <v>4403.54</v>
      </c>
      <c r="H31" s="6">
        <f t="shared" si="1"/>
        <v>2201.77</v>
      </c>
      <c r="I31" s="9" t="s">
        <v>2425</v>
      </c>
    </row>
    <row r="32" spans="1:9" ht="15" customHeight="1" x14ac:dyDescent="0.25">
      <c r="A32" s="1" t="s">
        <v>78</v>
      </c>
      <c r="B32" s="1" t="s">
        <v>35</v>
      </c>
      <c r="C32" s="1">
        <f>Template!C32</f>
        <v>0.5</v>
      </c>
      <c r="D32" s="60">
        <v>0</v>
      </c>
      <c r="E32" s="1">
        <f t="shared" si="0"/>
        <v>0.5</v>
      </c>
      <c r="F32" s="1">
        <v>1</v>
      </c>
      <c r="G32" s="6">
        <f>Préventifs_tunnels!G575</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Préventifs_tunnels!G580</f>
        <v>5333.49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Préventifs_tunnels!G587</f>
        <v>2135.15</v>
      </c>
      <c r="H34" s="6">
        <f t="shared" si="1"/>
        <v>2135.15</v>
      </c>
      <c r="I34" s="9" t="s">
        <v>2425</v>
      </c>
    </row>
    <row r="35" spans="1:9" ht="15" customHeight="1" x14ac:dyDescent="0.25">
      <c r="A35" s="1" t="s">
        <v>78</v>
      </c>
      <c r="B35" s="1" t="s">
        <v>73</v>
      </c>
      <c r="C35" s="1">
        <f>Template!C35</f>
        <v>0.5</v>
      </c>
      <c r="D35" s="60">
        <v>0</v>
      </c>
      <c r="E35" s="1">
        <f t="shared" si="0"/>
        <v>0.5</v>
      </c>
      <c r="F35" s="62">
        <f>'Equipements par tunnel'!C50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tunnel'!C50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tunnel'!C55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tunnel'!C57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tunnel'!C58</f>
        <v>1</v>
      </c>
      <c r="G40" s="6">
        <f>Préventifs_tunnels!G811</f>
        <v>185.94</v>
      </c>
      <c r="H40" s="6">
        <f t="shared" si="1"/>
        <v>185.94</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Préventifs_tunnels!G791</f>
        <v>3034.5</v>
      </c>
      <c r="H42" s="6">
        <f t="shared" si="1"/>
        <v>24276</v>
      </c>
      <c r="I42" s="9" t="s">
        <v>2426</v>
      </c>
    </row>
    <row r="43" spans="1:9" ht="15" customHeight="1" x14ac:dyDescent="0.25">
      <c r="A43" s="1" t="s">
        <v>19</v>
      </c>
      <c r="B43" s="1" t="s">
        <v>2435</v>
      </c>
      <c r="C43" s="1">
        <f>Template!C43</f>
        <v>1</v>
      </c>
      <c r="D43" s="60">
        <v>0</v>
      </c>
      <c r="E43" s="1">
        <f t="shared" si="0"/>
        <v>1</v>
      </c>
      <c r="F43" s="62">
        <f>'Equipements par tunnel'!C12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tunnel'!C20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tunnel'!C23</f>
        <v>26</v>
      </c>
      <c r="G48" s="6">
        <f>Préventifs_tunnels!G804</f>
        <v>15.75</v>
      </c>
      <c r="H48" s="6">
        <f t="shared" si="1"/>
        <v>409.5</v>
      </c>
      <c r="I48" s="9" t="s">
        <v>2444</v>
      </c>
    </row>
    <row r="49" spans="1:9" ht="15" customHeight="1" x14ac:dyDescent="0.25">
      <c r="A49" s="1" t="s">
        <v>19</v>
      </c>
      <c r="B49" s="1" t="s">
        <v>69</v>
      </c>
      <c r="C49" s="1">
        <f>Template!C49</f>
        <v>1</v>
      </c>
      <c r="D49" s="60">
        <v>0</v>
      </c>
      <c r="E49" s="1">
        <f t="shared" si="0"/>
        <v>1</v>
      </c>
      <c r="F49" s="62">
        <f>'Equipements par tunnel'!C24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tunnel'!C25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Préventifs_tunnels!G824</f>
        <v>8421.59</v>
      </c>
      <c r="H52" s="6">
        <f t="shared" si="1"/>
        <v>8421.59</v>
      </c>
      <c r="I52" s="9" t="s">
        <v>2425</v>
      </c>
    </row>
    <row r="53" spans="1:9" ht="15" customHeight="1" x14ac:dyDescent="0.25">
      <c r="A53" s="1" t="s">
        <v>21</v>
      </c>
      <c r="B53" s="1" t="s">
        <v>103</v>
      </c>
      <c r="C53" s="1">
        <f>Template!C53</f>
        <v>1</v>
      </c>
      <c r="D53" s="60">
        <v>0</v>
      </c>
      <c r="E53" s="1">
        <f t="shared" si="0"/>
        <v>1</v>
      </c>
      <c r="F53" s="62">
        <f>'Equipements par tunnel'!C35+'Equipements par tunnel'!C37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tunnel'!C33+'Equipements par tunnel'!C34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Préventifs_tunnels!G885+Préventifs_tunnels!G886</f>
        <v>2458.6999999999998</v>
      </c>
      <c r="H58" s="6">
        <f t="shared" si="1"/>
        <v>2458.6999999999998</v>
      </c>
      <c r="I58" s="9" t="s">
        <v>2558</v>
      </c>
    </row>
    <row r="59" spans="1:9" ht="15" customHeight="1" x14ac:dyDescent="0.25">
      <c r="A59" s="1" t="s">
        <v>22</v>
      </c>
      <c r="B59" s="1" t="s">
        <v>2563</v>
      </c>
      <c r="C59" s="1">
        <f>Template!C59</f>
        <v>2</v>
      </c>
      <c r="D59" s="60">
        <v>0</v>
      </c>
      <c r="E59" s="1">
        <f t="shared" si="0"/>
        <v>2</v>
      </c>
      <c r="F59" s="1">
        <v>1</v>
      </c>
      <c r="G59" s="6">
        <f>Préventifs_tunnels!G933+Préventifs_tunnels!G934</f>
        <v>4665.5</v>
      </c>
      <c r="H59" s="6">
        <f t="shared" si="1"/>
        <v>9331</v>
      </c>
      <c r="I59" s="9" t="s">
        <v>2558</v>
      </c>
    </row>
    <row r="60" spans="1:9" ht="15" customHeight="1" x14ac:dyDescent="0.25">
      <c r="A60" s="1" t="s">
        <v>22</v>
      </c>
      <c r="B60" s="1" t="s">
        <v>37</v>
      </c>
      <c r="C60" s="1">
        <f>Template!C60</f>
        <v>1</v>
      </c>
      <c r="D60" s="60">
        <v>0</v>
      </c>
      <c r="E60" s="1">
        <f t="shared" si="0"/>
        <v>1</v>
      </c>
      <c r="F60" s="1">
        <v>1</v>
      </c>
      <c r="G60" s="6">
        <f>Préventifs_tunnels!G959</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Préventifs_tunnels!G970</f>
        <v>2590</v>
      </c>
      <c r="H61" s="6">
        <f t="shared" si="1"/>
        <v>2590</v>
      </c>
      <c r="I61" s="9" t="s">
        <v>2425</v>
      </c>
    </row>
    <row r="62" spans="1:9" ht="15" customHeight="1" x14ac:dyDescent="0.25">
      <c r="A62" s="1" t="s">
        <v>27</v>
      </c>
      <c r="B62" s="1" t="s">
        <v>83</v>
      </c>
      <c r="C62" s="1">
        <f>Template!C62</f>
        <v>3</v>
      </c>
      <c r="D62" s="60">
        <v>0</v>
      </c>
      <c r="E62" s="1">
        <f t="shared" si="0"/>
        <v>3</v>
      </c>
      <c r="F62" s="1">
        <v>1</v>
      </c>
      <c r="G62" s="6">
        <f>Préventifs_tunnels!G1065</f>
        <v>923</v>
      </c>
      <c r="H62" s="6">
        <f t="shared" si="1"/>
        <v>2769</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tunnel'!C28</f>
        <v>3</v>
      </c>
      <c r="G64" s="6">
        <f>Préventifs_tunnels!G1006</f>
        <v>1502</v>
      </c>
      <c r="H64" s="6">
        <f t="shared" si="1"/>
        <v>4506</v>
      </c>
      <c r="I64" s="9" t="s">
        <v>2425</v>
      </c>
    </row>
    <row r="65" spans="1:11" ht="15" customHeight="1" x14ac:dyDescent="0.25">
      <c r="A65" s="1" t="s">
        <v>27</v>
      </c>
      <c r="B65" s="1" t="s">
        <v>85</v>
      </c>
      <c r="C65" s="1">
        <f>Template!C65</f>
        <v>1</v>
      </c>
      <c r="D65" s="60">
        <v>0</v>
      </c>
      <c r="E65" s="1">
        <f t="shared" si="0"/>
        <v>1</v>
      </c>
      <c r="F65" s="62">
        <f>'Equipements par tunnel'!C27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tunnel'!C29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2555</v>
      </c>
    </row>
    <row r="72" spans="1:11" ht="14.25" x14ac:dyDescent="0.25">
      <c r="A72" s="1" t="s">
        <v>2566</v>
      </c>
      <c r="B72" s="1" t="s">
        <v>2567</v>
      </c>
      <c r="C72" s="1">
        <f>Template!C72</f>
        <v>1</v>
      </c>
      <c r="D72" s="60">
        <v>0</v>
      </c>
      <c r="E72" s="1">
        <f t="shared" si="2"/>
        <v>1</v>
      </c>
      <c r="F72" s="1">
        <v>1</v>
      </c>
      <c r="G72" s="6">
        <v>14924</v>
      </c>
      <c r="H72" s="6">
        <f>E72*F72*G72</f>
        <v>14924</v>
      </c>
      <c r="I72" s="9" t="s">
        <v>2568</v>
      </c>
      <c r="J72" s="93"/>
      <c r="K72" s="92"/>
    </row>
  </sheetData>
  <protectedRanges>
    <protectedRange sqref="D1:D1048576" name="Plage1"/>
  </protectedRanges>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I72"/>
  <sheetViews>
    <sheetView workbookViewId="0">
      <pane ySplit="2" topLeftCell="A3" activePane="bottomLeft" state="frozen"/>
      <selection activeCell="H71" sqref="H3:H71"/>
      <selection pane="bottomLeft"/>
    </sheetView>
  </sheetViews>
  <sheetFormatPr baseColWidth="10" defaultColWidth="9.140625" defaultRowHeight="30" customHeight="1" x14ac:dyDescent="0.25"/>
  <cols>
    <col min="1" max="1" width="15.7109375" style="2" customWidth="1"/>
    <col min="2" max="2" width="114.42578125" style="2" bestFit="1" customWidth="1"/>
    <col min="3" max="6" width="13.7109375" style="2" customWidth="1"/>
    <col min="7" max="8" width="13.7109375" style="11" customWidth="1"/>
    <col min="9" max="9" width="22.5703125" style="7"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5" t="s">
        <v>2565</v>
      </c>
    </row>
    <row r="3" spans="1:9" ht="15" customHeight="1" x14ac:dyDescent="0.25">
      <c r="A3" s="1" t="s">
        <v>8</v>
      </c>
      <c r="B3" s="1" t="s">
        <v>92</v>
      </c>
      <c r="C3" s="60">
        <v>6</v>
      </c>
      <c r="D3" s="86">
        <v>0</v>
      </c>
      <c r="E3" s="1">
        <f t="shared" ref="E3:E72" si="0">C3+D3</f>
        <v>6</v>
      </c>
      <c r="F3" s="1">
        <v>2</v>
      </c>
      <c r="G3" s="6"/>
      <c r="H3" s="6">
        <f>E3*F3*G3</f>
        <v>0</v>
      </c>
      <c r="I3" s="63" t="s">
        <v>205</v>
      </c>
    </row>
    <row r="4" spans="1:9" ht="15" customHeight="1" x14ac:dyDescent="0.25">
      <c r="A4" s="1" t="s">
        <v>8</v>
      </c>
      <c r="B4" s="1" t="s">
        <v>93</v>
      </c>
      <c r="C4" s="60">
        <v>6</v>
      </c>
      <c r="D4" s="86">
        <v>0</v>
      </c>
      <c r="E4" s="1">
        <f t="shared" si="0"/>
        <v>6</v>
      </c>
      <c r="F4" s="1">
        <v>2</v>
      </c>
      <c r="G4" s="6"/>
      <c r="H4" s="6">
        <f>E4*F4*G4</f>
        <v>0</v>
      </c>
      <c r="I4" s="63" t="s">
        <v>205</v>
      </c>
    </row>
    <row r="5" spans="1:9" ht="15" customHeight="1" x14ac:dyDescent="0.25">
      <c r="A5" s="1" t="s">
        <v>8</v>
      </c>
      <c r="B5" s="1" t="s">
        <v>2</v>
      </c>
      <c r="C5" s="60">
        <v>1</v>
      </c>
      <c r="D5" s="86">
        <v>0</v>
      </c>
      <c r="E5" s="1">
        <f t="shared" si="0"/>
        <v>1</v>
      </c>
      <c r="F5" s="1">
        <v>2</v>
      </c>
      <c r="G5" s="6"/>
      <c r="H5" s="6">
        <f t="shared" ref="H5:H70" si="1">E5*F5*G5</f>
        <v>0</v>
      </c>
      <c r="I5" s="63" t="s">
        <v>205</v>
      </c>
    </row>
    <row r="6" spans="1:9" ht="15" customHeight="1" x14ac:dyDescent="0.25">
      <c r="A6" s="1" t="s">
        <v>3</v>
      </c>
      <c r="B6" s="1" t="s">
        <v>4</v>
      </c>
      <c r="C6" s="60">
        <v>2</v>
      </c>
      <c r="D6" s="86">
        <v>0</v>
      </c>
      <c r="E6" s="1">
        <f t="shared" si="0"/>
        <v>2</v>
      </c>
      <c r="F6" s="1">
        <v>2</v>
      </c>
      <c r="G6" s="6"/>
      <c r="H6" s="6">
        <f t="shared" si="1"/>
        <v>0</v>
      </c>
      <c r="I6" s="9" t="s">
        <v>2426</v>
      </c>
    </row>
    <row r="7" spans="1:9" ht="15" customHeight="1" x14ac:dyDescent="0.25">
      <c r="A7" s="1" t="s">
        <v>77</v>
      </c>
      <c r="B7" s="1" t="s">
        <v>2166</v>
      </c>
      <c r="C7" s="60">
        <v>1</v>
      </c>
      <c r="D7" s="86">
        <v>0</v>
      </c>
      <c r="E7" s="1">
        <f t="shared" si="0"/>
        <v>1</v>
      </c>
      <c r="F7" s="87">
        <v>1</v>
      </c>
      <c r="G7" s="6">
        <f>Préventifs_tunnels!G116</f>
        <v>486.45</v>
      </c>
      <c r="H7" s="6">
        <f t="shared" si="1"/>
        <v>486.45</v>
      </c>
      <c r="I7" s="9" t="s">
        <v>2419</v>
      </c>
    </row>
    <row r="8" spans="1:9" ht="15" customHeight="1" x14ac:dyDescent="0.25">
      <c r="A8" s="1" t="s">
        <v>77</v>
      </c>
      <c r="B8" s="1" t="s">
        <v>2164</v>
      </c>
      <c r="C8" s="60">
        <v>1</v>
      </c>
      <c r="D8" s="86">
        <v>0</v>
      </c>
      <c r="E8" s="1">
        <f t="shared" si="0"/>
        <v>1</v>
      </c>
      <c r="F8" s="1">
        <v>1</v>
      </c>
      <c r="G8" s="6">
        <f>Préventifs_tunnels!G117</f>
        <v>864.8</v>
      </c>
      <c r="H8" s="6">
        <f t="shared" si="1"/>
        <v>864.8</v>
      </c>
      <c r="I8" s="9" t="s">
        <v>2417</v>
      </c>
    </row>
    <row r="9" spans="1:9" ht="15" customHeight="1" x14ac:dyDescent="0.25">
      <c r="A9" s="1" t="s">
        <v>77</v>
      </c>
      <c r="B9" s="1" t="s">
        <v>2416</v>
      </c>
      <c r="C9" s="60">
        <v>1</v>
      </c>
      <c r="D9" s="86">
        <v>0</v>
      </c>
      <c r="E9" s="1">
        <f t="shared" si="0"/>
        <v>1</v>
      </c>
      <c r="F9" s="1">
        <v>1</v>
      </c>
      <c r="G9" s="6"/>
      <c r="H9" s="6">
        <f t="shared" si="1"/>
        <v>0</v>
      </c>
      <c r="I9" s="63" t="s">
        <v>206</v>
      </c>
    </row>
    <row r="10" spans="1:9" ht="15" customHeight="1" x14ac:dyDescent="0.25">
      <c r="A10" s="1" t="s">
        <v>77</v>
      </c>
      <c r="B10" s="1" t="s">
        <v>80</v>
      </c>
      <c r="C10" s="60">
        <v>1</v>
      </c>
      <c r="D10" s="86">
        <v>0</v>
      </c>
      <c r="E10" s="1">
        <f t="shared" si="0"/>
        <v>1</v>
      </c>
      <c r="F10" s="88">
        <v>0</v>
      </c>
      <c r="G10" s="6">
        <f>Préventifs_tunnels!G113</f>
        <v>648.6</v>
      </c>
      <c r="H10" s="6">
        <f t="shared" si="1"/>
        <v>0</v>
      </c>
      <c r="I10" s="64" t="s">
        <v>2468</v>
      </c>
    </row>
    <row r="11" spans="1:9" ht="15" customHeight="1" x14ac:dyDescent="0.25">
      <c r="A11" s="1" t="s">
        <v>77</v>
      </c>
      <c r="B11" s="1" t="s">
        <v>81</v>
      </c>
      <c r="C11" s="60">
        <v>1</v>
      </c>
      <c r="D11" s="86">
        <v>0</v>
      </c>
      <c r="E11" s="1">
        <f t="shared" si="0"/>
        <v>1</v>
      </c>
      <c r="F11" s="88" t="str">
        <f>'Equipements par tunnel'!A51</f>
        <v>Levage</v>
      </c>
      <c r="G11" s="6">
        <f>Préventifs_tunnels!G114</f>
        <v>864.8</v>
      </c>
      <c r="H11" s="6" t="e">
        <f t="shared" si="1"/>
        <v>#VALUE!</v>
      </c>
      <c r="I11" s="64" t="s">
        <v>2469</v>
      </c>
    </row>
    <row r="12" spans="1:9" ht="15" customHeight="1" x14ac:dyDescent="0.25">
      <c r="A12" s="1" t="s">
        <v>77</v>
      </c>
      <c r="B12" s="1" t="s">
        <v>82</v>
      </c>
      <c r="C12" s="60">
        <v>1</v>
      </c>
      <c r="D12" s="86">
        <v>0</v>
      </c>
      <c r="E12" s="1">
        <f t="shared" si="0"/>
        <v>1</v>
      </c>
      <c r="F12" s="88">
        <v>0</v>
      </c>
      <c r="G12" s="6">
        <f>Préventifs_tunnels!G115</f>
        <v>1081</v>
      </c>
      <c r="H12" s="6">
        <f t="shared" si="1"/>
        <v>0</v>
      </c>
      <c r="I12" s="64" t="s">
        <v>2470</v>
      </c>
    </row>
    <row r="13" spans="1:9" ht="15" customHeight="1" x14ac:dyDescent="0.25">
      <c r="A13" s="1" t="s">
        <v>9</v>
      </c>
      <c r="B13" s="1" t="s">
        <v>6</v>
      </c>
      <c r="C13" s="60">
        <v>2</v>
      </c>
      <c r="D13" s="86">
        <v>0</v>
      </c>
      <c r="E13" s="1">
        <f t="shared" si="0"/>
        <v>2</v>
      </c>
      <c r="F13" s="1">
        <v>2</v>
      </c>
      <c r="G13" s="6"/>
      <c r="H13" s="6">
        <f t="shared" si="1"/>
        <v>0</v>
      </c>
      <c r="I13" s="9" t="s">
        <v>2426</v>
      </c>
    </row>
    <row r="14" spans="1:9" ht="15" customHeight="1" x14ac:dyDescent="0.25">
      <c r="A14" s="1" t="s">
        <v>9</v>
      </c>
      <c r="B14" s="1" t="s">
        <v>7</v>
      </c>
      <c r="C14" s="60">
        <v>2</v>
      </c>
      <c r="D14" s="86">
        <v>0</v>
      </c>
      <c r="E14" s="1">
        <f t="shared" si="0"/>
        <v>2</v>
      </c>
      <c r="F14" s="1">
        <v>2</v>
      </c>
      <c r="G14" s="6"/>
      <c r="H14" s="6">
        <f t="shared" si="1"/>
        <v>0</v>
      </c>
      <c r="I14" s="9" t="s">
        <v>2426</v>
      </c>
    </row>
    <row r="15" spans="1:9" ht="15" customHeight="1" x14ac:dyDescent="0.25">
      <c r="A15" s="1" t="s">
        <v>9</v>
      </c>
      <c r="B15" s="1" t="s">
        <v>10</v>
      </c>
      <c r="C15" s="60">
        <v>0.4</v>
      </c>
      <c r="D15" s="86">
        <v>0</v>
      </c>
      <c r="E15" s="1">
        <f t="shared" si="0"/>
        <v>0.4</v>
      </c>
      <c r="F15" s="1">
        <v>2</v>
      </c>
      <c r="G15" s="6"/>
      <c r="H15" s="6">
        <f t="shared" si="1"/>
        <v>0</v>
      </c>
      <c r="I15" s="63" t="s">
        <v>2467</v>
      </c>
    </row>
    <row r="16" spans="1:9" ht="15" customHeight="1" x14ac:dyDescent="0.25">
      <c r="A16" s="1" t="s">
        <v>76</v>
      </c>
      <c r="B16" s="1" t="s">
        <v>12</v>
      </c>
      <c r="C16" s="60">
        <v>2</v>
      </c>
      <c r="D16" s="86">
        <v>0</v>
      </c>
      <c r="E16" s="1">
        <f t="shared" si="0"/>
        <v>2</v>
      </c>
      <c r="F16" s="1">
        <v>2</v>
      </c>
      <c r="G16" s="6"/>
      <c r="H16" s="6">
        <f t="shared" si="1"/>
        <v>0</v>
      </c>
      <c r="I16" s="9" t="s">
        <v>2426</v>
      </c>
    </row>
    <row r="17" spans="1:9" ht="15" customHeight="1" x14ac:dyDescent="0.25">
      <c r="A17" s="1" t="s">
        <v>76</v>
      </c>
      <c r="B17" s="1" t="s">
        <v>13</v>
      </c>
      <c r="C17" s="60">
        <v>2</v>
      </c>
      <c r="D17" s="86">
        <v>0</v>
      </c>
      <c r="E17" s="1">
        <f t="shared" si="0"/>
        <v>2</v>
      </c>
      <c r="F17" s="1">
        <v>2</v>
      </c>
      <c r="G17" s="6"/>
      <c r="H17" s="6">
        <f t="shared" si="1"/>
        <v>0</v>
      </c>
      <c r="I17" s="9" t="s">
        <v>2426</v>
      </c>
    </row>
    <row r="18" spans="1:9" ht="15" customHeight="1" x14ac:dyDescent="0.25">
      <c r="A18" s="1" t="s">
        <v>76</v>
      </c>
      <c r="B18" s="1" t="s">
        <v>75</v>
      </c>
      <c r="C18" s="60">
        <v>1</v>
      </c>
      <c r="D18" s="86">
        <v>0</v>
      </c>
      <c r="E18" s="1">
        <f t="shared" si="0"/>
        <v>1</v>
      </c>
      <c r="F18" s="89" t="str">
        <f>'Equipements par tunnel'!A59</f>
        <v xml:space="preserve">LOCAL </v>
      </c>
      <c r="G18" s="6">
        <f>Préventifs_tunnels!G361</f>
        <v>61.7</v>
      </c>
      <c r="H18" s="6" t="e">
        <f t="shared" si="1"/>
        <v>#VALUE!</v>
      </c>
      <c r="I18" s="9" t="s">
        <v>2465</v>
      </c>
    </row>
    <row r="19" spans="1:9" ht="15" customHeight="1" x14ac:dyDescent="0.25">
      <c r="A19" s="1" t="s">
        <v>14</v>
      </c>
      <c r="B19" s="1" t="s">
        <v>97</v>
      </c>
      <c r="C19" s="60">
        <v>1</v>
      </c>
      <c r="D19" s="86">
        <v>0</v>
      </c>
      <c r="E19" s="1">
        <f t="shared" si="0"/>
        <v>1</v>
      </c>
      <c r="F19" s="1">
        <v>1</v>
      </c>
      <c r="G19" s="6"/>
      <c r="H19" s="6">
        <f t="shared" si="1"/>
        <v>0</v>
      </c>
      <c r="I19" s="9" t="s">
        <v>2425</v>
      </c>
    </row>
    <row r="20" spans="1:9" ht="15" customHeight="1" x14ac:dyDescent="0.25">
      <c r="A20" s="1" t="s">
        <v>14</v>
      </c>
      <c r="B20" s="1" t="s">
        <v>98</v>
      </c>
      <c r="C20" s="60">
        <v>1</v>
      </c>
      <c r="D20" s="86">
        <v>0</v>
      </c>
      <c r="E20" s="1">
        <f t="shared" si="0"/>
        <v>1</v>
      </c>
      <c r="F20" s="1">
        <v>1</v>
      </c>
      <c r="G20" s="6"/>
      <c r="H20" s="6">
        <f t="shared" si="1"/>
        <v>0</v>
      </c>
      <c r="I20" s="9" t="s">
        <v>2425</v>
      </c>
    </row>
    <row r="21" spans="1:9" ht="15" customHeight="1" x14ac:dyDescent="0.25">
      <c r="A21" s="1" t="s">
        <v>14</v>
      </c>
      <c r="B21" s="1" t="s">
        <v>2423</v>
      </c>
      <c r="C21" s="60">
        <v>1</v>
      </c>
      <c r="D21" s="86">
        <v>0</v>
      </c>
      <c r="E21" s="1">
        <f t="shared" si="0"/>
        <v>1</v>
      </c>
      <c r="F21" s="89" t="str">
        <f>'Equipements par tunnel'!A4</f>
        <v>Automate</v>
      </c>
      <c r="G21" s="6">
        <f>Préventifs_tunnels!G406</f>
        <v>195.35</v>
      </c>
      <c r="H21" s="6" t="e">
        <f t="shared" si="1"/>
        <v>#VALUE!</v>
      </c>
      <c r="I21" s="9" t="s">
        <v>2421</v>
      </c>
    </row>
    <row r="22" spans="1:9" ht="15" customHeight="1" x14ac:dyDescent="0.25">
      <c r="A22" s="1" t="s">
        <v>14</v>
      </c>
      <c r="B22" s="1" t="s">
        <v>2424</v>
      </c>
      <c r="C22" s="60">
        <v>1</v>
      </c>
      <c r="D22" s="86">
        <v>0</v>
      </c>
      <c r="E22" s="1">
        <f t="shared" si="0"/>
        <v>1</v>
      </c>
      <c r="F22" s="89" t="str">
        <f>'Equipements par tunnel'!A6</f>
        <v>Automate</v>
      </c>
      <c r="G22" s="6">
        <f>Préventifs_tunnels!G407</f>
        <v>88.19</v>
      </c>
      <c r="H22" s="6" t="e">
        <f t="shared" si="1"/>
        <v>#VALUE!</v>
      </c>
      <c r="I22" s="9" t="s">
        <v>2422</v>
      </c>
    </row>
    <row r="23" spans="1:9" ht="15" customHeight="1" x14ac:dyDescent="0.25">
      <c r="A23" s="3" t="s">
        <v>42</v>
      </c>
      <c r="B23" s="1" t="s">
        <v>29</v>
      </c>
      <c r="C23" s="60">
        <v>4</v>
      </c>
      <c r="D23" s="86">
        <v>0</v>
      </c>
      <c r="E23" s="1">
        <f t="shared" si="0"/>
        <v>4</v>
      </c>
      <c r="F23" s="1">
        <v>1</v>
      </c>
      <c r="G23" s="6"/>
      <c r="H23" s="6">
        <f t="shared" si="1"/>
        <v>0</v>
      </c>
      <c r="I23" s="9" t="s">
        <v>2425</v>
      </c>
    </row>
    <row r="24" spans="1:9" ht="15" customHeight="1" x14ac:dyDescent="0.25">
      <c r="A24" s="3" t="s">
        <v>42</v>
      </c>
      <c r="B24" s="1" t="s">
        <v>30</v>
      </c>
      <c r="C24" s="60">
        <v>4</v>
      </c>
      <c r="D24" s="86">
        <v>0</v>
      </c>
      <c r="E24" s="1">
        <f t="shared" si="0"/>
        <v>4</v>
      </c>
      <c r="F24" s="1">
        <v>1</v>
      </c>
      <c r="G24" s="6"/>
      <c r="H24" s="6">
        <f t="shared" si="1"/>
        <v>0</v>
      </c>
      <c r="I24" s="9" t="s">
        <v>2425</v>
      </c>
    </row>
    <row r="25" spans="1:9" ht="15" customHeight="1" x14ac:dyDescent="0.25">
      <c r="A25" s="1" t="s">
        <v>78</v>
      </c>
      <c r="B25" s="1" t="s">
        <v>31</v>
      </c>
      <c r="C25" s="60">
        <v>0.5</v>
      </c>
      <c r="D25" s="86">
        <v>0</v>
      </c>
      <c r="E25" s="1">
        <f t="shared" si="0"/>
        <v>0.5</v>
      </c>
      <c r="F25" s="1">
        <v>1</v>
      </c>
      <c r="G25" s="6"/>
      <c r="H25" s="6">
        <f t="shared" si="1"/>
        <v>0</v>
      </c>
      <c r="I25" s="9" t="s">
        <v>2425</v>
      </c>
    </row>
    <row r="26" spans="1:9" ht="15" customHeight="1" x14ac:dyDescent="0.25">
      <c r="A26" s="1" t="s">
        <v>78</v>
      </c>
      <c r="B26" s="1" t="s">
        <v>32</v>
      </c>
      <c r="C26" s="60">
        <v>0.5</v>
      </c>
      <c r="D26" s="86">
        <v>0</v>
      </c>
      <c r="E26" s="1">
        <f t="shared" si="0"/>
        <v>0.5</v>
      </c>
      <c r="F26" s="1">
        <v>1</v>
      </c>
      <c r="G26" s="6"/>
      <c r="H26" s="6">
        <f t="shared" si="1"/>
        <v>0</v>
      </c>
      <c r="I26" s="9" t="s">
        <v>2425</v>
      </c>
    </row>
    <row r="27" spans="1:9" ht="15" customHeight="1" x14ac:dyDescent="0.25">
      <c r="A27" s="1" t="s">
        <v>78</v>
      </c>
      <c r="B27" s="1" t="s">
        <v>33</v>
      </c>
      <c r="C27" s="60">
        <v>0</v>
      </c>
      <c r="D27" s="86">
        <v>0</v>
      </c>
      <c r="E27" s="1">
        <f t="shared" si="0"/>
        <v>0</v>
      </c>
      <c r="F27" s="1">
        <v>1</v>
      </c>
      <c r="G27" s="6"/>
      <c r="H27" s="6">
        <f t="shared" si="1"/>
        <v>0</v>
      </c>
      <c r="I27" s="9" t="s">
        <v>2425</v>
      </c>
    </row>
    <row r="28" spans="1:9" ht="15" customHeight="1" x14ac:dyDescent="0.25">
      <c r="A28" s="1" t="s">
        <v>78</v>
      </c>
      <c r="B28" s="1" t="s">
        <v>15</v>
      </c>
      <c r="C28" s="60">
        <v>0.5</v>
      </c>
      <c r="D28" s="86">
        <v>0</v>
      </c>
      <c r="E28" s="1">
        <f t="shared" si="0"/>
        <v>0.5</v>
      </c>
      <c r="F28" s="1">
        <v>1</v>
      </c>
      <c r="G28" s="6"/>
      <c r="H28" s="6">
        <f t="shared" si="1"/>
        <v>0</v>
      </c>
      <c r="I28" s="9" t="s">
        <v>2425</v>
      </c>
    </row>
    <row r="29" spans="1:9" ht="15" customHeight="1" x14ac:dyDescent="0.25">
      <c r="A29" s="1" t="s">
        <v>78</v>
      </c>
      <c r="B29" s="1" t="s">
        <v>16</v>
      </c>
      <c r="C29" s="60">
        <v>0.5</v>
      </c>
      <c r="D29" s="86">
        <v>0</v>
      </c>
      <c r="E29" s="1">
        <f t="shared" si="0"/>
        <v>0.5</v>
      </c>
      <c r="F29" s="1">
        <v>1</v>
      </c>
      <c r="G29" s="6"/>
      <c r="H29" s="6">
        <f t="shared" si="1"/>
        <v>0</v>
      </c>
      <c r="I29" s="9" t="s">
        <v>2425</v>
      </c>
    </row>
    <row r="30" spans="1:9" ht="15" customHeight="1" x14ac:dyDescent="0.25">
      <c r="A30" s="1" t="s">
        <v>78</v>
      </c>
      <c r="B30" s="1" t="s">
        <v>17</v>
      </c>
      <c r="C30" s="60">
        <v>0</v>
      </c>
      <c r="D30" s="86">
        <v>0</v>
      </c>
      <c r="E30" s="1">
        <f t="shared" si="0"/>
        <v>0</v>
      </c>
      <c r="F30" s="1">
        <v>1</v>
      </c>
      <c r="G30" s="6"/>
      <c r="H30" s="6">
        <f t="shared" si="1"/>
        <v>0</v>
      </c>
      <c r="I30" s="9" t="s">
        <v>2425</v>
      </c>
    </row>
    <row r="31" spans="1:9" ht="15" customHeight="1" x14ac:dyDescent="0.25">
      <c r="A31" s="1" t="s">
        <v>78</v>
      </c>
      <c r="B31" s="1" t="s">
        <v>34</v>
      </c>
      <c r="C31" s="60">
        <v>0.5</v>
      </c>
      <c r="D31" s="86">
        <v>0</v>
      </c>
      <c r="E31" s="1">
        <f t="shared" si="0"/>
        <v>0.5</v>
      </c>
      <c r="F31" s="1">
        <v>1</v>
      </c>
      <c r="G31" s="6"/>
      <c r="H31" s="6">
        <f t="shared" si="1"/>
        <v>0</v>
      </c>
      <c r="I31" s="9" t="s">
        <v>2425</v>
      </c>
    </row>
    <row r="32" spans="1:9" ht="15" customHeight="1" x14ac:dyDescent="0.25">
      <c r="A32" s="1" t="s">
        <v>78</v>
      </c>
      <c r="B32" s="1" t="s">
        <v>35</v>
      </c>
      <c r="C32" s="60">
        <v>0.5</v>
      </c>
      <c r="D32" s="86">
        <v>0</v>
      </c>
      <c r="E32" s="1">
        <f t="shared" si="0"/>
        <v>0.5</v>
      </c>
      <c r="F32" s="1">
        <v>1</v>
      </c>
      <c r="G32" s="6"/>
      <c r="H32" s="6">
        <f t="shared" si="1"/>
        <v>0</v>
      </c>
      <c r="I32" s="9" t="s">
        <v>2425</v>
      </c>
    </row>
    <row r="33" spans="1:9" ht="15" customHeight="1" x14ac:dyDescent="0.25">
      <c r="A33" s="1" t="s">
        <v>78</v>
      </c>
      <c r="B33" s="1" t="s">
        <v>36</v>
      </c>
      <c r="C33" s="60">
        <v>0</v>
      </c>
      <c r="D33" s="86">
        <v>0</v>
      </c>
      <c r="E33" s="1">
        <f t="shared" si="0"/>
        <v>0</v>
      </c>
      <c r="F33" s="1">
        <v>1</v>
      </c>
      <c r="G33" s="6"/>
      <c r="H33" s="6">
        <f t="shared" si="1"/>
        <v>0</v>
      </c>
      <c r="I33" s="9" t="s">
        <v>2425</v>
      </c>
    </row>
    <row r="34" spans="1:9" ht="15" customHeight="1" x14ac:dyDescent="0.25">
      <c r="A34" s="1" t="s">
        <v>78</v>
      </c>
      <c r="B34" s="1" t="s">
        <v>18</v>
      </c>
      <c r="C34" s="60">
        <v>1</v>
      </c>
      <c r="D34" s="86">
        <v>0</v>
      </c>
      <c r="E34" s="1">
        <f t="shared" si="0"/>
        <v>1</v>
      </c>
      <c r="F34" s="58">
        <v>1</v>
      </c>
      <c r="G34" s="6"/>
      <c r="H34" s="6">
        <f t="shared" si="1"/>
        <v>0</v>
      </c>
      <c r="I34" s="9" t="s">
        <v>2425</v>
      </c>
    </row>
    <row r="35" spans="1:9" ht="15" customHeight="1" x14ac:dyDescent="0.25">
      <c r="A35" s="1" t="s">
        <v>78</v>
      </c>
      <c r="B35" s="1" t="s">
        <v>73</v>
      </c>
      <c r="C35" s="60">
        <v>0.5</v>
      </c>
      <c r="D35" s="86">
        <v>0</v>
      </c>
      <c r="E35" s="1">
        <f t="shared" si="0"/>
        <v>0.5</v>
      </c>
      <c r="F35" s="89" t="str">
        <f>'Equipements par tunnel'!A50</f>
        <v>SAV</v>
      </c>
      <c r="G35" s="6">
        <f>Préventifs_tunnels!G474</f>
        <v>469.67</v>
      </c>
      <c r="H35" s="6" t="e">
        <f t="shared" si="1"/>
        <v>#VALUE!</v>
      </c>
      <c r="I35" s="9" t="s">
        <v>2427</v>
      </c>
    </row>
    <row r="36" spans="1:9" ht="15" customHeight="1" x14ac:dyDescent="0.25">
      <c r="A36" s="1" t="s">
        <v>78</v>
      </c>
      <c r="B36" s="1" t="s">
        <v>74</v>
      </c>
      <c r="C36" s="60">
        <v>0.5</v>
      </c>
      <c r="D36" s="86">
        <v>0</v>
      </c>
      <c r="E36" s="1">
        <f t="shared" si="0"/>
        <v>0.5</v>
      </c>
      <c r="F36" s="89" t="str">
        <f>'Equipements par tunnel'!A50</f>
        <v>SAV</v>
      </c>
      <c r="G36" s="6">
        <f>Préventifs_tunnels!G475</f>
        <v>617.11</v>
      </c>
      <c r="H36" s="6" t="e">
        <f t="shared" si="1"/>
        <v>#VALUE!</v>
      </c>
      <c r="I36" s="9" t="s">
        <v>2428</v>
      </c>
    </row>
    <row r="37" spans="1:9" ht="15" customHeight="1" x14ac:dyDescent="0.25">
      <c r="A37" s="1" t="s">
        <v>39</v>
      </c>
      <c r="B37" s="1" t="s">
        <v>195</v>
      </c>
      <c r="C37" s="60">
        <v>1</v>
      </c>
      <c r="D37" s="86">
        <v>0</v>
      </c>
      <c r="E37" s="1">
        <f t="shared" si="0"/>
        <v>1</v>
      </c>
      <c r="F37" s="89" t="str">
        <f>'Equipements par tunnel'!A55</f>
        <v>Onduleur</v>
      </c>
      <c r="G37" s="6">
        <f>Préventifs_tunnels!G808</f>
        <v>304.01</v>
      </c>
      <c r="H37" s="6" t="e">
        <f t="shared" si="1"/>
        <v>#VALUE!</v>
      </c>
      <c r="I37" s="9" t="s">
        <v>2429</v>
      </c>
    </row>
    <row r="38" spans="1:9" ht="15" customHeight="1" x14ac:dyDescent="0.25">
      <c r="A38" s="1" t="s">
        <v>39</v>
      </c>
      <c r="B38" s="1" t="s">
        <v>196</v>
      </c>
      <c r="C38" s="60">
        <v>1</v>
      </c>
      <c r="D38" s="86">
        <v>0</v>
      </c>
      <c r="E38" s="1">
        <f t="shared" si="0"/>
        <v>1</v>
      </c>
      <c r="F38" s="89" t="str">
        <f>'Equipements par tunnel'!A56</f>
        <v>Onduleur</v>
      </c>
      <c r="G38" s="6">
        <f>Préventifs_tunnels!G809</f>
        <v>337.95</v>
      </c>
      <c r="H38" s="6" t="e">
        <f t="shared" si="1"/>
        <v>#VALUE!</v>
      </c>
      <c r="I38" s="9" t="s">
        <v>2430</v>
      </c>
    </row>
    <row r="39" spans="1:9" ht="15" customHeight="1" x14ac:dyDescent="0.25">
      <c r="A39" s="1" t="s">
        <v>39</v>
      </c>
      <c r="B39" s="1" t="s">
        <v>197</v>
      </c>
      <c r="C39" s="60">
        <v>1</v>
      </c>
      <c r="D39" s="86">
        <v>0</v>
      </c>
      <c r="E39" s="1">
        <f t="shared" si="0"/>
        <v>1</v>
      </c>
      <c r="F39" s="89" t="str">
        <f>'Equipements par tunnel'!A57</f>
        <v>Onduleur</v>
      </c>
      <c r="G39" s="6">
        <f>Préventifs_tunnels!G810</f>
        <v>371.88</v>
      </c>
      <c r="H39" s="6" t="e">
        <f t="shared" si="1"/>
        <v>#VALUE!</v>
      </c>
      <c r="I39" s="9" t="s">
        <v>2431</v>
      </c>
    </row>
    <row r="40" spans="1:9" ht="15" customHeight="1" x14ac:dyDescent="0.25">
      <c r="A40" s="1" t="s">
        <v>39</v>
      </c>
      <c r="B40" s="1" t="s">
        <v>198</v>
      </c>
      <c r="C40" s="60">
        <v>1</v>
      </c>
      <c r="D40" s="86">
        <v>0</v>
      </c>
      <c r="E40" s="1">
        <f t="shared" si="0"/>
        <v>1</v>
      </c>
      <c r="F40" s="89" t="str">
        <f>'Equipements par tunnel'!A58</f>
        <v>Onduleur</v>
      </c>
      <c r="G40" s="6">
        <f>Préventifs_tunnels!G811</f>
        <v>185.94</v>
      </c>
      <c r="H40" s="6" t="e">
        <f t="shared" si="1"/>
        <v>#VALUE!</v>
      </c>
      <c r="I40" s="9" t="s">
        <v>2432</v>
      </c>
    </row>
    <row r="41" spans="1:9" ht="15" customHeight="1" x14ac:dyDescent="0.25">
      <c r="A41" s="1" t="s">
        <v>39</v>
      </c>
      <c r="B41" s="1" t="s">
        <v>199</v>
      </c>
      <c r="C41" s="60">
        <v>0.5</v>
      </c>
      <c r="D41" s="86">
        <v>0</v>
      </c>
      <c r="E41" s="1">
        <f t="shared" si="0"/>
        <v>0.5</v>
      </c>
      <c r="F41" s="58">
        <f>SUM(F37:F39)</f>
        <v>0</v>
      </c>
      <c r="G41" s="6">
        <f>Préventifs_tunnels!G812</f>
        <v>414.3</v>
      </c>
      <c r="H41" s="6">
        <f t="shared" si="1"/>
        <v>0</v>
      </c>
      <c r="I41" s="9" t="s">
        <v>2433</v>
      </c>
    </row>
    <row r="42" spans="1:9" ht="15" customHeight="1" x14ac:dyDescent="0.25">
      <c r="A42" s="1" t="s">
        <v>19</v>
      </c>
      <c r="B42" s="1" t="s">
        <v>20</v>
      </c>
      <c r="C42" s="60">
        <v>4</v>
      </c>
      <c r="D42" s="86">
        <v>0</v>
      </c>
      <c r="E42" s="1">
        <f t="shared" si="0"/>
        <v>4</v>
      </c>
      <c r="F42" s="1">
        <v>2</v>
      </c>
      <c r="G42" s="6"/>
      <c r="H42" s="6">
        <f t="shared" si="1"/>
        <v>0</v>
      </c>
      <c r="I42" s="9" t="s">
        <v>2426</v>
      </c>
    </row>
    <row r="43" spans="1:9" ht="15" customHeight="1" x14ac:dyDescent="0.25">
      <c r="A43" s="1" t="s">
        <v>19</v>
      </c>
      <c r="B43" s="1" t="s">
        <v>2435</v>
      </c>
      <c r="C43" s="60">
        <v>1</v>
      </c>
      <c r="D43" s="86">
        <v>0</v>
      </c>
      <c r="E43" s="1">
        <f t="shared" si="0"/>
        <v>1</v>
      </c>
      <c r="F43" s="89" t="str">
        <f>'Equipements par tunnel'!A12</f>
        <v>Détection</v>
      </c>
      <c r="G43" s="6">
        <f>Préventifs_tunnels!G796</f>
        <v>24.15</v>
      </c>
      <c r="H43" s="6" t="e">
        <f t="shared" si="1"/>
        <v>#VALUE!</v>
      </c>
      <c r="I43" s="9" t="s">
        <v>2458</v>
      </c>
    </row>
    <row r="44" spans="1:9" ht="15" customHeight="1" x14ac:dyDescent="0.25">
      <c r="A44" s="1" t="s">
        <v>19</v>
      </c>
      <c r="B44" s="1" t="s">
        <v>108</v>
      </c>
      <c r="C44" s="60">
        <v>1</v>
      </c>
      <c r="D44" s="86">
        <v>0</v>
      </c>
      <c r="E44" s="1">
        <f t="shared" si="0"/>
        <v>1</v>
      </c>
      <c r="F44" s="1">
        <v>1</v>
      </c>
      <c r="G44" s="57">
        <f>Préventifs_tunnels!G797</f>
        <v>347.55</v>
      </c>
      <c r="H44" s="6">
        <f t="shared" si="1"/>
        <v>347.55</v>
      </c>
      <c r="I44" s="9" t="s">
        <v>2434</v>
      </c>
    </row>
    <row r="45" spans="1:9" ht="15" customHeight="1" x14ac:dyDescent="0.25">
      <c r="A45" s="1" t="s">
        <v>19</v>
      </c>
      <c r="B45" s="1" t="s">
        <v>65</v>
      </c>
      <c r="C45" s="60">
        <v>1</v>
      </c>
      <c r="D45" s="86">
        <v>0</v>
      </c>
      <c r="E45" s="1">
        <f t="shared" si="0"/>
        <v>1</v>
      </c>
      <c r="F45" s="89" t="str">
        <f>'Equipements par tunnel'!A20</f>
        <v>Incendie</v>
      </c>
      <c r="G45" s="6">
        <f>Préventifs_tunnels!G801</f>
        <v>33.6</v>
      </c>
      <c r="H45" s="6" t="e">
        <f t="shared" si="1"/>
        <v>#VALUE!</v>
      </c>
      <c r="I45" s="9" t="s">
        <v>2441</v>
      </c>
    </row>
    <row r="46" spans="1:9" ht="15" customHeight="1" x14ac:dyDescent="0.25">
      <c r="A46" s="1" t="s">
        <v>19</v>
      </c>
      <c r="B46" s="1" t="s">
        <v>66</v>
      </c>
      <c r="C46" s="60">
        <v>1</v>
      </c>
      <c r="D46" s="86">
        <v>0</v>
      </c>
      <c r="E46" s="1">
        <f t="shared" si="0"/>
        <v>1</v>
      </c>
      <c r="F46" s="89" t="str">
        <f>'Equipements par tunnel'!A21</f>
        <v>Incendie</v>
      </c>
      <c r="G46" s="6">
        <f>Préventifs_tunnels!G802</f>
        <v>21</v>
      </c>
      <c r="H46" s="6" t="e">
        <f t="shared" si="1"/>
        <v>#VALUE!</v>
      </c>
      <c r="I46" s="9" t="s">
        <v>2442</v>
      </c>
    </row>
    <row r="47" spans="1:9" ht="15" customHeight="1" x14ac:dyDescent="0.25">
      <c r="A47" s="1" t="s">
        <v>19</v>
      </c>
      <c r="B47" s="1" t="s">
        <v>67</v>
      </c>
      <c r="C47" s="60">
        <v>1</v>
      </c>
      <c r="D47" s="86">
        <v>0</v>
      </c>
      <c r="E47" s="1">
        <f t="shared" si="0"/>
        <v>1</v>
      </c>
      <c r="F47" s="89" t="str">
        <f>'Equipements par tunnel'!A22</f>
        <v>Incendie</v>
      </c>
      <c r="G47" s="6">
        <f>Préventifs_tunnels!G803</f>
        <v>36.75</v>
      </c>
      <c r="H47" s="6" t="e">
        <f t="shared" si="1"/>
        <v>#VALUE!</v>
      </c>
      <c r="I47" s="9" t="s">
        <v>2443</v>
      </c>
    </row>
    <row r="48" spans="1:9" ht="15" customHeight="1" x14ac:dyDescent="0.25">
      <c r="A48" s="1" t="s">
        <v>19</v>
      </c>
      <c r="B48" s="1" t="s">
        <v>68</v>
      </c>
      <c r="C48" s="60">
        <v>1</v>
      </c>
      <c r="D48" s="86">
        <v>0</v>
      </c>
      <c r="E48" s="1">
        <f t="shared" si="0"/>
        <v>1</v>
      </c>
      <c r="F48" s="89" t="str">
        <f>'Equipements par tunnel'!A23</f>
        <v>Incendie</v>
      </c>
      <c r="G48" s="6">
        <f>Préventifs_tunnels!G804</f>
        <v>15.75</v>
      </c>
      <c r="H48" s="6" t="e">
        <f t="shared" si="1"/>
        <v>#VALUE!</v>
      </c>
      <c r="I48" s="9" t="s">
        <v>2444</v>
      </c>
    </row>
    <row r="49" spans="1:9" ht="15" customHeight="1" x14ac:dyDescent="0.25">
      <c r="A49" s="1" t="s">
        <v>19</v>
      </c>
      <c r="B49" s="1" t="s">
        <v>69</v>
      </c>
      <c r="C49" s="60">
        <v>1</v>
      </c>
      <c r="D49" s="86">
        <v>0</v>
      </c>
      <c r="E49" s="1">
        <f t="shared" si="0"/>
        <v>1</v>
      </c>
      <c r="F49" s="89" t="str">
        <f>'Equipements par tunnel'!A24</f>
        <v>Incendie</v>
      </c>
      <c r="G49" s="6">
        <f>Préventifs_tunnels!G805</f>
        <v>23.1</v>
      </c>
      <c r="H49" s="6" t="e">
        <f t="shared" si="1"/>
        <v>#VALUE!</v>
      </c>
      <c r="I49" s="9" t="s">
        <v>2445</v>
      </c>
    </row>
    <row r="50" spans="1:9" ht="15" customHeight="1" x14ac:dyDescent="0.25">
      <c r="A50" s="1" t="s">
        <v>19</v>
      </c>
      <c r="B50" s="1" t="s">
        <v>70</v>
      </c>
      <c r="C50" s="60">
        <v>1</v>
      </c>
      <c r="D50" s="86">
        <v>0</v>
      </c>
      <c r="E50" s="1">
        <f t="shared" si="0"/>
        <v>1</v>
      </c>
      <c r="F50" s="89" t="str">
        <f>'Equipements par tunnel'!A25</f>
        <v>Incendie</v>
      </c>
      <c r="G50" s="6">
        <f>Préventifs_tunnels!G806</f>
        <v>26.25</v>
      </c>
      <c r="H50" s="6" t="e">
        <f t="shared" si="1"/>
        <v>#VALUE!</v>
      </c>
      <c r="I50" s="9" t="s">
        <v>2446</v>
      </c>
    </row>
    <row r="51" spans="1:9" ht="15" customHeight="1" x14ac:dyDescent="0.25">
      <c r="A51" s="1" t="s">
        <v>19</v>
      </c>
      <c r="B51" s="1" t="s">
        <v>71</v>
      </c>
      <c r="C51" s="60">
        <v>1</v>
      </c>
      <c r="D51" s="86">
        <v>0</v>
      </c>
      <c r="E51" s="1">
        <f t="shared" si="0"/>
        <v>1</v>
      </c>
      <c r="F51" s="89" t="str">
        <f>'Equipements par tunnel'!A26</f>
        <v>Incendie</v>
      </c>
      <c r="G51" s="6">
        <f>Préventifs_tunnels!G807</f>
        <v>15.75</v>
      </c>
      <c r="H51" s="6" t="e">
        <f t="shared" si="1"/>
        <v>#VALUE!</v>
      </c>
      <c r="I51" s="9" t="s">
        <v>2447</v>
      </c>
    </row>
    <row r="52" spans="1:9" ht="15" customHeight="1" x14ac:dyDescent="0.25">
      <c r="A52" s="1" t="s">
        <v>21</v>
      </c>
      <c r="B52" s="1" t="s">
        <v>64</v>
      </c>
      <c r="C52" s="60">
        <v>1</v>
      </c>
      <c r="D52" s="86">
        <v>0</v>
      </c>
      <c r="E52" s="1">
        <f t="shared" si="0"/>
        <v>1</v>
      </c>
      <c r="F52" s="1">
        <v>1</v>
      </c>
      <c r="G52" s="6"/>
      <c r="H52" s="6">
        <f t="shared" si="1"/>
        <v>0</v>
      </c>
      <c r="I52" s="9" t="s">
        <v>2425</v>
      </c>
    </row>
    <row r="53" spans="1:9" ht="15" customHeight="1" x14ac:dyDescent="0.25">
      <c r="A53" s="1" t="s">
        <v>21</v>
      </c>
      <c r="B53" s="1" t="s">
        <v>103</v>
      </c>
      <c r="C53" s="60">
        <v>1</v>
      </c>
      <c r="D53" s="86">
        <v>0</v>
      </c>
      <c r="E53" s="1">
        <f t="shared" si="0"/>
        <v>1</v>
      </c>
      <c r="F53" s="89" t="e">
        <f>'Equipements par tunnel'!A35+'Equipements par tunnel'!A37</f>
        <v>#VALUE!</v>
      </c>
      <c r="G53" s="6">
        <f>Préventifs_tunnels!G835</f>
        <v>78.849999999999994</v>
      </c>
      <c r="H53" s="6" t="e">
        <f t="shared" si="1"/>
        <v>#VALUE!</v>
      </c>
      <c r="I53" s="9" t="s">
        <v>2459</v>
      </c>
    </row>
    <row r="54" spans="1:9" ht="15" customHeight="1" x14ac:dyDescent="0.25">
      <c r="A54" s="1" t="s">
        <v>21</v>
      </c>
      <c r="B54" s="1" t="s">
        <v>104</v>
      </c>
      <c r="C54" s="60">
        <v>1</v>
      </c>
      <c r="D54" s="86">
        <v>0</v>
      </c>
      <c r="E54" s="1">
        <f t="shared" si="0"/>
        <v>1</v>
      </c>
      <c r="F54" s="89" t="e">
        <f>'Equipements par tunnel'!A33+'Equipements par tunnel'!A34</f>
        <v>#VALUE!</v>
      </c>
      <c r="G54" s="6">
        <f>Préventifs_tunnels!G836</f>
        <v>128.27000000000001</v>
      </c>
      <c r="H54" s="6" t="e">
        <f t="shared" si="1"/>
        <v>#VALUE!</v>
      </c>
      <c r="I54" s="9" t="s">
        <v>2437</v>
      </c>
    </row>
    <row r="55" spans="1:9" ht="15" customHeight="1" x14ac:dyDescent="0.25">
      <c r="A55" s="1" t="s">
        <v>21</v>
      </c>
      <c r="B55" s="1" t="s">
        <v>61</v>
      </c>
      <c r="C55" s="60">
        <v>1</v>
      </c>
      <c r="D55" s="86">
        <v>0</v>
      </c>
      <c r="E55" s="1">
        <f t="shared" si="0"/>
        <v>1</v>
      </c>
      <c r="F55" s="87">
        <v>0</v>
      </c>
      <c r="G55" s="6">
        <f>Préventifs_tunnels!G837</f>
        <v>449.49</v>
      </c>
      <c r="H55" s="6">
        <f t="shared" si="1"/>
        <v>0</v>
      </c>
      <c r="I55" s="9" t="s">
        <v>2471</v>
      </c>
    </row>
    <row r="56" spans="1:9" ht="15" customHeight="1" x14ac:dyDescent="0.25">
      <c r="A56" s="1" t="s">
        <v>21</v>
      </c>
      <c r="B56" s="1" t="s">
        <v>62</v>
      </c>
      <c r="C56" s="60">
        <v>1</v>
      </c>
      <c r="D56" s="86">
        <v>0</v>
      </c>
      <c r="E56" s="1">
        <f t="shared" si="0"/>
        <v>1</v>
      </c>
      <c r="F56" s="87">
        <v>0</v>
      </c>
      <c r="G56" s="6">
        <f>Préventifs_tunnels!G839</f>
        <v>12.58</v>
      </c>
      <c r="H56" s="6">
        <f t="shared" si="1"/>
        <v>0</v>
      </c>
      <c r="I56" s="9" t="s">
        <v>2472</v>
      </c>
    </row>
    <row r="57" spans="1:9" ht="15" customHeight="1" x14ac:dyDescent="0.25">
      <c r="A57" s="1" t="s">
        <v>21</v>
      </c>
      <c r="B57" s="1" t="s">
        <v>63</v>
      </c>
      <c r="C57" s="60">
        <v>1</v>
      </c>
      <c r="D57" s="86">
        <v>0</v>
      </c>
      <c r="E57" s="1">
        <f t="shared" si="0"/>
        <v>1</v>
      </c>
      <c r="F57" s="87">
        <v>0</v>
      </c>
      <c r="G57" s="6">
        <f>Préventifs_tunnels!G840</f>
        <v>12.58</v>
      </c>
      <c r="H57" s="6">
        <f t="shared" si="1"/>
        <v>0</v>
      </c>
      <c r="I57" s="9" t="s">
        <v>2473</v>
      </c>
    </row>
    <row r="58" spans="1:9" ht="15" customHeight="1" x14ac:dyDescent="0.25">
      <c r="A58" s="1" t="s">
        <v>22</v>
      </c>
      <c r="B58" s="1" t="s">
        <v>2562</v>
      </c>
      <c r="C58" s="60">
        <v>1</v>
      </c>
      <c r="D58" s="86">
        <v>0</v>
      </c>
      <c r="E58" s="1">
        <f t="shared" si="0"/>
        <v>1</v>
      </c>
      <c r="F58" s="1">
        <v>1</v>
      </c>
      <c r="G58" s="6"/>
      <c r="H58" s="6">
        <f t="shared" si="1"/>
        <v>0</v>
      </c>
      <c r="I58" s="9" t="s">
        <v>2558</v>
      </c>
    </row>
    <row r="59" spans="1:9" ht="15" customHeight="1" x14ac:dyDescent="0.25">
      <c r="A59" s="1" t="s">
        <v>22</v>
      </c>
      <c r="B59" s="1" t="s">
        <v>2563</v>
      </c>
      <c r="C59" s="60">
        <v>2</v>
      </c>
      <c r="D59" s="86">
        <v>0</v>
      </c>
      <c r="E59" s="1">
        <f t="shared" si="0"/>
        <v>2</v>
      </c>
      <c r="F59" s="1">
        <v>1</v>
      </c>
      <c r="G59" s="6"/>
      <c r="H59" s="6">
        <f t="shared" si="1"/>
        <v>0</v>
      </c>
      <c r="I59" s="9" t="s">
        <v>2558</v>
      </c>
    </row>
    <row r="60" spans="1:9" ht="15" customHeight="1" x14ac:dyDescent="0.25">
      <c r="A60" s="1" t="s">
        <v>22</v>
      </c>
      <c r="B60" s="1" t="s">
        <v>37</v>
      </c>
      <c r="C60" s="60">
        <v>1</v>
      </c>
      <c r="D60" s="86">
        <v>0</v>
      </c>
      <c r="E60" s="1">
        <f t="shared" si="0"/>
        <v>1</v>
      </c>
      <c r="F60" s="1">
        <v>1</v>
      </c>
      <c r="G60" s="6"/>
      <c r="H60" s="6">
        <f t="shared" si="1"/>
        <v>0</v>
      </c>
      <c r="I60" s="9" t="s">
        <v>2425</v>
      </c>
    </row>
    <row r="61" spans="1:9" ht="15" customHeight="1" x14ac:dyDescent="0.25">
      <c r="A61" s="1" t="s">
        <v>27</v>
      </c>
      <c r="B61" s="1" t="s">
        <v>28</v>
      </c>
      <c r="C61" s="60">
        <v>1</v>
      </c>
      <c r="D61" s="86">
        <v>0</v>
      </c>
      <c r="E61" s="1">
        <f t="shared" si="0"/>
        <v>1</v>
      </c>
      <c r="F61" s="1">
        <v>1</v>
      </c>
      <c r="G61" s="6"/>
      <c r="H61" s="6">
        <f t="shared" si="1"/>
        <v>0</v>
      </c>
      <c r="I61" s="9" t="s">
        <v>2425</v>
      </c>
    </row>
    <row r="62" spans="1:9" ht="15" customHeight="1" x14ac:dyDescent="0.25">
      <c r="A62" s="1" t="s">
        <v>27</v>
      </c>
      <c r="B62" s="1" t="s">
        <v>83</v>
      </c>
      <c r="C62" s="60">
        <v>3</v>
      </c>
      <c r="D62" s="86">
        <v>0</v>
      </c>
      <c r="E62" s="1">
        <f t="shared" si="0"/>
        <v>3</v>
      </c>
      <c r="F62" s="1">
        <v>1</v>
      </c>
      <c r="G62" s="6"/>
      <c r="H62" s="6">
        <f t="shared" si="1"/>
        <v>0</v>
      </c>
      <c r="I62" s="9" t="s">
        <v>2425</v>
      </c>
    </row>
    <row r="63" spans="1:9" ht="15" customHeight="1" x14ac:dyDescent="0.25">
      <c r="A63" s="1" t="s">
        <v>27</v>
      </c>
      <c r="B63" s="1" t="s">
        <v>334</v>
      </c>
      <c r="C63" s="60">
        <v>1</v>
      </c>
      <c r="D63" s="86">
        <v>0</v>
      </c>
      <c r="E63" s="1">
        <f t="shared" si="0"/>
        <v>1</v>
      </c>
      <c r="F63" s="87">
        <v>0</v>
      </c>
      <c r="G63" s="6">
        <f>Préventifs_tunnels!G1049</f>
        <v>51.95</v>
      </c>
      <c r="H63" s="6">
        <f t="shared" si="1"/>
        <v>0</v>
      </c>
      <c r="I63" s="9" t="s">
        <v>2457</v>
      </c>
    </row>
    <row r="64" spans="1:9" ht="15" customHeight="1" x14ac:dyDescent="0.25">
      <c r="A64" s="1" t="s">
        <v>27</v>
      </c>
      <c r="B64" s="1" t="s">
        <v>2456</v>
      </c>
      <c r="C64" s="60">
        <v>1</v>
      </c>
      <c r="D64" s="86">
        <v>0</v>
      </c>
      <c r="E64" s="1">
        <f t="shared" si="0"/>
        <v>1</v>
      </c>
      <c r="F64" s="89" t="str">
        <f>'Equipements par tunnel'!A28</f>
        <v>Pompage</v>
      </c>
      <c r="G64" s="6">
        <f>Préventifs_tunnels!G1050</f>
        <v>147.54</v>
      </c>
      <c r="H64" s="6" t="e">
        <f t="shared" si="1"/>
        <v>#VALUE!</v>
      </c>
      <c r="I64" s="9" t="s">
        <v>2454</v>
      </c>
    </row>
    <row r="65" spans="1:9" ht="15" customHeight="1" x14ac:dyDescent="0.25">
      <c r="A65" s="1" t="s">
        <v>27</v>
      </c>
      <c r="B65" s="1" t="s">
        <v>85</v>
      </c>
      <c r="C65" s="60">
        <v>1</v>
      </c>
      <c r="D65" s="86">
        <v>0</v>
      </c>
      <c r="E65" s="1">
        <f t="shared" si="0"/>
        <v>1</v>
      </c>
      <c r="F65" s="89" t="str">
        <f>'Equipements par tunnel'!A27</f>
        <v>Incendie</v>
      </c>
      <c r="G65" s="6">
        <f>Préventifs_tunnels!G987</f>
        <v>824</v>
      </c>
      <c r="H65" s="6" t="e">
        <f t="shared" si="1"/>
        <v>#VALUE!</v>
      </c>
      <c r="I65" s="9" t="s">
        <v>2460</v>
      </c>
    </row>
    <row r="66" spans="1:9" ht="15" customHeight="1" x14ac:dyDescent="0.25">
      <c r="A66" s="1" t="s">
        <v>27</v>
      </c>
      <c r="B66" s="1" t="s">
        <v>86</v>
      </c>
      <c r="C66" s="60">
        <v>1</v>
      </c>
      <c r="D66" s="86">
        <v>0</v>
      </c>
      <c r="E66" s="1">
        <f t="shared" si="0"/>
        <v>1</v>
      </c>
      <c r="F66" s="87">
        <v>0</v>
      </c>
      <c r="G66" s="6">
        <f>Préventifs_tunnels!G988</f>
        <v>824</v>
      </c>
      <c r="H66" s="6">
        <f t="shared" si="1"/>
        <v>0</v>
      </c>
      <c r="I66" s="9" t="s">
        <v>2461</v>
      </c>
    </row>
    <row r="67" spans="1:9" ht="15" customHeight="1" x14ac:dyDescent="0.25">
      <c r="A67" s="1" t="s">
        <v>27</v>
      </c>
      <c r="B67" s="1" t="s">
        <v>87</v>
      </c>
      <c r="C67" s="60">
        <v>1</v>
      </c>
      <c r="D67" s="86">
        <v>0</v>
      </c>
      <c r="E67" s="1">
        <f t="shared" si="0"/>
        <v>1</v>
      </c>
      <c r="F67" s="89" t="str">
        <f>'Equipements par tunnel'!A15</f>
        <v>Incendie</v>
      </c>
      <c r="G67" s="6">
        <f>Préventifs_tunnels!G989</f>
        <v>206</v>
      </c>
      <c r="H67" s="6" t="e">
        <f t="shared" si="1"/>
        <v>#VALUE!</v>
      </c>
      <c r="I67" s="9" t="s">
        <v>2450</v>
      </c>
    </row>
    <row r="68" spans="1:9" ht="15" customHeight="1" x14ac:dyDescent="0.25">
      <c r="A68" s="1" t="s">
        <v>27</v>
      </c>
      <c r="B68" s="1" t="s">
        <v>88</v>
      </c>
      <c r="C68" s="60">
        <v>1</v>
      </c>
      <c r="D68" s="86">
        <v>0</v>
      </c>
      <c r="E68" s="1">
        <f t="shared" si="0"/>
        <v>1</v>
      </c>
      <c r="F68" s="87">
        <v>0</v>
      </c>
      <c r="G68" s="6">
        <f>Préventifs_tunnels!G990</f>
        <v>206</v>
      </c>
      <c r="H68" s="6">
        <f t="shared" si="1"/>
        <v>0</v>
      </c>
      <c r="I68" s="9" t="s">
        <v>2462</v>
      </c>
    </row>
    <row r="69" spans="1:9" ht="15" customHeight="1" x14ac:dyDescent="0.25">
      <c r="A69" s="1" t="s">
        <v>27</v>
      </c>
      <c r="B69" s="1" t="s">
        <v>89</v>
      </c>
      <c r="C69" s="60">
        <v>1</v>
      </c>
      <c r="D69" s="86">
        <v>0</v>
      </c>
      <c r="E69" s="1">
        <f t="shared" si="0"/>
        <v>1</v>
      </c>
      <c r="F69" s="87">
        <v>0</v>
      </c>
      <c r="G69" s="6">
        <f>Préventifs_tunnels!G991</f>
        <v>200</v>
      </c>
      <c r="H69" s="6">
        <f t="shared" si="1"/>
        <v>0</v>
      </c>
      <c r="I69" s="9" t="s">
        <v>2463</v>
      </c>
    </row>
    <row r="70" spans="1:9" ht="15" customHeight="1" x14ac:dyDescent="0.25">
      <c r="A70" s="1" t="s">
        <v>27</v>
      </c>
      <c r="B70" s="1" t="s">
        <v>90</v>
      </c>
      <c r="C70" s="60">
        <v>1</v>
      </c>
      <c r="D70" s="86">
        <v>0</v>
      </c>
      <c r="E70" s="1">
        <f t="shared" si="0"/>
        <v>1</v>
      </c>
      <c r="F70" s="87" t="str">
        <f>'Equipements par tunnel'!A29</f>
        <v>Pompage</v>
      </c>
      <c r="G70" s="6">
        <f>Préventifs_tunnels!G992</f>
        <v>686</v>
      </c>
      <c r="H70" s="6" t="e">
        <f t="shared" si="1"/>
        <v>#VALUE!</v>
      </c>
      <c r="I70" s="9" t="s">
        <v>2464</v>
      </c>
    </row>
    <row r="71" spans="1:9" ht="14.25" x14ac:dyDescent="0.25">
      <c r="A71" s="1" t="s">
        <v>38</v>
      </c>
      <c r="B71" s="1" t="s">
        <v>854</v>
      </c>
      <c r="C71" s="60">
        <v>4</v>
      </c>
      <c r="D71" s="86">
        <v>0</v>
      </c>
      <c r="E71" s="1">
        <f t="shared" si="0"/>
        <v>4</v>
      </c>
      <c r="F71" s="1">
        <v>1</v>
      </c>
      <c r="G71" s="6"/>
      <c r="H71" s="6">
        <f>E71*F71*G71</f>
        <v>0</v>
      </c>
      <c r="I71" s="9" t="s">
        <v>2554</v>
      </c>
    </row>
    <row r="72" spans="1:9" ht="14.25" x14ac:dyDescent="0.25">
      <c r="A72" s="1" t="s">
        <v>2566</v>
      </c>
      <c r="B72" s="1" t="s">
        <v>2567</v>
      </c>
      <c r="C72" s="60">
        <v>1</v>
      </c>
      <c r="D72" s="86">
        <v>0</v>
      </c>
      <c r="E72" s="1">
        <f t="shared" si="0"/>
        <v>1</v>
      </c>
      <c r="F72" s="1">
        <v>1</v>
      </c>
      <c r="G72" s="6"/>
      <c r="H72" s="6">
        <f>E72*F72*G72</f>
        <v>0</v>
      </c>
      <c r="I72" s="9"/>
    </row>
  </sheetData>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K72"/>
  <sheetViews>
    <sheetView zoomScale="85" zoomScaleNormal="85" workbookViewId="0">
      <pane ySplit="2" topLeftCell="A47"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47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SUM(Préventifs_tunnels!G34:G35)</f>
        <v>2028</v>
      </c>
      <c r="H3" s="6">
        <f>E3*F3*G3</f>
        <v>12168</v>
      </c>
      <c r="I3" s="68" t="s">
        <v>2503</v>
      </c>
    </row>
    <row r="4" spans="1:9" ht="15" customHeight="1" x14ac:dyDescent="0.25">
      <c r="A4" s="1" t="s">
        <v>8</v>
      </c>
      <c r="B4" s="1" t="s">
        <v>93</v>
      </c>
      <c r="C4" s="1">
        <f>Template!C4</f>
        <v>6</v>
      </c>
      <c r="D4" s="60">
        <v>0</v>
      </c>
      <c r="E4" s="1">
        <f t="shared" si="0"/>
        <v>6</v>
      </c>
      <c r="F4" s="1">
        <v>1</v>
      </c>
      <c r="G4" s="6">
        <f>SUM(Préventifs_tunnels!G64:G65)</f>
        <v>3916</v>
      </c>
      <c r="H4" s="6">
        <f>E4*F4*G4</f>
        <v>23496</v>
      </c>
      <c r="I4" s="68" t="s">
        <v>2503</v>
      </c>
    </row>
    <row r="5" spans="1:9" ht="15" customHeight="1" x14ac:dyDescent="0.25">
      <c r="A5" s="1" t="s">
        <v>8</v>
      </c>
      <c r="B5" s="1" t="s">
        <v>2</v>
      </c>
      <c r="C5" s="1">
        <f>Template!C5</f>
        <v>1</v>
      </c>
      <c r="D5" s="60">
        <v>0</v>
      </c>
      <c r="E5" s="1">
        <f t="shared" si="0"/>
        <v>1</v>
      </c>
      <c r="F5" s="1">
        <v>1</v>
      </c>
      <c r="G5" s="6">
        <f>SUM(Préventifs_tunnels!G4:G5)</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Préventifs_tunnels!G106</f>
        <v>12869.64</v>
      </c>
      <c r="H6" s="6">
        <f t="shared" si="1"/>
        <v>51478.559999999998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SUM(Préventifs_tunnels!G120:G121)</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tunnel'!D51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Préventifs_tunnels!G216</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Préventifs_tunnels!G220</f>
        <v>10577.37</v>
      </c>
      <c r="H14" s="6">
        <f t="shared" si="1"/>
        <v>42309.48</v>
      </c>
      <c r="I14" s="9" t="s">
        <v>2426</v>
      </c>
    </row>
    <row r="15" spans="1:9" ht="15" customHeight="1" x14ac:dyDescent="0.25">
      <c r="A15" s="1" t="s">
        <v>9</v>
      </c>
      <c r="B15" s="1" t="s">
        <v>10</v>
      </c>
      <c r="C15" s="1">
        <f>Template!C15</f>
        <v>0.4</v>
      </c>
      <c r="D15" s="60">
        <v>0</v>
      </c>
      <c r="E15" s="1">
        <f t="shared" si="0"/>
        <v>0.4</v>
      </c>
      <c r="F15" s="1">
        <v>2</v>
      </c>
      <c r="G15" s="6">
        <f>SUM(Préventifs_tunnels!G226:G228)</f>
        <v>48081.189999999995</v>
      </c>
      <c r="H15" s="6">
        <f t="shared" si="1"/>
        <v>38464.951999999997</v>
      </c>
      <c r="I15" s="68" t="s">
        <v>2518</v>
      </c>
    </row>
    <row r="16" spans="1:9" ht="15" customHeight="1" x14ac:dyDescent="0.25">
      <c r="A16" s="1" t="s">
        <v>76</v>
      </c>
      <c r="B16" s="1" t="s">
        <v>12</v>
      </c>
      <c r="C16" s="1">
        <f>Template!C16</f>
        <v>2</v>
      </c>
      <c r="D16" s="60">
        <v>0</v>
      </c>
      <c r="E16" s="1">
        <f t="shared" si="0"/>
        <v>2</v>
      </c>
      <c r="F16" s="1">
        <v>2</v>
      </c>
      <c r="G16" s="6">
        <f>Préventifs_tunnels!G317</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Préventifs_tunnels!G342</f>
        <v>2376.9299999999998</v>
      </c>
      <c r="H17" s="6">
        <f t="shared" si="1"/>
        <v>9507.7199999999993</v>
      </c>
      <c r="I17" s="9" t="s">
        <v>2426</v>
      </c>
    </row>
    <row r="18" spans="1:9" ht="15" customHeight="1" x14ac:dyDescent="0.25">
      <c r="A18" s="1" t="s">
        <v>76</v>
      </c>
      <c r="B18" s="1" t="s">
        <v>75</v>
      </c>
      <c r="C18" s="1">
        <f>Template!C18</f>
        <v>1</v>
      </c>
      <c r="D18" s="60">
        <v>0</v>
      </c>
      <c r="E18" s="1">
        <f t="shared" si="0"/>
        <v>1</v>
      </c>
      <c r="F18" s="62">
        <f>'Equipements par tunnel'!D59</f>
        <v>18</v>
      </c>
      <c r="G18" s="6">
        <f>Préventifs_tunnels!G361</f>
        <v>61.7</v>
      </c>
      <c r="H18" s="6">
        <f t="shared" si="1"/>
        <v>1110.6000000000001</v>
      </c>
      <c r="I18" s="9" t="s">
        <v>2465</v>
      </c>
    </row>
    <row r="19" spans="1:9" ht="15" customHeight="1" x14ac:dyDescent="0.25">
      <c r="A19" s="1" t="s">
        <v>14</v>
      </c>
      <c r="B19" s="1" t="s">
        <v>97</v>
      </c>
      <c r="C19" s="1">
        <f>Template!C19</f>
        <v>1</v>
      </c>
      <c r="D19" s="60">
        <v>0</v>
      </c>
      <c r="E19" s="1">
        <f t="shared" si="0"/>
        <v>1</v>
      </c>
      <c r="F19" s="1">
        <v>1</v>
      </c>
      <c r="G19" s="6">
        <f>Préventifs_tunnels!G390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Préventifs_tunnels!G391</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tunnel'!D4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tunnel'!D6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Préventifs_tunnels!G434</f>
        <v>494.83</v>
      </c>
      <c r="H24" s="6">
        <f t="shared" si="1"/>
        <v>1979.32</v>
      </c>
      <c r="I24" s="9" t="s">
        <v>2425</v>
      </c>
    </row>
    <row r="25" spans="1:9" ht="15" customHeight="1" x14ac:dyDescent="0.25">
      <c r="A25" s="1" t="s">
        <v>78</v>
      </c>
      <c r="B25" s="1" t="s">
        <v>31</v>
      </c>
      <c r="C25" s="1">
        <f>Template!C25</f>
        <v>0.5</v>
      </c>
      <c r="D25" s="60">
        <v>0</v>
      </c>
      <c r="E25" s="1">
        <f t="shared" si="0"/>
        <v>0.5</v>
      </c>
      <c r="F25" s="1">
        <v>1</v>
      </c>
      <c r="G25" s="6">
        <f>Préventifs_tunnels!G535</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Préventifs_tunnels!G539</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Préventifs_tunnels!G543</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Préventifs_tunnels!G547</f>
        <v>2418.1</v>
      </c>
      <c r="H28" s="6">
        <f t="shared" si="1"/>
        <v>1209.05</v>
      </c>
      <c r="I28" s="9" t="s">
        <v>2425</v>
      </c>
    </row>
    <row r="29" spans="1:9" ht="15" customHeight="1" x14ac:dyDescent="0.25">
      <c r="A29" s="1" t="s">
        <v>78</v>
      </c>
      <c r="B29" s="1" t="s">
        <v>16</v>
      </c>
      <c r="C29" s="1">
        <f>Template!C29</f>
        <v>0.5</v>
      </c>
      <c r="D29" s="60">
        <v>0</v>
      </c>
      <c r="E29" s="1">
        <f t="shared" si="0"/>
        <v>0.5</v>
      </c>
      <c r="F29" s="1">
        <v>1</v>
      </c>
      <c r="G29" s="6">
        <f>Préventifs_tunnels!G554</f>
        <v>6026.83</v>
      </c>
      <c r="H29" s="6">
        <f t="shared" si="1"/>
        <v>3013.415</v>
      </c>
      <c r="I29" s="9" t="s">
        <v>2425</v>
      </c>
    </row>
    <row r="30" spans="1:9" ht="15" customHeight="1" x14ac:dyDescent="0.25">
      <c r="A30" s="1" t="s">
        <v>78</v>
      </c>
      <c r="B30" s="1" t="s">
        <v>17</v>
      </c>
      <c r="C30" s="1">
        <f>Template!C30</f>
        <v>0</v>
      </c>
      <c r="D30" s="60">
        <v>0</v>
      </c>
      <c r="E30" s="1">
        <f t="shared" si="0"/>
        <v>0</v>
      </c>
      <c r="F30" s="1">
        <v>1</v>
      </c>
      <c r="G30" s="6">
        <f>Préventifs_tunnels!G561</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Préventifs_tunnels!G568</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Préventifs_tunnels!G573</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Préventifs_tunnels!G578</f>
        <v>9994.49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Préventifs_tunnels!G585</f>
        <v>3358.59</v>
      </c>
      <c r="H34" s="6">
        <f t="shared" si="1"/>
        <v>3358.59</v>
      </c>
      <c r="I34" s="9" t="s">
        <v>2425</v>
      </c>
    </row>
    <row r="35" spans="1:9" ht="15" customHeight="1" x14ac:dyDescent="0.25">
      <c r="A35" s="1" t="s">
        <v>78</v>
      </c>
      <c r="B35" s="1" t="s">
        <v>73</v>
      </c>
      <c r="C35" s="1">
        <f>Template!C35</f>
        <v>0.5</v>
      </c>
      <c r="D35" s="60">
        <v>0</v>
      </c>
      <c r="E35" s="1">
        <f t="shared" si="0"/>
        <v>0.5</v>
      </c>
      <c r="F35" s="62">
        <f>'Equipements par tunnel'!D50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tunnel'!D50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tunnel'!D55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tunnel'!D56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tunnel'!D57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tunnel'!D58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Préventifs_tunnels!G789</f>
        <v>3202.5</v>
      </c>
      <c r="H42" s="6">
        <f t="shared" si="1"/>
        <v>25620</v>
      </c>
      <c r="I42" s="9" t="s">
        <v>2426</v>
      </c>
    </row>
    <row r="43" spans="1:9" ht="15" customHeight="1" x14ac:dyDescent="0.25">
      <c r="A43" s="1" t="s">
        <v>19</v>
      </c>
      <c r="B43" s="1" t="s">
        <v>2435</v>
      </c>
      <c r="C43" s="1">
        <f>Template!C43</f>
        <v>1</v>
      </c>
      <c r="D43" s="60">
        <v>0</v>
      </c>
      <c r="E43" s="1">
        <f t="shared" si="0"/>
        <v>1</v>
      </c>
      <c r="F43" s="62">
        <f>'Equipements par tunnel'!D12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tunnel'!D20</f>
        <v>43</v>
      </c>
      <c r="G45" s="6">
        <f>Préventifs_tunnels!G801</f>
        <v>33.6</v>
      </c>
      <c r="H45" s="6">
        <f t="shared" si="1"/>
        <v>1444.8</v>
      </c>
      <c r="I45" s="9" t="s">
        <v>2441</v>
      </c>
    </row>
    <row r="46" spans="1:9" ht="15" customHeight="1" x14ac:dyDescent="0.25">
      <c r="A46" s="1" t="s">
        <v>19</v>
      </c>
      <c r="B46" s="1" t="s">
        <v>66</v>
      </c>
      <c r="C46" s="1">
        <f>Template!C46</f>
        <v>1</v>
      </c>
      <c r="D46" s="60">
        <v>0</v>
      </c>
      <c r="E46" s="1">
        <f t="shared" si="0"/>
        <v>1</v>
      </c>
      <c r="F46" s="62">
        <f>'Equipements par tunnel'!D21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tunnel'!D22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tunnel'!D23</f>
        <v>10</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tunnel'!D24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tunnel'!D25</f>
        <v>7</v>
      </c>
      <c r="G50" s="6">
        <f>Préventifs_tunnels!G806</f>
        <v>26.25</v>
      </c>
      <c r="H50" s="6">
        <f t="shared" si="1"/>
        <v>183.75</v>
      </c>
      <c r="I50" s="9" t="s">
        <v>2446</v>
      </c>
    </row>
    <row r="51" spans="1:9" ht="15" customHeight="1" x14ac:dyDescent="0.25">
      <c r="A51" s="1" t="s">
        <v>19</v>
      </c>
      <c r="B51" s="1" t="s">
        <v>71</v>
      </c>
      <c r="C51" s="1">
        <f>Template!C51</f>
        <v>1</v>
      </c>
      <c r="D51" s="60">
        <v>0</v>
      </c>
      <c r="E51" s="1">
        <f t="shared" si="0"/>
        <v>1</v>
      </c>
      <c r="F51" s="62">
        <f>'Equipements par tunnel'!D26</f>
        <v>9</v>
      </c>
      <c r="G51" s="6">
        <f>Préventifs_tunnels!G807</f>
        <v>15.75</v>
      </c>
      <c r="H51" s="6">
        <f t="shared" si="1"/>
        <v>141.75</v>
      </c>
      <c r="I51" s="9" t="s">
        <v>2447</v>
      </c>
    </row>
    <row r="52" spans="1:9" ht="15" customHeight="1" x14ac:dyDescent="0.25">
      <c r="A52" s="1" t="s">
        <v>21</v>
      </c>
      <c r="B52" s="1" t="s">
        <v>64</v>
      </c>
      <c r="C52" s="1">
        <f>Template!C52</f>
        <v>1</v>
      </c>
      <c r="D52" s="60">
        <v>0</v>
      </c>
      <c r="E52" s="1">
        <f t="shared" si="0"/>
        <v>1</v>
      </c>
      <c r="F52" s="1">
        <v>1</v>
      </c>
      <c r="G52" s="6">
        <f>Préventifs_tunnels!G821</f>
        <v>5585.14</v>
      </c>
      <c r="H52" s="6">
        <f t="shared" si="1"/>
        <v>5585.14</v>
      </c>
      <c r="I52" s="9" t="s">
        <v>2425</v>
      </c>
    </row>
    <row r="53" spans="1:9" ht="15" customHeight="1" x14ac:dyDescent="0.25">
      <c r="A53" s="1" t="s">
        <v>21</v>
      </c>
      <c r="B53" s="1" t="s">
        <v>103</v>
      </c>
      <c r="C53" s="1">
        <f>Template!C53</f>
        <v>1</v>
      </c>
      <c r="D53" s="60">
        <v>0</v>
      </c>
      <c r="E53" s="1">
        <f t="shared" si="0"/>
        <v>1</v>
      </c>
      <c r="F53" s="62">
        <f>'Equipements par tunnel'!D35+'Equipements par tunnel'!D37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tunnel'!D33+'Equipements par tunnel'!D34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Préventifs_tunnels!G841+Préventifs_tunnels!G842</f>
        <v>6401.6</v>
      </c>
      <c r="H58" s="6">
        <f t="shared" si="1"/>
        <v>6401.6</v>
      </c>
      <c r="I58" s="9" t="s">
        <v>2558</v>
      </c>
    </row>
    <row r="59" spans="1:9" ht="15" customHeight="1" x14ac:dyDescent="0.25">
      <c r="A59" s="1" t="s">
        <v>22</v>
      </c>
      <c r="B59" s="1" t="s">
        <v>2563</v>
      </c>
      <c r="C59" s="1">
        <f>Template!C59</f>
        <v>2</v>
      </c>
      <c r="D59" s="60">
        <v>0</v>
      </c>
      <c r="E59" s="1">
        <f t="shared" si="0"/>
        <v>2</v>
      </c>
      <c r="F59" s="1">
        <v>1</v>
      </c>
      <c r="G59" s="6">
        <f>Préventifs_tunnels!G889+Préventifs_tunnels!G890</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Préventifs_tunnels!G937</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Préventifs_tunnels!G968</f>
        <v>2590</v>
      </c>
      <c r="H61" s="6">
        <f t="shared" si="1"/>
        <v>2590</v>
      </c>
      <c r="I61" s="9" t="s">
        <v>2425</v>
      </c>
    </row>
    <row r="62" spans="1:9" ht="15" customHeight="1" x14ac:dyDescent="0.25">
      <c r="A62" s="1" t="s">
        <v>27</v>
      </c>
      <c r="B62" s="1" t="s">
        <v>83</v>
      </c>
      <c r="C62" s="1">
        <f>Template!C62</f>
        <v>3</v>
      </c>
      <c r="D62" s="60">
        <v>0</v>
      </c>
      <c r="E62" s="1">
        <f t="shared" si="0"/>
        <v>3</v>
      </c>
      <c r="F62" s="1">
        <v>1</v>
      </c>
      <c r="G62" s="6"/>
      <c r="H62" s="6">
        <f t="shared" si="1"/>
        <v>0</v>
      </c>
      <c r="I62" s="67" t="s">
        <v>2505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tunnel'!D28</f>
        <v>0</v>
      </c>
      <c r="G64" s="6"/>
      <c r="H64" s="6">
        <f t="shared" si="1"/>
        <v>0</v>
      </c>
      <c r="I64" s="67" t="s">
        <v>2505</v>
      </c>
    </row>
    <row r="65" spans="1:11" ht="15" customHeight="1" x14ac:dyDescent="0.25">
      <c r="A65" s="1" t="s">
        <v>27</v>
      </c>
      <c r="B65" s="1" t="s">
        <v>85</v>
      </c>
      <c r="C65" s="1">
        <f>Template!C65</f>
        <v>1</v>
      </c>
      <c r="D65" s="60">
        <v>0</v>
      </c>
      <c r="E65" s="1">
        <f t="shared" si="0"/>
        <v>1</v>
      </c>
      <c r="F65" s="62">
        <f>'Equipements par tunnel'!D27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tunnel'!D15</f>
        <v>4</v>
      </c>
      <c r="G67" s="6">
        <f>Préventifs_tunnels!G989</f>
        <v>206</v>
      </c>
      <c r="H67" s="6">
        <f t="shared" si="1"/>
        <v>824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tunnel'!D29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2555</v>
      </c>
      <c r="J71" s="90"/>
      <c r="K71" s="91"/>
    </row>
    <row r="72" spans="1:11" ht="14.25" x14ac:dyDescent="0.25">
      <c r="A72" s="1" t="s">
        <v>2566</v>
      </c>
      <c r="B72" s="1" t="s">
        <v>2567</v>
      </c>
      <c r="C72" s="1">
        <f>Template!C72</f>
        <v>1</v>
      </c>
      <c r="D72" s="60">
        <v>0</v>
      </c>
      <c r="E72" s="1">
        <f t="shared" si="2"/>
        <v>1</v>
      </c>
      <c r="F72" s="1">
        <v>1</v>
      </c>
      <c r="G72" s="6">
        <v>26126</v>
      </c>
      <c r="H72" s="6">
        <f>E72*F72*G72</f>
        <v>26126</v>
      </c>
      <c r="I72" s="9" t="s">
        <v>2568</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K72"/>
  <sheetViews>
    <sheetView zoomScaleNormal="100"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59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2509</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2509</v>
      </c>
    </row>
    <row r="5" spans="1:9" ht="15" customHeight="1" x14ac:dyDescent="0.25">
      <c r="A5" s="1" t="s">
        <v>8</v>
      </c>
      <c r="B5" s="1" t="s">
        <v>2</v>
      </c>
      <c r="C5" s="1">
        <f>Template!C5</f>
        <v>1</v>
      </c>
      <c r="D5" s="60">
        <v>0</v>
      </c>
      <c r="E5" s="1">
        <f t="shared" si="0"/>
        <v>1</v>
      </c>
      <c r="F5" s="1">
        <v>0.5</v>
      </c>
      <c r="G5" s="6">
        <f>(Préventifs_tunnels!G6+Préventifs_tunnels!G7)</f>
        <v>5630</v>
      </c>
      <c r="H5" s="6">
        <f>E5*F5*G5</f>
        <v>2815</v>
      </c>
      <c r="I5" s="68" t="s">
        <v>2509</v>
      </c>
    </row>
    <row r="6" spans="1:9" ht="15" customHeight="1" x14ac:dyDescent="0.25">
      <c r="A6" s="1" t="s">
        <v>3</v>
      </c>
      <c r="B6" s="1" t="s">
        <v>4</v>
      </c>
      <c r="C6" s="1">
        <f>Template!C6</f>
        <v>2</v>
      </c>
      <c r="D6" s="60">
        <v>0</v>
      </c>
      <c r="E6" s="1">
        <f t="shared" si="0"/>
        <v>2</v>
      </c>
      <c r="F6" s="1">
        <v>1</v>
      </c>
      <c r="G6" s="6">
        <f>Préventifs_tunnels!G107</f>
        <v>10734.42</v>
      </c>
      <c r="H6" s="6">
        <f t="shared" ref="H6:H70" si="1">E6*F6*G6</f>
        <v>21468.84</v>
      </c>
      <c r="I6" s="9" t="s">
        <v>2510</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2511</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tunnel'!E51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2512</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2512</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2546</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2512</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2512</v>
      </c>
    </row>
    <row r="18" spans="1:9" ht="15" customHeight="1" x14ac:dyDescent="0.25">
      <c r="A18" s="1" t="s">
        <v>76</v>
      </c>
      <c r="B18" s="1" t="s">
        <v>75</v>
      </c>
      <c r="C18" s="1">
        <f>Template!C18</f>
        <v>1</v>
      </c>
      <c r="D18" s="60">
        <v>0</v>
      </c>
      <c r="E18" s="1">
        <f t="shared" si="0"/>
        <v>1</v>
      </c>
      <c r="F18" s="62">
        <f>'Equipements par tunnel'!E59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2513</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2513</v>
      </c>
    </row>
    <row r="21" spans="1:9" ht="15" customHeight="1" x14ac:dyDescent="0.25">
      <c r="A21" s="1" t="s">
        <v>14</v>
      </c>
      <c r="B21" s="1" t="s">
        <v>2423</v>
      </c>
      <c r="C21" s="1">
        <f>Template!C21</f>
        <v>1</v>
      </c>
      <c r="D21" s="60">
        <v>0</v>
      </c>
      <c r="E21" s="1">
        <f t="shared" si="0"/>
        <v>1</v>
      </c>
      <c r="F21" s="62">
        <f>'Equipements par tunnel'!E4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tunnel'!E6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2513</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2513</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2513</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2513</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2513</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2513</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2513</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2513</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2513</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2513</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2513</v>
      </c>
    </row>
    <row r="34" spans="1:9" ht="15" customHeight="1" x14ac:dyDescent="0.25">
      <c r="A34" s="1" t="s">
        <v>78</v>
      </c>
      <c r="B34" s="1" t="s">
        <v>18</v>
      </c>
      <c r="C34" s="1">
        <f>Template!C34</f>
        <v>1</v>
      </c>
      <c r="D34" s="60">
        <v>0</v>
      </c>
      <c r="E34" s="1">
        <f t="shared" si="0"/>
        <v>1</v>
      </c>
      <c r="F34" s="58">
        <v>1</v>
      </c>
      <c r="G34" s="6"/>
      <c r="H34" s="6">
        <f t="shared" si="1"/>
        <v>0</v>
      </c>
      <c r="I34" s="69" t="s">
        <v>2515</v>
      </c>
    </row>
    <row r="35" spans="1:9" ht="15" customHeight="1" x14ac:dyDescent="0.25">
      <c r="A35" s="1" t="s">
        <v>78</v>
      </c>
      <c r="B35" s="1" t="s">
        <v>73</v>
      </c>
      <c r="C35" s="1">
        <f>Template!C35</f>
        <v>0.5</v>
      </c>
      <c r="D35" s="60">
        <v>0</v>
      </c>
      <c r="E35" s="1">
        <f t="shared" si="0"/>
        <v>0.5</v>
      </c>
      <c r="F35" s="62">
        <f>'Equipements par tunnel'!E50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tunnel'!E50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tunnel'!E55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tunnel'!E56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tunnel'!E57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tunnel'!E58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2510</v>
      </c>
    </row>
    <row r="43" spans="1:9" ht="15" customHeight="1" x14ac:dyDescent="0.25">
      <c r="A43" s="1" t="s">
        <v>19</v>
      </c>
      <c r="B43" s="1" t="s">
        <v>2435</v>
      </c>
      <c r="C43" s="1">
        <f>Template!C43</f>
        <v>1</v>
      </c>
      <c r="D43" s="60">
        <v>0</v>
      </c>
      <c r="E43" s="1">
        <f t="shared" si="0"/>
        <v>1</v>
      </c>
      <c r="F43" s="62">
        <f>'Equipements par tunnel'!E12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tunnel'!E20</f>
        <v>18</v>
      </c>
      <c r="G45" s="6">
        <f>Préventifs_tunnels!G801</f>
        <v>33.6</v>
      </c>
      <c r="H45" s="6">
        <f t="shared" si="1"/>
        <v>604.80000000000007</v>
      </c>
      <c r="I45" s="9" t="s">
        <v>2441</v>
      </c>
    </row>
    <row r="46" spans="1:9" ht="15" customHeight="1" x14ac:dyDescent="0.25">
      <c r="A46" s="1" t="s">
        <v>19</v>
      </c>
      <c r="B46" s="1" t="s">
        <v>66</v>
      </c>
      <c r="C46" s="1">
        <f>Template!C46</f>
        <v>1</v>
      </c>
      <c r="D46" s="60">
        <v>0</v>
      </c>
      <c r="E46" s="1">
        <f t="shared" si="0"/>
        <v>1</v>
      </c>
      <c r="F46" s="62">
        <f>'Equipements par tunnel'!E21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tunnel'!E25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tunnel'!E26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Préventifs_tunnels!G822</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tunnel'!E35+'Equipements par tunnel'!E37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tunnel'!E33+'Equipements par tunnel'!E34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0.5</v>
      </c>
      <c r="G58" s="6">
        <f>Préventifs_tunnels!G843+Préventifs_tunnels!G844</f>
        <v>7256.7000000000007</v>
      </c>
      <c r="H58" s="6">
        <f t="shared" si="1"/>
        <v>3628.3500000000004</v>
      </c>
      <c r="I58" s="9" t="s">
        <v>2564</v>
      </c>
    </row>
    <row r="59" spans="1:9" ht="15" customHeight="1" x14ac:dyDescent="0.25">
      <c r="A59" s="1" t="s">
        <v>22</v>
      </c>
      <c r="B59" s="1" t="s">
        <v>2563</v>
      </c>
      <c r="C59" s="1">
        <f>Template!C59</f>
        <v>2</v>
      </c>
      <c r="D59" s="60">
        <v>0</v>
      </c>
      <c r="E59" s="1">
        <f t="shared" si="0"/>
        <v>2</v>
      </c>
      <c r="F59" s="1">
        <v>0.5</v>
      </c>
      <c r="G59" s="6">
        <f>Préventifs_tunnels!G891+Préventifs_tunnels!G892</f>
        <v>6081.6</v>
      </c>
      <c r="H59" s="6">
        <f t="shared" si="1"/>
        <v>6081.6</v>
      </c>
      <c r="I59" s="9" t="s">
        <v>2564</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2513</v>
      </c>
    </row>
    <row r="61" spans="1:9" ht="15" customHeight="1" x14ac:dyDescent="0.25">
      <c r="A61" s="1" t="s">
        <v>27</v>
      </c>
      <c r="B61" s="1" t="s">
        <v>28</v>
      </c>
      <c r="C61" s="1">
        <f>Template!C61</f>
        <v>1</v>
      </c>
      <c r="D61" s="60">
        <v>0</v>
      </c>
      <c r="E61" s="1">
        <f t="shared" si="0"/>
        <v>1</v>
      </c>
      <c r="F61" s="1">
        <v>1</v>
      </c>
      <c r="G61" s="6">
        <f>Préventifs_tunnels!G966</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2514</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tunnel'!E28</f>
        <v>0</v>
      </c>
      <c r="G64" s="6"/>
      <c r="H64" s="6">
        <f t="shared" si="1"/>
        <v>0</v>
      </c>
      <c r="I64" s="67" t="s">
        <v>2514</v>
      </c>
    </row>
    <row r="65" spans="1:11" ht="15" customHeight="1" x14ac:dyDescent="0.25">
      <c r="A65" s="1" t="s">
        <v>27</v>
      </c>
      <c r="B65" s="1" t="s">
        <v>85</v>
      </c>
      <c r="C65" s="1">
        <f>Template!C65</f>
        <v>1</v>
      </c>
      <c r="D65" s="60">
        <v>0</v>
      </c>
      <c r="E65" s="1">
        <f t="shared" si="0"/>
        <v>1</v>
      </c>
      <c r="F65" s="62">
        <f>'Equipements par tunnel'!E27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tunnel'!E29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2555</v>
      </c>
    </row>
    <row r="72" spans="1:11" ht="14.25" x14ac:dyDescent="0.25">
      <c r="A72" s="1" t="s">
        <v>2566</v>
      </c>
      <c r="B72" s="1" t="s">
        <v>2567</v>
      </c>
      <c r="C72" s="1">
        <f>Template!C72</f>
        <v>1</v>
      </c>
      <c r="D72" s="60">
        <v>0</v>
      </c>
      <c r="E72" s="1">
        <f t="shared" si="2"/>
        <v>1</v>
      </c>
      <c r="F72" s="1">
        <v>1</v>
      </c>
      <c r="G72" s="6">
        <v>12545</v>
      </c>
      <c r="H72" s="6">
        <f>E72*F72*G72</f>
        <v>12545</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K72"/>
  <sheetViews>
    <sheetView zoomScale="70" zoomScaleNormal="70" workbookViewId="0">
      <pane ySplit="2" topLeftCell="A41"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115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2509</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2509</v>
      </c>
    </row>
    <row r="5" spans="1:9" ht="15" customHeight="1" x14ac:dyDescent="0.25">
      <c r="A5" s="1" t="s">
        <v>8</v>
      </c>
      <c r="B5" s="1" t="s">
        <v>2</v>
      </c>
      <c r="C5" s="1">
        <f>Template!C5</f>
        <v>1</v>
      </c>
      <c r="D5" s="60">
        <v>0</v>
      </c>
      <c r="E5" s="1">
        <f t="shared" si="0"/>
        <v>1</v>
      </c>
      <c r="F5" s="1">
        <v>0.5</v>
      </c>
      <c r="G5" s="6">
        <f>(Préventifs_tunnels!G6+Préventifs_tunnels!G7)</f>
        <v>5630</v>
      </c>
      <c r="H5" s="6">
        <f t="shared" ref="H5:H66" si="1">E5*F5*G5</f>
        <v>2815</v>
      </c>
      <c r="I5" s="68" t="s">
        <v>2509</v>
      </c>
    </row>
    <row r="6" spans="1:9" ht="15" customHeight="1" x14ac:dyDescent="0.25">
      <c r="A6" s="1" t="s">
        <v>3</v>
      </c>
      <c r="B6" s="1" t="s">
        <v>4</v>
      </c>
      <c r="C6" s="1">
        <f>Template!C6</f>
        <v>2</v>
      </c>
      <c r="D6" s="60">
        <v>0</v>
      </c>
      <c r="E6" s="1">
        <f t="shared" si="0"/>
        <v>2</v>
      </c>
      <c r="F6" s="1">
        <v>1</v>
      </c>
      <c r="G6" s="6">
        <f>Préventifs_tunnels!G107</f>
        <v>10734.42</v>
      </c>
      <c r="H6" s="6">
        <f t="shared" si="1"/>
        <v>21468.84</v>
      </c>
      <c r="I6" s="9" t="s">
        <v>2510</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2511</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tunnel'!F51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2512</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2512</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2546</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2512</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2512</v>
      </c>
    </row>
    <row r="18" spans="1:9" ht="15" customHeight="1" x14ac:dyDescent="0.25">
      <c r="A18" s="1" t="s">
        <v>76</v>
      </c>
      <c r="B18" s="1" t="s">
        <v>75</v>
      </c>
      <c r="C18" s="1">
        <f>Template!C18</f>
        <v>1</v>
      </c>
      <c r="D18" s="60">
        <v>0</v>
      </c>
      <c r="E18" s="1">
        <f t="shared" si="0"/>
        <v>1</v>
      </c>
      <c r="F18" s="62">
        <f>'Equipements par tunnel'!F59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2513</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2513</v>
      </c>
    </row>
    <row r="21" spans="1:9" ht="15" customHeight="1" x14ac:dyDescent="0.25">
      <c r="A21" s="1" t="s">
        <v>14</v>
      </c>
      <c r="B21" s="1" t="s">
        <v>2423</v>
      </c>
      <c r="C21" s="1">
        <f>Template!C21</f>
        <v>1</v>
      </c>
      <c r="D21" s="60">
        <v>0</v>
      </c>
      <c r="E21" s="1">
        <f t="shared" si="0"/>
        <v>1</v>
      </c>
      <c r="F21" s="62">
        <f>'Equipements par tunnel'!F4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2513</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2513</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2513</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2513</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2513</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2513</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2513</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2513</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2513</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2513</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2513</v>
      </c>
    </row>
    <row r="34" spans="1:9" ht="15" customHeight="1" x14ac:dyDescent="0.25">
      <c r="A34" s="1" t="s">
        <v>78</v>
      </c>
      <c r="B34" s="1" t="s">
        <v>18</v>
      </c>
      <c r="C34" s="1">
        <f>Template!C34</f>
        <v>1</v>
      </c>
      <c r="D34" s="60">
        <v>0</v>
      </c>
      <c r="E34" s="1">
        <f t="shared" si="0"/>
        <v>1</v>
      </c>
      <c r="F34" s="58">
        <v>1</v>
      </c>
      <c r="G34" s="6"/>
      <c r="H34" s="6">
        <f t="shared" si="1"/>
        <v>0</v>
      </c>
      <c r="I34" s="69" t="s">
        <v>2515</v>
      </c>
    </row>
    <row r="35" spans="1:9" ht="15" customHeight="1" x14ac:dyDescent="0.25">
      <c r="A35" s="1" t="s">
        <v>78</v>
      </c>
      <c r="B35" s="1" t="s">
        <v>73</v>
      </c>
      <c r="C35" s="1">
        <f>Template!C35</f>
        <v>0.5</v>
      </c>
      <c r="D35" s="60">
        <v>0</v>
      </c>
      <c r="E35" s="1">
        <f t="shared" si="0"/>
        <v>0.5</v>
      </c>
      <c r="F35" s="62">
        <f>'Equipements par tunnel'!F50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tunnel'!F50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tunnel'!F56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tunnel'!F57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2510</v>
      </c>
    </row>
    <row r="43" spans="1:9" ht="15" customHeight="1" x14ac:dyDescent="0.25">
      <c r="A43" s="1" t="s">
        <v>19</v>
      </c>
      <c r="B43" s="1" t="s">
        <v>2435</v>
      </c>
      <c r="C43" s="1">
        <f>Template!C43</f>
        <v>1</v>
      </c>
      <c r="D43" s="60">
        <v>0</v>
      </c>
      <c r="E43" s="1">
        <f t="shared" si="0"/>
        <v>1</v>
      </c>
      <c r="F43" s="62">
        <f>'Equipements par tunnel'!F12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tunnel'!F20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tunnel'!F21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tunnel'!F22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tunnel'!F25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tunnel'!F26</f>
        <v>4</v>
      </c>
      <c r="G51" s="6">
        <f>Préventifs_tunnels!G807</f>
        <v>15.75</v>
      </c>
      <c r="H51" s="6">
        <f t="shared" si="1"/>
        <v>63</v>
      </c>
      <c r="I51" s="9" t="s">
        <v>2447</v>
      </c>
    </row>
    <row r="52" spans="1:9" ht="15" customHeight="1" x14ac:dyDescent="0.25">
      <c r="A52" s="1" t="s">
        <v>21</v>
      </c>
      <c r="B52" s="1" t="s">
        <v>64</v>
      </c>
      <c r="C52" s="1">
        <f>Template!C52</f>
        <v>1</v>
      </c>
      <c r="D52" s="60">
        <v>0</v>
      </c>
      <c r="E52" s="1">
        <f t="shared" si="0"/>
        <v>1</v>
      </c>
      <c r="F52" s="1">
        <v>1</v>
      </c>
      <c r="G52" s="6">
        <f>Préventifs_tunnels!G823</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tunnel'!F35+'Equipements par tunnel'!F37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tunnel'!F33+'Equipements par tunnel'!F34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0.5</v>
      </c>
      <c r="G58" s="6">
        <f>Préventifs_tunnels!G843+Préventifs_tunnels!G844</f>
        <v>7256.7000000000007</v>
      </c>
      <c r="H58" s="6">
        <f t="shared" si="1"/>
        <v>3628.3500000000004</v>
      </c>
      <c r="I58" s="9" t="s">
        <v>2564</v>
      </c>
    </row>
    <row r="59" spans="1:9" ht="15" customHeight="1" x14ac:dyDescent="0.25">
      <c r="A59" s="1" t="s">
        <v>22</v>
      </c>
      <c r="B59" s="1" t="s">
        <v>2563</v>
      </c>
      <c r="C59" s="1">
        <f>Template!C59</f>
        <v>2</v>
      </c>
      <c r="D59" s="60">
        <v>0</v>
      </c>
      <c r="E59" s="1">
        <f t="shared" si="0"/>
        <v>2</v>
      </c>
      <c r="F59" s="1">
        <v>0.5</v>
      </c>
      <c r="G59" s="6">
        <f>Préventifs_tunnels!G891+Préventifs_tunnels!G892</f>
        <v>6081.6</v>
      </c>
      <c r="H59" s="6">
        <f t="shared" si="1"/>
        <v>6081.6</v>
      </c>
      <c r="I59" s="9" t="s">
        <v>2564</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2513</v>
      </c>
    </row>
    <row r="61" spans="1:9" ht="15" customHeight="1" x14ac:dyDescent="0.25">
      <c r="A61" s="1" t="s">
        <v>27</v>
      </c>
      <c r="B61" s="1" t="s">
        <v>28</v>
      </c>
      <c r="C61" s="1">
        <f>Template!C61</f>
        <v>1</v>
      </c>
      <c r="D61" s="60">
        <v>0</v>
      </c>
      <c r="E61" s="1">
        <f t="shared" si="0"/>
        <v>1</v>
      </c>
      <c r="F61" s="1">
        <v>1</v>
      </c>
      <c r="G61" s="6">
        <f>Préventifs_tunnels!G969</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2514</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tunnel'!F28</f>
        <v>1</v>
      </c>
      <c r="G64" s="6"/>
      <c r="H64" s="6">
        <f t="shared" si="1"/>
        <v>0</v>
      </c>
      <c r="I64" s="67" t="s">
        <v>2514</v>
      </c>
    </row>
    <row r="65" spans="1:11" ht="15" customHeight="1" x14ac:dyDescent="0.25">
      <c r="A65" s="1" t="s">
        <v>27</v>
      </c>
      <c r="B65" s="1" t="s">
        <v>85</v>
      </c>
      <c r="C65" s="1">
        <f>Template!C65</f>
        <v>1</v>
      </c>
      <c r="D65" s="60">
        <v>0</v>
      </c>
      <c r="E65" s="1">
        <f t="shared" si="0"/>
        <v>1</v>
      </c>
      <c r="F65" s="62">
        <f>'Equipements par tunnel'!F27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tunnel'!F15</f>
        <v>0</v>
      </c>
      <c r="G67" s="6">
        <f>Préventifs_tunnels!G989</f>
        <v>206</v>
      </c>
      <c r="H67" s="6">
        <f>E67*F67*G67</f>
        <v>0</v>
      </c>
      <c r="I67" s="9" t="s">
        <v>2450</v>
      </c>
    </row>
    <row r="68" spans="1:11" ht="15" customHeight="1" x14ac:dyDescent="0.25">
      <c r="A68" s="1" t="s">
        <v>27</v>
      </c>
      <c r="B68" s="1" t="s">
        <v>88</v>
      </c>
      <c r="C68" s="1">
        <f>Template!C68</f>
        <v>1</v>
      </c>
      <c r="D68" s="60">
        <v>0</v>
      </c>
      <c r="E68" s="1">
        <f t="shared" si="0"/>
        <v>1</v>
      </c>
      <c r="F68" s="61">
        <v>0</v>
      </c>
      <c r="G68" s="6">
        <f>Préventifs_tunnels!G990</f>
        <v>206</v>
      </c>
      <c r="H68" s="6">
        <f>E68*F68*G68</f>
        <v>0</v>
      </c>
      <c r="I68" s="9" t="s">
        <v>2462</v>
      </c>
    </row>
    <row r="69" spans="1:11" ht="15" customHeight="1" x14ac:dyDescent="0.25">
      <c r="A69" s="1" t="s">
        <v>27</v>
      </c>
      <c r="B69" s="1" t="s">
        <v>89</v>
      </c>
      <c r="C69" s="1">
        <f>Template!C69</f>
        <v>1</v>
      </c>
      <c r="D69" s="60">
        <v>0</v>
      </c>
      <c r="E69" s="1">
        <f t="shared" si="0"/>
        <v>1</v>
      </c>
      <c r="F69" s="61">
        <v>0</v>
      </c>
      <c r="G69" s="6">
        <f>Préventifs_tunnels!G991</f>
        <v>200</v>
      </c>
      <c r="H69" s="6">
        <f>E69*F69*G69</f>
        <v>0</v>
      </c>
      <c r="I69" s="9" t="s">
        <v>2463</v>
      </c>
    </row>
    <row r="70" spans="1:11" ht="15" customHeight="1" x14ac:dyDescent="0.25">
      <c r="A70" s="1" t="s">
        <v>27</v>
      </c>
      <c r="B70" s="1" t="s">
        <v>90</v>
      </c>
      <c r="C70" s="1">
        <f>Template!C70</f>
        <v>1</v>
      </c>
      <c r="D70" s="60">
        <v>0</v>
      </c>
      <c r="E70" s="1">
        <f t="shared" si="0"/>
        <v>1</v>
      </c>
      <c r="F70" s="61">
        <f>'Equipements par tunnel'!F29</f>
        <v>0</v>
      </c>
      <c r="G70" s="6">
        <f>Préventifs_tunnels!G992</f>
        <v>686</v>
      </c>
      <c r="H70" s="6">
        <f>E70*F70*G70</f>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2555</v>
      </c>
    </row>
    <row r="72" spans="1:11" ht="14.25" x14ac:dyDescent="0.25">
      <c r="A72" s="1" t="s">
        <v>2566</v>
      </c>
      <c r="B72" s="1" t="s">
        <v>2567</v>
      </c>
      <c r="C72" s="1">
        <f>Template!C72</f>
        <v>1</v>
      </c>
      <c r="D72" s="60">
        <v>0</v>
      </c>
      <c r="E72" s="1">
        <f t="shared" si="2"/>
        <v>1</v>
      </c>
      <c r="F72" s="1">
        <v>1</v>
      </c>
      <c r="G72" s="6">
        <v>12545</v>
      </c>
      <c r="H72" s="6">
        <f>E72*F72*G72</f>
        <v>12545</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K72"/>
  <sheetViews>
    <sheetView workbookViewId="0">
      <pane ySplit="2" topLeftCell="A53" activePane="bottomLeft" state="frozen"/>
      <selection activeCell="H71" sqref="H3:H71"/>
      <selection pane="bottomLeft" activeCell="F67" sqref="F6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1" customWidth="1"/>
    <col min="9" max="9" width="132.85546875" style="7" bestFit="1" customWidth="1"/>
    <col min="10" max="16384" width="9.140625" style="2"/>
  </cols>
  <sheetData>
    <row r="1" spans="1:9" ht="15" customHeight="1" x14ac:dyDescent="0.25">
      <c r="A1" s="2" t="s">
        <v>46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SUM(Préventifs_tunnels!G38:G39)</f>
        <v>2028</v>
      </c>
      <c r="H3" s="6">
        <f>E3*F3*G3</f>
        <v>12168</v>
      </c>
      <c r="I3" s="68" t="s">
        <v>2503</v>
      </c>
    </row>
    <row r="4" spans="1:9" ht="15" customHeight="1" x14ac:dyDescent="0.25">
      <c r="A4" s="1" t="s">
        <v>8</v>
      </c>
      <c r="B4" s="1" t="s">
        <v>93</v>
      </c>
      <c r="C4" s="1">
        <f>Template!C4</f>
        <v>6</v>
      </c>
      <c r="D4" s="60">
        <v>0</v>
      </c>
      <c r="E4" s="1">
        <f t="shared" si="0"/>
        <v>6</v>
      </c>
      <c r="F4" s="1">
        <v>1</v>
      </c>
      <c r="G4" s="6">
        <f>SUM(Préventifs_tunnels!G68:G69)</f>
        <v>3916</v>
      </c>
      <c r="H4" s="6">
        <f>E4*F4*G4</f>
        <v>23496</v>
      </c>
      <c r="I4" s="68" t="s">
        <v>2503</v>
      </c>
    </row>
    <row r="5" spans="1:9" ht="15" customHeight="1" x14ac:dyDescent="0.25">
      <c r="A5" s="1" t="s">
        <v>8</v>
      </c>
      <c r="B5" s="1" t="s">
        <v>2</v>
      </c>
      <c r="C5" s="1">
        <f>Template!C5</f>
        <v>1</v>
      </c>
      <c r="D5" s="60">
        <v>0</v>
      </c>
      <c r="E5" s="1">
        <f t="shared" si="0"/>
        <v>1</v>
      </c>
      <c r="F5" s="1">
        <v>1</v>
      </c>
      <c r="G5" s="6">
        <f>SUM(Préventifs_tunnels!G8:G9)</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Préventifs_tunnels!G105</f>
        <v>25661.9</v>
      </c>
      <c r="H6" s="6">
        <f t="shared" si="1"/>
        <v>102647.6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SUM(Préventifs_tunnels!G118:G119)</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tunnel'!G51</f>
        <v>15</v>
      </c>
      <c r="G11" s="6">
        <f>Préventifs_tunnels!G114</f>
        <v>864.8</v>
      </c>
      <c r="H11" s="6">
        <f t="shared" si="1"/>
        <v>12972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Préventifs_tunnels!G217</f>
        <v>733.03</v>
      </c>
      <c r="H13" s="6">
        <f t="shared" si="1"/>
        <v>2932.12</v>
      </c>
      <c r="I13" s="9" t="s">
        <v>2426</v>
      </c>
    </row>
    <row r="14" spans="1:9" ht="15" customHeight="1" x14ac:dyDescent="0.25">
      <c r="A14" s="1" t="s">
        <v>9</v>
      </c>
      <c r="B14" s="1" t="s">
        <v>7</v>
      </c>
      <c r="C14" s="1">
        <f>Template!C14</f>
        <v>2</v>
      </c>
      <c r="D14" s="60">
        <v>0</v>
      </c>
      <c r="E14" s="1">
        <f t="shared" si="0"/>
        <v>2</v>
      </c>
      <c r="F14" s="1">
        <v>2</v>
      </c>
      <c r="G14" s="6">
        <f>Préventifs_tunnels!G221</f>
        <v>22306.58</v>
      </c>
      <c r="H14" s="6">
        <f t="shared" si="1"/>
        <v>89226.32</v>
      </c>
      <c r="I14" s="9" t="s">
        <v>2426</v>
      </c>
    </row>
    <row r="15" spans="1:9" ht="15" customHeight="1" x14ac:dyDescent="0.25">
      <c r="A15" s="1" t="s">
        <v>9</v>
      </c>
      <c r="B15" s="1" t="s">
        <v>10</v>
      </c>
      <c r="C15" s="1">
        <f>Template!C15</f>
        <v>0.4</v>
      </c>
      <c r="D15" s="60">
        <v>0</v>
      </c>
      <c r="E15" s="1">
        <f t="shared" si="0"/>
        <v>0.4</v>
      </c>
      <c r="F15" s="1">
        <v>2</v>
      </c>
      <c r="G15" s="6">
        <f>SUM(Préventifs_tunnels!G229:G231)</f>
        <v>87871.360000000001</v>
      </c>
      <c r="H15" s="6">
        <f t="shared" si="1"/>
        <v>70297.088000000003</v>
      </c>
      <c r="I15" s="68" t="s">
        <v>2518</v>
      </c>
    </row>
    <row r="16" spans="1:9" ht="15" customHeight="1" x14ac:dyDescent="0.25">
      <c r="A16" s="1" t="s">
        <v>76</v>
      </c>
      <c r="B16" s="1" t="s">
        <v>12</v>
      </c>
      <c r="C16" s="1">
        <f>Template!C16</f>
        <v>2</v>
      </c>
      <c r="D16" s="60">
        <v>0</v>
      </c>
      <c r="E16" s="1">
        <f t="shared" si="0"/>
        <v>2</v>
      </c>
      <c r="F16" s="1">
        <v>2</v>
      </c>
      <c r="G16" s="6">
        <f>Préventifs_tunnels!G318</f>
        <v>1008.79</v>
      </c>
      <c r="H16" s="6">
        <f t="shared" si="1"/>
        <v>4035.16</v>
      </c>
      <c r="I16" s="9" t="s">
        <v>2426</v>
      </c>
    </row>
    <row r="17" spans="1:9" ht="15" customHeight="1" x14ac:dyDescent="0.25">
      <c r="A17" s="1" t="s">
        <v>76</v>
      </c>
      <c r="B17" s="1" t="s">
        <v>13</v>
      </c>
      <c r="C17" s="1">
        <f>Template!C17</f>
        <v>2</v>
      </c>
      <c r="D17" s="60">
        <v>0</v>
      </c>
      <c r="E17" s="1">
        <f t="shared" si="0"/>
        <v>2</v>
      </c>
      <c r="F17" s="1">
        <v>2</v>
      </c>
      <c r="G17" s="6">
        <f>Préventifs_tunnels!G343</f>
        <v>2969.56</v>
      </c>
      <c r="H17" s="6">
        <f t="shared" si="1"/>
        <v>11878.24</v>
      </c>
      <c r="I17" s="9" t="s">
        <v>2426</v>
      </c>
    </row>
    <row r="18" spans="1:9" ht="15" customHeight="1" x14ac:dyDescent="0.25">
      <c r="A18" s="1" t="s">
        <v>76</v>
      </c>
      <c r="B18" s="1" t="s">
        <v>75</v>
      </c>
      <c r="C18" s="1">
        <f>Template!C18</f>
        <v>1</v>
      </c>
      <c r="D18" s="60">
        <v>0</v>
      </c>
      <c r="E18" s="1">
        <f t="shared" si="0"/>
        <v>1</v>
      </c>
      <c r="F18" s="62">
        <f>'Equipements par tunnel'!G59</f>
        <v>24</v>
      </c>
      <c r="G18" s="6">
        <f>Préventifs_tunnels!G361</f>
        <v>61.7</v>
      </c>
      <c r="H18" s="6">
        <f t="shared" si="1"/>
        <v>1480.8000000000002</v>
      </c>
      <c r="I18" s="9" t="s">
        <v>2465</v>
      </c>
    </row>
    <row r="19" spans="1:9" ht="15" customHeight="1" x14ac:dyDescent="0.25">
      <c r="A19" s="1" t="s">
        <v>14</v>
      </c>
      <c r="B19" s="1" t="s">
        <v>97</v>
      </c>
      <c r="C19" s="1">
        <f>Template!C19</f>
        <v>1</v>
      </c>
      <c r="D19" s="60">
        <v>0</v>
      </c>
      <c r="E19" s="1">
        <f t="shared" si="0"/>
        <v>1</v>
      </c>
      <c r="F19" s="1">
        <v>1</v>
      </c>
      <c r="G19" s="6">
        <f>Préventifs_tunnels!G394</f>
        <v>1476.91</v>
      </c>
      <c r="H19" s="6">
        <f t="shared" si="1"/>
        <v>1476.91</v>
      </c>
      <c r="I19" s="9" t="s">
        <v>2425</v>
      </c>
    </row>
    <row r="20" spans="1:9" ht="15" customHeight="1" x14ac:dyDescent="0.25">
      <c r="A20" s="1" t="s">
        <v>14</v>
      </c>
      <c r="B20" s="1" t="s">
        <v>98</v>
      </c>
      <c r="C20" s="1">
        <f>Template!C20</f>
        <v>1</v>
      </c>
      <c r="D20" s="60">
        <v>0</v>
      </c>
      <c r="E20" s="1">
        <f t="shared" si="0"/>
        <v>1</v>
      </c>
      <c r="F20" s="1">
        <v>1</v>
      </c>
      <c r="G20" s="6">
        <f>Préventifs_tunnels!G395</f>
        <v>1286.08</v>
      </c>
      <c r="H20" s="6">
        <f t="shared" si="1"/>
        <v>1286.08</v>
      </c>
      <c r="I20" s="9" t="s">
        <v>2425</v>
      </c>
    </row>
    <row r="21" spans="1:9" ht="15" customHeight="1" x14ac:dyDescent="0.25">
      <c r="A21" s="1" t="s">
        <v>14</v>
      </c>
      <c r="B21" s="1" t="s">
        <v>2423</v>
      </c>
      <c r="C21" s="1">
        <f>Template!C21</f>
        <v>1</v>
      </c>
      <c r="D21" s="60">
        <v>0</v>
      </c>
      <c r="E21" s="1">
        <f t="shared" si="0"/>
        <v>1</v>
      </c>
      <c r="F21" s="62">
        <f>'Equipements par tunnel'!G4</f>
        <v>16</v>
      </c>
      <c r="G21" s="6">
        <f>Préventifs_tunnels!G406</f>
        <v>195.35</v>
      </c>
      <c r="H21" s="6">
        <f t="shared" si="1"/>
        <v>3125.6</v>
      </c>
      <c r="I21" s="9" t="s">
        <v>2421</v>
      </c>
    </row>
    <row r="22" spans="1:9" ht="15" customHeight="1" x14ac:dyDescent="0.25">
      <c r="A22" s="1" t="s">
        <v>14</v>
      </c>
      <c r="B22" s="1" t="s">
        <v>2424</v>
      </c>
      <c r="C22" s="1">
        <f>Template!C22</f>
        <v>1</v>
      </c>
      <c r="D22" s="60">
        <v>0</v>
      </c>
      <c r="E22" s="1">
        <f t="shared" si="0"/>
        <v>1</v>
      </c>
      <c r="F22" s="62">
        <f>'Equipements par tunnel'!G6</f>
        <v>16</v>
      </c>
      <c r="G22" s="6">
        <f>Préventifs_tunnels!G407</f>
        <v>88.19</v>
      </c>
      <c r="H22" s="6">
        <f t="shared" si="1"/>
        <v>1411.04</v>
      </c>
      <c r="I22" s="9" t="s">
        <v>2422</v>
      </c>
    </row>
    <row r="23" spans="1:9" ht="15" customHeight="1" x14ac:dyDescent="0.25">
      <c r="A23" s="3" t="s">
        <v>42</v>
      </c>
      <c r="B23" s="1" t="s">
        <v>29</v>
      </c>
      <c r="C23" s="1">
        <f>Template!C23</f>
        <v>4</v>
      </c>
      <c r="D23" s="60">
        <v>0</v>
      </c>
      <c r="E23" s="1">
        <f t="shared" si="0"/>
        <v>4</v>
      </c>
      <c r="F23" s="1">
        <v>1</v>
      </c>
      <c r="G23" s="6">
        <f>Préventifs_tunnels!G411</f>
        <v>2027.54</v>
      </c>
      <c r="H23" s="6">
        <f t="shared" si="1"/>
        <v>8110.16</v>
      </c>
      <c r="I23" s="9" t="s">
        <v>2425</v>
      </c>
    </row>
    <row r="24" spans="1:9" ht="15" customHeight="1" x14ac:dyDescent="0.25">
      <c r="A24" s="3" t="s">
        <v>42</v>
      </c>
      <c r="B24" s="1" t="s">
        <v>30</v>
      </c>
      <c r="C24" s="1">
        <f>Template!C24</f>
        <v>4</v>
      </c>
      <c r="D24" s="60">
        <v>0</v>
      </c>
      <c r="E24" s="1">
        <f t="shared" si="0"/>
        <v>4</v>
      </c>
      <c r="F24" s="1">
        <v>1</v>
      </c>
      <c r="G24" s="6">
        <f>Préventifs_tunnels!G435</f>
        <v>854.7</v>
      </c>
      <c r="H24" s="6">
        <f t="shared" si="1"/>
        <v>3418.8</v>
      </c>
      <c r="I24" s="9" t="s">
        <v>2425</v>
      </c>
    </row>
    <row r="25" spans="1:9" ht="15" customHeight="1" x14ac:dyDescent="0.25">
      <c r="A25" s="1" t="s">
        <v>78</v>
      </c>
      <c r="B25" s="1" t="s">
        <v>31</v>
      </c>
      <c r="C25" s="1">
        <f>Template!C25</f>
        <v>0.5</v>
      </c>
      <c r="D25" s="60">
        <v>0</v>
      </c>
      <c r="E25" s="1">
        <f t="shared" si="0"/>
        <v>0.5</v>
      </c>
      <c r="F25" s="1">
        <v>1</v>
      </c>
      <c r="G25" s="6">
        <f>Préventifs_tunnels!G534</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Préventifs_tunnels!G538</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Préventifs_tunnels!G542</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Préventifs_tunnels!G546</f>
        <v>2476.94</v>
      </c>
      <c r="H28" s="6">
        <f t="shared" si="1"/>
        <v>1238.47</v>
      </c>
      <c r="I28" s="9" t="s">
        <v>2425</v>
      </c>
    </row>
    <row r="29" spans="1:9" ht="15" customHeight="1" x14ac:dyDescent="0.25">
      <c r="A29" s="1" t="s">
        <v>78</v>
      </c>
      <c r="B29" s="1" t="s">
        <v>16</v>
      </c>
      <c r="C29" s="1">
        <f>Template!C29</f>
        <v>0.5</v>
      </c>
      <c r="D29" s="60">
        <v>0</v>
      </c>
      <c r="E29" s="1">
        <f t="shared" si="0"/>
        <v>0.5</v>
      </c>
      <c r="F29" s="1">
        <v>1</v>
      </c>
      <c r="G29" s="6">
        <f>Préventifs_tunnels!G553</f>
        <v>5162.21</v>
      </c>
      <c r="H29" s="6">
        <f t="shared" si="1"/>
        <v>2581.105</v>
      </c>
      <c r="I29" s="9" t="s">
        <v>2425</v>
      </c>
    </row>
    <row r="30" spans="1:9" ht="15" customHeight="1" x14ac:dyDescent="0.25">
      <c r="A30" s="1" t="s">
        <v>78</v>
      </c>
      <c r="B30" s="1" t="s">
        <v>17</v>
      </c>
      <c r="C30" s="1">
        <f>Template!C30</f>
        <v>0</v>
      </c>
      <c r="D30" s="60">
        <v>0</v>
      </c>
      <c r="E30" s="1">
        <f t="shared" si="0"/>
        <v>0</v>
      </c>
      <c r="F30" s="1">
        <v>1</v>
      </c>
      <c r="G30" s="6">
        <f>Préventifs_tunnels!G560</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Préventifs_tunnels!G567</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Préventifs_tunnels!G572</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Préventifs_tunnels!G577</f>
        <v>36406.839999999997</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Préventifs_tunnels!G584</f>
        <v>4480.08</v>
      </c>
      <c r="H34" s="6">
        <f t="shared" si="1"/>
        <v>4480.08</v>
      </c>
      <c r="I34" s="9" t="s">
        <v>2425</v>
      </c>
    </row>
    <row r="35" spans="1:9" ht="15" customHeight="1" x14ac:dyDescent="0.25">
      <c r="A35" s="1" t="s">
        <v>78</v>
      </c>
      <c r="B35" s="1" t="s">
        <v>73</v>
      </c>
      <c r="C35" s="1">
        <f>Template!C35</f>
        <v>0.5</v>
      </c>
      <c r="D35" s="60">
        <v>0</v>
      </c>
      <c r="E35" s="1">
        <f t="shared" si="0"/>
        <v>0.5</v>
      </c>
      <c r="F35" s="62">
        <f>'Equipements par tunnel'!G50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tunnel'!G50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tunnel'!G56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tunnel'!G57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Préventifs_tunnels!G788</f>
        <v>5422.2</v>
      </c>
      <c r="H42" s="6">
        <f t="shared" si="1"/>
        <v>43377.599999999999</v>
      </c>
      <c r="I42" s="9" t="s">
        <v>2426</v>
      </c>
    </row>
    <row r="43" spans="1:9" ht="15" customHeight="1" x14ac:dyDescent="0.25">
      <c r="A43" s="1" t="s">
        <v>19</v>
      </c>
      <c r="B43" s="1" t="s">
        <v>2435</v>
      </c>
      <c r="C43" s="1">
        <f>Template!C43</f>
        <v>1</v>
      </c>
      <c r="D43" s="60">
        <v>0</v>
      </c>
      <c r="E43" s="1">
        <f t="shared" si="0"/>
        <v>1</v>
      </c>
      <c r="F43" s="62">
        <f>'Equipements par tunnel'!G12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tunnel'!G20</f>
        <v>57</v>
      </c>
      <c r="G45" s="6">
        <f>Préventifs_tunnels!G801</f>
        <v>33.6</v>
      </c>
      <c r="H45" s="6">
        <f t="shared" si="1"/>
        <v>1915.2</v>
      </c>
      <c r="I45" s="9" t="s">
        <v>2441</v>
      </c>
    </row>
    <row r="46" spans="1:9" ht="15" customHeight="1" x14ac:dyDescent="0.25">
      <c r="A46" s="1" t="s">
        <v>19</v>
      </c>
      <c r="B46" s="1" t="s">
        <v>66</v>
      </c>
      <c r="C46" s="1">
        <f>Template!C46</f>
        <v>1</v>
      </c>
      <c r="D46" s="60">
        <v>0</v>
      </c>
      <c r="E46" s="1">
        <f t="shared" si="0"/>
        <v>1</v>
      </c>
      <c r="F46" s="62">
        <f>'Equipements par tunnel'!G21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tunnel'!G23</f>
        <v>7</v>
      </c>
      <c r="G48" s="6">
        <f>Préventifs_tunnels!G804</f>
        <v>15.75</v>
      </c>
      <c r="H48" s="6">
        <f t="shared" si="1"/>
        <v>110.25</v>
      </c>
      <c r="I48" s="9" t="s">
        <v>2444</v>
      </c>
    </row>
    <row r="49" spans="1:9" ht="15" customHeight="1" x14ac:dyDescent="0.25">
      <c r="A49" s="1" t="s">
        <v>19</v>
      </c>
      <c r="B49" s="1" t="s">
        <v>69</v>
      </c>
      <c r="C49" s="1">
        <f>Template!C49</f>
        <v>1</v>
      </c>
      <c r="D49" s="60">
        <v>0</v>
      </c>
      <c r="E49" s="1">
        <f t="shared" si="0"/>
        <v>1</v>
      </c>
      <c r="F49" s="62">
        <f>'Equipements par tunnel'!G24</f>
        <v>9</v>
      </c>
      <c r="G49" s="6">
        <f>Préventifs_tunnels!G805</f>
        <v>23.1</v>
      </c>
      <c r="H49" s="6">
        <f t="shared" si="1"/>
        <v>207.9</v>
      </c>
      <c r="I49" s="9" t="s">
        <v>2445</v>
      </c>
    </row>
    <row r="50" spans="1:9" ht="15" customHeight="1" x14ac:dyDescent="0.25">
      <c r="A50" s="1" t="s">
        <v>19</v>
      </c>
      <c r="B50" s="1" t="s">
        <v>70</v>
      </c>
      <c r="C50" s="1">
        <f>Template!C50</f>
        <v>1</v>
      </c>
      <c r="D50" s="60">
        <v>0</v>
      </c>
      <c r="E50" s="1">
        <f t="shared" si="0"/>
        <v>1</v>
      </c>
      <c r="F50" s="62">
        <f>'Equipements par tunnel'!G25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tunnel'!G26</f>
        <v>36</v>
      </c>
      <c r="G51" s="6">
        <f>Préventifs_tunnels!G807</f>
        <v>15.75</v>
      </c>
      <c r="H51" s="6">
        <f t="shared" si="1"/>
        <v>567</v>
      </c>
      <c r="I51" s="9" t="s">
        <v>2447</v>
      </c>
    </row>
    <row r="52" spans="1:9" ht="15" customHeight="1" x14ac:dyDescent="0.25">
      <c r="A52" s="1" t="s">
        <v>21</v>
      </c>
      <c r="B52" s="1" t="s">
        <v>64</v>
      </c>
      <c r="C52" s="1">
        <f>Template!C52</f>
        <v>1</v>
      </c>
      <c r="D52" s="60">
        <v>0</v>
      </c>
      <c r="E52" s="1">
        <f t="shared" si="0"/>
        <v>1</v>
      </c>
      <c r="F52" s="1">
        <v>1</v>
      </c>
      <c r="G52" s="6">
        <f>Préventifs_tunnels!G820</f>
        <v>10329.540000000001</v>
      </c>
      <c r="H52" s="6">
        <f t="shared" si="1"/>
        <v>10329.540000000001</v>
      </c>
      <c r="I52" s="9" t="s">
        <v>2425</v>
      </c>
    </row>
    <row r="53" spans="1:9" ht="15" customHeight="1" x14ac:dyDescent="0.25">
      <c r="A53" s="1" t="s">
        <v>21</v>
      </c>
      <c r="B53" s="1" t="s">
        <v>103</v>
      </c>
      <c r="C53" s="1">
        <f>Template!C53</f>
        <v>1</v>
      </c>
      <c r="D53" s="60">
        <v>0</v>
      </c>
      <c r="E53" s="1">
        <f t="shared" si="0"/>
        <v>1</v>
      </c>
      <c r="F53" s="62">
        <f>'Equipements par tunnel'!G35+'Equipements par tunnel'!G37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tunnel'!G33+'Equipements par tunnel'!G34</f>
        <v>31</v>
      </c>
      <c r="G54" s="6">
        <f>Préventifs_tunnels!G836</f>
        <v>128.27000000000001</v>
      </c>
      <c r="H54" s="6">
        <f t="shared" si="1"/>
        <v>3976.3700000000003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Préventifs_tunnels!G845+Préventifs_tunnels!G846</f>
        <v>8111.8</v>
      </c>
      <c r="H58" s="6">
        <f t="shared" si="1"/>
        <v>8111.8</v>
      </c>
      <c r="I58" s="9" t="s">
        <v>2558</v>
      </c>
    </row>
    <row r="59" spans="1:9" ht="15" customHeight="1" x14ac:dyDescent="0.25">
      <c r="A59" s="1" t="s">
        <v>22</v>
      </c>
      <c r="B59" s="1" t="s">
        <v>2563</v>
      </c>
      <c r="C59" s="1">
        <f>Template!C59</f>
        <v>2</v>
      </c>
      <c r="D59" s="60">
        <v>0</v>
      </c>
      <c r="E59" s="1">
        <f t="shared" si="0"/>
        <v>2</v>
      </c>
      <c r="F59" s="1">
        <v>1</v>
      </c>
      <c r="G59" s="6">
        <f>Préventifs_tunnels!G893+Préventifs_tunnels!G894</f>
        <v>6081.6</v>
      </c>
      <c r="H59" s="6">
        <f t="shared" si="1"/>
        <v>12163.2</v>
      </c>
      <c r="I59" s="9" t="s">
        <v>2558</v>
      </c>
    </row>
    <row r="60" spans="1:9" ht="15" customHeight="1" x14ac:dyDescent="0.25">
      <c r="A60" s="1" t="s">
        <v>22</v>
      </c>
      <c r="B60" s="1" t="s">
        <v>37</v>
      </c>
      <c r="C60" s="1">
        <f>Template!C60</f>
        <v>1</v>
      </c>
      <c r="D60" s="60">
        <v>0</v>
      </c>
      <c r="E60" s="1">
        <f t="shared" si="0"/>
        <v>1</v>
      </c>
      <c r="F60" s="1">
        <v>1</v>
      </c>
      <c r="G60" s="6">
        <f>Préventifs_tunnels!G939</f>
        <v>327.10000000000002</v>
      </c>
      <c r="H60" s="6">
        <f t="shared" si="1"/>
        <v>327.10000000000002</v>
      </c>
      <c r="I60" s="9" t="s">
        <v>2425</v>
      </c>
    </row>
    <row r="61" spans="1:9" ht="15" customHeight="1" x14ac:dyDescent="0.25">
      <c r="A61" s="1" t="s">
        <v>27</v>
      </c>
      <c r="B61" s="1" t="s">
        <v>28</v>
      </c>
      <c r="C61" s="1">
        <f>Template!C61</f>
        <v>1</v>
      </c>
      <c r="D61" s="60">
        <v>0</v>
      </c>
      <c r="E61" s="1">
        <f t="shared" si="0"/>
        <v>1</v>
      </c>
      <c r="F61" s="1">
        <v>1</v>
      </c>
      <c r="G61" s="6"/>
      <c r="H61" s="6">
        <f t="shared" si="1"/>
        <v>0</v>
      </c>
      <c r="I61" s="67" t="s">
        <v>2506</v>
      </c>
    </row>
    <row r="62" spans="1:9" ht="15" customHeight="1" x14ac:dyDescent="0.25">
      <c r="A62" s="1" t="s">
        <v>27</v>
      </c>
      <c r="B62" s="1" t="s">
        <v>83</v>
      </c>
      <c r="C62" s="1">
        <f>Template!C62</f>
        <v>3</v>
      </c>
      <c r="D62" s="60">
        <v>0</v>
      </c>
      <c r="E62" s="1">
        <f t="shared" si="0"/>
        <v>3</v>
      </c>
      <c r="F62" s="1">
        <v>1</v>
      </c>
      <c r="G62" s="6"/>
      <c r="H62" s="6">
        <f t="shared" si="1"/>
        <v>0</v>
      </c>
      <c r="I62" s="67" t="s">
        <v>2507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tunnel'!G28</f>
        <v>0</v>
      </c>
      <c r="G64" s="6"/>
      <c r="H64" s="6">
        <f t="shared" si="1"/>
        <v>0</v>
      </c>
      <c r="I64" s="67" t="s">
        <v>2507</v>
      </c>
    </row>
    <row r="65" spans="1:11" ht="15" customHeight="1" x14ac:dyDescent="0.25">
      <c r="A65" s="1" t="s">
        <v>27</v>
      </c>
      <c r="B65" s="1" t="s">
        <v>85</v>
      </c>
      <c r="C65" s="1">
        <f>Template!C65</f>
        <v>1</v>
      </c>
      <c r="D65" s="60">
        <v>0</v>
      </c>
      <c r="E65" s="1">
        <f t="shared" si="0"/>
        <v>1</v>
      </c>
      <c r="F65" s="62">
        <f>'Equipements par tunnel'!G27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tunnel'!G29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2555</v>
      </c>
    </row>
    <row r="72" spans="1:11" ht="14.25" x14ac:dyDescent="0.25">
      <c r="A72" s="1" t="s">
        <v>2566</v>
      </c>
      <c r="B72" s="1" t="s">
        <v>2567</v>
      </c>
      <c r="C72" s="1">
        <f>Template!C72</f>
        <v>1</v>
      </c>
      <c r="D72" s="60">
        <v>0</v>
      </c>
      <c r="E72" s="1">
        <f t="shared" si="2"/>
        <v>1</v>
      </c>
      <c r="F72" s="1">
        <v>1</v>
      </c>
      <c r="G72" s="6">
        <v>37626</v>
      </c>
      <c r="H72" s="6">
        <f>E72*F72*G72</f>
        <v>37626</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K72"/>
  <sheetViews>
    <sheetView workbookViewId="0">
      <pane ySplit="2" topLeftCell="A54" activePane="bottomLeft" state="frozen"/>
      <selection activeCell="H71" sqref="H3:H71"/>
      <selection pane="bottomLeft" activeCell="F72" sqref="F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118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2516</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2516</v>
      </c>
    </row>
    <row r="5" spans="1:9" ht="15" customHeight="1" x14ac:dyDescent="0.25">
      <c r="A5" s="1" t="s">
        <v>8</v>
      </c>
      <c r="B5" s="1" t="s">
        <v>2</v>
      </c>
      <c r="C5" s="1">
        <f>Template!C5</f>
        <v>1</v>
      </c>
      <c r="D5" s="60">
        <v>0</v>
      </c>
      <c r="E5" s="1">
        <f t="shared" si="0"/>
        <v>1</v>
      </c>
      <c r="F5" s="1">
        <v>1</v>
      </c>
      <c r="G5" s="6">
        <f>(Préventifs_tunnels!G15+Préventifs_tunnels!G16)</f>
        <v>6334</v>
      </c>
      <c r="H5" s="6">
        <f t="shared" ref="H5:H70" si="1">E5*F5*G5</f>
        <v>6334</v>
      </c>
      <c r="I5" s="68" t="s">
        <v>2516</v>
      </c>
    </row>
    <row r="6" spans="1:9" ht="15" customHeight="1" x14ac:dyDescent="0.25">
      <c r="A6" s="1" t="s">
        <v>3</v>
      </c>
      <c r="B6" s="1" t="s">
        <v>4</v>
      </c>
      <c r="C6" s="1">
        <f>Template!C6</f>
        <v>2</v>
      </c>
      <c r="D6" s="60">
        <v>0</v>
      </c>
      <c r="E6" s="1">
        <f t="shared" si="0"/>
        <v>2</v>
      </c>
      <c r="F6" s="1">
        <v>2</v>
      </c>
      <c r="G6" s="6">
        <f>Préventifs_tunnels!G95</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SUM(Préventifs_tunnels!G159:G161)</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tunnel'!J51</f>
        <v>14</v>
      </c>
      <c r="G11" s="6">
        <f>Préventifs_tunnels!G114</f>
        <v>864.8</v>
      </c>
      <c r="H11" s="6">
        <f t="shared" si="1"/>
        <v>12107.199999999999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Préventifs_tunnels!G187</f>
        <v>570.14</v>
      </c>
      <c r="H13" s="6">
        <f t="shared" si="1"/>
        <v>2280.56</v>
      </c>
      <c r="I13" s="9" t="s">
        <v>2426</v>
      </c>
    </row>
    <row r="14" spans="1:9" ht="15" customHeight="1" x14ac:dyDescent="0.25">
      <c r="A14" s="1" t="s">
        <v>9</v>
      </c>
      <c r="B14" s="1" t="s">
        <v>7</v>
      </c>
      <c r="C14" s="1">
        <f>Template!C14</f>
        <v>2</v>
      </c>
      <c r="D14" s="60">
        <v>0</v>
      </c>
      <c r="E14" s="1">
        <f t="shared" si="0"/>
        <v>2</v>
      </c>
      <c r="F14" s="1">
        <v>2</v>
      </c>
      <c r="G14" s="6">
        <f>Préventifs_tunnels!G192</f>
        <v>3360.25</v>
      </c>
      <c r="H14" s="6">
        <f t="shared" si="1"/>
        <v>13441</v>
      </c>
      <c r="I14" s="9" t="s">
        <v>2426</v>
      </c>
    </row>
    <row r="15" spans="1:9" ht="15" customHeight="1" x14ac:dyDescent="0.25">
      <c r="A15" s="1" t="s">
        <v>9</v>
      </c>
      <c r="B15" s="1" t="s">
        <v>10</v>
      </c>
      <c r="C15" s="1">
        <f>Template!C15</f>
        <v>0.4</v>
      </c>
      <c r="D15" s="60">
        <v>0</v>
      </c>
      <c r="E15" s="1">
        <f t="shared" si="0"/>
        <v>0.4</v>
      </c>
      <c r="F15" s="1">
        <v>2</v>
      </c>
      <c r="G15" s="6">
        <f>SUM(Préventifs_tunnels!G197:G199)</f>
        <v>18349</v>
      </c>
      <c r="H15" s="6">
        <f t="shared" si="1"/>
        <v>14679.2</v>
      </c>
      <c r="I15" s="68" t="s">
        <v>2518</v>
      </c>
    </row>
    <row r="16" spans="1:9" ht="15" customHeight="1" x14ac:dyDescent="0.25">
      <c r="A16" s="1" t="s">
        <v>76</v>
      </c>
      <c r="B16" s="1" t="s">
        <v>12</v>
      </c>
      <c r="C16" s="1">
        <f>Template!C16</f>
        <v>2</v>
      </c>
      <c r="D16" s="60">
        <v>0</v>
      </c>
      <c r="E16" s="1">
        <f t="shared" si="0"/>
        <v>2</v>
      </c>
      <c r="F16" s="1">
        <v>2</v>
      </c>
      <c r="G16" s="6">
        <f>Préventifs_tunnels!G119</f>
        <v>1297.2</v>
      </c>
      <c r="H16" s="6">
        <f t="shared" si="1"/>
        <v>5188.8</v>
      </c>
      <c r="I16" s="9" t="s">
        <v>2426</v>
      </c>
    </row>
    <row r="17" spans="1:9" ht="15" customHeight="1" x14ac:dyDescent="0.25">
      <c r="A17" s="1" t="s">
        <v>76</v>
      </c>
      <c r="B17" s="1" t="s">
        <v>13</v>
      </c>
      <c r="C17" s="1">
        <f>Template!C17</f>
        <v>2</v>
      </c>
      <c r="D17" s="60">
        <v>0</v>
      </c>
      <c r="E17" s="1">
        <f t="shared" si="0"/>
        <v>2</v>
      </c>
      <c r="F17" s="1">
        <v>2</v>
      </c>
      <c r="G17" s="6">
        <f>Préventifs_tunnels!G120</f>
        <v>1081</v>
      </c>
      <c r="H17" s="6">
        <f t="shared" si="1"/>
        <v>4324</v>
      </c>
      <c r="I17" s="9" t="s">
        <v>2426</v>
      </c>
    </row>
    <row r="18" spans="1:9" ht="15" customHeight="1" x14ac:dyDescent="0.25">
      <c r="A18" s="1" t="s">
        <v>76</v>
      </c>
      <c r="B18" s="1" t="s">
        <v>75</v>
      </c>
      <c r="C18" s="1">
        <f>Template!C18</f>
        <v>1</v>
      </c>
      <c r="D18" s="60">
        <v>0</v>
      </c>
      <c r="E18" s="1">
        <f t="shared" si="0"/>
        <v>1</v>
      </c>
      <c r="F18" s="62">
        <f>'Equipements par tunnel'!J59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Préventifs_tunnels!G372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Préventifs_tunnels!G373</f>
        <v>908.8</v>
      </c>
      <c r="H20" s="6">
        <f t="shared" si="1"/>
        <v>908.8</v>
      </c>
      <c r="I20" s="9" t="s">
        <v>2425</v>
      </c>
    </row>
    <row r="21" spans="1:9" ht="15" customHeight="1" x14ac:dyDescent="0.25">
      <c r="A21" s="1" t="s">
        <v>14</v>
      </c>
      <c r="B21" s="1" t="s">
        <v>2423</v>
      </c>
      <c r="C21" s="1">
        <f>Template!C21</f>
        <v>1</v>
      </c>
      <c r="D21" s="60">
        <v>0</v>
      </c>
      <c r="E21" s="1">
        <f t="shared" si="0"/>
        <v>1</v>
      </c>
      <c r="F21" s="62">
        <f>'Equipements par tunnel'!J4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Préventifs_tunnels!G427</f>
        <v>816.97</v>
      </c>
      <c r="H23" s="6">
        <f t="shared" si="1"/>
        <v>3267.88</v>
      </c>
      <c r="I23" s="9" t="s">
        <v>2425</v>
      </c>
    </row>
    <row r="24" spans="1:9" ht="15" customHeight="1" x14ac:dyDescent="0.25">
      <c r="A24" s="3" t="s">
        <v>42</v>
      </c>
      <c r="B24" s="1" t="s">
        <v>30</v>
      </c>
      <c r="C24" s="1">
        <f>Template!C24</f>
        <v>4</v>
      </c>
      <c r="D24" s="60">
        <v>0</v>
      </c>
      <c r="E24" s="1">
        <f t="shared" si="0"/>
        <v>4</v>
      </c>
      <c r="F24" s="1">
        <v>1</v>
      </c>
      <c r="G24" s="6">
        <f>Préventifs_tunnels!G449</f>
        <v>314.89</v>
      </c>
      <c r="H24" s="6">
        <f t="shared" si="1"/>
        <v>1259.56</v>
      </c>
      <c r="I24" s="9" t="s">
        <v>2425</v>
      </c>
    </row>
    <row r="25" spans="1:9" ht="15" customHeight="1" x14ac:dyDescent="0.25">
      <c r="A25" s="1" t="s">
        <v>78</v>
      </c>
      <c r="B25" s="1" t="s">
        <v>31</v>
      </c>
      <c r="C25" s="1">
        <f>Template!C25</f>
        <v>0.5</v>
      </c>
      <c r="D25" s="60">
        <v>0</v>
      </c>
      <c r="E25" s="1">
        <f t="shared" si="0"/>
        <v>0.5</v>
      </c>
      <c r="F25" s="1">
        <v>1</v>
      </c>
      <c r="G25" s="6">
        <f>Préventifs_tunnels!G724</f>
        <v>3602.74</v>
      </c>
      <c r="H25" s="6">
        <f t="shared" si="1"/>
        <v>1801.37</v>
      </c>
      <c r="I25" s="9" t="s">
        <v>2425</v>
      </c>
    </row>
    <row r="26" spans="1:9" ht="15" customHeight="1" x14ac:dyDescent="0.25">
      <c r="A26" s="1" t="s">
        <v>78</v>
      </c>
      <c r="B26" s="1" t="s">
        <v>32</v>
      </c>
      <c r="C26" s="1">
        <f>Template!C26</f>
        <v>0.5</v>
      </c>
      <c r="D26" s="60">
        <v>0</v>
      </c>
      <c r="E26" s="1">
        <f t="shared" si="0"/>
        <v>0.5</v>
      </c>
      <c r="F26" s="1">
        <v>1</v>
      </c>
      <c r="G26" s="6">
        <f>Préventifs_tunnels!G728</f>
        <v>5381.56</v>
      </c>
      <c r="H26" s="6">
        <f t="shared" si="1"/>
        <v>2690.78</v>
      </c>
      <c r="I26" s="9" t="s">
        <v>2425</v>
      </c>
    </row>
    <row r="27" spans="1:9" ht="15" customHeight="1" x14ac:dyDescent="0.25">
      <c r="A27" s="1" t="s">
        <v>78</v>
      </c>
      <c r="B27" s="1" t="s">
        <v>33</v>
      </c>
      <c r="C27" s="1">
        <f>Template!C27</f>
        <v>0</v>
      </c>
      <c r="D27" s="60">
        <v>0</v>
      </c>
      <c r="E27" s="1">
        <f t="shared" si="0"/>
        <v>0</v>
      </c>
      <c r="F27" s="1">
        <v>1</v>
      </c>
      <c r="G27" s="6">
        <f>Préventifs_tunnels!G732</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Préventifs_tunnels!G735</f>
        <v>1612.43</v>
      </c>
      <c r="H28" s="6">
        <f t="shared" si="1"/>
        <v>806.21500000000003</v>
      </c>
      <c r="I28" s="9" t="s">
        <v>2425</v>
      </c>
    </row>
    <row r="29" spans="1:9" ht="15" customHeight="1" x14ac:dyDescent="0.25">
      <c r="A29" s="1" t="s">
        <v>78</v>
      </c>
      <c r="B29" s="1" t="s">
        <v>16</v>
      </c>
      <c r="C29" s="1">
        <f>Template!C29</f>
        <v>0.5</v>
      </c>
      <c r="D29" s="60">
        <v>0</v>
      </c>
      <c r="E29" s="1">
        <f t="shared" si="0"/>
        <v>0.5</v>
      </c>
      <c r="F29" s="1">
        <v>1</v>
      </c>
      <c r="G29" s="6">
        <f>Préventifs_tunnels!G740</f>
        <v>2054.71</v>
      </c>
      <c r="H29" s="6">
        <f t="shared" si="1"/>
        <v>1027.355</v>
      </c>
      <c r="I29" s="9" t="s">
        <v>2425</v>
      </c>
    </row>
    <row r="30" spans="1:9" ht="15" customHeight="1" x14ac:dyDescent="0.25">
      <c r="A30" s="1" t="s">
        <v>78</v>
      </c>
      <c r="B30" s="1" t="s">
        <v>17</v>
      </c>
      <c r="C30" s="1">
        <f>Template!C30</f>
        <v>0</v>
      </c>
      <c r="D30" s="60">
        <v>0</v>
      </c>
      <c r="E30" s="1">
        <f t="shared" si="0"/>
        <v>0</v>
      </c>
      <c r="F30" s="1">
        <v>1</v>
      </c>
      <c r="G30" s="6">
        <f>Préventifs_tunnels!G745</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Préventifs_tunnels!G750</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Préventifs_tunnels!G756</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Préventifs_tunnels!G762</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Préventifs_tunnels!G769</f>
        <v>4894.51</v>
      </c>
      <c r="H34" s="6">
        <f t="shared" si="1"/>
        <v>4894.51</v>
      </c>
      <c r="I34" s="9" t="s">
        <v>2425</v>
      </c>
    </row>
    <row r="35" spans="1:9" ht="15" customHeight="1" x14ac:dyDescent="0.25">
      <c r="A35" s="1" t="s">
        <v>78</v>
      </c>
      <c r="B35" s="1" t="s">
        <v>73</v>
      </c>
      <c r="C35" s="1">
        <f>Template!C35</f>
        <v>0.5</v>
      </c>
      <c r="D35" s="60">
        <v>0</v>
      </c>
      <c r="E35" s="1">
        <f t="shared" si="0"/>
        <v>0.5</v>
      </c>
      <c r="F35" s="62">
        <f>'Equipements par tunnel'!J50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tunnel'!J50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tunnel'!J56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Préventifs_tunnels!G778</f>
        <v>3167.85</v>
      </c>
      <c r="H42" s="6">
        <f t="shared" si="1"/>
        <v>25342.799999999999</v>
      </c>
      <c r="I42" s="9" t="s">
        <v>2426</v>
      </c>
    </row>
    <row r="43" spans="1:9" ht="15" customHeight="1" x14ac:dyDescent="0.25">
      <c r="A43" s="1" t="s">
        <v>19</v>
      </c>
      <c r="B43" s="1" t="s">
        <v>2435</v>
      </c>
      <c r="C43" s="1">
        <f>Template!C43</f>
        <v>1</v>
      </c>
      <c r="D43" s="60">
        <v>0</v>
      </c>
      <c r="E43" s="1">
        <f t="shared" si="0"/>
        <v>1</v>
      </c>
      <c r="F43" s="62">
        <f>'Equipements par tunnel'!J12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tunnel'!J20</f>
        <v>29</v>
      </c>
      <c r="G45" s="6">
        <f>Préventifs_tunnels!G801</f>
        <v>33.6</v>
      </c>
      <c r="H45" s="6">
        <f t="shared" si="1"/>
        <v>974.40000000000009</v>
      </c>
      <c r="I45" s="9" t="s">
        <v>2441</v>
      </c>
    </row>
    <row r="46" spans="1:9" ht="15" customHeight="1" x14ac:dyDescent="0.25">
      <c r="A46" s="1" t="s">
        <v>19</v>
      </c>
      <c r="B46" s="1" t="s">
        <v>66</v>
      </c>
      <c r="C46" s="1">
        <f>Template!C46</f>
        <v>1</v>
      </c>
      <c r="D46" s="60">
        <v>0</v>
      </c>
      <c r="E46" s="1">
        <f t="shared" si="0"/>
        <v>1</v>
      </c>
      <c r="F46" s="62">
        <f>'Equipements par tunnel'!J21</f>
        <v>10</v>
      </c>
      <c r="G46" s="6">
        <f>Préventifs_tunnels!G802</f>
        <v>21</v>
      </c>
      <c r="H46" s="6">
        <f t="shared" si="1"/>
        <v>210</v>
      </c>
      <c r="I46" s="9" t="s">
        <v>2442</v>
      </c>
    </row>
    <row r="47" spans="1:9" ht="15" customHeight="1" x14ac:dyDescent="0.25">
      <c r="A47" s="1" t="s">
        <v>19</v>
      </c>
      <c r="B47" s="1" t="s">
        <v>67</v>
      </c>
      <c r="C47" s="1">
        <f>Template!C47</f>
        <v>1</v>
      </c>
      <c r="D47" s="60">
        <v>0</v>
      </c>
      <c r="E47" s="1">
        <f t="shared" si="0"/>
        <v>1</v>
      </c>
      <c r="F47" s="62">
        <f>'Equipements par tunnel'!J22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tunnel'!J23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tunnel'!J25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tunnel'!J26</f>
        <v>21</v>
      </c>
      <c r="G51" s="6">
        <f>Préventifs_tunnels!G807</f>
        <v>15.75</v>
      </c>
      <c r="H51" s="6">
        <f t="shared" si="1"/>
        <v>330.75</v>
      </c>
      <c r="I51" s="9" t="s">
        <v>2447</v>
      </c>
    </row>
    <row r="52" spans="1:9" ht="15" customHeight="1" x14ac:dyDescent="0.25">
      <c r="A52" s="1" t="s">
        <v>21</v>
      </c>
      <c r="B52" s="1" t="s">
        <v>64</v>
      </c>
      <c r="C52" s="1">
        <f>Template!C52</f>
        <v>1</v>
      </c>
      <c r="D52" s="60">
        <v>0</v>
      </c>
      <c r="E52" s="1">
        <f t="shared" si="0"/>
        <v>1</v>
      </c>
      <c r="F52" s="1">
        <v>1</v>
      </c>
      <c r="G52" s="6">
        <f>Préventifs_tunnels!G819</f>
        <v>4168.29</v>
      </c>
      <c r="H52" s="6">
        <f t="shared" si="1"/>
        <v>4168.29</v>
      </c>
      <c r="I52" s="9" t="s">
        <v>2425</v>
      </c>
    </row>
    <row r="53" spans="1:9" ht="15" customHeight="1" x14ac:dyDescent="0.25">
      <c r="A53" s="1" t="s">
        <v>21</v>
      </c>
      <c r="B53" s="1" t="s">
        <v>103</v>
      </c>
      <c r="C53" s="1">
        <f>Template!C53</f>
        <v>1</v>
      </c>
      <c r="D53" s="60">
        <v>0</v>
      </c>
      <c r="E53" s="1">
        <f t="shared" si="0"/>
        <v>1</v>
      </c>
      <c r="F53" s="62">
        <f>'Equipements par tunnel'!J35+'Equipements par tunnel'!J37</f>
        <v>19</v>
      </c>
      <c r="G53" s="6">
        <f>Préventifs_tunnels!G835</f>
        <v>78.849999999999994</v>
      </c>
      <c r="H53" s="6">
        <f t="shared" si="1"/>
        <v>1498.1499999999999</v>
      </c>
      <c r="I53" s="9" t="s">
        <v>2459</v>
      </c>
    </row>
    <row r="54" spans="1:9" ht="15" customHeight="1" x14ac:dyDescent="0.25">
      <c r="A54" s="1" t="s">
        <v>21</v>
      </c>
      <c r="B54" s="1" t="s">
        <v>104</v>
      </c>
      <c r="C54" s="1">
        <f>Template!C54</f>
        <v>1</v>
      </c>
      <c r="D54" s="60">
        <v>0</v>
      </c>
      <c r="E54" s="1">
        <f t="shared" si="0"/>
        <v>1</v>
      </c>
      <c r="F54" s="62">
        <f>'Equipements par tunnel'!J33+'Equipements par tunnel'!J34</f>
        <v>21</v>
      </c>
      <c r="G54" s="6">
        <f>Préventifs_tunnels!G836</f>
        <v>128.27000000000001</v>
      </c>
      <c r="H54" s="6">
        <f t="shared" si="1"/>
        <v>2693.67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Préventifs_tunnels!G869+Préventifs_tunnels!G870</f>
        <v>4801.2</v>
      </c>
      <c r="H58" s="6">
        <f t="shared" si="1"/>
        <v>4801.2</v>
      </c>
      <c r="I58" s="9" t="s">
        <v>2558</v>
      </c>
    </row>
    <row r="59" spans="1:9" ht="15" customHeight="1" x14ac:dyDescent="0.25">
      <c r="A59" s="1" t="s">
        <v>22</v>
      </c>
      <c r="B59" s="1" t="s">
        <v>2563</v>
      </c>
      <c r="C59" s="1">
        <f>Template!C59</f>
        <v>2</v>
      </c>
      <c r="D59" s="60">
        <v>0</v>
      </c>
      <c r="E59" s="1">
        <f t="shared" si="0"/>
        <v>2</v>
      </c>
      <c r="F59" s="1">
        <v>1</v>
      </c>
      <c r="G59" s="6">
        <f>Préventifs_tunnels!G917+Préventifs_tunnels!G918</f>
        <v>3249.4</v>
      </c>
      <c r="H59" s="6">
        <f t="shared" si="1"/>
        <v>6498.8</v>
      </c>
      <c r="I59" s="9" t="s">
        <v>2558</v>
      </c>
    </row>
    <row r="60" spans="1:9" ht="15" customHeight="1" x14ac:dyDescent="0.25">
      <c r="A60" s="1" t="s">
        <v>22</v>
      </c>
      <c r="B60" s="1" t="s">
        <v>37</v>
      </c>
      <c r="C60" s="1">
        <f>Template!C60</f>
        <v>1</v>
      </c>
      <c r="D60" s="60">
        <v>0</v>
      </c>
      <c r="E60" s="1">
        <f t="shared" si="0"/>
        <v>1</v>
      </c>
      <c r="F60" s="1">
        <v>1</v>
      </c>
      <c r="G60" s="6">
        <f>Préventifs_tunnels!G951</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Préventifs_tunnels!G981</f>
        <v>3088</v>
      </c>
      <c r="H61" s="6">
        <f t="shared" si="1"/>
        <v>3088</v>
      </c>
      <c r="I61" s="9" t="s">
        <v>2425</v>
      </c>
    </row>
    <row r="62" spans="1:9" ht="15" customHeight="1" x14ac:dyDescent="0.25">
      <c r="A62" s="1" t="s">
        <v>27</v>
      </c>
      <c r="B62" s="1" t="s">
        <v>83</v>
      </c>
      <c r="C62" s="1">
        <f>Template!C62</f>
        <v>3</v>
      </c>
      <c r="D62" s="60">
        <v>0</v>
      </c>
      <c r="E62" s="1">
        <f t="shared" si="0"/>
        <v>3</v>
      </c>
      <c r="F62" s="1">
        <v>1</v>
      </c>
      <c r="G62" s="6">
        <f>Préventifs_tunnels!G1087</f>
        <v>867.57</v>
      </c>
      <c r="H62" s="6">
        <f t="shared" si="1"/>
        <v>2602.71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v>1</v>
      </c>
      <c r="G64" s="6">
        <f>Préventifs_tunnels!G1028</f>
        <v>1562.66</v>
      </c>
      <c r="H64" s="6">
        <f t="shared" si="1"/>
        <v>1562.66</v>
      </c>
      <c r="I64" s="9" t="s">
        <v>2425</v>
      </c>
    </row>
    <row r="65" spans="1:11" ht="15" customHeight="1" x14ac:dyDescent="0.25">
      <c r="A65" s="1" t="s">
        <v>27</v>
      </c>
      <c r="B65" s="1" t="s">
        <v>85</v>
      </c>
      <c r="C65" s="1">
        <f>Template!C65</f>
        <v>1</v>
      </c>
      <c r="D65" s="60">
        <v>0</v>
      </c>
      <c r="E65" s="1">
        <f t="shared" si="0"/>
        <v>1</v>
      </c>
      <c r="F65" s="62">
        <f>'Equipements par tunnel'!J27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tunnel'!J15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tunnel'!J29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16274</v>
      </c>
      <c r="H72" s="6">
        <f>E72*F72*G72</f>
        <v>16274</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K72"/>
  <sheetViews>
    <sheetView workbookViewId="0">
      <pane ySplit="2" topLeftCell="A55"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2231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SUM(Préventifs_tunnels!G52:G53)</f>
        <v>2028</v>
      </c>
      <c r="H3" s="6">
        <f>E3*F3*G3</f>
        <v>24336</v>
      </c>
      <c r="I3" s="68" t="s">
        <v>2503</v>
      </c>
    </row>
    <row r="4" spans="1:9" ht="15" customHeight="1" x14ac:dyDescent="0.25">
      <c r="A4" s="1" t="s">
        <v>8</v>
      </c>
      <c r="B4" s="1" t="s">
        <v>93</v>
      </c>
      <c r="C4" s="1">
        <f>Template!C4</f>
        <v>6</v>
      </c>
      <c r="D4" s="60">
        <v>0</v>
      </c>
      <c r="E4" s="1">
        <f t="shared" si="0"/>
        <v>6</v>
      </c>
      <c r="F4" s="1">
        <v>2</v>
      </c>
      <c r="G4" s="6">
        <f>SUM(Préventifs_tunnels!G82:G83)</f>
        <v>3916</v>
      </c>
      <c r="H4" s="6">
        <f>E4*F4*G4</f>
        <v>46992</v>
      </c>
      <c r="I4" s="68" t="s">
        <v>2503</v>
      </c>
    </row>
    <row r="5" spans="1:9" ht="15" customHeight="1" x14ac:dyDescent="0.25">
      <c r="A5" s="1" t="s">
        <v>8</v>
      </c>
      <c r="B5" s="1" t="s">
        <v>2</v>
      </c>
      <c r="C5" s="1">
        <f>Template!C5</f>
        <v>1</v>
      </c>
      <c r="D5" s="60">
        <v>0</v>
      </c>
      <c r="E5" s="1">
        <f t="shared" si="0"/>
        <v>1</v>
      </c>
      <c r="F5" s="1">
        <v>2</v>
      </c>
      <c r="G5" s="6">
        <f>SUM(Préventifs_tunnels!G22:G23)</f>
        <v>4222</v>
      </c>
      <c r="H5" s="6">
        <f t="shared" ref="H5:H70" si="1">E5*F5*G5</f>
        <v>8444</v>
      </c>
      <c r="I5" s="68" t="s">
        <v>2503</v>
      </c>
    </row>
    <row r="6" spans="1:9" ht="15" customHeight="1" x14ac:dyDescent="0.25">
      <c r="A6" s="1" t="s">
        <v>3</v>
      </c>
      <c r="B6" s="1" t="s">
        <v>4</v>
      </c>
      <c r="C6" s="1">
        <f>Template!C6</f>
        <v>2</v>
      </c>
      <c r="D6" s="60">
        <v>0</v>
      </c>
      <c r="E6" s="1">
        <f t="shared" si="0"/>
        <v>2</v>
      </c>
      <c r="F6" s="1">
        <v>2</v>
      </c>
      <c r="G6" s="6">
        <f>Préventifs_tunnels!G96</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SUM(Préventifs_tunnels!G156:G158)</f>
        <v>1837.6999999999998</v>
      </c>
      <c r="H9" s="6">
        <f t="shared" si="1"/>
        <v>1837.6999999999998</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tunnel'!K51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Préventifs_tunnels!G191</f>
        <v>610.87</v>
      </c>
      <c r="H13" s="6">
        <f t="shared" si="1"/>
        <v>2443.48</v>
      </c>
      <c r="I13" s="9" t="s">
        <v>2426</v>
      </c>
    </row>
    <row r="14" spans="1:9" ht="15" customHeight="1" x14ac:dyDescent="0.25">
      <c r="A14" s="1" t="s">
        <v>9</v>
      </c>
      <c r="B14" s="1" t="s">
        <v>7</v>
      </c>
      <c r="C14" s="1">
        <f>Template!C14</f>
        <v>2</v>
      </c>
      <c r="D14" s="60">
        <v>0</v>
      </c>
      <c r="E14" s="1">
        <f t="shared" si="0"/>
        <v>2</v>
      </c>
      <c r="F14" s="1">
        <v>2</v>
      </c>
      <c r="G14" s="6">
        <f>Préventifs_tunnels!G196</f>
        <v>2873.45</v>
      </c>
      <c r="H14" s="6">
        <f t="shared" si="1"/>
        <v>11493.8</v>
      </c>
      <c r="I14" s="9" t="s">
        <v>2426</v>
      </c>
    </row>
    <row r="15" spans="1:9" ht="15" customHeight="1" x14ac:dyDescent="0.25">
      <c r="A15" s="1" t="s">
        <v>9</v>
      </c>
      <c r="B15" s="1" t="s">
        <v>10</v>
      </c>
      <c r="C15" s="1">
        <f>Template!C15</f>
        <v>0.4</v>
      </c>
      <c r="D15" s="60">
        <v>0</v>
      </c>
      <c r="E15" s="1">
        <f t="shared" si="0"/>
        <v>0.4</v>
      </c>
      <c r="F15" s="1">
        <v>2</v>
      </c>
      <c r="G15" s="6">
        <f>SUM(Préventifs_tunnels!G212:G214)</f>
        <v>25484.739999999998</v>
      </c>
      <c r="H15" s="6">
        <f t="shared" si="1"/>
        <v>20387.792000000001</v>
      </c>
      <c r="I15" s="68" t="s">
        <v>2518</v>
      </c>
    </row>
    <row r="16" spans="1:9" ht="15" customHeight="1" x14ac:dyDescent="0.25">
      <c r="A16" s="1" t="s">
        <v>76</v>
      </c>
      <c r="B16" s="1" t="s">
        <v>12</v>
      </c>
      <c r="C16" s="1">
        <f>Template!C16</f>
        <v>2</v>
      </c>
      <c r="D16" s="60">
        <v>0</v>
      </c>
      <c r="E16" s="1">
        <f t="shared" si="0"/>
        <v>2</v>
      </c>
      <c r="F16" s="1">
        <v>2</v>
      </c>
      <c r="G16" s="6">
        <f>Préventifs_tunnels!G315</f>
        <v>785.44</v>
      </c>
      <c r="H16" s="6">
        <f t="shared" si="1"/>
        <v>3141.76</v>
      </c>
      <c r="I16" s="9" t="s">
        <v>2426</v>
      </c>
    </row>
    <row r="17" spans="1:9" ht="15" customHeight="1" x14ac:dyDescent="0.25">
      <c r="A17" s="1" t="s">
        <v>76</v>
      </c>
      <c r="B17" s="1" t="s">
        <v>13</v>
      </c>
      <c r="C17" s="1">
        <f>Template!C17</f>
        <v>2</v>
      </c>
      <c r="D17" s="60">
        <v>0</v>
      </c>
      <c r="E17" s="1">
        <f t="shared" si="0"/>
        <v>2</v>
      </c>
      <c r="F17" s="1">
        <v>2</v>
      </c>
      <c r="G17" s="6">
        <f>Préventifs_tunnels!G340</f>
        <v>2338.42</v>
      </c>
      <c r="H17" s="6">
        <f t="shared" si="1"/>
        <v>9353.68</v>
      </c>
      <c r="I17" s="9" t="s">
        <v>2426</v>
      </c>
    </row>
    <row r="18" spans="1:9" ht="15" customHeight="1" x14ac:dyDescent="0.25">
      <c r="A18" s="1" t="s">
        <v>76</v>
      </c>
      <c r="B18" s="1" t="s">
        <v>75</v>
      </c>
      <c r="C18" s="1">
        <f>Template!C18</f>
        <v>1</v>
      </c>
      <c r="D18" s="60">
        <v>0</v>
      </c>
      <c r="E18" s="1">
        <f t="shared" si="0"/>
        <v>1</v>
      </c>
      <c r="F18" s="62">
        <f>'Equipements par tunnel'!K59</f>
        <v>13</v>
      </c>
      <c r="G18" s="6">
        <f>Préventifs_tunnels!G361</f>
        <v>61.7</v>
      </c>
      <c r="H18" s="6">
        <f t="shared" si="1"/>
        <v>802.1</v>
      </c>
      <c r="I18" s="9" t="s">
        <v>2465</v>
      </c>
    </row>
    <row r="19" spans="1:9" ht="15" customHeight="1" x14ac:dyDescent="0.25">
      <c r="A19" s="1" t="s">
        <v>14</v>
      </c>
      <c r="B19" s="1" t="s">
        <v>97</v>
      </c>
      <c r="C19" s="1">
        <f>Template!C19</f>
        <v>1</v>
      </c>
      <c r="D19" s="60">
        <v>0</v>
      </c>
      <c r="E19" s="1">
        <f t="shared" si="0"/>
        <v>1</v>
      </c>
      <c r="F19" s="1">
        <v>1</v>
      </c>
      <c r="G19" s="6">
        <f>Préventifs_tunnels!G374</f>
        <v>475.89</v>
      </c>
      <c r="H19" s="6">
        <f t="shared" si="1"/>
        <v>475.89</v>
      </c>
      <c r="I19" s="9" t="s">
        <v>2425</v>
      </c>
    </row>
    <row r="20" spans="1:9" ht="15" customHeight="1" x14ac:dyDescent="0.25">
      <c r="A20" s="1" t="s">
        <v>14</v>
      </c>
      <c r="B20" s="1" t="s">
        <v>98</v>
      </c>
      <c r="C20" s="1">
        <f>Template!C20</f>
        <v>1</v>
      </c>
      <c r="D20" s="60">
        <v>0</v>
      </c>
      <c r="E20" s="1">
        <f t="shared" si="0"/>
        <v>1</v>
      </c>
      <c r="F20" s="1">
        <v>1</v>
      </c>
      <c r="G20" s="6">
        <f>Préventifs_tunnels!G375</f>
        <v>994.11</v>
      </c>
      <c r="H20" s="6">
        <f t="shared" si="1"/>
        <v>994.11</v>
      </c>
      <c r="I20" s="9" t="s">
        <v>2425</v>
      </c>
    </row>
    <row r="21" spans="1:9" ht="15" customHeight="1" x14ac:dyDescent="0.25">
      <c r="A21" s="1" t="s">
        <v>14</v>
      </c>
      <c r="B21" s="1" t="s">
        <v>2423</v>
      </c>
      <c r="C21" s="1">
        <f>Template!C21</f>
        <v>1</v>
      </c>
      <c r="D21" s="60">
        <v>0</v>
      </c>
      <c r="E21" s="1">
        <f t="shared" si="0"/>
        <v>1</v>
      </c>
      <c r="F21" s="62">
        <f>'Equipements par tunnel'!K4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tunnel'!K6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Préventifs_tunnels!G426</f>
        <v>1013.76</v>
      </c>
      <c r="H23" s="6">
        <f t="shared" si="1"/>
        <v>4055.04</v>
      </c>
      <c r="I23" s="9" t="s">
        <v>2425</v>
      </c>
    </row>
    <row r="24" spans="1:9" ht="15" customHeight="1" x14ac:dyDescent="0.25">
      <c r="A24" s="3" t="s">
        <v>42</v>
      </c>
      <c r="B24" s="1" t="s">
        <v>30</v>
      </c>
      <c r="C24" s="1">
        <f>Template!C24</f>
        <v>4</v>
      </c>
      <c r="D24" s="60">
        <v>0</v>
      </c>
      <c r="E24" s="1">
        <f t="shared" si="0"/>
        <v>4</v>
      </c>
      <c r="F24" s="1">
        <v>1</v>
      </c>
      <c r="G24" s="6">
        <f>Préventifs_tunnels!G448</f>
        <v>674.76</v>
      </c>
      <c r="H24" s="6">
        <f t="shared" si="1"/>
        <v>2699.04</v>
      </c>
      <c r="I24" s="9" t="s">
        <v>2425</v>
      </c>
    </row>
    <row r="25" spans="1:9" ht="15" customHeight="1" x14ac:dyDescent="0.25">
      <c r="A25" s="1" t="s">
        <v>78</v>
      </c>
      <c r="B25" s="1" t="s">
        <v>31</v>
      </c>
      <c r="C25" s="1">
        <f>Template!C25</f>
        <v>0.5</v>
      </c>
      <c r="D25" s="60">
        <v>0</v>
      </c>
      <c r="E25" s="1">
        <f t="shared" si="0"/>
        <v>0.5</v>
      </c>
      <c r="F25" s="1">
        <v>1</v>
      </c>
      <c r="G25" s="6">
        <f>Préventifs_tunnels!G654</f>
        <v>4990.3100000000004</v>
      </c>
      <c r="H25" s="6">
        <f t="shared" si="1"/>
        <v>2495.1550000000002</v>
      </c>
      <c r="I25" s="9" t="s">
        <v>2425</v>
      </c>
    </row>
    <row r="26" spans="1:9" ht="15" customHeight="1" x14ac:dyDescent="0.25">
      <c r="A26" s="1" t="s">
        <v>78</v>
      </c>
      <c r="B26" s="1" t="s">
        <v>32</v>
      </c>
      <c r="C26" s="1">
        <f>Template!C26</f>
        <v>0.5</v>
      </c>
      <c r="D26" s="60">
        <v>0</v>
      </c>
      <c r="E26" s="1">
        <f t="shared" si="0"/>
        <v>0.5</v>
      </c>
      <c r="F26" s="1">
        <v>1</v>
      </c>
      <c r="G26" s="6">
        <f>Préventifs_tunnels!G661</f>
        <v>7137.78</v>
      </c>
      <c r="H26" s="6">
        <f t="shared" si="1"/>
        <v>3568.89</v>
      </c>
      <c r="I26" s="9" t="s">
        <v>2425</v>
      </c>
    </row>
    <row r="27" spans="1:9" ht="15" customHeight="1" x14ac:dyDescent="0.25">
      <c r="A27" s="1" t="s">
        <v>78</v>
      </c>
      <c r="B27" s="1" t="s">
        <v>33</v>
      </c>
      <c r="C27" s="1">
        <f>Template!C27</f>
        <v>0</v>
      </c>
      <c r="D27" s="60">
        <v>0</v>
      </c>
      <c r="E27" s="1">
        <f t="shared" si="0"/>
        <v>0</v>
      </c>
      <c r="F27" s="1">
        <v>1</v>
      </c>
      <c r="G27" s="6">
        <f>Préventifs_tunnels!G668</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Préventifs_tunnels!G675</f>
        <v>2436.4699999999998</v>
      </c>
      <c r="H28" s="6">
        <f t="shared" si="1"/>
        <v>1218.2349999999999</v>
      </c>
      <c r="I28" s="9" t="s">
        <v>2425</v>
      </c>
    </row>
    <row r="29" spans="1:9" ht="15" customHeight="1" x14ac:dyDescent="0.25">
      <c r="A29" s="1" t="s">
        <v>78</v>
      </c>
      <c r="B29" s="1" t="s">
        <v>16</v>
      </c>
      <c r="C29" s="1">
        <f>Template!C29</f>
        <v>0.5</v>
      </c>
      <c r="D29" s="60">
        <v>0</v>
      </c>
      <c r="E29" s="1">
        <f t="shared" si="0"/>
        <v>0.5</v>
      </c>
      <c r="F29" s="1">
        <v>1</v>
      </c>
      <c r="G29" s="6">
        <f>Préventifs_tunnels!G682</f>
        <v>3099.9</v>
      </c>
      <c r="H29" s="6">
        <f t="shared" si="1"/>
        <v>1549.95</v>
      </c>
      <c r="I29" s="9" t="s">
        <v>2425</v>
      </c>
    </row>
    <row r="30" spans="1:9" ht="15" customHeight="1" x14ac:dyDescent="0.25">
      <c r="A30" s="1" t="s">
        <v>78</v>
      </c>
      <c r="B30" s="1" t="s">
        <v>17</v>
      </c>
      <c r="C30" s="1">
        <f>Template!C30</f>
        <v>0</v>
      </c>
      <c r="D30" s="60">
        <v>0</v>
      </c>
      <c r="E30" s="1">
        <f t="shared" si="0"/>
        <v>0</v>
      </c>
      <c r="F30" s="1">
        <v>1</v>
      </c>
      <c r="G30" s="6">
        <f>Préventifs_tunnels!G689</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Préventifs_tunnels!G696</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Préventifs_tunnels!G702</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Préventifs_tunnels!G708</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Préventifs_tunnels!G715</f>
        <v>4777.9799999999996</v>
      </c>
      <c r="H34" s="6">
        <f t="shared" si="1"/>
        <v>4777.9799999999996</v>
      </c>
      <c r="I34" s="9" t="s">
        <v>2425</v>
      </c>
    </row>
    <row r="35" spans="1:9" ht="15" customHeight="1" x14ac:dyDescent="0.25">
      <c r="A35" s="1" t="s">
        <v>78</v>
      </c>
      <c r="B35" s="1" t="s">
        <v>73</v>
      </c>
      <c r="C35" s="1">
        <f>Template!C35</f>
        <v>0.5</v>
      </c>
      <c r="D35" s="60">
        <v>0</v>
      </c>
      <c r="E35" s="1">
        <f t="shared" si="0"/>
        <v>0.5</v>
      </c>
      <c r="F35" s="62">
        <f>'Equipements par tunnel'!K50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tunnel'!K50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tunnel'!K55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tunnel'!K56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tunnel'!K57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tunnel'!K58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Préventifs_tunnels!G779</f>
        <v>5283.6</v>
      </c>
      <c r="H42" s="6">
        <f t="shared" si="1"/>
        <v>42268.800000000003</v>
      </c>
      <c r="I42" s="9" t="s">
        <v>2426</v>
      </c>
    </row>
    <row r="43" spans="1:9" ht="15" customHeight="1" x14ac:dyDescent="0.25">
      <c r="A43" s="1" t="s">
        <v>19</v>
      </c>
      <c r="B43" s="1" t="s">
        <v>2435</v>
      </c>
      <c r="C43" s="1">
        <f>Template!C43</f>
        <v>1</v>
      </c>
      <c r="D43" s="60">
        <v>0</v>
      </c>
      <c r="E43" s="1">
        <f t="shared" si="0"/>
        <v>1</v>
      </c>
      <c r="F43" s="62">
        <f>'Equipements par tunnel'!K12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tunnel'!K20</f>
        <v>36</v>
      </c>
      <c r="G45" s="6">
        <f>Préventifs_tunnels!G801</f>
        <v>33.6</v>
      </c>
      <c r="H45" s="6">
        <f t="shared" si="1"/>
        <v>1209.6000000000001</v>
      </c>
      <c r="I45" s="9" t="s">
        <v>2441</v>
      </c>
    </row>
    <row r="46" spans="1:9" ht="15" customHeight="1" x14ac:dyDescent="0.25">
      <c r="A46" s="1" t="s">
        <v>19</v>
      </c>
      <c r="B46" s="1" t="s">
        <v>66</v>
      </c>
      <c r="C46" s="1">
        <f>Template!C46</f>
        <v>1</v>
      </c>
      <c r="D46" s="60">
        <v>0</v>
      </c>
      <c r="E46" s="1">
        <f t="shared" si="0"/>
        <v>1</v>
      </c>
      <c r="F46" s="62">
        <f>'Equipements par tunnel'!K21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tunnel'!K22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tunnel'!K23</f>
        <v>5</v>
      </c>
      <c r="G48" s="6">
        <f>Préventifs_tunnels!G804</f>
        <v>15.75</v>
      </c>
      <c r="H48" s="6">
        <f t="shared" si="1"/>
        <v>78.75</v>
      </c>
      <c r="I48" s="9" t="s">
        <v>2444</v>
      </c>
    </row>
    <row r="49" spans="1:9" ht="15" customHeight="1" x14ac:dyDescent="0.25">
      <c r="A49" s="1" t="s">
        <v>19</v>
      </c>
      <c r="B49" s="1" t="s">
        <v>69</v>
      </c>
      <c r="C49" s="1">
        <f>Template!C49</f>
        <v>1</v>
      </c>
      <c r="D49" s="60">
        <v>0</v>
      </c>
      <c r="E49" s="1">
        <f t="shared" si="0"/>
        <v>1</v>
      </c>
      <c r="F49" s="62">
        <f>'Equipements par tunnel'!K24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tunnel'!K25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tunnel'!K26</f>
        <v>16</v>
      </c>
      <c r="G51" s="6">
        <f>Préventifs_tunnels!G807</f>
        <v>15.75</v>
      </c>
      <c r="H51" s="6">
        <f t="shared" si="1"/>
        <v>252</v>
      </c>
      <c r="I51" s="9" t="s">
        <v>2447</v>
      </c>
    </row>
    <row r="52" spans="1:9" ht="15" customHeight="1" x14ac:dyDescent="0.25">
      <c r="A52" s="1" t="s">
        <v>21</v>
      </c>
      <c r="B52" s="1" t="s">
        <v>64</v>
      </c>
      <c r="C52" s="1">
        <f>Template!C52</f>
        <v>1</v>
      </c>
      <c r="D52" s="60">
        <v>0</v>
      </c>
      <c r="E52" s="1">
        <f t="shared" si="0"/>
        <v>1</v>
      </c>
      <c r="F52" s="1">
        <v>1</v>
      </c>
      <c r="G52" s="6">
        <f>Préventifs_tunnels!G828</f>
        <v>10362.030000000001</v>
      </c>
      <c r="H52" s="6">
        <f t="shared" si="1"/>
        <v>10362.030000000001</v>
      </c>
      <c r="I52" s="9" t="s">
        <v>2425</v>
      </c>
    </row>
    <row r="53" spans="1:9" ht="15" customHeight="1" x14ac:dyDescent="0.25">
      <c r="A53" s="1" t="s">
        <v>21</v>
      </c>
      <c r="B53" s="1" t="s">
        <v>103</v>
      </c>
      <c r="C53" s="1">
        <f>Template!C53</f>
        <v>1</v>
      </c>
      <c r="D53" s="60">
        <v>0</v>
      </c>
      <c r="E53" s="1">
        <f t="shared" si="0"/>
        <v>1</v>
      </c>
      <c r="F53" s="62">
        <f>'Equipements par tunnel'!K35+'Equipements par tunnel'!K37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tunnel'!K33+'Equipements par tunnel'!K34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2562</v>
      </c>
      <c r="C58" s="1">
        <f>Template!C58</f>
        <v>1</v>
      </c>
      <c r="D58" s="60">
        <v>0</v>
      </c>
      <c r="E58" s="1">
        <f t="shared" si="0"/>
        <v>1</v>
      </c>
      <c r="F58" s="1">
        <v>1</v>
      </c>
      <c r="G58" s="6">
        <f>Préventifs_tunnels!G866+Préventifs_tunnels!G866</f>
        <v>6401.6</v>
      </c>
      <c r="H58" s="6">
        <f t="shared" si="1"/>
        <v>6401.6</v>
      </c>
      <c r="I58" s="9" t="s">
        <v>2558</v>
      </c>
    </row>
    <row r="59" spans="1:9" ht="15" customHeight="1" x14ac:dyDescent="0.25">
      <c r="A59" s="1" t="s">
        <v>22</v>
      </c>
      <c r="B59" s="1" t="s">
        <v>2563</v>
      </c>
      <c r="C59" s="1">
        <f>Template!C59</f>
        <v>2</v>
      </c>
      <c r="D59" s="60">
        <v>0</v>
      </c>
      <c r="E59" s="1">
        <f t="shared" si="0"/>
        <v>2</v>
      </c>
      <c r="F59" s="1">
        <v>1</v>
      </c>
      <c r="G59" s="6">
        <f>Préventifs_tunnels!G913+Préventifs_tunnels!G914</f>
        <v>6081.6</v>
      </c>
      <c r="H59" s="6">
        <f t="shared" si="1"/>
        <v>12163.2</v>
      </c>
      <c r="I59" s="9" t="s">
        <v>2558</v>
      </c>
    </row>
    <row r="60" spans="1:9" ht="15" customHeight="1" x14ac:dyDescent="0.25">
      <c r="A60" s="1" t="s">
        <v>22</v>
      </c>
      <c r="B60" s="1" t="s">
        <v>37</v>
      </c>
      <c r="C60" s="1">
        <f>Template!C60</f>
        <v>1</v>
      </c>
      <c r="D60" s="60">
        <v>0</v>
      </c>
      <c r="E60" s="1">
        <f t="shared" si="0"/>
        <v>1</v>
      </c>
      <c r="F60" s="1">
        <v>1</v>
      </c>
      <c r="G60" s="6">
        <f>Préventifs_tunnels!G949</f>
        <v>223</v>
      </c>
      <c r="H60" s="6">
        <f t="shared" si="1"/>
        <v>223</v>
      </c>
      <c r="I60" s="9" t="s">
        <v>2425</v>
      </c>
    </row>
    <row r="61" spans="1:9" ht="15" customHeight="1" x14ac:dyDescent="0.25">
      <c r="A61" s="1" t="s">
        <v>27</v>
      </c>
      <c r="B61" s="1" t="s">
        <v>28</v>
      </c>
      <c r="C61" s="1">
        <f>Template!C61</f>
        <v>1</v>
      </c>
      <c r="D61" s="60">
        <v>0</v>
      </c>
      <c r="E61" s="1">
        <f t="shared" si="0"/>
        <v>1</v>
      </c>
      <c r="F61" s="1">
        <v>1</v>
      </c>
      <c r="G61" s="6">
        <f>Préventifs_tunnels!G971</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SUM(Préventifs_tunnels!G1084:G1086)</f>
        <v>1558.5</v>
      </c>
      <c r="H62" s="6">
        <f t="shared" si="1"/>
        <v>4675.5</v>
      </c>
      <c r="I62" s="9" t="s">
        <v>2517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tunnel'!K28</f>
        <v>3</v>
      </c>
      <c r="G64" s="6">
        <f>SUM(Préventifs_tunnels!G1025:G1027)</f>
        <v>2721.15</v>
      </c>
      <c r="H64" s="6">
        <f t="shared" si="1"/>
        <v>8163.4500000000007</v>
      </c>
      <c r="I64" s="9" t="s">
        <v>2517</v>
      </c>
    </row>
    <row r="65" spans="1:11" ht="15" customHeight="1" x14ac:dyDescent="0.25">
      <c r="A65" s="1" t="s">
        <v>27</v>
      </c>
      <c r="B65" s="1" t="s">
        <v>85</v>
      </c>
      <c r="C65" s="1">
        <f>Template!C65</f>
        <v>1</v>
      </c>
      <c r="D65" s="60">
        <v>0</v>
      </c>
      <c r="E65" s="1">
        <f t="shared" si="0"/>
        <v>1</v>
      </c>
      <c r="F65" s="62">
        <f>'Equipements par tunnel'!K27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tunnel'!K15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tunnel'!K29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2556</v>
      </c>
    </row>
    <row r="72" spans="1:11" ht="14.25" x14ac:dyDescent="0.25">
      <c r="A72" s="1" t="s">
        <v>2566</v>
      </c>
      <c r="B72" s="1" t="s">
        <v>2567</v>
      </c>
      <c r="C72" s="1">
        <f>Template!C72</f>
        <v>1</v>
      </c>
      <c r="D72" s="60">
        <v>0</v>
      </c>
      <c r="E72" s="1">
        <f t="shared" si="2"/>
        <v>1</v>
      </c>
      <c r="F72" s="1">
        <v>1</v>
      </c>
      <c r="G72" s="6">
        <v>25332</v>
      </c>
      <c r="H72" s="6">
        <f>E72*F72*G72</f>
        <v>25332</v>
      </c>
      <c r="I72" s="9" t="s">
        <v>2568</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2025-06-13T13:05:38Z</dcterms:modified>
</cp:coreProperties>
</file>