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0yun\000777\000_moodle\00_ЭлектроникаТемы\4_КолебКонтур\КурсРаб_КолебКонтур\"/>
    </mc:Choice>
  </mc:AlternateContent>
  <xr:revisionPtr revIDLastSave="0" documentId="13_ncr:1_{75FA04AE-759E-49ED-99AA-3087EA3BE0AB}" xr6:coauthVersionLast="47" xr6:coauthVersionMax="47" xr10:uidLastSave="{00000000-0000-0000-0000-000000000000}"/>
  <bookViews>
    <workbookView xWindow="1536" yWindow="1536" windowWidth="18096" windowHeight="11112" xr2:uid="{00000000-000D-0000-FFFF-FFFF00000000}"/>
  </bookViews>
  <sheets>
    <sheet name="ВыборЭлемКолебКонтур" sheetId="6" r:id="rId1"/>
  </sheets>
  <definedNames>
    <definedName name="_xlnm.Print_Area" localSheetId="0">ВыборЭлемКолебКонтур!$A$2:$N$18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6" l="1"/>
  <c r="H13" i="6"/>
  <c r="G13" i="6" l="1"/>
  <c r="G12" i="6"/>
  <c r="H12" i="6"/>
  <c r="F3" i="6"/>
  <c r="H11" i="6"/>
  <c r="G11" i="6"/>
  <c r="H10" i="6"/>
  <c r="G10" i="6"/>
  <c r="H9" i="6"/>
  <c r="G9" i="6"/>
  <c r="H8" i="6"/>
  <c r="G8" i="6"/>
  <c r="F13" i="6" l="1"/>
  <c r="D6" i="6"/>
  <c r="F10" i="6"/>
  <c r="F8" i="6"/>
  <c r="I9" i="6"/>
  <c r="F11" i="6"/>
  <c r="I13" i="6"/>
  <c r="F9" i="6"/>
  <c r="I11" i="6"/>
  <c r="F12" i="6"/>
  <c r="I8" i="6"/>
  <c r="I12" i="6"/>
  <c r="I10" i="6"/>
  <c r="E18" i="6" l="1"/>
  <c r="I18" i="6"/>
  <c r="H18" i="6"/>
</calcChain>
</file>

<file path=xl/sharedStrings.xml><?xml version="1.0" encoding="utf-8"?>
<sst xmlns="http://schemas.openxmlformats.org/spreadsheetml/2006/main" count="46" uniqueCount="41">
  <si>
    <t>Индуктивность</t>
  </si>
  <si>
    <t>Емкость</t>
  </si>
  <si>
    <t>Сопротивление</t>
  </si>
  <si>
    <t>Ом</t>
  </si>
  <si>
    <t>нФ</t>
  </si>
  <si>
    <t>мкГн</t>
  </si>
  <si>
    <t>Катушка</t>
  </si>
  <si>
    <t>Выбор:</t>
  </si>
  <si>
    <t>Сопрот</t>
  </si>
  <si>
    <r>
      <rPr>
        <sz val="10"/>
        <color theme="1"/>
        <rFont val="Times New Roman"/>
        <family val="1"/>
        <charset val="204"/>
      </rPr>
      <t xml:space="preserve">const </t>
    </r>
    <r>
      <rPr>
        <sz val="10"/>
        <color theme="1"/>
        <rFont val="Calibri"/>
        <family val="2"/>
        <charset val="204"/>
        <scheme val="minor"/>
      </rPr>
      <t>2</t>
    </r>
    <r>
      <rPr>
        <sz val="10"/>
        <color theme="1"/>
        <rFont val="Symbol"/>
        <family val="1"/>
        <charset val="2"/>
      </rPr>
      <t>p:</t>
    </r>
  </si>
  <si>
    <r>
      <rPr>
        <sz val="10"/>
        <color theme="1"/>
        <rFont val="Symbol"/>
        <family val="1"/>
        <charset val="2"/>
      </rPr>
      <t>¬</t>
    </r>
    <r>
      <rPr>
        <sz val="10"/>
        <color theme="1"/>
        <rFont val="Calibri"/>
        <family val="2"/>
        <charset val="204"/>
        <scheme val="minor"/>
      </rPr>
      <t>формула</t>
    </r>
  </si>
  <si>
    <r>
      <rPr>
        <sz val="10"/>
        <color theme="1"/>
        <rFont val="Symbol"/>
        <family val="1"/>
        <charset val="2"/>
      </rPr>
      <t>¬</t>
    </r>
    <r>
      <rPr>
        <sz val="10"/>
        <color theme="1"/>
        <rFont val="Calibri"/>
        <family val="2"/>
        <charset val="204"/>
        <scheme val="minor"/>
      </rPr>
      <t>ссылка</t>
    </r>
  </si>
  <si>
    <r>
      <rPr>
        <sz val="10"/>
        <color theme="1"/>
        <rFont val="Symbol"/>
        <family val="1"/>
        <charset val="2"/>
      </rPr>
      <t>¬</t>
    </r>
    <r>
      <rPr>
        <sz val="10"/>
        <color theme="1"/>
        <rFont val="Calibri"/>
        <family val="2"/>
        <charset val="204"/>
        <scheme val="minor"/>
      </rPr>
      <t>ввод данных</t>
    </r>
  </si>
  <si>
    <t>Учёт сопротивл.источника (для последоват.контура)</t>
  </si>
  <si>
    <t>Сопротивл.(Ом):</t>
  </si>
  <si>
    <t xml:space="preserve">Добротн. собств.: </t>
  </si>
  <si>
    <t>Оценка (R0*8):</t>
  </si>
  <si>
    <t>Эквив. сопр.:</t>
  </si>
  <si>
    <t>Вариант:</t>
  </si>
  <si>
    <t>Расчёт:</t>
  </si>
  <si>
    <t>Част.резон.(Гц)</t>
  </si>
  <si>
    <t>Параметры элементов</t>
  </si>
  <si>
    <t>Вариант №</t>
  </si>
  <si>
    <t>Для параллельн. контура:</t>
  </si>
  <si>
    <t>добротн.:</t>
  </si>
  <si>
    <t>Нагруж.</t>
  </si>
  <si>
    <t>Конденсатор</t>
  </si>
  <si>
    <t xml:space="preserve">Функции ячеек </t>
  </si>
  <si>
    <t xml:space="preserve"> цветом</t>
  </si>
  <si>
    <t>помечены</t>
  </si>
  <si>
    <t>Характерист. сопротивл.</t>
  </si>
  <si>
    <t>вариант</t>
  </si>
  <si>
    <r>
      <t>Учёт активн.сопротивл. полосового фильтра (R</t>
    </r>
    <r>
      <rPr>
        <b/>
        <sz val="8"/>
        <color theme="1"/>
        <rFont val="Calibri"/>
        <family val="2"/>
        <charset val="204"/>
        <scheme val="minor"/>
      </rPr>
      <t>G</t>
    </r>
    <r>
      <rPr>
        <b/>
        <sz val="10"/>
        <color theme="1"/>
        <rFont val="Calibri"/>
        <family val="2"/>
        <charset val="204"/>
        <scheme val="minor"/>
      </rPr>
      <t xml:space="preserve"> )</t>
    </r>
  </si>
  <si>
    <r>
      <t>Сопротивл. R</t>
    </r>
    <r>
      <rPr>
        <sz val="9"/>
        <color theme="1"/>
        <rFont val="Calibri"/>
        <family val="2"/>
        <charset val="204"/>
        <scheme val="minor"/>
      </rPr>
      <t>G</t>
    </r>
    <r>
      <rPr>
        <sz val="10"/>
        <color theme="1"/>
        <rFont val="Calibri"/>
        <family val="2"/>
        <charset val="204"/>
        <scheme val="minor"/>
      </rPr>
      <t xml:space="preserve"> (кОм ):</t>
    </r>
  </si>
  <si>
    <r>
      <t>Выбор R</t>
    </r>
    <r>
      <rPr>
        <sz val="9"/>
        <color theme="1"/>
        <rFont val="Calibri"/>
        <family val="2"/>
        <charset val="204"/>
        <scheme val="minor"/>
      </rPr>
      <t>G</t>
    </r>
    <r>
      <rPr>
        <sz val="10"/>
        <color theme="1"/>
        <rFont val="Calibri"/>
        <family val="2"/>
        <charset val="204"/>
        <scheme val="minor"/>
      </rPr>
      <t xml:space="preserve"> (Е24):</t>
    </r>
  </si>
  <si>
    <r>
      <t>Учёт R</t>
    </r>
    <r>
      <rPr>
        <sz val="9"/>
        <color theme="1"/>
        <rFont val="Calibri"/>
        <family val="2"/>
        <charset val="204"/>
        <scheme val="minor"/>
      </rPr>
      <t>G</t>
    </r>
    <r>
      <rPr>
        <sz val="10"/>
        <color theme="1"/>
        <rFont val="Calibri"/>
        <family val="2"/>
        <charset val="204"/>
        <scheme val="minor"/>
      </rPr>
      <t xml:space="preserve"> (Ом ):</t>
    </r>
  </si>
  <si>
    <t>Рекомендация</t>
  </si>
  <si>
    <r>
      <t xml:space="preserve">1. Введите заданные в варианте значения:  индуктивность </t>
    </r>
    <r>
      <rPr>
        <i/>
        <sz val="10"/>
        <color theme="1"/>
        <rFont val="Calibri"/>
        <family val="2"/>
        <charset val="204"/>
        <scheme val="minor"/>
      </rPr>
      <t>L</t>
    </r>
    <r>
      <rPr>
        <sz val="10"/>
        <color theme="1"/>
        <rFont val="Calibri"/>
        <family val="2"/>
        <charset val="204"/>
        <scheme val="minor"/>
      </rPr>
      <t xml:space="preserve"> - в B13, сопротивления потерь индуктивности и ёмкости - RL в C13, RC в E13</t>
    </r>
  </si>
  <si>
    <t>3. Подберите на основе чисел ряда E24 ёмкость, обеспечивающую частоту, ближаюшую снизу к заданной. Введите её в D13.</t>
  </si>
  <si>
    <t>4. Автоматически в F13 появится значение частоты, которая должна быть резонансной для вашего контура</t>
  </si>
  <si>
    <t>2. Введите заданную в варианте частоту в F6 - в D6 появится соответствующая ей ёмкость, обеспечивающая резонанс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</si>
</sst>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9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theme="1"/>
      <name val="Symbol"/>
      <family val="1"/>
      <charset val="2"/>
    </font>
    <font>
      <sz val="9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0" borderId="7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0" xfId="0" applyFont="1" applyBorder="1"/>
    <xf numFmtId="0" fontId="2" fillId="0" borderId="0" xfId="0" applyFont="1"/>
    <xf numFmtId="0" fontId="2" fillId="0" borderId="1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11" xfId="0" applyFont="1" applyFill="1" applyBorder="1"/>
    <xf numFmtId="0" fontId="2" fillId="0" borderId="20" xfId="0" applyFont="1" applyBorder="1"/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2" fillId="2" borderId="0" xfId="0" applyFont="1" applyFill="1"/>
    <xf numFmtId="0" fontId="2" fillId="0" borderId="0" xfId="0" applyFont="1" applyFill="1" applyBorder="1" applyAlignment="1">
      <alignment horizontal="right"/>
    </xf>
    <xf numFmtId="0" fontId="2" fillId="4" borderId="18" xfId="0" applyFont="1" applyFill="1" applyBorder="1"/>
    <xf numFmtId="0" fontId="1" fillId="3" borderId="14" xfId="0" applyFont="1" applyFill="1" applyBorder="1" applyAlignment="1">
      <alignment horizontal="left"/>
    </xf>
    <xf numFmtId="0" fontId="2" fillId="0" borderId="15" xfId="0" applyFont="1" applyBorder="1"/>
    <xf numFmtId="0" fontId="2" fillId="7" borderId="10" xfId="0" applyFont="1" applyFill="1" applyBorder="1"/>
    <xf numFmtId="0" fontId="2" fillId="2" borderId="9" xfId="0" applyFont="1" applyFill="1" applyBorder="1"/>
    <xf numFmtId="1" fontId="2" fillId="4" borderId="2" xfId="0" applyNumberFormat="1" applyFont="1" applyFill="1" applyBorder="1"/>
    <xf numFmtId="164" fontId="2" fillId="4" borderId="8" xfId="0" applyNumberFormat="1" applyFont="1" applyFill="1" applyBorder="1"/>
    <xf numFmtId="0" fontId="2" fillId="0" borderId="5" xfId="0" applyFont="1" applyBorder="1"/>
    <xf numFmtId="0" fontId="2" fillId="0" borderId="6" xfId="0" applyFont="1" applyBorder="1"/>
    <xf numFmtId="1" fontId="2" fillId="4" borderId="8" xfId="0" applyNumberFormat="1" applyFont="1" applyFill="1" applyBorder="1"/>
    <xf numFmtId="0" fontId="2" fillId="2" borderId="22" xfId="0" applyFont="1" applyFill="1" applyBorder="1"/>
    <xf numFmtId="3" fontId="2" fillId="4" borderId="21" xfId="0" applyNumberFormat="1" applyFont="1" applyFill="1" applyBorder="1"/>
    <xf numFmtId="0" fontId="2" fillId="9" borderId="0" xfId="0" applyFont="1" applyFill="1" applyBorder="1" applyAlignment="1">
      <alignment horizontal="right"/>
    </xf>
    <xf numFmtId="0" fontId="1" fillId="3" borderId="24" xfId="0" applyFont="1" applyFill="1" applyBorder="1" applyAlignment="1">
      <alignment horizontal="right"/>
    </xf>
    <xf numFmtId="0" fontId="2" fillId="6" borderId="25" xfId="0" applyFont="1" applyFill="1" applyBorder="1"/>
    <xf numFmtId="3" fontId="2" fillId="5" borderId="28" xfId="0" applyNumberFormat="1" applyFont="1" applyFill="1" applyBorder="1"/>
    <xf numFmtId="3" fontId="2" fillId="5" borderId="29" xfId="0" applyNumberFormat="1" applyFont="1" applyFill="1" applyBorder="1"/>
    <xf numFmtId="1" fontId="2" fillId="0" borderId="0" xfId="0" applyNumberFormat="1" applyFont="1" applyBorder="1"/>
    <xf numFmtId="2" fontId="2" fillId="5" borderId="27" xfId="0" applyNumberFormat="1" applyFont="1" applyFill="1" applyBorder="1"/>
    <xf numFmtId="164" fontId="2" fillId="5" borderId="26" xfId="0" applyNumberFormat="1" applyFont="1" applyFill="1" applyBorder="1"/>
    <xf numFmtId="1" fontId="2" fillId="6" borderId="0" xfId="0" applyNumberFormat="1" applyFont="1" applyFill="1" applyBorder="1"/>
    <xf numFmtId="0" fontId="2" fillId="0" borderId="8" xfId="0" applyFont="1" applyBorder="1" applyAlignment="1">
      <alignment horizontal="right"/>
    </xf>
    <xf numFmtId="0" fontId="2" fillId="0" borderId="8" xfId="0" applyFont="1" applyFill="1" applyBorder="1" applyAlignment="1">
      <alignment horizontal="right" wrapText="1"/>
    </xf>
    <xf numFmtId="0" fontId="2" fillId="0" borderId="8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23" xfId="0" applyFont="1" applyFill="1" applyBorder="1" applyAlignment="1">
      <alignment horizontal="right"/>
    </xf>
    <xf numFmtId="0" fontId="2" fillId="0" borderId="21" xfId="0" applyFont="1" applyFill="1" applyBorder="1" applyAlignment="1">
      <alignment horizontal="right" wrapText="1"/>
    </xf>
    <xf numFmtId="0" fontId="2" fillId="0" borderId="2" xfId="0" applyFont="1" applyFill="1" applyBorder="1" applyAlignment="1">
      <alignment horizontal="right" wrapText="1"/>
    </xf>
    <xf numFmtId="164" fontId="2" fillId="5" borderId="0" xfId="0" applyNumberFormat="1" applyFont="1" applyFill="1" applyBorder="1"/>
    <xf numFmtId="0" fontId="2" fillId="2" borderId="0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4" xfId="0" applyFont="1" applyBorder="1" applyAlignment="1">
      <alignment horizontal="right"/>
    </xf>
    <xf numFmtId="0" fontId="1" fillId="0" borderId="5" xfId="0" applyFont="1" applyBorder="1" applyAlignment="1">
      <alignment horizontal="left"/>
    </xf>
    <xf numFmtId="0" fontId="2" fillId="0" borderId="12" xfId="0" applyFont="1" applyBorder="1"/>
    <xf numFmtId="0" fontId="2" fillId="0" borderId="32" xfId="0" applyFont="1" applyBorder="1"/>
    <xf numFmtId="0" fontId="2" fillId="0" borderId="30" xfId="0" applyFont="1" applyFill="1" applyBorder="1" applyAlignment="1">
      <alignment horizontal="center"/>
    </xf>
    <xf numFmtId="0" fontId="2" fillId="2" borderId="0" xfId="0" applyFont="1" applyFill="1" applyBorder="1"/>
    <xf numFmtId="0" fontId="2" fillId="6" borderId="33" xfId="0" applyFont="1" applyFill="1" applyBorder="1"/>
    <xf numFmtId="0" fontId="2" fillId="8" borderId="6" xfId="0" applyFont="1" applyFill="1" applyBorder="1" applyAlignment="1">
      <alignment horizontal="left"/>
    </xf>
    <xf numFmtId="0" fontId="2" fillId="8" borderId="8" xfId="0" applyFont="1" applyFill="1" applyBorder="1" applyAlignment="1">
      <alignment horizontal="left"/>
    </xf>
    <xf numFmtId="0" fontId="2" fillId="3" borderId="34" xfId="0" applyFont="1" applyFill="1" applyBorder="1" applyAlignment="1">
      <alignment horizontal="right"/>
    </xf>
    <xf numFmtId="0" fontId="2" fillId="6" borderId="21" xfId="0" applyFont="1" applyFill="1" applyBorder="1"/>
    <xf numFmtId="0" fontId="2" fillId="0" borderId="31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1" fontId="2" fillId="0" borderId="30" xfId="0" applyNumberFormat="1" applyFont="1" applyBorder="1"/>
    <xf numFmtId="0" fontId="2" fillId="0" borderId="30" xfId="0" applyFont="1" applyBorder="1"/>
    <xf numFmtId="0" fontId="2" fillId="0" borderId="30" xfId="0" applyFont="1" applyBorder="1" applyAlignment="1">
      <alignment horizontal="right"/>
    </xf>
    <xf numFmtId="2" fontId="2" fillId="5" borderId="30" xfId="0" applyNumberFormat="1" applyFont="1" applyFill="1" applyBorder="1"/>
    <xf numFmtId="0" fontId="2" fillId="6" borderId="10" xfId="0" applyFont="1" applyFill="1" applyBorder="1"/>
    <xf numFmtId="2" fontId="2" fillId="5" borderId="10" xfId="0" applyNumberFormat="1" applyFont="1" applyFill="1" applyBorder="1"/>
    <xf numFmtId="1" fontId="2" fillId="5" borderId="35" xfId="0" applyNumberFormat="1" applyFont="1" applyFill="1" applyBorder="1"/>
    <xf numFmtId="0" fontId="5" fillId="9" borderId="5" xfId="0" applyFont="1" applyFill="1" applyBorder="1" applyAlignment="1">
      <alignment horizontal="right"/>
    </xf>
    <xf numFmtId="0" fontId="2" fillId="0" borderId="16" xfId="0" applyFont="1" applyFill="1" applyBorder="1" applyAlignment="1">
      <alignment horizontal="center"/>
    </xf>
    <xf numFmtId="165" fontId="2" fillId="4" borderId="17" xfId="0" applyNumberFormat="1" applyFont="1" applyFill="1" applyBorder="1" applyAlignment="1">
      <alignment horizontal="center"/>
    </xf>
    <xf numFmtId="0" fontId="2" fillId="0" borderId="10" xfId="0" applyFont="1" applyBorder="1"/>
    <xf numFmtId="0" fontId="1" fillId="0" borderId="19" xfId="0" applyFont="1" applyBorder="1"/>
    <xf numFmtId="0" fontId="2" fillId="0" borderId="37" xfId="0" applyFont="1" applyFill="1" applyBorder="1" applyAlignment="1">
      <alignment horizontal="center"/>
    </xf>
    <xf numFmtId="0" fontId="2" fillId="2" borderId="1" xfId="0" applyFont="1" applyFill="1" applyBorder="1"/>
    <xf numFmtId="0" fontId="2" fillId="0" borderId="0" xfId="0" applyFont="1" applyFill="1" applyBorder="1" applyAlignment="1">
      <alignment horizontal="center" wrapText="1"/>
    </xf>
    <xf numFmtId="0" fontId="2" fillId="6" borderId="38" xfId="0" applyFont="1" applyFill="1" applyBorder="1"/>
    <xf numFmtId="0" fontId="1" fillId="0" borderId="39" xfId="0" applyFont="1" applyBorder="1"/>
    <xf numFmtId="0" fontId="2" fillId="0" borderId="39" xfId="0" applyFont="1" applyBorder="1"/>
    <xf numFmtId="1" fontId="2" fillId="5" borderId="39" xfId="0" applyNumberFormat="1" applyFont="1" applyFill="1" applyBorder="1" applyAlignment="1">
      <alignment horizontal="right" wrapText="1"/>
    </xf>
    <xf numFmtId="0" fontId="2" fillId="0" borderId="39" xfId="0" applyFont="1" applyFill="1" applyBorder="1" applyAlignment="1">
      <alignment horizontal="center"/>
    </xf>
    <xf numFmtId="0" fontId="2" fillId="2" borderId="39" xfId="0" applyFont="1" applyFill="1" applyBorder="1"/>
    <xf numFmtId="0" fontId="2" fillId="6" borderId="36" xfId="0" applyFont="1" applyFill="1" applyBorder="1"/>
    <xf numFmtId="0" fontId="2" fillId="0" borderId="9" xfId="0" applyFont="1" applyFill="1" applyBorder="1" applyAlignment="1">
      <alignment horizontal="right" wrapText="1"/>
    </xf>
    <xf numFmtId="0" fontId="2" fillId="0" borderId="13" xfId="0" applyFont="1" applyFill="1" applyBorder="1" applyAlignment="1">
      <alignment horizontal="righ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26036</xdr:rowOff>
    </xdr:from>
    <xdr:to>
      <xdr:col>1</xdr:col>
      <xdr:colOff>411480</xdr:colOff>
      <xdr:row>17</xdr:row>
      <xdr:rowOff>71193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8036"/>
          <a:ext cx="861060" cy="1325317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0</xdr:row>
      <xdr:rowOff>15240</xdr:rowOff>
    </xdr:from>
    <xdr:to>
      <xdr:col>17</xdr:col>
      <xdr:colOff>586740</xdr:colOff>
      <xdr:row>19</xdr:row>
      <xdr:rowOff>38100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BFD66F26-D49E-DC23-DF89-19363892A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4160" y="15240"/>
          <a:ext cx="4381500" cy="2377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zoomScaleNormal="100" workbookViewId="0">
      <selection activeCell="A22" sqref="A22"/>
    </sheetView>
  </sheetViews>
  <sheetFormatPr defaultColWidth="9.109375" defaultRowHeight="13.8" x14ac:dyDescent="0.3"/>
  <cols>
    <col min="1" max="1" width="6.5546875" style="9" customWidth="1"/>
    <col min="2" max="2" width="12.5546875" style="4" customWidth="1"/>
    <col min="3" max="3" width="8.6640625" style="4" customWidth="1"/>
    <col min="4" max="4" width="10.88671875" style="4" customWidth="1"/>
    <col min="5" max="5" width="7.5546875" style="4" customWidth="1"/>
    <col min="6" max="6" width="14" style="4" customWidth="1"/>
    <col min="7" max="7" width="11.21875" style="4" customWidth="1"/>
    <col min="8" max="8" width="11.33203125" style="4" customWidth="1"/>
    <col min="9" max="9" width="13.109375" style="4" customWidth="1"/>
    <col min="10" max="10" width="9.109375" style="4"/>
    <col min="11" max="11" width="0" style="4" hidden="1" customWidth="1"/>
    <col min="12" max="12" width="6.5546875" style="4" customWidth="1"/>
    <col min="13" max="13" width="6.33203125" style="4" customWidth="1"/>
    <col min="14" max="14" width="6.5546875" style="4" customWidth="1"/>
    <col min="15" max="16384" width="9.109375" style="4"/>
  </cols>
  <sheetData>
    <row r="1" spans="1:9" ht="3" customHeight="1" thickBot="1" x14ac:dyDescent="0.35"/>
    <row r="2" spans="1:9" ht="14.4" thickBot="1" x14ac:dyDescent="0.35">
      <c r="A2" s="42" t="s">
        <v>22</v>
      </c>
      <c r="B2" s="11"/>
      <c r="C2" s="12"/>
      <c r="F2" s="66" t="s">
        <v>9</v>
      </c>
      <c r="G2" s="65" t="s">
        <v>27</v>
      </c>
      <c r="H2" s="13"/>
      <c r="I2" s="51" t="s">
        <v>10</v>
      </c>
    </row>
    <row r="3" spans="1:9" ht="14.4" thickBot="1" x14ac:dyDescent="0.35">
      <c r="A3" s="14" t="s">
        <v>21</v>
      </c>
      <c r="B3" s="15"/>
      <c r="C3" s="15"/>
      <c r="D3" s="15"/>
      <c r="E3" s="15"/>
      <c r="F3" s="67">
        <f>2*PI()</f>
        <v>6.2831853071795862</v>
      </c>
      <c r="G3" s="25" t="s">
        <v>29</v>
      </c>
      <c r="H3" s="16"/>
      <c r="I3" s="52" t="s">
        <v>11</v>
      </c>
    </row>
    <row r="4" spans="1:9" ht="14.4" thickBot="1" x14ac:dyDescent="0.35">
      <c r="A4" s="1"/>
      <c r="B4" s="69" t="s">
        <v>6</v>
      </c>
      <c r="C4" s="8"/>
      <c r="D4" s="74" t="s">
        <v>26</v>
      </c>
      <c r="E4" s="8"/>
      <c r="F4" s="39" t="s">
        <v>20</v>
      </c>
      <c r="G4" s="25" t="s">
        <v>28</v>
      </c>
      <c r="H4" s="23"/>
      <c r="I4" s="52" t="s">
        <v>12</v>
      </c>
    </row>
    <row r="5" spans="1:9" ht="14.25" customHeight="1" thickTop="1" x14ac:dyDescent="0.3">
      <c r="A5" s="1"/>
      <c r="B5" s="2" t="s">
        <v>0</v>
      </c>
      <c r="C5" s="3" t="s">
        <v>2</v>
      </c>
      <c r="D5" s="75" t="s">
        <v>1</v>
      </c>
      <c r="E5" s="3" t="s">
        <v>8</v>
      </c>
      <c r="F5" s="53" t="s">
        <v>18</v>
      </c>
      <c r="G5" s="20"/>
      <c r="H5" s="20"/>
      <c r="I5" s="55" t="s">
        <v>23</v>
      </c>
    </row>
    <row r="6" spans="1:9" ht="27.6" x14ac:dyDescent="0.3">
      <c r="A6" s="1"/>
      <c r="B6" s="80" t="s">
        <v>31</v>
      </c>
      <c r="C6" s="37" t="s">
        <v>31</v>
      </c>
      <c r="D6" s="76">
        <f>10^9/$F$3^2/F6^2/(B13*0.000001)</f>
        <v>104.23990086660265</v>
      </c>
      <c r="E6" s="72" t="s">
        <v>31</v>
      </c>
      <c r="F6" s="54">
        <v>30000</v>
      </c>
      <c r="G6" s="40" t="s">
        <v>30</v>
      </c>
      <c r="H6" s="35" t="s">
        <v>15</v>
      </c>
      <c r="I6" s="36" t="s">
        <v>17</v>
      </c>
    </row>
    <row r="7" spans="1:9" ht="14.4" thickBot="1" x14ac:dyDescent="0.35">
      <c r="A7" s="1"/>
      <c r="B7" s="81" t="s">
        <v>5</v>
      </c>
      <c r="C7" s="70" t="s">
        <v>3</v>
      </c>
      <c r="D7" s="77" t="s">
        <v>4</v>
      </c>
      <c r="E7" s="48" t="s">
        <v>3</v>
      </c>
      <c r="F7" s="38" t="s">
        <v>19</v>
      </c>
      <c r="G7" s="6" t="s">
        <v>3</v>
      </c>
      <c r="H7" s="7"/>
      <c r="I7" s="5" t="s">
        <v>3</v>
      </c>
    </row>
    <row r="8" spans="1:9" ht="14.4" hidden="1" thickBot="1" x14ac:dyDescent="0.35">
      <c r="A8" s="1"/>
      <c r="B8" s="17">
        <v>580</v>
      </c>
      <c r="C8" s="71">
        <v>20</v>
      </c>
      <c r="D8" s="78">
        <v>69</v>
      </c>
      <c r="E8" s="49">
        <v>2</v>
      </c>
      <c r="F8" s="24">
        <f t="shared" ref="F8:F13" si="0">1/$F$3/SQRT(B8*D8)/SQRT(10^-15)</f>
        <v>25158.317258929717</v>
      </c>
      <c r="G8" s="18">
        <f t="shared" ref="G8:G13" si="1">SQRT(B8/D8)*SQRT(10^3)</f>
        <v>91.683134225708471</v>
      </c>
      <c r="H8" s="19">
        <f t="shared" ref="H8:H13" si="2">SQRT(B8/D8*10^3)/(C8+E8)</f>
        <v>4.1674151920776579</v>
      </c>
      <c r="I8" s="22">
        <f t="shared" ref="I8:I11" si="3">H8*G8</f>
        <v>382.08168642951256</v>
      </c>
    </row>
    <row r="9" spans="1:9" ht="14.4" hidden="1" thickBot="1" x14ac:dyDescent="0.35">
      <c r="A9" s="1"/>
      <c r="B9" s="17">
        <v>461</v>
      </c>
      <c r="C9" s="71">
        <v>20</v>
      </c>
      <c r="D9" s="78">
        <v>100</v>
      </c>
      <c r="E9" s="49">
        <v>2</v>
      </c>
      <c r="F9" s="24">
        <f t="shared" si="0"/>
        <v>23440.651004941275</v>
      </c>
      <c r="G9" s="18">
        <f t="shared" si="1"/>
        <v>67.896980787071826</v>
      </c>
      <c r="H9" s="19">
        <f t="shared" si="2"/>
        <v>3.0862263994123555</v>
      </c>
      <c r="I9" s="22">
        <f t="shared" si="3"/>
        <v>209.54545454545456</v>
      </c>
    </row>
    <row r="10" spans="1:9" ht="14.4" hidden="1" thickBot="1" x14ac:dyDescent="0.35">
      <c r="A10" s="1"/>
      <c r="B10" s="17">
        <v>671</v>
      </c>
      <c r="C10" s="71">
        <v>20</v>
      </c>
      <c r="D10" s="78">
        <v>220</v>
      </c>
      <c r="E10" s="49">
        <v>2</v>
      </c>
      <c r="F10" s="24">
        <f t="shared" si="0"/>
        <v>13099.283190163023</v>
      </c>
      <c r="G10" s="18">
        <f t="shared" si="1"/>
        <v>55.226805085936306</v>
      </c>
      <c r="H10" s="19">
        <f t="shared" si="2"/>
        <v>2.5103093220880139</v>
      </c>
      <c r="I10" s="22">
        <f t="shared" si="3"/>
        <v>138.63636363636365</v>
      </c>
    </row>
    <row r="11" spans="1:9" ht="14.4" hidden="1" thickBot="1" x14ac:dyDescent="0.35">
      <c r="A11" s="1"/>
      <c r="B11" s="17">
        <v>561</v>
      </c>
      <c r="C11" s="71">
        <v>20</v>
      </c>
      <c r="D11" s="78">
        <v>100</v>
      </c>
      <c r="E11" s="49">
        <v>2</v>
      </c>
      <c r="F11" s="24">
        <f t="shared" si="0"/>
        <v>21249.010005494994</v>
      </c>
      <c r="G11" s="18">
        <f t="shared" si="1"/>
        <v>74.899933244296022</v>
      </c>
      <c r="H11" s="19">
        <f t="shared" si="2"/>
        <v>3.4045424201952739</v>
      </c>
      <c r="I11" s="22">
        <f t="shared" si="3"/>
        <v>255.00000000000003</v>
      </c>
    </row>
    <row r="12" spans="1:9" ht="14.4" hidden="1" thickBot="1" x14ac:dyDescent="0.35">
      <c r="A12" s="1"/>
      <c r="B12" s="17">
        <v>561</v>
      </c>
      <c r="C12" s="71">
        <v>20</v>
      </c>
      <c r="D12" s="78">
        <v>100</v>
      </c>
      <c r="E12" s="49">
        <v>2</v>
      </c>
      <c r="F12" s="24">
        <f t="shared" si="0"/>
        <v>21249.010005494994</v>
      </c>
      <c r="G12" s="18">
        <f t="shared" si="1"/>
        <v>74.899933244296022</v>
      </c>
      <c r="H12" s="19">
        <f t="shared" si="2"/>
        <v>3.4045424201952739</v>
      </c>
      <c r="I12" s="22">
        <f t="shared" ref="I12" si="4">H12*G12</f>
        <v>255.00000000000003</v>
      </c>
    </row>
    <row r="13" spans="1:9" ht="13.2" customHeight="1" thickBot="1" x14ac:dyDescent="0.35">
      <c r="A13" s="26" t="s">
        <v>7</v>
      </c>
      <c r="B13" s="27">
        <v>270</v>
      </c>
      <c r="C13" s="50">
        <v>3</v>
      </c>
      <c r="D13" s="79">
        <v>110</v>
      </c>
      <c r="E13" s="73">
        <v>3</v>
      </c>
      <c r="F13" s="28">
        <f t="shared" si="0"/>
        <v>29203.970897487463</v>
      </c>
      <c r="G13" s="32">
        <f t="shared" si="1"/>
        <v>49.543369430686226</v>
      </c>
      <c r="H13" s="31">
        <f t="shared" si="2"/>
        <v>8.2572282384477038</v>
      </c>
      <c r="I13" s="29">
        <f t="shared" ref="I13" si="5">H13*G13</f>
        <v>409.09090909090907</v>
      </c>
    </row>
    <row r="14" spans="1:9" ht="11.25" customHeight="1" x14ac:dyDescent="0.3">
      <c r="B14" s="3"/>
      <c r="C14" s="43" t="s">
        <v>13</v>
      </c>
      <c r="D14" s="3"/>
      <c r="E14" s="3"/>
      <c r="F14" s="3"/>
      <c r="G14" s="3"/>
      <c r="H14" s="3"/>
      <c r="I14" s="46"/>
    </row>
    <row r="15" spans="1:9" ht="13.2" customHeight="1" thickBot="1" x14ac:dyDescent="0.35">
      <c r="C15" s="3"/>
      <c r="D15" s="9" t="s">
        <v>14</v>
      </c>
      <c r="E15" s="33">
        <v>20</v>
      </c>
      <c r="F15" s="3"/>
      <c r="G15" s="3"/>
      <c r="H15" s="41">
        <f>SQRT(B13/D13*10^3)/(C13+E13+E15)</f>
        <v>1.9055142088725472</v>
      </c>
      <c r="I15" s="47"/>
    </row>
    <row r="16" spans="1:9" ht="11.25" customHeight="1" x14ac:dyDescent="0.3">
      <c r="A16" s="44"/>
      <c r="B16" s="20"/>
      <c r="C16" s="45" t="s">
        <v>32</v>
      </c>
      <c r="D16" s="20"/>
      <c r="E16" s="20"/>
      <c r="F16" s="20"/>
      <c r="G16" s="20"/>
      <c r="H16" s="56" t="s">
        <v>25</v>
      </c>
      <c r="I16" s="21"/>
    </row>
    <row r="17" spans="1:9" ht="11.25" customHeight="1" x14ac:dyDescent="0.3">
      <c r="A17" s="1"/>
      <c r="B17" s="30"/>
      <c r="C17" s="3"/>
      <c r="D17" s="3"/>
      <c r="E17" s="10" t="s">
        <v>16</v>
      </c>
      <c r="F17" s="3"/>
      <c r="G17" s="10" t="s">
        <v>34</v>
      </c>
      <c r="H17" s="57" t="s">
        <v>24</v>
      </c>
      <c r="I17" s="34" t="s">
        <v>35</v>
      </c>
    </row>
    <row r="18" spans="1:9" ht="11.25" customHeight="1" x14ac:dyDescent="0.3">
      <c r="A18" s="1"/>
      <c r="B18" s="58"/>
      <c r="C18" s="59"/>
      <c r="D18" s="60" t="s">
        <v>33</v>
      </c>
      <c r="E18" s="61">
        <f>I13*8/1000</f>
        <v>3.2727272727272725</v>
      </c>
      <c r="F18" s="59"/>
      <c r="G18" s="62">
        <v>3.3</v>
      </c>
      <c r="H18" s="63">
        <f>H13/(1+(I13/(G18*1000)))</f>
        <v>7.3465045356777363</v>
      </c>
      <c r="I18" s="64">
        <f>I13*0.001*G18/(I13*0.001+G18)*1000</f>
        <v>363.97058823529409</v>
      </c>
    </row>
    <row r="20" spans="1:9" x14ac:dyDescent="0.3">
      <c r="A20" s="82" t="s">
        <v>36</v>
      </c>
    </row>
    <row r="21" spans="1:9" x14ac:dyDescent="0.3">
      <c r="A21" s="82" t="s">
        <v>37</v>
      </c>
    </row>
    <row r="22" spans="1:9" x14ac:dyDescent="0.3">
      <c r="A22" s="82" t="s">
        <v>40</v>
      </c>
      <c r="F22" s="9"/>
    </row>
    <row r="23" spans="1:9" x14ac:dyDescent="0.3">
      <c r="A23" s="82" t="s">
        <v>38</v>
      </c>
    </row>
    <row r="24" spans="1:9" x14ac:dyDescent="0.3">
      <c r="A24" s="82" t="s">
        <v>39</v>
      </c>
    </row>
    <row r="26" spans="1:9" x14ac:dyDescent="0.3">
      <c r="I26" s="68"/>
    </row>
  </sheetData>
  <phoneticPr fontId="7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ВыборЭлемКолебКонтур</vt:lpstr>
      <vt:lpstr>ВыборЭлемКолебКонтур!Область_печати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Yurij Novikov</dc:creator>
  <cp:lastModifiedBy>user</cp:lastModifiedBy>
  <cp:lastPrinted>2015-11-18T20:48:11Z</cp:lastPrinted>
  <dcterms:created xsi:type="dcterms:W3CDTF">2015-11-13T05:54:20Z</dcterms:created>
  <dcterms:modified xsi:type="dcterms:W3CDTF">2025-09-10T08:33:43Z</dcterms:modified>
</cp:coreProperties>
</file>