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Eya Kaabachi\Downloads\"/>
    </mc:Choice>
  </mc:AlternateContent>
  <xr:revisionPtr revIDLastSave="0" documentId="13_ncr:1_{117A9011-B1E1-40B2-85A2-058567E3D971}" xr6:coauthVersionLast="47" xr6:coauthVersionMax="47" xr10:uidLastSave="{00000000-0000-0000-0000-000000000000}"/>
  <bookViews>
    <workbookView xWindow="-108" yWindow="-108" windowWidth="23256" windowHeight="12576" firstSheet="1" activeTab="3" xr2:uid="{00000000-000D-0000-FFFF-FFFF00000000}"/>
  </bookViews>
  <sheets>
    <sheet name="L.E.K. Analysis" sheetId="7" state="hidden" r:id="rId1"/>
    <sheet name="Analysis" sheetId="5" r:id="rId2"/>
    <sheet name="Tunisia_ESPRIT" sheetId="1" r:id="rId3"/>
    <sheet name="Raw Data" sheetId="6" r:id="rId4"/>
  </sheets>
  <definedNames>
    <definedName name="_xlnm._FilterDatabase" localSheetId="1" hidden="1">Analysis!$A$458:$AL$567</definedName>
    <definedName name="_xlnm._FilterDatabase" localSheetId="3" hidden="1">'Raw Data'!$B$7:$T$1675</definedName>
    <definedName name="_xlnm._FilterDatabase" localSheetId="2" hidden="1">Tunisia_ESPRIT!$A$3:$EK$643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4" i="5" l="1"/>
  <c r="F454" i="5"/>
  <c r="D454" i="5"/>
  <c r="DY426" i="1" l="1"/>
  <c r="EC426" i="1" s="1"/>
  <c r="ED426" i="1" s="1"/>
  <c r="DY427" i="1"/>
  <c r="DZ427" i="1" s="1"/>
  <c r="DY428" i="1"/>
  <c r="EA428" i="1" s="1"/>
  <c r="DY429" i="1"/>
  <c r="DY430" i="1"/>
  <c r="DY431" i="1"/>
  <c r="DZ431" i="1" s="1"/>
  <c r="DY432" i="1"/>
  <c r="DY433" i="1"/>
  <c r="DZ433" i="1" s="1"/>
  <c r="DY434" i="1"/>
  <c r="DY435" i="1"/>
  <c r="DY436" i="1"/>
  <c r="DZ436" i="1" s="1"/>
  <c r="DY437" i="1"/>
  <c r="DY438" i="1"/>
  <c r="DY439" i="1"/>
  <c r="EB426" i="1"/>
  <c r="EF426" i="1"/>
  <c r="EG426" i="1" s="1"/>
  <c r="EA427" i="1"/>
  <c r="EB427" i="1"/>
  <c r="EC427" i="1"/>
  <c r="ED427" i="1" s="1"/>
  <c r="EF427" i="1"/>
  <c r="EG427" i="1" s="1"/>
  <c r="DZ428" i="1"/>
  <c r="EF428" i="1"/>
  <c r="EG428" i="1"/>
  <c r="DZ429" i="1"/>
  <c r="EA429" i="1"/>
  <c r="EB429" i="1"/>
  <c r="EC429" i="1"/>
  <c r="ED429" i="1" s="1"/>
  <c r="EF429" i="1"/>
  <c r="EG429" i="1"/>
  <c r="DZ430" i="1"/>
  <c r="EA430" i="1"/>
  <c r="EB430" i="1"/>
  <c r="EC430" i="1"/>
  <c r="ED430" i="1" s="1"/>
  <c r="EF430" i="1"/>
  <c r="EG430" i="1" s="1"/>
  <c r="EA431" i="1"/>
  <c r="EB431" i="1"/>
  <c r="EC431" i="1"/>
  <c r="ED431" i="1" s="1"/>
  <c r="EF431" i="1"/>
  <c r="EG431" i="1" s="1"/>
  <c r="DZ432" i="1"/>
  <c r="EA432" i="1"/>
  <c r="EB432" i="1"/>
  <c r="EC432" i="1"/>
  <c r="ED432" i="1" s="1"/>
  <c r="EF432" i="1"/>
  <c r="EG432" i="1"/>
  <c r="EF433" i="1"/>
  <c r="EG433" i="1" s="1"/>
  <c r="DZ434" i="1"/>
  <c r="EA434" i="1"/>
  <c r="EB434" i="1"/>
  <c r="EC434" i="1"/>
  <c r="ED434" i="1" s="1"/>
  <c r="EF434" i="1"/>
  <c r="EG434" i="1"/>
  <c r="DZ435" i="1"/>
  <c r="EA435" i="1"/>
  <c r="EB435" i="1"/>
  <c r="EC435" i="1"/>
  <c r="ED435" i="1" s="1"/>
  <c r="EF435" i="1"/>
  <c r="EG435" i="1" s="1"/>
  <c r="EA436" i="1"/>
  <c r="EB436" i="1"/>
  <c r="EC436" i="1"/>
  <c r="ED436" i="1" s="1"/>
  <c r="EF436" i="1"/>
  <c r="EG436" i="1"/>
  <c r="DZ437" i="1"/>
  <c r="EA437" i="1"/>
  <c r="EB437" i="1"/>
  <c r="EC437" i="1"/>
  <c r="ED437" i="1" s="1"/>
  <c r="EF437" i="1"/>
  <c r="EG437" i="1" s="1"/>
  <c r="DZ438" i="1"/>
  <c r="EA438" i="1"/>
  <c r="EB438" i="1"/>
  <c r="EC438" i="1"/>
  <c r="ED438" i="1" s="1"/>
  <c r="EF438" i="1"/>
  <c r="EG438" i="1"/>
  <c r="DZ439" i="1"/>
  <c r="EA439" i="1"/>
  <c r="EB439" i="1"/>
  <c r="EC439" i="1"/>
  <c r="ED439" i="1" s="1"/>
  <c r="EF439" i="1"/>
  <c r="EG439" i="1"/>
  <c r="DY420" i="1"/>
  <c r="DZ420" i="1"/>
  <c r="EA420" i="1"/>
  <c r="EB420" i="1"/>
  <c r="EC420" i="1"/>
  <c r="ED420" i="1" s="1"/>
  <c r="EF420" i="1"/>
  <c r="EG420" i="1" s="1"/>
  <c r="DY416" i="1"/>
  <c r="EC416" i="1" s="1"/>
  <c r="EB416" i="1"/>
  <c r="EF416" i="1"/>
  <c r="EG416" i="1"/>
  <c r="DY417" i="1"/>
  <c r="DZ417" i="1"/>
  <c r="EA417" i="1"/>
  <c r="EB417" i="1"/>
  <c r="EC417" i="1"/>
  <c r="EE417" i="1" s="1"/>
  <c r="EF417" i="1"/>
  <c r="EG417" i="1"/>
  <c r="DY413" i="1"/>
  <c r="DZ413" i="1"/>
  <c r="EA413" i="1"/>
  <c r="EB413" i="1"/>
  <c r="EC413" i="1"/>
  <c r="ED413" i="1" s="1"/>
  <c r="EF413" i="1"/>
  <c r="EG413" i="1" s="1"/>
  <c r="DY409" i="1"/>
  <c r="DZ409" i="1" s="1"/>
  <c r="EB409" i="1"/>
  <c r="EC409" i="1"/>
  <c r="EE409" i="1" s="1"/>
  <c r="EF409" i="1"/>
  <c r="EG409" i="1"/>
  <c r="DY403" i="1"/>
  <c r="DZ403" i="1"/>
  <c r="EA403" i="1"/>
  <c r="EB403" i="1"/>
  <c r="EC403" i="1"/>
  <c r="EE403" i="1" s="1"/>
  <c r="EF403" i="1"/>
  <c r="EG403" i="1"/>
  <c r="DY404" i="1"/>
  <c r="DZ404" i="1"/>
  <c r="EA404" i="1"/>
  <c r="EB404" i="1"/>
  <c r="EC404" i="1"/>
  <c r="ED404" i="1" s="1"/>
  <c r="EF404" i="1"/>
  <c r="EG404" i="1" s="1"/>
  <c r="DY405" i="1"/>
  <c r="DZ405" i="1"/>
  <c r="EA405" i="1"/>
  <c r="EB405" i="1"/>
  <c r="EC405" i="1"/>
  <c r="ED405" i="1" s="1"/>
  <c r="EF405" i="1"/>
  <c r="EG405" i="1"/>
  <c r="DY401" i="1"/>
  <c r="DZ401" i="1" s="1"/>
  <c r="EF401" i="1"/>
  <c r="EG401" i="1" s="1"/>
  <c r="DY395" i="1"/>
  <c r="DZ395" i="1"/>
  <c r="EA395" i="1"/>
  <c r="EB395" i="1"/>
  <c r="EC395" i="1"/>
  <c r="ED395" i="1" s="1"/>
  <c r="EF395" i="1"/>
  <c r="EG395" i="1"/>
  <c r="DY393" i="1"/>
  <c r="DZ393" i="1" s="1"/>
  <c r="EF393" i="1"/>
  <c r="EG393" i="1"/>
  <c r="DY387" i="1"/>
  <c r="DZ387" i="1" s="1"/>
  <c r="EF387" i="1"/>
  <c r="EG387" i="1" s="1"/>
  <c r="DY388" i="1"/>
  <c r="DZ388" i="1"/>
  <c r="EA388" i="1"/>
  <c r="EB388" i="1"/>
  <c r="EC388" i="1"/>
  <c r="ED388" i="1" s="1"/>
  <c r="EF388" i="1"/>
  <c r="EG388" i="1"/>
  <c r="DY389" i="1"/>
  <c r="DZ389" i="1" s="1"/>
  <c r="EF389" i="1"/>
  <c r="EG389" i="1"/>
  <c r="DY383" i="1"/>
  <c r="DZ383" i="1" s="1"/>
  <c r="EF383" i="1"/>
  <c r="EG383" i="1"/>
  <c r="DY379" i="1"/>
  <c r="EA379" i="1" s="1"/>
  <c r="DZ379" i="1"/>
  <c r="EF379" i="1"/>
  <c r="EG379" i="1" s="1"/>
  <c r="DY380" i="1"/>
  <c r="DZ380" i="1" s="1"/>
  <c r="EF380" i="1"/>
  <c r="EG380" i="1"/>
  <c r="DY381" i="1"/>
  <c r="EA381" i="1" s="1"/>
  <c r="DZ381" i="1"/>
  <c r="EF381" i="1"/>
  <c r="EG381" i="1" s="1"/>
  <c r="DY374" i="1"/>
  <c r="DZ374" i="1" s="1"/>
  <c r="EF374" i="1"/>
  <c r="EG374" i="1" s="1"/>
  <c r="DY375" i="1"/>
  <c r="DZ375" i="1" s="1"/>
  <c r="EF375" i="1"/>
  <c r="EG375" i="1"/>
  <c r="DY376" i="1"/>
  <c r="EA376" i="1" s="1"/>
  <c r="DZ376" i="1"/>
  <c r="EF376" i="1"/>
  <c r="EG376" i="1" s="1"/>
  <c r="DY377" i="1"/>
  <c r="DZ377" i="1" s="1"/>
  <c r="EF377" i="1"/>
  <c r="EG377" i="1" s="1"/>
  <c r="DY372" i="1"/>
  <c r="DZ372" i="1" s="1"/>
  <c r="EF372" i="1"/>
  <c r="EG372" i="1"/>
  <c r="DY369" i="1"/>
  <c r="DZ369" i="1" s="1"/>
  <c r="EF369" i="1"/>
  <c r="EG369" i="1" s="1"/>
  <c r="DY370" i="1"/>
  <c r="EA370" i="1" s="1"/>
  <c r="DZ370" i="1"/>
  <c r="EB370" i="1"/>
  <c r="EC370" i="1"/>
  <c r="ED370" i="1" s="1"/>
  <c r="EF370" i="1"/>
  <c r="EG370" i="1"/>
  <c r="DY364" i="1"/>
  <c r="DZ364" i="1" s="1"/>
  <c r="EF364" i="1"/>
  <c r="EG364" i="1" s="1"/>
  <c r="DY362" i="1"/>
  <c r="EA362" i="1" s="1"/>
  <c r="DZ362" i="1"/>
  <c r="EB362" i="1"/>
  <c r="EC362" i="1"/>
  <c r="EE362" i="1" s="1"/>
  <c r="EF362" i="1"/>
  <c r="EG362" i="1" s="1"/>
  <c r="DY360" i="1"/>
  <c r="EA360" i="1" s="1"/>
  <c r="DZ360" i="1"/>
  <c r="EB360" i="1"/>
  <c r="EC360" i="1"/>
  <c r="ED360" i="1" s="1"/>
  <c r="EF360" i="1"/>
  <c r="EG360" i="1"/>
  <c r="DY355" i="1"/>
  <c r="DZ355" i="1" s="1"/>
  <c r="EF355" i="1"/>
  <c r="EG355" i="1" s="1"/>
  <c r="DY352" i="1"/>
  <c r="EA352" i="1" s="1"/>
  <c r="DZ352" i="1"/>
  <c r="EB352" i="1"/>
  <c r="EC352" i="1"/>
  <c r="EE352" i="1" s="1"/>
  <c r="EF352" i="1"/>
  <c r="EG352" i="1" s="1"/>
  <c r="DY353" i="1"/>
  <c r="EA353" i="1" s="1"/>
  <c r="DZ353" i="1"/>
  <c r="EB353" i="1"/>
  <c r="EC353" i="1"/>
  <c r="ED353" i="1" s="1"/>
  <c r="EF353" i="1"/>
  <c r="EG353" i="1" s="1"/>
  <c r="DY350" i="1"/>
  <c r="DZ350" i="1" s="1"/>
  <c r="EA350" i="1"/>
  <c r="EB350" i="1"/>
  <c r="EC350" i="1"/>
  <c r="EE350" i="1" s="1"/>
  <c r="EF350" i="1"/>
  <c r="EG350" i="1"/>
  <c r="DY331" i="1"/>
  <c r="DZ331" i="1"/>
  <c r="EA331" i="1"/>
  <c r="EB331" i="1"/>
  <c r="EC331" i="1"/>
  <c r="ED331" i="1" s="1"/>
  <c r="EF331" i="1"/>
  <c r="EG331" i="1" s="1"/>
  <c r="DY327" i="1"/>
  <c r="DZ327" i="1" s="1"/>
  <c r="EA327" i="1"/>
  <c r="EB327" i="1"/>
  <c r="EC327" i="1"/>
  <c r="EE327" i="1" s="1"/>
  <c r="ED327" i="1"/>
  <c r="EF327" i="1"/>
  <c r="EG327" i="1"/>
  <c r="DY328" i="1"/>
  <c r="DZ328" i="1"/>
  <c r="EA328" i="1"/>
  <c r="EB328" i="1"/>
  <c r="EC328" i="1"/>
  <c r="EE328" i="1" s="1"/>
  <c r="EF328" i="1"/>
  <c r="EG328" i="1"/>
  <c r="DY329" i="1"/>
  <c r="DZ329" i="1"/>
  <c r="EA329" i="1"/>
  <c r="EB329" i="1"/>
  <c r="EC329" i="1"/>
  <c r="ED329" i="1" s="1"/>
  <c r="EF329" i="1"/>
  <c r="EG329" i="1" s="1"/>
  <c r="DY321" i="1"/>
  <c r="DZ321" i="1" s="1"/>
  <c r="EA321" i="1"/>
  <c r="EB321" i="1"/>
  <c r="EC321" i="1"/>
  <c r="ED321" i="1"/>
  <c r="EF321" i="1"/>
  <c r="EG321" i="1"/>
  <c r="DY318" i="1"/>
  <c r="DZ318" i="1"/>
  <c r="EA318" i="1"/>
  <c r="EB318" i="1"/>
  <c r="EC318" i="1"/>
  <c r="ED318" i="1" s="1"/>
  <c r="EF318" i="1"/>
  <c r="EG318" i="1"/>
  <c r="DY308" i="1"/>
  <c r="EB308" i="1" s="1"/>
  <c r="DZ308" i="1"/>
  <c r="EA308" i="1"/>
  <c r="EF308" i="1"/>
  <c r="EG308" i="1"/>
  <c r="DY304" i="1"/>
  <c r="EA304" i="1" s="1"/>
  <c r="DZ304" i="1"/>
  <c r="EF304" i="1"/>
  <c r="EG304" i="1"/>
  <c r="DY305" i="1"/>
  <c r="EB305" i="1" s="1"/>
  <c r="DZ305" i="1"/>
  <c r="EA305" i="1"/>
  <c r="EF305" i="1"/>
  <c r="EG305" i="1"/>
  <c r="DY290" i="1"/>
  <c r="EA290" i="1" s="1"/>
  <c r="DZ290" i="1"/>
  <c r="EF290" i="1"/>
  <c r="EG290" i="1"/>
  <c r="DY285" i="1"/>
  <c r="EA285" i="1" s="1"/>
  <c r="DZ285" i="1"/>
  <c r="EF285" i="1"/>
  <c r="EG285" i="1"/>
  <c r="DY282" i="1"/>
  <c r="EB282" i="1" s="1"/>
  <c r="DZ282" i="1"/>
  <c r="EA282" i="1"/>
  <c r="EF282" i="1"/>
  <c r="EG282" i="1"/>
  <c r="DY279" i="1"/>
  <c r="EA279" i="1" s="1"/>
  <c r="DZ279" i="1"/>
  <c r="EF279" i="1"/>
  <c r="EG279" i="1"/>
  <c r="DY277" i="1"/>
  <c r="EA277" i="1" s="1"/>
  <c r="DZ277" i="1"/>
  <c r="EF277" i="1"/>
  <c r="EG277" i="1"/>
  <c r="DY272" i="1"/>
  <c r="DZ272" i="1" s="1"/>
  <c r="EF272" i="1"/>
  <c r="EG272" i="1"/>
  <c r="DY273" i="1"/>
  <c r="DZ273" i="1" s="1"/>
  <c r="EF273" i="1"/>
  <c r="EG273" i="1"/>
  <c r="DY266" i="1"/>
  <c r="DZ266" i="1" s="1"/>
  <c r="EF266" i="1"/>
  <c r="EG266" i="1"/>
  <c r="DY256" i="1"/>
  <c r="DZ256" i="1" s="1"/>
  <c r="EF256" i="1"/>
  <c r="EG256" i="1"/>
  <c r="DY249" i="1"/>
  <c r="EJ249" i="1" s="1"/>
  <c r="EF249" i="1"/>
  <c r="EG249" i="1"/>
  <c r="DY240" i="1"/>
  <c r="DZ240" i="1" s="1"/>
  <c r="EF240" i="1"/>
  <c r="EG240" i="1"/>
  <c r="DY241" i="1"/>
  <c r="DZ241" i="1" s="1"/>
  <c r="EF241" i="1"/>
  <c r="EG241" i="1"/>
  <c r="DY236" i="1"/>
  <c r="EA236" i="1" s="1"/>
  <c r="DZ236" i="1"/>
  <c r="EB236" i="1"/>
  <c r="EC236" i="1"/>
  <c r="ED236" i="1" s="1"/>
  <c r="EF236" i="1"/>
  <c r="EG236" i="1" s="1"/>
  <c r="DY237" i="1"/>
  <c r="EA237" i="1" s="1"/>
  <c r="DZ237" i="1"/>
  <c r="EB237" i="1"/>
  <c r="EC237" i="1"/>
  <c r="EE237" i="1" s="1"/>
  <c r="EF237" i="1"/>
  <c r="EG237" i="1" s="1"/>
  <c r="DY233" i="1"/>
  <c r="DZ233" i="1" s="1"/>
  <c r="EA233" i="1"/>
  <c r="EB233" i="1"/>
  <c r="EC233" i="1"/>
  <c r="EE233" i="1" s="1"/>
  <c r="ED233" i="1"/>
  <c r="EF233" i="1"/>
  <c r="EG233" i="1" s="1"/>
  <c r="DY228" i="1"/>
  <c r="DZ228" i="1" s="1"/>
  <c r="EA228" i="1"/>
  <c r="EB228" i="1"/>
  <c r="EC228" i="1"/>
  <c r="ED228" i="1" s="1"/>
  <c r="EF228" i="1"/>
  <c r="EG228" i="1" s="1"/>
  <c r="DY229" i="1"/>
  <c r="EA229" i="1" s="1"/>
  <c r="DZ229" i="1"/>
  <c r="EB229" i="1"/>
  <c r="EC229" i="1"/>
  <c r="ED229" i="1"/>
  <c r="EF229" i="1"/>
  <c r="EG229" i="1" s="1"/>
  <c r="DY214" i="1"/>
  <c r="DZ214" i="1" s="1"/>
  <c r="EA214" i="1"/>
  <c r="EB214" i="1"/>
  <c r="EC214" i="1"/>
  <c r="EF214" i="1"/>
  <c r="EG214" i="1" s="1"/>
  <c r="DY212" i="1"/>
  <c r="DZ212" i="1" s="1"/>
  <c r="EA212" i="1"/>
  <c r="EB212" i="1"/>
  <c r="EC212" i="1"/>
  <c r="ED212" i="1"/>
  <c r="EF212" i="1"/>
  <c r="EG212" i="1"/>
  <c r="DY198" i="1"/>
  <c r="DZ198" i="1"/>
  <c r="EA198" i="1"/>
  <c r="EB198" i="1"/>
  <c r="EC198" i="1"/>
  <c r="ED198" i="1" s="1"/>
  <c r="EF198" i="1"/>
  <c r="EG198" i="1" s="1"/>
  <c r="F296" i="5" a="1"/>
  <c r="F296" i="5" s="1"/>
  <c r="T1271" i="6"/>
  <c r="T1272" i="6"/>
  <c r="T1273" i="6"/>
  <c r="T1274" i="6"/>
  <c r="T1275" i="6"/>
  <c r="T1276" i="6"/>
  <c r="T1277" i="6"/>
  <c r="T1278" i="6"/>
  <c r="T1279" i="6"/>
  <c r="T1280" i="6"/>
  <c r="T1281" i="6"/>
  <c r="T1282" i="6"/>
  <c r="T1283" i="6"/>
  <c r="T1284" i="6"/>
  <c r="T1285" i="6"/>
  <c r="T1286" i="6"/>
  <c r="T1287" i="6"/>
  <c r="T1288" i="6"/>
  <c r="T1289" i="6"/>
  <c r="T1290" i="6"/>
  <c r="T1291" i="6"/>
  <c r="T1292" i="6"/>
  <c r="T1293" i="6"/>
  <c r="T1294" i="6"/>
  <c r="T1295" i="6"/>
  <c r="T1296" i="6"/>
  <c r="T1297" i="6"/>
  <c r="T1298" i="6"/>
  <c r="T1299" i="6"/>
  <c r="T1300" i="6"/>
  <c r="T1301" i="6"/>
  <c r="T1302" i="6"/>
  <c r="T1303" i="6"/>
  <c r="T1304" i="6"/>
  <c r="T1305" i="6"/>
  <c r="T1306" i="6"/>
  <c r="T1307" i="6"/>
  <c r="T1308" i="6"/>
  <c r="T1309" i="6"/>
  <c r="T1310" i="6"/>
  <c r="T1311" i="6"/>
  <c r="T1312" i="6"/>
  <c r="T1313" i="6"/>
  <c r="T1314" i="6"/>
  <c r="T1315" i="6"/>
  <c r="T1316" i="6"/>
  <c r="T1317" i="6"/>
  <c r="T1318" i="6"/>
  <c r="T1319" i="6"/>
  <c r="T1320" i="6"/>
  <c r="T1321" i="6"/>
  <c r="T1322" i="6"/>
  <c r="T1323" i="6"/>
  <c r="T1324" i="6"/>
  <c r="T1325" i="6"/>
  <c r="T1326" i="6"/>
  <c r="T1327" i="6"/>
  <c r="T1328" i="6"/>
  <c r="T1329" i="6"/>
  <c r="T1330" i="6"/>
  <c r="T1331" i="6"/>
  <c r="T1332" i="6"/>
  <c r="T1333" i="6"/>
  <c r="T1334" i="6"/>
  <c r="T1335" i="6"/>
  <c r="T1336" i="6"/>
  <c r="T1337" i="6"/>
  <c r="T1338" i="6"/>
  <c r="T1339" i="6"/>
  <c r="T1340" i="6"/>
  <c r="T1341" i="6"/>
  <c r="T1342" i="6"/>
  <c r="T1343" i="6"/>
  <c r="T1344" i="6"/>
  <c r="T1345" i="6"/>
  <c r="T1346" i="6"/>
  <c r="T1347" i="6"/>
  <c r="T1348" i="6"/>
  <c r="T1349" i="6"/>
  <c r="T1350" i="6"/>
  <c r="T1351" i="6"/>
  <c r="T1352" i="6"/>
  <c r="T1353" i="6"/>
  <c r="T1354" i="6"/>
  <c r="T1355" i="6"/>
  <c r="T1356" i="6"/>
  <c r="T1357" i="6"/>
  <c r="T1358" i="6"/>
  <c r="T1359" i="6"/>
  <c r="T1360" i="6"/>
  <c r="T1361" i="6"/>
  <c r="T1362" i="6"/>
  <c r="T1363" i="6"/>
  <c r="T1364" i="6"/>
  <c r="T1365" i="6"/>
  <c r="T1366" i="6"/>
  <c r="T1367" i="6"/>
  <c r="T1368" i="6"/>
  <c r="T1369" i="6"/>
  <c r="T1370" i="6"/>
  <c r="T1371" i="6"/>
  <c r="T1372" i="6"/>
  <c r="T1373" i="6"/>
  <c r="T1374" i="6"/>
  <c r="T1375" i="6"/>
  <c r="T1376" i="6"/>
  <c r="T1377" i="6"/>
  <c r="T1378" i="6"/>
  <c r="T1270" i="6"/>
  <c r="T1380" i="6"/>
  <c r="T1381" i="6"/>
  <c r="T1382" i="6"/>
  <c r="T1383" i="6"/>
  <c r="T1384" i="6"/>
  <c r="T1385" i="6"/>
  <c r="T1386" i="6"/>
  <c r="T1387" i="6"/>
  <c r="T1388" i="6"/>
  <c r="T1389" i="6"/>
  <c r="T1390" i="6"/>
  <c r="T1391" i="6"/>
  <c r="T1392" i="6"/>
  <c r="T1393" i="6"/>
  <c r="T1394" i="6"/>
  <c r="T1395" i="6"/>
  <c r="T1396" i="6"/>
  <c r="T1397" i="6"/>
  <c r="T1398" i="6"/>
  <c r="T1399" i="6"/>
  <c r="T1400" i="6"/>
  <c r="T1401" i="6"/>
  <c r="T1402" i="6"/>
  <c r="T1403" i="6"/>
  <c r="T1404" i="6"/>
  <c r="T1405" i="6"/>
  <c r="T1406" i="6"/>
  <c r="T1407" i="6"/>
  <c r="T1408" i="6"/>
  <c r="T1409" i="6"/>
  <c r="T1410" i="6"/>
  <c r="T1411" i="6"/>
  <c r="T1412" i="6"/>
  <c r="T1413" i="6"/>
  <c r="T1414" i="6"/>
  <c r="T1415" i="6"/>
  <c r="T1416" i="6"/>
  <c r="T1417" i="6"/>
  <c r="T1418" i="6"/>
  <c r="T1419" i="6"/>
  <c r="T1420" i="6"/>
  <c r="T1421" i="6"/>
  <c r="T1422" i="6"/>
  <c r="T1423" i="6"/>
  <c r="T1424" i="6"/>
  <c r="T1425" i="6"/>
  <c r="T1426" i="6"/>
  <c r="T1427" i="6"/>
  <c r="T1428" i="6"/>
  <c r="T1429" i="6"/>
  <c r="T1430" i="6"/>
  <c r="T1431" i="6"/>
  <c r="T1432" i="6"/>
  <c r="T1433" i="6"/>
  <c r="T1434" i="6"/>
  <c r="T1435" i="6"/>
  <c r="T1436" i="6"/>
  <c r="T1437" i="6"/>
  <c r="T1438" i="6"/>
  <c r="T1439" i="6"/>
  <c r="T1440" i="6"/>
  <c r="T1441" i="6"/>
  <c r="T1442" i="6"/>
  <c r="T1443" i="6"/>
  <c r="T1444" i="6"/>
  <c r="T1445" i="6"/>
  <c r="T1446" i="6"/>
  <c r="T1447" i="6"/>
  <c r="T1448" i="6"/>
  <c r="T1449" i="6"/>
  <c r="T1450" i="6"/>
  <c r="T1451" i="6"/>
  <c r="T1452" i="6"/>
  <c r="T1453" i="6"/>
  <c r="T1454" i="6"/>
  <c r="T1455" i="6"/>
  <c r="T1456" i="6"/>
  <c r="T1457" i="6"/>
  <c r="T1458" i="6"/>
  <c r="T1459" i="6"/>
  <c r="T1460" i="6"/>
  <c r="T1461" i="6"/>
  <c r="T1462" i="6"/>
  <c r="T1463" i="6"/>
  <c r="T1464" i="6"/>
  <c r="T1465" i="6"/>
  <c r="T1466" i="6"/>
  <c r="T1467" i="6"/>
  <c r="T1468" i="6"/>
  <c r="T1469" i="6"/>
  <c r="T1470" i="6"/>
  <c r="T1471" i="6"/>
  <c r="T1472" i="6"/>
  <c r="T1473" i="6"/>
  <c r="T1474" i="6"/>
  <c r="T1475" i="6"/>
  <c r="T1476" i="6"/>
  <c r="T1477" i="6"/>
  <c r="T1478" i="6"/>
  <c r="T1479" i="6"/>
  <c r="T1480" i="6"/>
  <c r="T1481" i="6"/>
  <c r="T1482" i="6"/>
  <c r="T1483" i="6"/>
  <c r="T1484" i="6"/>
  <c r="T1485" i="6"/>
  <c r="T1486" i="6"/>
  <c r="T1487" i="6"/>
  <c r="T1488" i="6"/>
  <c r="T1489" i="6"/>
  <c r="T1490" i="6"/>
  <c r="T1491" i="6"/>
  <c r="T1492" i="6"/>
  <c r="T1493" i="6"/>
  <c r="T1494" i="6"/>
  <c r="T1495" i="6"/>
  <c r="T1496" i="6"/>
  <c r="T1497" i="6"/>
  <c r="T1498" i="6"/>
  <c r="T1499" i="6"/>
  <c r="T1500" i="6"/>
  <c r="T1501" i="6"/>
  <c r="T1502" i="6"/>
  <c r="T1503" i="6"/>
  <c r="T1504" i="6"/>
  <c r="T1505" i="6"/>
  <c r="T1506" i="6"/>
  <c r="T1507" i="6"/>
  <c r="T1508" i="6"/>
  <c r="T1509" i="6"/>
  <c r="T1510" i="6"/>
  <c r="T1511" i="6"/>
  <c r="T1512" i="6"/>
  <c r="T1513" i="6"/>
  <c r="T1514" i="6"/>
  <c r="T1515" i="6"/>
  <c r="T1516" i="6"/>
  <c r="T1517" i="6"/>
  <c r="T1518" i="6"/>
  <c r="T1519" i="6"/>
  <c r="T1520" i="6"/>
  <c r="T1521" i="6"/>
  <c r="T1522" i="6"/>
  <c r="T1523" i="6"/>
  <c r="T1524" i="6"/>
  <c r="T1525" i="6"/>
  <c r="T1526" i="6"/>
  <c r="T1527" i="6"/>
  <c r="T1528" i="6"/>
  <c r="T1529" i="6"/>
  <c r="T1530" i="6"/>
  <c r="T1531" i="6"/>
  <c r="T1532" i="6"/>
  <c r="T1533" i="6"/>
  <c r="T1534" i="6"/>
  <c r="T1535" i="6"/>
  <c r="T1536" i="6"/>
  <c r="T1537" i="6"/>
  <c r="T1538" i="6"/>
  <c r="T1539" i="6"/>
  <c r="T1540" i="6"/>
  <c r="T1541" i="6"/>
  <c r="T1542" i="6"/>
  <c r="T1543" i="6"/>
  <c r="T1544" i="6"/>
  <c r="T1545" i="6"/>
  <c r="T1546" i="6"/>
  <c r="T1547" i="6"/>
  <c r="T1548" i="6"/>
  <c r="T1549" i="6"/>
  <c r="T1550" i="6"/>
  <c r="T1551" i="6"/>
  <c r="T1552" i="6"/>
  <c r="T1553" i="6"/>
  <c r="T1554" i="6"/>
  <c r="T1555" i="6"/>
  <c r="T1556" i="6"/>
  <c r="T1557" i="6"/>
  <c r="T1558" i="6"/>
  <c r="T1559" i="6"/>
  <c r="T1560" i="6"/>
  <c r="T1561" i="6"/>
  <c r="T1562" i="6"/>
  <c r="T1563" i="6"/>
  <c r="T1564" i="6"/>
  <c r="T1565" i="6"/>
  <c r="T1566" i="6"/>
  <c r="T1567" i="6"/>
  <c r="T1568" i="6"/>
  <c r="T1569" i="6"/>
  <c r="T1570" i="6"/>
  <c r="T1571" i="6"/>
  <c r="T1572" i="6"/>
  <c r="T1573" i="6"/>
  <c r="T1574" i="6"/>
  <c r="T1575" i="6"/>
  <c r="T1576" i="6"/>
  <c r="T1577" i="6"/>
  <c r="T1578" i="6"/>
  <c r="T1579" i="6"/>
  <c r="T1580" i="6"/>
  <c r="T1581" i="6"/>
  <c r="T1582" i="6"/>
  <c r="T1583" i="6"/>
  <c r="T1379" i="6"/>
  <c r="T1675" i="6"/>
  <c r="T1674" i="6"/>
  <c r="T1673" i="6"/>
  <c r="T1672" i="6"/>
  <c r="T1671" i="6"/>
  <c r="T1670" i="6"/>
  <c r="T1669" i="6"/>
  <c r="T1668" i="6"/>
  <c r="T1667" i="6"/>
  <c r="T1666" i="6"/>
  <c r="T1665" i="6"/>
  <c r="T1664" i="6"/>
  <c r="T1663" i="6"/>
  <c r="T1662" i="6"/>
  <c r="T1661" i="6"/>
  <c r="T1660" i="6"/>
  <c r="T1659" i="6"/>
  <c r="T1658" i="6"/>
  <c r="T1657" i="6"/>
  <c r="T1656" i="6"/>
  <c r="T1655" i="6"/>
  <c r="T1654" i="6"/>
  <c r="T1653" i="6"/>
  <c r="T1652" i="6"/>
  <c r="T1651" i="6"/>
  <c r="T1650" i="6"/>
  <c r="T1649" i="6"/>
  <c r="T1648" i="6"/>
  <c r="T1647" i="6"/>
  <c r="T1646" i="6"/>
  <c r="T1645" i="6"/>
  <c r="T1644" i="6"/>
  <c r="T1643" i="6"/>
  <c r="T1642" i="6"/>
  <c r="T1641" i="6"/>
  <c r="T1640" i="6"/>
  <c r="T1639" i="6"/>
  <c r="T1638" i="6"/>
  <c r="T1637" i="6"/>
  <c r="T1636" i="6"/>
  <c r="T1635" i="6"/>
  <c r="T1634" i="6"/>
  <c r="T1633" i="6"/>
  <c r="T1632" i="6"/>
  <c r="T1631" i="6"/>
  <c r="T1630" i="6"/>
  <c r="T1629" i="6"/>
  <c r="T1628" i="6"/>
  <c r="T1627" i="6"/>
  <c r="T1626" i="6"/>
  <c r="T1625" i="6"/>
  <c r="T1624" i="6"/>
  <c r="T1623" i="6"/>
  <c r="T1622" i="6"/>
  <c r="T1621" i="6"/>
  <c r="T1620" i="6"/>
  <c r="T1619" i="6"/>
  <c r="T1618" i="6"/>
  <c r="T1617" i="6"/>
  <c r="T1616" i="6"/>
  <c r="T1615" i="6"/>
  <c r="T1614" i="6"/>
  <c r="T1613" i="6"/>
  <c r="T1612" i="6"/>
  <c r="T1611" i="6"/>
  <c r="T1610" i="6"/>
  <c r="T1609" i="6"/>
  <c r="T1608" i="6"/>
  <c r="T1607" i="6"/>
  <c r="T1606" i="6"/>
  <c r="T1605" i="6"/>
  <c r="T1604" i="6"/>
  <c r="T1603" i="6"/>
  <c r="T1602" i="6"/>
  <c r="T1601" i="6"/>
  <c r="T1600" i="6"/>
  <c r="T1599" i="6"/>
  <c r="T1598" i="6"/>
  <c r="T1597" i="6"/>
  <c r="T1596" i="6"/>
  <c r="T1595" i="6"/>
  <c r="T1594" i="6"/>
  <c r="T1593" i="6"/>
  <c r="T1592" i="6"/>
  <c r="T1591" i="6"/>
  <c r="T1590" i="6"/>
  <c r="T1589" i="6"/>
  <c r="T1588" i="6"/>
  <c r="T1587" i="6"/>
  <c r="T1586" i="6"/>
  <c r="T1585" i="6"/>
  <c r="T1584" i="6"/>
  <c r="T1269" i="6"/>
  <c r="T1268" i="6"/>
  <c r="T1267" i="6"/>
  <c r="T1266" i="6"/>
  <c r="T1265" i="6"/>
  <c r="T1264" i="6"/>
  <c r="T1263" i="6"/>
  <c r="T1262" i="6"/>
  <c r="T1261" i="6"/>
  <c r="T1260" i="6"/>
  <c r="T1259" i="6"/>
  <c r="T1258" i="6"/>
  <c r="T1257" i="6"/>
  <c r="T1256" i="6"/>
  <c r="T1255" i="6"/>
  <c r="T1254" i="6"/>
  <c r="T1253" i="6"/>
  <c r="T1252" i="6"/>
  <c r="T1251" i="6"/>
  <c r="T1250" i="6"/>
  <c r="T1249" i="6"/>
  <c r="T1248" i="6"/>
  <c r="T1247" i="6"/>
  <c r="T1246" i="6"/>
  <c r="T1245" i="6"/>
  <c r="T1244" i="6"/>
  <c r="T1243" i="6"/>
  <c r="T1242" i="6"/>
  <c r="T1241" i="6"/>
  <c r="T1240" i="6"/>
  <c r="T1239" i="6"/>
  <c r="T1238" i="6"/>
  <c r="T1237" i="6"/>
  <c r="T1236" i="6"/>
  <c r="T1235" i="6"/>
  <c r="T1234" i="6"/>
  <c r="T1233" i="6"/>
  <c r="T1232" i="6"/>
  <c r="T1231" i="6"/>
  <c r="T1230" i="6"/>
  <c r="T1229" i="6"/>
  <c r="T1228" i="6"/>
  <c r="T1227" i="6"/>
  <c r="T1226" i="6"/>
  <c r="T1225" i="6"/>
  <c r="T1224" i="6"/>
  <c r="T1223" i="6"/>
  <c r="T1222" i="6"/>
  <c r="T1221" i="6"/>
  <c r="T1220" i="6"/>
  <c r="T1219" i="6"/>
  <c r="T1218" i="6"/>
  <c r="T1217" i="6"/>
  <c r="T1216" i="6"/>
  <c r="T1215" i="6"/>
  <c r="T1214" i="6"/>
  <c r="T1213" i="6"/>
  <c r="T1212" i="6"/>
  <c r="T1211" i="6"/>
  <c r="T1210" i="6"/>
  <c r="T1209" i="6"/>
  <c r="T1208" i="6"/>
  <c r="T1207" i="6"/>
  <c r="T1206" i="6"/>
  <c r="T1205" i="6"/>
  <c r="T1204" i="6"/>
  <c r="T1203" i="6"/>
  <c r="T1202" i="6"/>
  <c r="T1201" i="6"/>
  <c r="T1200" i="6"/>
  <c r="T1199" i="6"/>
  <c r="T1198" i="6"/>
  <c r="T1197" i="6"/>
  <c r="T1196" i="6"/>
  <c r="T1195" i="6"/>
  <c r="T1194" i="6"/>
  <c r="T1193" i="6"/>
  <c r="T1192" i="6"/>
  <c r="T1191" i="6"/>
  <c r="T1190" i="6"/>
  <c r="T1189" i="6"/>
  <c r="T1188" i="6"/>
  <c r="T1187" i="6"/>
  <c r="T1186" i="6"/>
  <c r="T1185" i="6"/>
  <c r="T1184" i="6"/>
  <c r="T1183" i="6"/>
  <c r="T1182" i="6"/>
  <c r="T1181" i="6"/>
  <c r="T1180" i="6"/>
  <c r="T1179" i="6"/>
  <c r="T1178" i="6"/>
  <c r="T1177" i="6"/>
  <c r="T1176" i="6"/>
  <c r="T1175" i="6"/>
  <c r="T1174" i="6"/>
  <c r="T1173" i="6"/>
  <c r="T1172" i="6"/>
  <c r="T1171" i="6"/>
  <c r="T1170" i="6"/>
  <c r="T1169" i="6"/>
  <c r="T1168" i="6"/>
  <c r="T1167" i="6"/>
  <c r="T1166" i="6"/>
  <c r="T1165" i="6"/>
  <c r="T1164" i="6"/>
  <c r="T1163" i="6"/>
  <c r="T1162" i="6"/>
  <c r="T1161" i="6"/>
  <c r="T1160" i="6"/>
  <c r="T1159" i="6"/>
  <c r="T1158" i="6"/>
  <c r="T1157" i="6"/>
  <c r="T1156" i="6"/>
  <c r="T1155" i="6"/>
  <c r="T1154" i="6"/>
  <c r="T1153" i="6"/>
  <c r="T1152" i="6"/>
  <c r="T1151" i="6"/>
  <c r="T1150" i="6"/>
  <c r="T1149" i="6"/>
  <c r="T1148" i="6"/>
  <c r="T1147" i="6"/>
  <c r="T1146" i="6"/>
  <c r="T1145" i="6"/>
  <c r="T1144" i="6"/>
  <c r="T1143" i="6"/>
  <c r="T1142" i="6"/>
  <c r="T1141" i="6"/>
  <c r="T1140" i="6"/>
  <c r="T1139" i="6"/>
  <c r="T1138" i="6"/>
  <c r="T1137" i="6"/>
  <c r="T1136" i="6"/>
  <c r="T1135" i="6"/>
  <c r="T1134" i="6"/>
  <c r="T1133" i="6"/>
  <c r="T1132" i="6"/>
  <c r="T1131" i="6"/>
  <c r="T1130" i="6"/>
  <c r="T1129" i="6"/>
  <c r="T1128" i="6"/>
  <c r="T1127" i="6"/>
  <c r="T1126" i="6"/>
  <c r="T1125" i="6"/>
  <c r="T1124" i="6"/>
  <c r="T1123" i="6"/>
  <c r="T1122" i="6"/>
  <c r="T1121" i="6"/>
  <c r="T1120" i="6"/>
  <c r="T1119" i="6"/>
  <c r="T1118" i="6"/>
  <c r="T1117" i="6"/>
  <c r="T1116" i="6"/>
  <c r="T1115" i="6"/>
  <c r="T1114" i="6"/>
  <c r="T1113" i="6"/>
  <c r="T1112" i="6"/>
  <c r="T1111" i="6"/>
  <c r="T1110" i="6"/>
  <c r="T1109" i="6"/>
  <c r="T1108" i="6"/>
  <c r="T1107" i="6"/>
  <c r="T1106" i="6"/>
  <c r="T1105" i="6"/>
  <c r="T1104" i="6"/>
  <c r="T1103" i="6"/>
  <c r="T1102" i="6"/>
  <c r="T1101" i="6"/>
  <c r="T1100" i="6"/>
  <c r="T1099" i="6"/>
  <c r="T1098" i="6"/>
  <c r="T1097" i="6"/>
  <c r="T1096" i="6"/>
  <c r="T1095" i="6"/>
  <c r="T1094" i="6"/>
  <c r="T1093" i="6"/>
  <c r="T1092" i="6"/>
  <c r="T1091" i="6"/>
  <c r="T1090" i="6"/>
  <c r="T1089" i="6"/>
  <c r="T1088" i="6"/>
  <c r="T1087" i="6"/>
  <c r="T1086" i="6"/>
  <c r="T1085" i="6"/>
  <c r="T1084" i="6"/>
  <c r="T1083" i="6"/>
  <c r="T1082" i="6"/>
  <c r="T1081" i="6"/>
  <c r="T1080" i="6"/>
  <c r="T1079" i="6"/>
  <c r="T1078" i="6"/>
  <c r="T1077" i="6"/>
  <c r="T1076" i="6"/>
  <c r="T1075" i="6"/>
  <c r="T1074" i="6"/>
  <c r="T1073" i="6"/>
  <c r="T1072" i="6"/>
  <c r="T1071" i="6"/>
  <c r="T1070" i="6"/>
  <c r="T1069" i="6"/>
  <c r="T1068" i="6"/>
  <c r="T1067" i="6"/>
  <c r="T1066" i="6"/>
  <c r="T1065" i="6"/>
  <c r="T1064" i="6"/>
  <c r="T1063" i="6"/>
  <c r="T1062" i="6"/>
  <c r="T1061" i="6"/>
  <c r="T1060" i="6"/>
  <c r="T1059" i="6"/>
  <c r="T1058" i="6"/>
  <c r="T1057" i="6"/>
  <c r="T1056" i="6"/>
  <c r="T1055" i="6"/>
  <c r="T1054" i="6"/>
  <c r="T1053" i="6"/>
  <c r="T1052" i="6"/>
  <c r="T1051" i="6"/>
  <c r="T1050" i="6"/>
  <c r="T1049" i="6"/>
  <c r="T1048" i="6"/>
  <c r="T1047" i="6"/>
  <c r="T1046" i="6"/>
  <c r="T1045" i="6"/>
  <c r="T1044" i="6"/>
  <c r="T1043" i="6"/>
  <c r="T1042" i="6"/>
  <c r="T1041" i="6"/>
  <c r="T1040" i="6"/>
  <c r="T1039" i="6"/>
  <c r="T1038" i="6"/>
  <c r="T1037" i="6"/>
  <c r="T1036" i="6"/>
  <c r="T1035" i="6"/>
  <c r="T1034" i="6"/>
  <c r="T1033" i="6"/>
  <c r="T1032" i="6"/>
  <c r="T1031" i="6"/>
  <c r="T1030" i="6"/>
  <c r="T1029" i="6"/>
  <c r="T1028" i="6"/>
  <c r="T1027" i="6"/>
  <c r="T1026" i="6"/>
  <c r="T1025" i="6"/>
  <c r="T1024" i="6"/>
  <c r="T1023" i="6"/>
  <c r="T1022" i="6"/>
  <c r="T1021" i="6"/>
  <c r="T1020" i="6"/>
  <c r="T1019" i="6"/>
  <c r="T1018" i="6"/>
  <c r="T1017" i="6"/>
  <c r="T1016" i="6"/>
  <c r="T1015" i="6"/>
  <c r="T1014" i="6"/>
  <c r="T1013" i="6"/>
  <c r="T1012" i="6"/>
  <c r="T1011" i="6"/>
  <c r="T1010" i="6"/>
  <c r="T1009" i="6"/>
  <c r="T1008" i="6"/>
  <c r="T1007" i="6"/>
  <c r="T1006" i="6"/>
  <c r="T1005" i="6"/>
  <c r="T1004" i="6"/>
  <c r="T1003" i="6"/>
  <c r="T1002" i="6"/>
  <c r="T1001" i="6"/>
  <c r="T1000" i="6"/>
  <c r="T999" i="6"/>
  <c r="T998" i="6"/>
  <c r="T997" i="6"/>
  <c r="T996" i="6"/>
  <c r="T995" i="6"/>
  <c r="T994" i="6"/>
  <c r="T993" i="6"/>
  <c r="T992" i="6"/>
  <c r="T991" i="6"/>
  <c r="T990" i="6"/>
  <c r="T989" i="6"/>
  <c r="T988" i="6"/>
  <c r="T987" i="6"/>
  <c r="T986" i="6"/>
  <c r="T985" i="6"/>
  <c r="T984" i="6"/>
  <c r="T983" i="6"/>
  <c r="T982" i="6"/>
  <c r="T981" i="6"/>
  <c r="T980" i="6"/>
  <c r="T979" i="6"/>
  <c r="T978" i="6"/>
  <c r="T977" i="6"/>
  <c r="T976" i="6"/>
  <c r="T975" i="6"/>
  <c r="T974" i="6"/>
  <c r="T973" i="6"/>
  <c r="T972" i="6"/>
  <c r="T971" i="6"/>
  <c r="T970" i="6"/>
  <c r="T969" i="6"/>
  <c r="T968" i="6"/>
  <c r="T967" i="6"/>
  <c r="T966" i="6"/>
  <c r="T965" i="6"/>
  <c r="T964" i="6"/>
  <c r="T963" i="6"/>
  <c r="T962" i="6"/>
  <c r="T961" i="6"/>
  <c r="T960" i="6"/>
  <c r="T959" i="6"/>
  <c r="T958" i="6"/>
  <c r="T957" i="6"/>
  <c r="T956" i="6"/>
  <c r="T955" i="6"/>
  <c r="T954" i="6"/>
  <c r="T953" i="6"/>
  <c r="T952" i="6"/>
  <c r="T951" i="6"/>
  <c r="T950" i="6"/>
  <c r="T949" i="6"/>
  <c r="T948" i="6"/>
  <c r="T947" i="6"/>
  <c r="T946" i="6"/>
  <c r="T945" i="6"/>
  <c r="T944" i="6"/>
  <c r="T943" i="6"/>
  <c r="T942" i="6"/>
  <c r="T941" i="6"/>
  <c r="T940" i="6"/>
  <c r="T939" i="6"/>
  <c r="T938" i="6"/>
  <c r="T937" i="6"/>
  <c r="T936" i="6"/>
  <c r="T935" i="6"/>
  <c r="T934" i="6"/>
  <c r="T933" i="6"/>
  <c r="T932" i="6"/>
  <c r="T931" i="6"/>
  <c r="T930" i="6"/>
  <c r="T929" i="6"/>
  <c r="T928" i="6"/>
  <c r="T927" i="6"/>
  <c r="T926" i="6"/>
  <c r="T925" i="6"/>
  <c r="T924" i="6"/>
  <c r="T923" i="6"/>
  <c r="T922" i="6"/>
  <c r="T921" i="6"/>
  <c r="T920" i="6"/>
  <c r="T919" i="6"/>
  <c r="T918" i="6"/>
  <c r="T917" i="6"/>
  <c r="T916" i="6"/>
  <c r="T915" i="6"/>
  <c r="T914" i="6"/>
  <c r="T913" i="6"/>
  <c r="T912" i="6"/>
  <c r="T911" i="6"/>
  <c r="T910" i="6"/>
  <c r="T909" i="6"/>
  <c r="T908" i="6"/>
  <c r="T907" i="6"/>
  <c r="T906" i="6"/>
  <c r="T905" i="6"/>
  <c r="T904" i="6"/>
  <c r="T903" i="6"/>
  <c r="T902" i="6"/>
  <c r="T901" i="6"/>
  <c r="T900" i="6"/>
  <c r="T899" i="6"/>
  <c r="T898" i="6"/>
  <c r="T897" i="6"/>
  <c r="T896" i="6"/>
  <c r="T895" i="6"/>
  <c r="T894" i="6"/>
  <c r="T893" i="6"/>
  <c r="T892" i="6"/>
  <c r="T891" i="6"/>
  <c r="T890" i="6"/>
  <c r="T889" i="6"/>
  <c r="T888" i="6"/>
  <c r="T887" i="6"/>
  <c r="T886" i="6"/>
  <c r="T885" i="6"/>
  <c r="T884" i="6"/>
  <c r="T883" i="6"/>
  <c r="T882" i="6"/>
  <c r="T881" i="6"/>
  <c r="T880" i="6"/>
  <c r="T879" i="6"/>
  <c r="T878" i="6"/>
  <c r="T877" i="6"/>
  <c r="T876" i="6"/>
  <c r="T875" i="6"/>
  <c r="T874" i="6"/>
  <c r="T873" i="6"/>
  <c r="T872" i="6"/>
  <c r="T871" i="6"/>
  <c r="T870" i="6"/>
  <c r="T869" i="6"/>
  <c r="T868" i="6"/>
  <c r="T867" i="6"/>
  <c r="T866" i="6"/>
  <c r="T865" i="6"/>
  <c r="T864" i="6"/>
  <c r="T863" i="6"/>
  <c r="T862" i="6"/>
  <c r="T861" i="6"/>
  <c r="T860" i="6"/>
  <c r="T859" i="6"/>
  <c r="T858" i="6"/>
  <c r="T857" i="6"/>
  <c r="T856" i="6"/>
  <c r="T855" i="6"/>
  <c r="T854" i="6"/>
  <c r="T853" i="6"/>
  <c r="T852" i="6"/>
  <c r="T851" i="6"/>
  <c r="T850" i="6"/>
  <c r="T849" i="6"/>
  <c r="T848" i="6"/>
  <c r="T847" i="6"/>
  <c r="T846" i="6"/>
  <c r="T845" i="6"/>
  <c r="T844" i="6"/>
  <c r="T843" i="6"/>
  <c r="T842" i="6"/>
  <c r="T841" i="6"/>
  <c r="T840" i="6"/>
  <c r="T839" i="6"/>
  <c r="T838" i="6"/>
  <c r="T837" i="6"/>
  <c r="T836" i="6"/>
  <c r="T835" i="6"/>
  <c r="T834" i="6"/>
  <c r="T833" i="6"/>
  <c r="T832" i="6"/>
  <c r="T831" i="6"/>
  <c r="T830" i="6"/>
  <c r="T829" i="6"/>
  <c r="T828" i="6"/>
  <c r="T827" i="6"/>
  <c r="T826" i="6"/>
  <c r="T825" i="6"/>
  <c r="T824" i="6"/>
  <c r="T823" i="6"/>
  <c r="T822" i="6"/>
  <c r="T821" i="6"/>
  <c r="T820" i="6"/>
  <c r="T819" i="6"/>
  <c r="T818" i="6"/>
  <c r="T817" i="6"/>
  <c r="T816" i="6"/>
  <c r="T815" i="6"/>
  <c r="T814" i="6"/>
  <c r="T813" i="6"/>
  <c r="T812" i="6"/>
  <c r="T811" i="6"/>
  <c r="T810" i="6"/>
  <c r="T809" i="6"/>
  <c r="T808" i="6"/>
  <c r="T807" i="6"/>
  <c r="T806" i="6"/>
  <c r="T805" i="6"/>
  <c r="T804" i="6"/>
  <c r="T803" i="6"/>
  <c r="T802" i="6"/>
  <c r="T801" i="6"/>
  <c r="T800" i="6"/>
  <c r="T799" i="6"/>
  <c r="T798" i="6"/>
  <c r="T797" i="6"/>
  <c r="T796" i="6"/>
  <c r="T795" i="6"/>
  <c r="T794" i="6"/>
  <c r="T793" i="6"/>
  <c r="T792" i="6"/>
  <c r="T791" i="6"/>
  <c r="T790" i="6"/>
  <c r="T789" i="6"/>
  <c r="T788" i="6"/>
  <c r="T787" i="6"/>
  <c r="T786" i="6"/>
  <c r="T785" i="6"/>
  <c r="T784" i="6"/>
  <c r="T783" i="6"/>
  <c r="T782" i="6"/>
  <c r="T781" i="6"/>
  <c r="T780" i="6"/>
  <c r="T779" i="6"/>
  <c r="T778" i="6"/>
  <c r="T777" i="6"/>
  <c r="T776" i="6"/>
  <c r="T775" i="6"/>
  <c r="T774" i="6"/>
  <c r="T773" i="6"/>
  <c r="T772" i="6"/>
  <c r="T771" i="6"/>
  <c r="T770" i="6"/>
  <c r="T769" i="6"/>
  <c r="T768" i="6"/>
  <c r="T767" i="6"/>
  <c r="T766" i="6"/>
  <c r="T765" i="6"/>
  <c r="T764" i="6"/>
  <c r="T763" i="6"/>
  <c r="T762" i="6"/>
  <c r="T761" i="6"/>
  <c r="T760" i="6"/>
  <c r="T759" i="6"/>
  <c r="T758" i="6"/>
  <c r="T757" i="6"/>
  <c r="T756" i="6"/>
  <c r="T755" i="6"/>
  <c r="T754" i="6"/>
  <c r="T753" i="6"/>
  <c r="T752" i="6"/>
  <c r="T751" i="6"/>
  <c r="T750" i="6"/>
  <c r="T749" i="6"/>
  <c r="T748" i="6"/>
  <c r="T747" i="6"/>
  <c r="T746" i="6"/>
  <c r="T745" i="6"/>
  <c r="T744" i="6"/>
  <c r="T743" i="6"/>
  <c r="T742" i="6"/>
  <c r="T741" i="6"/>
  <c r="T740" i="6"/>
  <c r="T739" i="6"/>
  <c r="T738" i="6"/>
  <c r="T737" i="6"/>
  <c r="T736" i="6"/>
  <c r="T735" i="6"/>
  <c r="T734" i="6"/>
  <c r="T733" i="6"/>
  <c r="T732" i="6"/>
  <c r="T731" i="6"/>
  <c r="T730" i="6"/>
  <c r="T729" i="6"/>
  <c r="T728" i="6"/>
  <c r="T727" i="6"/>
  <c r="T726" i="6"/>
  <c r="T725" i="6"/>
  <c r="T724" i="6"/>
  <c r="T723" i="6"/>
  <c r="T722" i="6"/>
  <c r="T721" i="6"/>
  <c r="T720" i="6"/>
  <c r="T719" i="6"/>
  <c r="T718" i="6"/>
  <c r="T717" i="6"/>
  <c r="T716" i="6"/>
  <c r="T715" i="6"/>
  <c r="T714" i="6"/>
  <c r="T713" i="6"/>
  <c r="T712" i="6"/>
  <c r="T711" i="6"/>
  <c r="T710" i="6"/>
  <c r="T709" i="6"/>
  <c r="T708" i="6"/>
  <c r="T707" i="6"/>
  <c r="T706" i="6"/>
  <c r="T705" i="6"/>
  <c r="T704" i="6"/>
  <c r="T703" i="6"/>
  <c r="T702" i="6"/>
  <c r="T701" i="6"/>
  <c r="T700" i="6"/>
  <c r="T699" i="6"/>
  <c r="T698" i="6"/>
  <c r="T697" i="6"/>
  <c r="T696" i="6"/>
  <c r="T695" i="6"/>
  <c r="T694" i="6"/>
  <c r="T693" i="6"/>
  <c r="T692" i="6"/>
  <c r="T691" i="6"/>
  <c r="T690" i="6"/>
  <c r="T689" i="6"/>
  <c r="T688" i="6"/>
  <c r="T687" i="6"/>
  <c r="T686" i="6"/>
  <c r="T685" i="6"/>
  <c r="T684" i="6"/>
  <c r="T683" i="6"/>
  <c r="T682" i="6"/>
  <c r="T681" i="6"/>
  <c r="T680" i="6"/>
  <c r="T679" i="6"/>
  <c r="T678" i="6"/>
  <c r="T677" i="6"/>
  <c r="T676" i="6"/>
  <c r="T675" i="6"/>
  <c r="T674" i="6"/>
  <c r="T673" i="6"/>
  <c r="T672" i="6"/>
  <c r="T671" i="6"/>
  <c r="T670" i="6"/>
  <c r="T669" i="6"/>
  <c r="T668" i="6"/>
  <c r="T667" i="6"/>
  <c r="T666" i="6"/>
  <c r="T665" i="6"/>
  <c r="T664" i="6"/>
  <c r="T663" i="6"/>
  <c r="T662" i="6"/>
  <c r="T661" i="6"/>
  <c r="T660" i="6"/>
  <c r="T659" i="6"/>
  <c r="T658" i="6"/>
  <c r="T657" i="6"/>
  <c r="T656" i="6"/>
  <c r="T655" i="6"/>
  <c r="T654" i="6"/>
  <c r="T653" i="6"/>
  <c r="T652" i="6"/>
  <c r="T651" i="6"/>
  <c r="T650" i="6"/>
  <c r="T649" i="6"/>
  <c r="T648" i="6"/>
  <c r="T647" i="6"/>
  <c r="T646" i="6"/>
  <c r="T645" i="6"/>
  <c r="T644" i="6"/>
  <c r="T643" i="6"/>
  <c r="T642" i="6"/>
  <c r="T641" i="6"/>
  <c r="T640" i="6"/>
  <c r="T639" i="6"/>
  <c r="T638" i="6"/>
  <c r="T637" i="6"/>
  <c r="T636" i="6"/>
  <c r="T635" i="6"/>
  <c r="T634" i="6"/>
  <c r="T633" i="6"/>
  <c r="T632" i="6"/>
  <c r="T631" i="6"/>
  <c r="T630" i="6"/>
  <c r="T629" i="6"/>
  <c r="T628" i="6"/>
  <c r="T627" i="6"/>
  <c r="T626" i="6"/>
  <c r="T625" i="6"/>
  <c r="T624" i="6"/>
  <c r="T623" i="6"/>
  <c r="T622" i="6"/>
  <c r="T621" i="6"/>
  <c r="T620" i="6"/>
  <c r="T619" i="6"/>
  <c r="T618" i="6"/>
  <c r="T617" i="6"/>
  <c r="T616" i="6"/>
  <c r="T615" i="6"/>
  <c r="T614" i="6"/>
  <c r="T613" i="6"/>
  <c r="T612" i="6"/>
  <c r="T611" i="6"/>
  <c r="T610" i="6"/>
  <c r="T609" i="6"/>
  <c r="T608" i="6"/>
  <c r="T607" i="6"/>
  <c r="T606" i="6"/>
  <c r="T605" i="6"/>
  <c r="T604" i="6"/>
  <c r="T603" i="6"/>
  <c r="T602" i="6"/>
  <c r="T601" i="6"/>
  <c r="T600" i="6"/>
  <c r="T599" i="6"/>
  <c r="T598" i="6"/>
  <c r="T597" i="6"/>
  <c r="T596" i="6"/>
  <c r="T595" i="6"/>
  <c r="T594" i="6"/>
  <c r="T593" i="6"/>
  <c r="T592" i="6"/>
  <c r="T591" i="6"/>
  <c r="T590" i="6"/>
  <c r="T589" i="6"/>
  <c r="T588" i="6"/>
  <c r="T587" i="6"/>
  <c r="T586" i="6"/>
  <c r="T585" i="6"/>
  <c r="T584" i="6"/>
  <c r="T583" i="6"/>
  <c r="T582" i="6"/>
  <c r="T581" i="6"/>
  <c r="T580" i="6"/>
  <c r="T579" i="6"/>
  <c r="T578" i="6"/>
  <c r="T577" i="6"/>
  <c r="T576" i="6"/>
  <c r="T575" i="6"/>
  <c r="T574" i="6"/>
  <c r="T573" i="6"/>
  <c r="T572" i="6"/>
  <c r="T571" i="6"/>
  <c r="T570" i="6"/>
  <c r="T569" i="6"/>
  <c r="T568" i="6"/>
  <c r="T567" i="6"/>
  <c r="T566" i="6"/>
  <c r="T565" i="6"/>
  <c r="T564" i="6"/>
  <c r="T563" i="6"/>
  <c r="T562" i="6"/>
  <c r="T561" i="6"/>
  <c r="T560" i="6"/>
  <c r="T559" i="6"/>
  <c r="T558" i="6"/>
  <c r="T557" i="6"/>
  <c r="T556" i="6"/>
  <c r="T555" i="6"/>
  <c r="T554" i="6"/>
  <c r="T553" i="6"/>
  <c r="T552" i="6"/>
  <c r="T551" i="6"/>
  <c r="T550" i="6"/>
  <c r="T549" i="6"/>
  <c r="T548" i="6"/>
  <c r="T547" i="6"/>
  <c r="T546" i="6"/>
  <c r="T545" i="6"/>
  <c r="T544" i="6"/>
  <c r="T543" i="6"/>
  <c r="T542" i="6"/>
  <c r="T541" i="6"/>
  <c r="T540" i="6"/>
  <c r="T539" i="6"/>
  <c r="T538" i="6"/>
  <c r="T537" i="6"/>
  <c r="T536" i="6"/>
  <c r="T535" i="6"/>
  <c r="T534" i="6"/>
  <c r="T533" i="6"/>
  <c r="T532" i="6"/>
  <c r="T531" i="6"/>
  <c r="T530" i="6"/>
  <c r="T529" i="6"/>
  <c r="T528" i="6"/>
  <c r="T527" i="6"/>
  <c r="T526" i="6"/>
  <c r="T525" i="6"/>
  <c r="T524" i="6"/>
  <c r="T523" i="6"/>
  <c r="T522" i="6"/>
  <c r="T521" i="6"/>
  <c r="T520" i="6"/>
  <c r="T519" i="6"/>
  <c r="T518" i="6"/>
  <c r="T517" i="6"/>
  <c r="T516" i="6"/>
  <c r="T515" i="6"/>
  <c r="T514" i="6"/>
  <c r="T513" i="6"/>
  <c r="T512" i="6"/>
  <c r="T511" i="6"/>
  <c r="T510" i="6"/>
  <c r="T509" i="6"/>
  <c r="T508" i="6"/>
  <c r="T507" i="6"/>
  <c r="T506" i="6"/>
  <c r="T505" i="6"/>
  <c r="T504" i="6"/>
  <c r="T503" i="6"/>
  <c r="T502" i="6"/>
  <c r="T501" i="6"/>
  <c r="T500" i="6"/>
  <c r="T499" i="6"/>
  <c r="T498" i="6"/>
  <c r="T497" i="6"/>
  <c r="T496" i="6"/>
  <c r="T495" i="6"/>
  <c r="T494" i="6"/>
  <c r="T493" i="6"/>
  <c r="T492" i="6"/>
  <c r="T491" i="6"/>
  <c r="T490" i="6"/>
  <c r="T489" i="6"/>
  <c r="T488" i="6"/>
  <c r="T487" i="6"/>
  <c r="T486" i="6"/>
  <c r="T485" i="6"/>
  <c r="T484" i="6"/>
  <c r="T483" i="6"/>
  <c r="T482" i="6"/>
  <c r="T481" i="6"/>
  <c r="T480" i="6"/>
  <c r="T479" i="6"/>
  <c r="T478" i="6"/>
  <c r="T477" i="6"/>
  <c r="T476" i="6"/>
  <c r="T475" i="6"/>
  <c r="T474" i="6"/>
  <c r="T473" i="6"/>
  <c r="T472" i="6"/>
  <c r="T471" i="6"/>
  <c r="T470" i="6"/>
  <c r="T469" i="6"/>
  <c r="T468" i="6"/>
  <c r="T467" i="6"/>
  <c r="T466" i="6"/>
  <c r="T465" i="6"/>
  <c r="T464" i="6"/>
  <c r="T463" i="6"/>
  <c r="T462" i="6"/>
  <c r="T461" i="6"/>
  <c r="T460" i="6"/>
  <c r="T459" i="6"/>
  <c r="T458" i="6"/>
  <c r="T457" i="6"/>
  <c r="T456" i="6"/>
  <c r="T455" i="6"/>
  <c r="T454" i="6"/>
  <c r="T453" i="6"/>
  <c r="T452" i="6"/>
  <c r="T451" i="6"/>
  <c r="T450" i="6"/>
  <c r="T449" i="6"/>
  <c r="T448" i="6"/>
  <c r="T447" i="6"/>
  <c r="T446" i="6"/>
  <c r="T445" i="6"/>
  <c r="T444" i="6"/>
  <c r="T443" i="6"/>
  <c r="T442" i="6"/>
  <c r="T441" i="6"/>
  <c r="T440" i="6"/>
  <c r="T439" i="6"/>
  <c r="T438" i="6"/>
  <c r="T437" i="6"/>
  <c r="T436" i="6"/>
  <c r="T435" i="6"/>
  <c r="T434" i="6"/>
  <c r="T433" i="6"/>
  <c r="T432" i="6"/>
  <c r="T431" i="6"/>
  <c r="T430" i="6"/>
  <c r="T429" i="6"/>
  <c r="T428" i="6"/>
  <c r="T427" i="6"/>
  <c r="T426" i="6"/>
  <c r="T425" i="6"/>
  <c r="T424" i="6"/>
  <c r="T423" i="6"/>
  <c r="T422" i="6"/>
  <c r="T421" i="6"/>
  <c r="T420" i="6"/>
  <c r="T419" i="6"/>
  <c r="T418" i="6"/>
  <c r="T417" i="6"/>
  <c r="T416" i="6"/>
  <c r="T415" i="6"/>
  <c r="T414" i="6"/>
  <c r="T413" i="6"/>
  <c r="T412" i="6"/>
  <c r="T411" i="6"/>
  <c r="T410" i="6"/>
  <c r="T409" i="6"/>
  <c r="T408" i="6"/>
  <c r="T407" i="6"/>
  <c r="T406" i="6"/>
  <c r="T405" i="6"/>
  <c r="T404" i="6"/>
  <c r="T403" i="6"/>
  <c r="T402" i="6"/>
  <c r="T401" i="6"/>
  <c r="T400" i="6"/>
  <c r="T399" i="6"/>
  <c r="T398" i="6"/>
  <c r="T397" i="6"/>
  <c r="T396" i="6"/>
  <c r="T395" i="6"/>
  <c r="T394" i="6"/>
  <c r="T393" i="6"/>
  <c r="T392" i="6"/>
  <c r="T391" i="6"/>
  <c r="T390" i="6"/>
  <c r="T389" i="6"/>
  <c r="T388" i="6"/>
  <c r="T387" i="6"/>
  <c r="T386" i="6"/>
  <c r="T385" i="6"/>
  <c r="T384" i="6"/>
  <c r="T383" i="6"/>
  <c r="T382" i="6"/>
  <c r="T381" i="6"/>
  <c r="T380" i="6"/>
  <c r="T379" i="6"/>
  <c r="T378" i="6"/>
  <c r="T377" i="6"/>
  <c r="T376" i="6"/>
  <c r="T375" i="6"/>
  <c r="T374" i="6"/>
  <c r="T373" i="6"/>
  <c r="T372" i="6"/>
  <c r="T371" i="6"/>
  <c r="T370" i="6"/>
  <c r="T369" i="6"/>
  <c r="T368" i="6"/>
  <c r="T367" i="6"/>
  <c r="T366" i="6"/>
  <c r="T365" i="6"/>
  <c r="T364" i="6"/>
  <c r="T363" i="6"/>
  <c r="T362" i="6"/>
  <c r="T361" i="6"/>
  <c r="T360" i="6"/>
  <c r="T359" i="6"/>
  <c r="T358" i="6"/>
  <c r="T357" i="6"/>
  <c r="T356" i="6"/>
  <c r="T355" i="6"/>
  <c r="T354" i="6"/>
  <c r="T353" i="6"/>
  <c r="T352" i="6"/>
  <c r="T351" i="6"/>
  <c r="T350" i="6"/>
  <c r="T349" i="6"/>
  <c r="T348" i="6"/>
  <c r="T347" i="6"/>
  <c r="T346" i="6"/>
  <c r="T345" i="6"/>
  <c r="T344" i="6"/>
  <c r="T343" i="6"/>
  <c r="T342" i="6"/>
  <c r="T341" i="6"/>
  <c r="T340" i="6"/>
  <c r="T339" i="6"/>
  <c r="T338" i="6"/>
  <c r="T337" i="6"/>
  <c r="T336" i="6"/>
  <c r="T335" i="6"/>
  <c r="T334" i="6"/>
  <c r="T333" i="6"/>
  <c r="T332" i="6"/>
  <c r="T331" i="6"/>
  <c r="T330" i="6"/>
  <c r="T329" i="6"/>
  <c r="T328" i="6"/>
  <c r="T327" i="6"/>
  <c r="T326" i="6"/>
  <c r="T325" i="6"/>
  <c r="T324" i="6"/>
  <c r="T323" i="6"/>
  <c r="T322" i="6"/>
  <c r="T321" i="6"/>
  <c r="T320" i="6"/>
  <c r="T319" i="6"/>
  <c r="T318" i="6"/>
  <c r="T317" i="6"/>
  <c r="T316" i="6"/>
  <c r="T315" i="6"/>
  <c r="T314" i="6"/>
  <c r="T313" i="6"/>
  <c r="T312" i="6"/>
  <c r="T311" i="6"/>
  <c r="T310" i="6"/>
  <c r="T309" i="6"/>
  <c r="T308" i="6"/>
  <c r="T307" i="6"/>
  <c r="T306" i="6"/>
  <c r="T305" i="6"/>
  <c r="T304" i="6"/>
  <c r="T303" i="6"/>
  <c r="T302" i="6"/>
  <c r="T301" i="6"/>
  <c r="T300" i="6"/>
  <c r="T299" i="6"/>
  <c r="T298" i="6"/>
  <c r="T297" i="6"/>
  <c r="T296" i="6"/>
  <c r="T295" i="6"/>
  <c r="T294" i="6"/>
  <c r="T293" i="6"/>
  <c r="T292" i="6"/>
  <c r="T291" i="6"/>
  <c r="T290" i="6"/>
  <c r="T289" i="6"/>
  <c r="T288" i="6"/>
  <c r="T287" i="6"/>
  <c r="T286" i="6"/>
  <c r="T285" i="6"/>
  <c r="T284" i="6"/>
  <c r="T283" i="6"/>
  <c r="T282" i="6"/>
  <c r="T281" i="6"/>
  <c r="T280" i="6"/>
  <c r="T279" i="6"/>
  <c r="T278" i="6"/>
  <c r="T277" i="6"/>
  <c r="T276" i="6"/>
  <c r="T275" i="6"/>
  <c r="T274" i="6"/>
  <c r="T273" i="6"/>
  <c r="T272" i="6"/>
  <c r="T271" i="6"/>
  <c r="T270" i="6"/>
  <c r="T269" i="6"/>
  <c r="T268" i="6"/>
  <c r="T267" i="6"/>
  <c r="T266" i="6"/>
  <c r="T265" i="6"/>
  <c r="T264" i="6"/>
  <c r="T263" i="6"/>
  <c r="T262" i="6"/>
  <c r="T261" i="6"/>
  <c r="T260" i="6"/>
  <c r="T259" i="6"/>
  <c r="T258" i="6"/>
  <c r="T257" i="6"/>
  <c r="T256" i="6"/>
  <c r="T255" i="6"/>
  <c r="T254" i="6"/>
  <c r="T253" i="6"/>
  <c r="T252" i="6"/>
  <c r="T251" i="6"/>
  <c r="T250" i="6"/>
  <c r="T249" i="6"/>
  <c r="T248" i="6"/>
  <c r="T247" i="6"/>
  <c r="T246" i="6"/>
  <c r="T245" i="6"/>
  <c r="T244" i="6"/>
  <c r="T243" i="6"/>
  <c r="T242" i="6"/>
  <c r="T241" i="6"/>
  <c r="T240" i="6"/>
  <c r="T239" i="6"/>
  <c r="T238" i="6"/>
  <c r="T237" i="6"/>
  <c r="T236" i="6"/>
  <c r="T235" i="6"/>
  <c r="T234" i="6"/>
  <c r="T233" i="6"/>
  <c r="T232" i="6"/>
  <c r="T231" i="6"/>
  <c r="T230" i="6"/>
  <c r="T229" i="6"/>
  <c r="T228" i="6"/>
  <c r="T227" i="6"/>
  <c r="T226" i="6"/>
  <c r="T225" i="6"/>
  <c r="T224" i="6"/>
  <c r="T223" i="6"/>
  <c r="T222" i="6"/>
  <c r="T221" i="6"/>
  <c r="T220" i="6"/>
  <c r="T219" i="6"/>
  <c r="T218" i="6"/>
  <c r="T217" i="6"/>
  <c r="T216" i="6"/>
  <c r="T215" i="6"/>
  <c r="T214" i="6"/>
  <c r="T213" i="6"/>
  <c r="T212" i="6"/>
  <c r="T211" i="6"/>
  <c r="T210" i="6"/>
  <c r="T209" i="6"/>
  <c r="T208" i="6"/>
  <c r="T207" i="6"/>
  <c r="T206" i="6"/>
  <c r="T205" i="6"/>
  <c r="T204" i="6"/>
  <c r="T203" i="6"/>
  <c r="T202" i="6"/>
  <c r="T201" i="6"/>
  <c r="T200" i="6"/>
  <c r="T199" i="6"/>
  <c r="T198" i="6"/>
  <c r="T197" i="6"/>
  <c r="T196" i="6"/>
  <c r="T195" i="6"/>
  <c r="T194" i="6"/>
  <c r="T193" i="6"/>
  <c r="T192" i="6"/>
  <c r="T191" i="6"/>
  <c r="T190" i="6"/>
  <c r="T189" i="6"/>
  <c r="T188" i="6"/>
  <c r="T187" i="6"/>
  <c r="T186" i="6"/>
  <c r="T185" i="6"/>
  <c r="T184" i="6"/>
  <c r="T183" i="6"/>
  <c r="T182" i="6"/>
  <c r="T181" i="6"/>
  <c r="T180" i="6"/>
  <c r="T179" i="6"/>
  <c r="T178" i="6"/>
  <c r="T177" i="6"/>
  <c r="T176" i="6"/>
  <c r="T175" i="6"/>
  <c r="T174" i="6"/>
  <c r="T173" i="6"/>
  <c r="T172" i="6"/>
  <c r="T171" i="6"/>
  <c r="T170" i="6"/>
  <c r="T169"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5" i="6"/>
  <c r="T104" i="6"/>
  <c r="T103" i="6"/>
  <c r="T102" i="6"/>
  <c r="T101" i="6"/>
  <c r="T100" i="6"/>
  <c r="T99" i="6"/>
  <c r="T98" i="6"/>
  <c r="T97" i="6"/>
  <c r="T96" i="6"/>
  <c r="T95" i="6"/>
  <c r="T94" i="6"/>
  <c r="T93" i="6"/>
  <c r="T92" i="6"/>
  <c r="T91" i="6"/>
  <c r="T90" i="6"/>
  <c r="T89" i="6"/>
  <c r="T88" i="6"/>
  <c r="T87" i="6"/>
  <c r="T86" i="6"/>
  <c r="T85" i="6"/>
  <c r="T84" i="6"/>
  <c r="T83" i="6"/>
  <c r="T82" i="6"/>
  <c r="T81" i="6"/>
  <c r="T80" i="6"/>
  <c r="T79" i="6"/>
  <c r="T78" i="6"/>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 r="T46" i="6"/>
  <c r="T45" i="6"/>
  <c r="T44" i="6"/>
  <c r="T43" i="6"/>
  <c r="T42" i="6"/>
  <c r="T41" i="6"/>
  <c r="T40" i="6"/>
  <c r="T39" i="6"/>
  <c r="T38" i="6"/>
  <c r="T37" i="6"/>
  <c r="T36" i="6"/>
  <c r="T35" i="6"/>
  <c r="T34" i="6"/>
  <c r="T33" i="6"/>
  <c r="T32" i="6"/>
  <c r="T31" i="6"/>
  <c r="T30" i="6"/>
  <c r="T29" i="6"/>
  <c r="T28" i="6"/>
  <c r="T27" i="6"/>
  <c r="T26" i="6"/>
  <c r="T25" i="6"/>
  <c r="T24" i="6"/>
  <c r="T23" i="6"/>
  <c r="T22" i="6"/>
  <c r="T21" i="6"/>
  <c r="T20" i="6"/>
  <c r="T19" i="6"/>
  <c r="T18" i="6"/>
  <c r="T17" i="6"/>
  <c r="T16" i="6"/>
  <c r="T15" i="6"/>
  <c r="T14" i="6"/>
  <c r="T13" i="6"/>
  <c r="T12" i="6"/>
  <c r="T11" i="6"/>
  <c r="T10" i="6"/>
  <c r="T9" i="6"/>
  <c r="T8" i="6"/>
  <c r="EE353" i="1" l="1"/>
  <c r="ED409" i="1"/>
  <c r="EE236" i="1"/>
  <c r="ED214" i="1"/>
  <c r="ED350" i="1"/>
  <c r="ED416" i="1"/>
  <c r="EE416" i="1"/>
  <c r="EC256" i="1"/>
  <c r="EE256" i="1" s="1"/>
  <c r="EC355" i="1"/>
  <c r="EC369" i="1"/>
  <c r="EA409" i="1"/>
  <c r="EA416" i="1"/>
  <c r="EA426" i="1"/>
  <c r="EC273" i="1"/>
  <c r="ED273" i="1" s="1"/>
  <c r="EC364" i="1"/>
  <c r="EC241" i="1"/>
  <c r="EC240" i="1"/>
  <c r="EC249" i="1"/>
  <c r="ED249" i="1" s="1"/>
  <c r="EB256" i="1"/>
  <c r="EC266" i="1"/>
  <c r="EB273" i="1"/>
  <c r="EC272" i="1"/>
  <c r="EJ321" i="1"/>
  <c r="EB355" i="1"/>
  <c r="EB364" i="1"/>
  <c r="EB369" i="1"/>
  <c r="EC372" i="1"/>
  <c r="EC377" i="1"/>
  <c r="EC375" i="1"/>
  <c r="ED375" i="1" s="1"/>
  <c r="EC374" i="1"/>
  <c r="EC380" i="1"/>
  <c r="ED380" i="1" s="1"/>
  <c r="DZ416" i="1"/>
  <c r="DZ426" i="1"/>
  <c r="EB240" i="1"/>
  <c r="EA256" i="1"/>
  <c r="EB272" i="1"/>
  <c r="EC285" i="1"/>
  <c r="ED285" i="1" s="1"/>
  <c r="EE318" i="1"/>
  <c r="EA369" i="1"/>
  <c r="EB372" i="1"/>
  <c r="EB377" i="1"/>
  <c r="EC376" i="1"/>
  <c r="EB375" i="1"/>
  <c r="EB374" i="1"/>
  <c r="EC381" i="1"/>
  <c r="EB380" i="1"/>
  <c r="EC379" i="1"/>
  <c r="EE388" i="1"/>
  <c r="EE395" i="1"/>
  <c r="EE405" i="1"/>
  <c r="EC428" i="1"/>
  <c r="ED428" i="1" s="1"/>
  <c r="EB241" i="1"/>
  <c r="EB249" i="1"/>
  <c r="EB266" i="1"/>
  <c r="EA273" i="1"/>
  <c r="EC277" i="1"/>
  <c r="EC279" i="1"/>
  <c r="EC290" i="1"/>
  <c r="EC304" i="1"/>
  <c r="ED304" i="1" s="1"/>
  <c r="EA355" i="1"/>
  <c r="EA364" i="1"/>
  <c r="EA241" i="1"/>
  <c r="EA240" i="1"/>
  <c r="EA249" i="1"/>
  <c r="EA266" i="1"/>
  <c r="EA272" i="1"/>
  <c r="EB277" i="1"/>
  <c r="EB279" i="1"/>
  <c r="EC282" i="1"/>
  <c r="EB285" i="1"/>
  <c r="EB290" i="1"/>
  <c r="EC305" i="1"/>
  <c r="EB304" i="1"/>
  <c r="EC308" i="1"/>
  <c r="EA372" i="1"/>
  <c r="EA377" i="1"/>
  <c r="EB376" i="1"/>
  <c r="EA375" i="1"/>
  <c r="EA374" i="1"/>
  <c r="EB381" i="1"/>
  <c r="EA380" i="1"/>
  <c r="EB379" i="1"/>
  <c r="EC383" i="1"/>
  <c r="EC389" i="1"/>
  <c r="EC387" i="1"/>
  <c r="ED387" i="1" s="1"/>
  <c r="EC393" i="1"/>
  <c r="EC401" i="1"/>
  <c r="ED401" i="1" s="1"/>
  <c r="EE404" i="1"/>
  <c r="EB428" i="1"/>
  <c r="EJ241" i="1"/>
  <c r="DZ249" i="1"/>
  <c r="ED328" i="1"/>
  <c r="EB383" i="1"/>
  <c r="EB389" i="1"/>
  <c r="EB387" i="1"/>
  <c r="EB393" i="1"/>
  <c r="EB401" i="1"/>
  <c r="ED403" i="1"/>
  <c r="ED417" i="1"/>
  <c r="EA383" i="1"/>
  <c r="EA389" i="1"/>
  <c r="EA387" i="1"/>
  <c r="EA393" i="1"/>
  <c r="EA401" i="1"/>
  <c r="ED237" i="1"/>
  <c r="ED352" i="1"/>
  <c r="ED362" i="1"/>
  <c r="EC433" i="1"/>
  <c r="ED433" i="1" s="1"/>
  <c r="EB433" i="1"/>
  <c r="EA433" i="1"/>
  <c r="EE439" i="1"/>
  <c r="EE438" i="1"/>
  <c r="EE437" i="1"/>
  <c r="EE436" i="1"/>
  <c r="EE435" i="1"/>
  <c r="EE434" i="1"/>
  <c r="EE432" i="1"/>
  <c r="EE431" i="1"/>
  <c r="EE430" i="1"/>
  <c r="EE429" i="1"/>
  <c r="EE427" i="1"/>
  <c r="EE426" i="1"/>
  <c r="EE370" i="1"/>
  <c r="EE380" i="1"/>
  <c r="EE401" i="1"/>
  <c r="EE420" i="1"/>
  <c r="EE331" i="1"/>
  <c r="ED256" i="1"/>
  <c r="EE329" i="1"/>
  <c r="EE413" i="1"/>
  <c r="EE360" i="1"/>
  <c r="EE387" i="1"/>
  <c r="D24" i="5"/>
  <c r="D79" i="5"/>
  <c r="D80" i="5"/>
  <c r="D85" i="5"/>
  <c r="D86" i="5"/>
  <c r="D87" i="5"/>
  <c r="D90" i="5"/>
  <c r="D94" i="5"/>
  <c r="D95" i="5"/>
  <c r="D97" i="5"/>
  <c r="D100" i="5"/>
  <c r="D101" i="5"/>
  <c r="D102" i="5"/>
  <c r="D103" i="5"/>
  <c r="D105" i="5"/>
  <c r="D112" i="5"/>
  <c r="D113" i="5"/>
  <c r="D114" i="5"/>
  <c r="D115" i="5"/>
  <c r="D116" i="5"/>
  <c r="D117" i="5"/>
  <c r="D118" i="5"/>
  <c r="D122" i="5"/>
  <c r="D124" i="5"/>
  <c r="D125" i="5"/>
  <c r="D127" i="5"/>
  <c r="D129" i="5"/>
  <c r="D130" i="5"/>
  <c r="D131" i="5"/>
  <c r="D133" i="5"/>
  <c r="D134" i="5"/>
  <c r="D135" i="5"/>
  <c r="D137" i="5"/>
  <c r="D138" i="5"/>
  <c r="D142" i="5"/>
  <c r="D143" i="5"/>
  <c r="D144" i="5"/>
  <c r="D145" i="5"/>
  <c r="D147" i="5"/>
  <c r="D150" i="5"/>
  <c r="D151" i="5"/>
  <c r="D152" i="5"/>
  <c r="D153" i="5"/>
  <c r="D155" i="5"/>
  <c r="D157" i="5"/>
  <c r="D158" i="5"/>
  <c r="D160" i="5"/>
  <c r="D162" i="5"/>
  <c r="D164" i="5"/>
  <c r="D166" i="5"/>
  <c r="D167" i="5"/>
  <c r="D168" i="5"/>
  <c r="D169" i="5"/>
  <c r="D170" i="5"/>
  <c r="D172" i="5"/>
  <c r="D174" i="5"/>
  <c r="D175" i="5"/>
  <c r="D177" i="5"/>
  <c r="D178" i="5"/>
  <c r="D179" i="5"/>
  <c r="D181" i="5"/>
  <c r="D183" i="5"/>
  <c r="D185" i="5"/>
  <c r="D186" i="5"/>
  <c r="D193" i="5"/>
  <c r="D194" i="5"/>
  <c r="D195" i="5"/>
  <c r="D200" i="5"/>
  <c r="D205" i="5"/>
  <c r="D207" i="5"/>
  <c r="D209" i="5"/>
  <c r="D210" i="5"/>
  <c r="D213" i="5"/>
  <c r="D216" i="5"/>
  <c r="D217" i="5"/>
  <c r="D219" i="5"/>
  <c r="D221" i="5"/>
  <c r="D223" i="5"/>
  <c r="D224" i="5"/>
  <c r="D225" i="5"/>
  <c r="D247" i="5"/>
  <c r="D249" i="5"/>
  <c r="D250" i="5"/>
  <c r="D251" i="5"/>
  <c r="D253" i="5"/>
  <c r="D265" i="5"/>
  <c r="DY365" i="1"/>
  <c r="DY366" i="1"/>
  <c r="DY367" i="1"/>
  <c r="DY368" i="1"/>
  <c r="DY371" i="1"/>
  <c r="DY373" i="1"/>
  <c r="DY378" i="1"/>
  <c r="DY382" i="1"/>
  <c r="DY384" i="1"/>
  <c r="DY385" i="1"/>
  <c r="DY386" i="1"/>
  <c r="DY390" i="1"/>
  <c r="DY391" i="1"/>
  <c r="DY392" i="1"/>
  <c r="DY394" i="1"/>
  <c r="DY396" i="1"/>
  <c r="DY397" i="1"/>
  <c r="DY398" i="1"/>
  <c r="DY399" i="1"/>
  <c r="DY400" i="1"/>
  <c r="DY402" i="1"/>
  <c r="DY406" i="1"/>
  <c r="DY407" i="1"/>
  <c r="DY408" i="1"/>
  <c r="DY410" i="1"/>
  <c r="DY411" i="1"/>
  <c r="DY412" i="1"/>
  <c r="DY414" i="1"/>
  <c r="DY415" i="1"/>
  <c r="DY418" i="1"/>
  <c r="DY419" i="1"/>
  <c r="DY421" i="1"/>
  <c r="DY422" i="1"/>
  <c r="DY423" i="1"/>
  <c r="DY424" i="1"/>
  <c r="DY425" i="1"/>
  <c r="EF365" i="1"/>
  <c r="EG365" i="1" s="1"/>
  <c r="EF366" i="1"/>
  <c r="EG366" i="1" s="1"/>
  <c r="EF367" i="1"/>
  <c r="EG367" i="1" s="1"/>
  <c r="EF368" i="1"/>
  <c r="EG368" i="1" s="1"/>
  <c r="EF371" i="1"/>
  <c r="EG371" i="1" s="1"/>
  <c r="EF373" i="1"/>
  <c r="EG373" i="1" s="1"/>
  <c r="EF378" i="1"/>
  <c r="EG378" i="1" s="1"/>
  <c r="EF382" i="1"/>
  <c r="EG382" i="1" s="1"/>
  <c r="EF384" i="1"/>
  <c r="EG384" i="1" s="1"/>
  <c r="EF385" i="1"/>
  <c r="EG385" i="1" s="1"/>
  <c r="EF386" i="1"/>
  <c r="EG386" i="1" s="1"/>
  <c r="EF390" i="1"/>
  <c r="EG390" i="1" s="1"/>
  <c r="EF391" i="1"/>
  <c r="EG391" i="1" s="1"/>
  <c r="EF392" i="1"/>
  <c r="EG392" i="1" s="1"/>
  <c r="EF394" i="1"/>
  <c r="EG394" i="1" s="1"/>
  <c r="EF396" i="1"/>
  <c r="EG396" i="1" s="1"/>
  <c r="EF397" i="1"/>
  <c r="EG397" i="1" s="1"/>
  <c r="EF398" i="1"/>
  <c r="EG398" i="1" s="1"/>
  <c r="EF399" i="1"/>
  <c r="EG399" i="1" s="1"/>
  <c r="EF400" i="1"/>
  <c r="EG400" i="1" s="1"/>
  <c r="EF402" i="1"/>
  <c r="EG402" i="1" s="1"/>
  <c r="EF406" i="1"/>
  <c r="EG406" i="1" s="1"/>
  <c r="EF407" i="1"/>
  <c r="EG407" i="1" s="1"/>
  <c r="EF408" i="1"/>
  <c r="EG408" i="1" s="1"/>
  <c r="EF410" i="1"/>
  <c r="EG410" i="1" s="1"/>
  <c r="EF411" i="1"/>
  <c r="EG411" i="1" s="1"/>
  <c r="EF412" i="1"/>
  <c r="EG412" i="1" s="1"/>
  <c r="EF414" i="1"/>
  <c r="EG414" i="1" s="1"/>
  <c r="EF415" i="1"/>
  <c r="EG415" i="1" s="1"/>
  <c r="EF418" i="1"/>
  <c r="EG418" i="1" s="1"/>
  <c r="EF419" i="1"/>
  <c r="EG419" i="1" s="1"/>
  <c r="EF421" i="1"/>
  <c r="EG421" i="1" s="1"/>
  <c r="EF422" i="1"/>
  <c r="EG422" i="1" s="1"/>
  <c r="EF423" i="1"/>
  <c r="EG423" i="1" s="1"/>
  <c r="EF424" i="1"/>
  <c r="EG424" i="1" s="1"/>
  <c r="EF425" i="1"/>
  <c r="EG425" i="1" s="1"/>
  <c r="E624" i="5"/>
  <c r="D624" i="5"/>
  <c r="E623" i="5"/>
  <c r="D623" i="5"/>
  <c r="E622" i="5"/>
  <c r="D622" i="5"/>
  <c r="E620" i="5"/>
  <c r="D620" i="5"/>
  <c r="E619" i="5"/>
  <c r="D619" i="5"/>
  <c r="E618" i="5"/>
  <c r="D618" i="5"/>
  <c r="E617" i="5"/>
  <c r="D617" i="5"/>
  <c r="E616" i="5"/>
  <c r="D616" i="5"/>
  <c r="E615" i="5"/>
  <c r="D615" i="5"/>
  <c r="E613" i="5"/>
  <c r="D613" i="5"/>
  <c r="E612" i="5"/>
  <c r="D612" i="5"/>
  <c r="E609" i="5"/>
  <c r="D609" i="5"/>
  <c r="E608" i="5"/>
  <c r="D608" i="5"/>
  <c r="E607" i="5"/>
  <c r="D607" i="5"/>
  <c r="E606" i="5"/>
  <c r="D606" i="5"/>
  <c r="E603" i="5"/>
  <c r="D603" i="5"/>
  <c r="E602" i="5"/>
  <c r="D602" i="5"/>
  <c r="E601" i="5"/>
  <c r="D601" i="5"/>
  <c r="E600" i="5"/>
  <c r="D600" i="5"/>
  <c r="E599" i="5"/>
  <c r="D599" i="5"/>
  <c r="E598" i="5"/>
  <c r="D598" i="5"/>
  <c r="E596" i="5"/>
  <c r="D596" i="5"/>
  <c r="E594" i="5"/>
  <c r="D594" i="5"/>
  <c r="E593" i="5"/>
  <c r="D593" i="5"/>
  <c r="E592" i="5"/>
  <c r="D592" i="5"/>
  <c r="E589" i="5"/>
  <c r="D589" i="5"/>
  <c r="E579" i="5"/>
  <c r="D579" i="5"/>
  <c r="E575" i="5"/>
  <c r="D575" i="5"/>
  <c r="E526" i="5"/>
  <c r="D526" i="5"/>
  <c r="E509" i="5"/>
  <c r="D509" i="5"/>
  <c r="E502" i="5"/>
  <c r="D502" i="5"/>
  <c r="E436" i="5"/>
  <c r="D436" i="5"/>
  <c r="E265" i="5"/>
  <c r="E253" i="5"/>
  <c r="E251" i="5"/>
  <c r="E250" i="5"/>
  <c r="E249" i="5"/>
  <c r="E247" i="5"/>
  <c r="E225" i="5"/>
  <c r="E224" i="5"/>
  <c r="E223" i="5"/>
  <c r="E221" i="5"/>
  <c r="E219" i="5"/>
  <c r="E217" i="5"/>
  <c r="E216" i="5"/>
  <c r="E213" i="5"/>
  <c r="E210" i="5"/>
  <c r="E209" i="5"/>
  <c r="E207" i="5"/>
  <c r="E205" i="5"/>
  <c r="E200" i="5"/>
  <c r="E195" i="5"/>
  <c r="E194" i="5"/>
  <c r="E193" i="5"/>
  <c r="E186" i="5"/>
  <c r="E185" i="5"/>
  <c r="E183" i="5"/>
  <c r="E181" i="5"/>
  <c r="E179" i="5"/>
  <c r="E178" i="5"/>
  <c r="E177" i="5"/>
  <c r="E175" i="5"/>
  <c r="E174" i="5"/>
  <c r="E172" i="5"/>
  <c r="E170" i="5"/>
  <c r="E169" i="5"/>
  <c r="E168" i="5"/>
  <c r="E167" i="5"/>
  <c r="E166" i="5"/>
  <c r="E164" i="5"/>
  <c r="E162" i="5"/>
  <c r="E160" i="5"/>
  <c r="E158" i="5"/>
  <c r="E157" i="5"/>
  <c r="E155" i="5"/>
  <c r="E153" i="5"/>
  <c r="E152" i="5"/>
  <c r="E151" i="5"/>
  <c r="E150" i="5"/>
  <c r="E147" i="5"/>
  <c r="E145" i="5"/>
  <c r="E144" i="5"/>
  <c r="E143" i="5"/>
  <c r="E142" i="5"/>
  <c r="E138" i="5"/>
  <c r="E137" i="5"/>
  <c r="E135" i="5"/>
  <c r="E134" i="5"/>
  <c r="E133" i="5"/>
  <c r="E131" i="5"/>
  <c r="E130" i="5"/>
  <c r="E129" i="5"/>
  <c r="E127" i="5"/>
  <c r="E125" i="5"/>
  <c r="E124" i="5"/>
  <c r="E122" i="5"/>
  <c r="E118" i="5"/>
  <c r="E117" i="5"/>
  <c r="E116" i="5"/>
  <c r="E115" i="5"/>
  <c r="E114" i="5"/>
  <c r="E113" i="5"/>
  <c r="E112" i="5"/>
  <c r="E105" i="5"/>
  <c r="E103" i="5"/>
  <c r="E102" i="5"/>
  <c r="E101" i="5"/>
  <c r="E100" i="5"/>
  <c r="E97" i="5"/>
  <c r="E95" i="5"/>
  <c r="E94" i="5"/>
  <c r="E90" i="5"/>
  <c r="E87" i="5"/>
  <c r="E86" i="5"/>
  <c r="E85" i="5"/>
  <c r="E80" i="5"/>
  <c r="E79" i="5"/>
  <c r="O1675" i="6"/>
  <c r="O1674" i="6"/>
  <c r="O1673" i="6"/>
  <c r="O1672" i="6"/>
  <c r="O1671" i="6"/>
  <c r="O1670" i="6"/>
  <c r="O1669" i="6"/>
  <c r="O1668" i="6"/>
  <c r="O1667" i="6"/>
  <c r="O1666" i="6"/>
  <c r="O1665" i="6"/>
  <c r="O1664" i="6"/>
  <c r="O1663" i="6"/>
  <c r="O1662" i="6"/>
  <c r="O1661" i="6"/>
  <c r="O1660" i="6"/>
  <c r="O1659" i="6"/>
  <c r="O1658" i="6"/>
  <c r="O1657" i="6"/>
  <c r="O1656" i="6"/>
  <c r="O1655" i="6"/>
  <c r="O1654" i="6"/>
  <c r="O1653" i="6"/>
  <c r="O1652" i="6"/>
  <c r="O1651" i="6"/>
  <c r="O1650" i="6"/>
  <c r="O1649" i="6"/>
  <c r="O1648" i="6"/>
  <c r="O1647" i="6"/>
  <c r="O1646" i="6"/>
  <c r="O1645" i="6"/>
  <c r="O1644" i="6"/>
  <c r="O1643" i="6"/>
  <c r="O1642" i="6"/>
  <c r="O1641" i="6"/>
  <c r="O1640" i="6"/>
  <c r="O1639" i="6"/>
  <c r="O1638" i="6"/>
  <c r="O1637" i="6"/>
  <c r="O1636" i="6"/>
  <c r="O1635" i="6"/>
  <c r="O1634" i="6"/>
  <c r="O1633" i="6"/>
  <c r="O1632" i="6"/>
  <c r="O1631" i="6"/>
  <c r="O1630" i="6"/>
  <c r="O1629" i="6"/>
  <c r="O1628" i="6"/>
  <c r="O1627" i="6"/>
  <c r="O1626" i="6"/>
  <c r="O1625" i="6"/>
  <c r="O1624" i="6"/>
  <c r="O1623" i="6"/>
  <c r="O1622" i="6"/>
  <c r="O1621" i="6"/>
  <c r="O1620" i="6"/>
  <c r="O1619" i="6"/>
  <c r="O1618" i="6"/>
  <c r="O1617" i="6"/>
  <c r="O1616" i="6"/>
  <c r="O1615" i="6"/>
  <c r="O1614" i="6"/>
  <c r="O1613" i="6"/>
  <c r="O1612" i="6"/>
  <c r="O1611" i="6"/>
  <c r="O1610" i="6"/>
  <c r="O1609" i="6"/>
  <c r="O1608" i="6"/>
  <c r="O1607" i="6"/>
  <c r="O1606" i="6"/>
  <c r="O1605" i="6"/>
  <c r="O1604" i="6"/>
  <c r="O1603" i="6"/>
  <c r="O1602" i="6"/>
  <c r="O1601" i="6"/>
  <c r="O1600" i="6"/>
  <c r="O1599" i="6"/>
  <c r="O1598" i="6"/>
  <c r="O1597" i="6"/>
  <c r="O1596" i="6"/>
  <c r="O1595" i="6"/>
  <c r="O1594" i="6"/>
  <c r="O1593" i="6"/>
  <c r="O1592" i="6"/>
  <c r="O1591" i="6"/>
  <c r="O1590" i="6"/>
  <c r="O1589" i="6"/>
  <c r="O1588" i="6"/>
  <c r="O1587" i="6"/>
  <c r="O1586" i="6"/>
  <c r="O1585" i="6"/>
  <c r="O1584" i="6"/>
  <c r="O1269" i="6"/>
  <c r="O1268" i="6"/>
  <c r="O1267" i="6"/>
  <c r="O1266" i="6"/>
  <c r="O1265" i="6"/>
  <c r="O1264" i="6"/>
  <c r="O1263" i="6"/>
  <c r="O1262" i="6"/>
  <c r="O1261" i="6"/>
  <c r="O1260" i="6"/>
  <c r="O1259" i="6"/>
  <c r="O1258" i="6"/>
  <c r="O1257" i="6"/>
  <c r="O1256" i="6"/>
  <c r="O1255" i="6"/>
  <c r="O1254" i="6"/>
  <c r="O1253" i="6"/>
  <c r="O1252" i="6"/>
  <c r="O1251" i="6"/>
  <c r="O1250" i="6"/>
  <c r="O1249" i="6"/>
  <c r="O1248" i="6"/>
  <c r="O1247" i="6"/>
  <c r="O1246" i="6"/>
  <c r="O1245" i="6"/>
  <c r="O1244" i="6"/>
  <c r="O1243" i="6"/>
  <c r="O1242" i="6"/>
  <c r="O1241" i="6"/>
  <c r="O1240" i="6"/>
  <c r="O1239" i="6"/>
  <c r="O1238" i="6"/>
  <c r="O1237" i="6"/>
  <c r="O1236" i="6"/>
  <c r="O1235" i="6"/>
  <c r="O1234" i="6"/>
  <c r="O1233" i="6"/>
  <c r="O1232" i="6"/>
  <c r="O1231" i="6"/>
  <c r="O1230" i="6"/>
  <c r="O1229" i="6"/>
  <c r="O1228" i="6"/>
  <c r="O1227" i="6"/>
  <c r="O1226" i="6"/>
  <c r="O1225" i="6"/>
  <c r="O1224" i="6"/>
  <c r="O1223" i="6"/>
  <c r="O1222" i="6"/>
  <c r="O1221" i="6"/>
  <c r="O1220" i="6"/>
  <c r="O1219" i="6"/>
  <c r="O1218" i="6"/>
  <c r="O1217" i="6"/>
  <c r="O1216" i="6"/>
  <c r="O1215" i="6"/>
  <c r="O1214" i="6"/>
  <c r="O1213" i="6"/>
  <c r="O1212" i="6"/>
  <c r="O1211" i="6"/>
  <c r="O1210" i="6"/>
  <c r="O1209" i="6"/>
  <c r="O1208" i="6"/>
  <c r="O1207" i="6"/>
  <c r="O1206" i="6"/>
  <c r="O1205" i="6"/>
  <c r="O1204" i="6"/>
  <c r="O1203" i="6"/>
  <c r="O1202" i="6"/>
  <c r="O1201" i="6"/>
  <c r="O1200" i="6"/>
  <c r="O1199" i="6"/>
  <c r="O1198" i="6"/>
  <c r="O1197" i="6"/>
  <c r="O1196" i="6"/>
  <c r="O1195" i="6"/>
  <c r="O1194" i="6"/>
  <c r="O1193" i="6"/>
  <c r="O1192" i="6"/>
  <c r="O1191" i="6"/>
  <c r="O1190" i="6"/>
  <c r="O1189" i="6"/>
  <c r="O1188" i="6"/>
  <c r="O1187" i="6"/>
  <c r="O1186" i="6"/>
  <c r="O1185" i="6"/>
  <c r="O1184" i="6"/>
  <c r="O1183" i="6"/>
  <c r="O1182" i="6"/>
  <c r="O1181" i="6"/>
  <c r="O1180" i="6"/>
  <c r="O1179" i="6"/>
  <c r="O1178" i="6"/>
  <c r="O1177" i="6"/>
  <c r="O1176" i="6"/>
  <c r="O1175" i="6"/>
  <c r="O1174" i="6"/>
  <c r="O1173" i="6"/>
  <c r="O1172" i="6"/>
  <c r="O1171" i="6"/>
  <c r="O1170" i="6"/>
  <c r="O1169" i="6"/>
  <c r="O1168" i="6"/>
  <c r="O1167" i="6"/>
  <c r="O1166" i="6"/>
  <c r="O1165" i="6"/>
  <c r="O1164" i="6"/>
  <c r="O1163" i="6"/>
  <c r="O1162" i="6"/>
  <c r="O1161" i="6"/>
  <c r="O1160" i="6"/>
  <c r="O1159" i="6"/>
  <c r="O1158" i="6"/>
  <c r="O1157" i="6"/>
  <c r="O1156" i="6"/>
  <c r="O1155" i="6"/>
  <c r="O1154" i="6"/>
  <c r="O1153" i="6"/>
  <c r="O1152" i="6"/>
  <c r="O1151" i="6"/>
  <c r="O1150" i="6"/>
  <c r="O1149" i="6"/>
  <c r="O1148" i="6"/>
  <c r="O1147" i="6"/>
  <c r="O1146" i="6"/>
  <c r="O1145" i="6"/>
  <c r="O1144" i="6"/>
  <c r="O1143" i="6"/>
  <c r="O1142" i="6"/>
  <c r="O1141" i="6"/>
  <c r="O1140" i="6"/>
  <c r="O1139" i="6"/>
  <c r="O1138" i="6"/>
  <c r="O1137" i="6"/>
  <c r="O1136" i="6"/>
  <c r="O1135" i="6"/>
  <c r="O1134" i="6"/>
  <c r="O1133" i="6"/>
  <c r="O1132" i="6"/>
  <c r="O1131" i="6"/>
  <c r="O1130" i="6"/>
  <c r="O1129" i="6"/>
  <c r="O1128" i="6"/>
  <c r="O1127" i="6"/>
  <c r="O1126" i="6"/>
  <c r="O1125" i="6"/>
  <c r="O1124" i="6"/>
  <c r="O1123" i="6"/>
  <c r="O1122" i="6"/>
  <c r="O1121" i="6"/>
  <c r="O1120" i="6"/>
  <c r="O1119" i="6"/>
  <c r="O1118" i="6"/>
  <c r="O1117" i="6"/>
  <c r="O1116" i="6"/>
  <c r="O1115" i="6"/>
  <c r="O1114" i="6"/>
  <c r="O1113" i="6"/>
  <c r="O1112" i="6"/>
  <c r="O1111" i="6"/>
  <c r="O1110" i="6"/>
  <c r="O1109" i="6"/>
  <c r="O1108" i="6"/>
  <c r="O1107" i="6"/>
  <c r="O1106" i="6"/>
  <c r="O1105" i="6"/>
  <c r="O1104" i="6"/>
  <c r="O1103" i="6"/>
  <c r="O1102" i="6"/>
  <c r="O1101" i="6"/>
  <c r="O1100" i="6"/>
  <c r="O1099" i="6"/>
  <c r="O1098" i="6"/>
  <c r="O1097" i="6"/>
  <c r="O1096" i="6"/>
  <c r="O1095" i="6"/>
  <c r="O1094" i="6"/>
  <c r="O1093" i="6"/>
  <c r="O1092" i="6"/>
  <c r="O1091" i="6"/>
  <c r="O1090" i="6"/>
  <c r="O1089" i="6"/>
  <c r="O1088" i="6"/>
  <c r="O1087" i="6"/>
  <c r="O1086" i="6"/>
  <c r="O1085" i="6"/>
  <c r="O1084" i="6"/>
  <c r="O1083" i="6"/>
  <c r="O1082" i="6"/>
  <c r="O1081" i="6"/>
  <c r="O1080" i="6"/>
  <c r="O1079" i="6"/>
  <c r="O1078" i="6"/>
  <c r="O1077" i="6"/>
  <c r="O1076" i="6"/>
  <c r="O1075" i="6"/>
  <c r="O1074" i="6"/>
  <c r="O1073" i="6"/>
  <c r="O1072" i="6"/>
  <c r="O1071" i="6"/>
  <c r="O1070" i="6"/>
  <c r="O1069" i="6"/>
  <c r="O1068" i="6"/>
  <c r="O1067" i="6"/>
  <c r="O1066" i="6"/>
  <c r="O1065" i="6"/>
  <c r="O1064" i="6"/>
  <c r="O1063" i="6"/>
  <c r="O1062" i="6"/>
  <c r="O1061" i="6"/>
  <c r="O1060" i="6"/>
  <c r="O1059" i="6"/>
  <c r="O1058" i="6"/>
  <c r="O1057" i="6"/>
  <c r="O1056" i="6"/>
  <c r="O1055" i="6"/>
  <c r="O1054" i="6"/>
  <c r="O1053" i="6"/>
  <c r="O1052" i="6"/>
  <c r="O1051" i="6"/>
  <c r="O1050" i="6"/>
  <c r="O1049" i="6"/>
  <c r="O1048" i="6"/>
  <c r="O1047" i="6"/>
  <c r="O1046" i="6"/>
  <c r="O1045" i="6"/>
  <c r="O1044" i="6"/>
  <c r="O1043" i="6"/>
  <c r="O1042" i="6"/>
  <c r="O1041" i="6"/>
  <c r="O1040" i="6"/>
  <c r="O1039" i="6"/>
  <c r="O1038" i="6"/>
  <c r="O1037" i="6"/>
  <c r="O1036" i="6"/>
  <c r="O1035" i="6"/>
  <c r="O1034" i="6"/>
  <c r="O1033" i="6"/>
  <c r="O1032" i="6"/>
  <c r="O1031" i="6"/>
  <c r="O1030" i="6"/>
  <c r="O1029" i="6"/>
  <c r="O1028" i="6"/>
  <c r="O1027" i="6"/>
  <c r="O1026" i="6"/>
  <c r="O1025" i="6"/>
  <c r="O1024" i="6"/>
  <c r="O1023" i="6"/>
  <c r="O1022" i="6"/>
  <c r="O1021" i="6"/>
  <c r="O1020" i="6"/>
  <c r="O1019" i="6"/>
  <c r="O1018" i="6"/>
  <c r="O1017" i="6"/>
  <c r="O1016" i="6"/>
  <c r="O1015" i="6"/>
  <c r="O1014" i="6"/>
  <c r="O1013" i="6"/>
  <c r="O1012" i="6"/>
  <c r="O1011" i="6"/>
  <c r="O1010" i="6"/>
  <c r="O1009" i="6"/>
  <c r="O1008" i="6"/>
  <c r="O1007" i="6"/>
  <c r="O1006" i="6"/>
  <c r="O1005" i="6"/>
  <c r="O1004" i="6"/>
  <c r="O1003" i="6"/>
  <c r="O1002" i="6"/>
  <c r="O1001"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E24" i="5"/>
  <c r="J271" i="5"/>
  <c r="G8" i="6"/>
  <c r="DY330" i="1"/>
  <c r="EF330" i="1"/>
  <c r="EG330" i="1" s="1"/>
  <c r="DY332" i="1"/>
  <c r="EF332" i="1"/>
  <c r="EG332" i="1" s="1"/>
  <c r="DY333" i="1"/>
  <c r="EF333" i="1"/>
  <c r="EG333" i="1" s="1"/>
  <c r="DY334" i="1"/>
  <c r="EF334" i="1"/>
  <c r="EG334" i="1" s="1"/>
  <c r="DY335" i="1"/>
  <c r="EF335" i="1"/>
  <c r="EG335" i="1" s="1"/>
  <c r="DY336" i="1"/>
  <c r="EF336" i="1"/>
  <c r="EG336" i="1" s="1"/>
  <c r="DY337" i="1"/>
  <c r="EF337" i="1"/>
  <c r="EG337" i="1" s="1"/>
  <c r="DY338" i="1"/>
  <c r="EF338" i="1"/>
  <c r="EG338" i="1" s="1"/>
  <c r="DY339" i="1"/>
  <c r="EF339" i="1"/>
  <c r="EG339" i="1" s="1"/>
  <c r="DY340" i="1"/>
  <c r="EF340" i="1"/>
  <c r="EG340" i="1" s="1"/>
  <c r="DY341" i="1"/>
  <c r="EF341" i="1"/>
  <c r="EG341" i="1" s="1"/>
  <c r="DY342" i="1"/>
  <c r="EF342" i="1"/>
  <c r="EG342" i="1" s="1"/>
  <c r="DY343" i="1"/>
  <c r="EF343" i="1"/>
  <c r="EG343" i="1" s="1"/>
  <c r="DY344" i="1"/>
  <c r="EF344" i="1"/>
  <c r="EG344" i="1" s="1"/>
  <c r="DY345" i="1"/>
  <c r="EF345" i="1"/>
  <c r="EG345" i="1" s="1"/>
  <c r="DY346" i="1"/>
  <c r="EF346" i="1"/>
  <c r="EG346" i="1" s="1"/>
  <c r="DY347" i="1"/>
  <c r="EF347" i="1"/>
  <c r="EG347" i="1" s="1"/>
  <c r="DY348" i="1"/>
  <c r="EF348" i="1"/>
  <c r="EG348" i="1" s="1"/>
  <c r="DY349" i="1"/>
  <c r="EF349" i="1"/>
  <c r="EG349" i="1" s="1"/>
  <c r="DY351" i="1"/>
  <c r="EF351" i="1"/>
  <c r="EG351" i="1" s="1"/>
  <c r="DY354" i="1"/>
  <c r="EF354" i="1"/>
  <c r="EG354" i="1" s="1"/>
  <c r="DY356" i="1"/>
  <c r="EF356" i="1"/>
  <c r="EG356" i="1" s="1"/>
  <c r="DY357" i="1"/>
  <c r="EF357" i="1"/>
  <c r="EG357" i="1" s="1"/>
  <c r="DY358" i="1"/>
  <c r="EF358" i="1"/>
  <c r="EG358" i="1" s="1"/>
  <c r="DY359" i="1"/>
  <c r="EF359" i="1"/>
  <c r="EG359" i="1" s="1"/>
  <c r="DY361" i="1"/>
  <c r="EF361" i="1"/>
  <c r="EG361" i="1" s="1"/>
  <c r="DY363" i="1"/>
  <c r="EF363" i="1"/>
  <c r="EG363" i="1" s="1"/>
  <c r="EE375" i="1" l="1"/>
  <c r="EE304" i="1"/>
  <c r="EE428" i="1"/>
  <c r="EE389" i="1"/>
  <c r="ED389" i="1"/>
  <c r="ED381" i="1"/>
  <c r="EE381" i="1"/>
  <c r="ED383" i="1"/>
  <c r="EE383" i="1"/>
  <c r="EE377" i="1"/>
  <c r="ED377" i="1"/>
  <c r="EE266" i="1"/>
  <c r="ED266" i="1"/>
  <c r="EE372" i="1"/>
  <c r="ED372" i="1"/>
  <c r="ED308" i="1"/>
  <c r="EE290" i="1"/>
  <c r="ED290" i="1"/>
  <c r="ED376" i="1"/>
  <c r="EE376" i="1"/>
  <c r="EE369" i="1"/>
  <c r="ED369" i="1"/>
  <c r="ED305" i="1"/>
  <c r="EE305" i="1"/>
  <c r="EE279" i="1"/>
  <c r="ED279" i="1"/>
  <c r="ED240" i="1"/>
  <c r="EE355" i="1"/>
  <c r="ED355" i="1"/>
  <c r="ED277" i="1"/>
  <c r="EE277" i="1"/>
  <c r="ED241" i="1"/>
  <c r="EE393" i="1"/>
  <c r="ED393" i="1"/>
  <c r="ED379" i="1"/>
  <c r="EE379" i="1"/>
  <c r="EE364" i="1"/>
  <c r="ED364" i="1"/>
  <c r="EE433" i="1"/>
  <c r="ED282" i="1"/>
  <c r="EE282" i="1"/>
  <c r="EE374" i="1"/>
  <c r="ED374" i="1"/>
  <c r="ED272" i="1"/>
  <c r="EB356" i="1"/>
  <c r="EC421" i="1"/>
  <c r="ED421" i="1" s="1"/>
  <c r="EC419" i="1"/>
  <c r="ED419" i="1" s="1"/>
  <c r="EA418" i="1"/>
  <c r="EB412" i="1"/>
  <c r="EB410" i="1"/>
  <c r="EA408" i="1"/>
  <c r="DZ402" i="1"/>
  <c r="EC399" i="1"/>
  <c r="ED399" i="1" s="1"/>
  <c r="EA397" i="1"/>
  <c r="EB386" i="1"/>
  <c r="DZ378" i="1"/>
  <c r="DZ422" i="1"/>
  <c r="EB414" i="1"/>
  <c r="DZ406" i="1"/>
  <c r="EB398" i="1"/>
  <c r="DZ390" i="1"/>
  <c r="DZ382" i="1"/>
  <c r="EC366" i="1"/>
  <c r="ED366" i="1" s="1"/>
  <c r="EB348" i="1"/>
  <c r="EB336" i="1"/>
  <c r="EB425" i="1"/>
  <c r="EC423" i="1"/>
  <c r="ED423" i="1" s="1"/>
  <c r="EB421" i="1"/>
  <c r="EB419" i="1"/>
  <c r="DZ418" i="1"/>
  <c r="DZ412" i="1"/>
  <c r="DZ410" i="1"/>
  <c r="DZ408" i="1"/>
  <c r="EB399" i="1"/>
  <c r="EC394" i="1"/>
  <c r="ED394" i="1" s="1"/>
  <c r="EC391" i="1"/>
  <c r="ED391" i="1" s="1"/>
  <c r="DZ386" i="1"/>
  <c r="EB371" i="1"/>
  <c r="DZ397" i="1"/>
  <c r="EA365" i="1"/>
  <c r="EB344" i="1"/>
  <c r="EB340" i="1"/>
  <c r="EB332" i="1"/>
  <c r="EB363" i="1"/>
  <c r="EB359" i="1"/>
  <c r="EB351" i="1"/>
  <c r="EB347" i="1"/>
  <c r="EB343" i="1"/>
  <c r="EB339" i="1"/>
  <c r="EB335" i="1"/>
  <c r="EA425" i="1"/>
  <c r="EB423" i="1"/>
  <c r="EA421" i="1"/>
  <c r="EA419" i="1"/>
  <c r="EA399" i="1"/>
  <c r="EB394" i="1"/>
  <c r="EB391" i="1"/>
  <c r="EC373" i="1"/>
  <c r="ED373" i="1" s="1"/>
  <c r="DZ371" i="1"/>
  <c r="EC365" i="1"/>
  <c r="ED365" i="1" s="1"/>
  <c r="EA412" i="1"/>
  <c r="EA396" i="1"/>
  <c r="DZ425" i="1"/>
  <c r="E573" i="5" s="1"/>
  <c r="EA423" i="1"/>
  <c r="DZ421" i="1"/>
  <c r="DZ419" i="1"/>
  <c r="EC415" i="1"/>
  <c r="ED415" i="1" s="1"/>
  <c r="EB411" i="1"/>
  <c r="EC407" i="1"/>
  <c r="ED407" i="1" s="1"/>
  <c r="DZ399" i="1"/>
  <c r="DZ396" i="1"/>
  <c r="EA394" i="1"/>
  <c r="EA391" i="1"/>
  <c r="EA385" i="1"/>
  <c r="EB373" i="1"/>
  <c r="EC367" i="1"/>
  <c r="ED367" i="1" s="1"/>
  <c r="EB365" i="1"/>
  <c r="EC411" i="1"/>
  <c r="ED411" i="1" s="1"/>
  <c r="EC371" i="1"/>
  <c r="ED371" i="1" s="1"/>
  <c r="EB354" i="1"/>
  <c r="EB330" i="1"/>
  <c r="DZ423" i="1"/>
  <c r="EB415" i="1"/>
  <c r="EA411" i="1"/>
  <c r="EB407" i="1"/>
  <c r="DZ394" i="1"/>
  <c r="DZ391" i="1"/>
  <c r="EA373" i="1"/>
  <c r="EB367" i="1"/>
  <c r="DZ365" i="1"/>
  <c r="EA410" i="1"/>
  <c r="EC402" i="1"/>
  <c r="ED402" i="1" s="1"/>
  <c r="EA386" i="1"/>
  <c r="EB334" i="1"/>
  <c r="EA415" i="1"/>
  <c r="DZ411" i="1"/>
  <c r="EA407" i="1"/>
  <c r="EC384" i="1"/>
  <c r="ED384" i="1" s="1"/>
  <c r="EC378" i="1"/>
  <c r="ED378" i="1" s="1"/>
  <c r="DZ373" i="1"/>
  <c r="EA367" i="1"/>
  <c r="EC425" i="1"/>
  <c r="ED425" i="1" s="1"/>
  <c r="DZ385" i="1"/>
  <c r="EB358" i="1"/>
  <c r="EB346" i="1"/>
  <c r="EB342" i="1"/>
  <c r="EB338" i="1"/>
  <c r="EB361" i="1"/>
  <c r="EB357" i="1"/>
  <c r="EB349" i="1"/>
  <c r="EB345" i="1"/>
  <c r="EB341" i="1"/>
  <c r="EB337" i="1"/>
  <c r="EB333" i="1"/>
  <c r="EC424" i="1"/>
  <c r="ED424" i="1" s="1"/>
  <c r="EC418" i="1"/>
  <c r="ED418" i="1" s="1"/>
  <c r="DZ415" i="1"/>
  <c r="DZ407" i="1"/>
  <c r="EB402" i="1"/>
  <c r="EA400" i="1"/>
  <c r="EC397" i="1"/>
  <c r="ED397" i="1" s="1"/>
  <c r="EB378" i="1"/>
  <c r="DZ367" i="1"/>
  <c r="EA424" i="1"/>
  <c r="EC408" i="1"/>
  <c r="ED408" i="1" s="1"/>
  <c r="EB400" i="1"/>
  <c r="DZ392" i="1"/>
  <c r="DZ384" i="1"/>
  <c r="DZ368" i="1"/>
  <c r="EB424" i="1"/>
  <c r="EB418" i="1"/>
  <c r="EC412" i="1"/>
  <c r="ED412" i="1" s="1"/>
  <c r="EB408" i="1"/>
  <c r="EA402" i="1"/>
  <c r="EB397" i="1"/>
  <c r="EC386" i="1"/>
  <c r="ED386" i="1" s="1"/>
  <c r="EA378" i="1"/>
  <c r="EA398" i="1"/>
  <c r="EA414" i="1"/>
  <c r="DZ424" i="1"/>
  <c r="EC422" i="1"/>
  <c r="ED422" i="1" s="1"/>
  <c r="EC410" i="1"/>
  <c r="ED410" i="1" s="1"/>
  <c r="EB392" i="1"/>
  <c r="EB422" i="1"/>
  <c r="DZ414" i="1"/>
  <c r="DZ398" i="1"/>
  <c r="EC382" i="1"/>
  <c r="ED382" i="1" s="1"/>
  <c r="EA371" i="1"/>
  <c r="EA422" i="1"/>
  <c r="EC390" i="1"/>
  <c r="ED390" i="1" s="1"/>
  <c r="EB382" i="1"/>
  <c r="EC406" i="1"/>
  <c r="ED406" i="1" s="1"/>
  <c r="EB390" i="1"/>
  <c r="EC385" i="1"/>
  <c r="ED385" i="1" s="1"/>
  <c r="EA382" i="1"/>
  <c r="EB406" i="1"/>
  <c r="EA390" i="1"/>
  <c r="EB385" i="1"/>
  <c r="EA406" i="1"/>
  <c r="EC398" i="1"/>
  <c r="ED398" i="1" s="1"/>
  <c r="EB366" i="1"/>
  <c r="EC414" i="1"/>
  <c r="ED414" i="1" s="1"/>
  <c r="EA366" i="1"/>
  <c r="DZ400" i="1"/>
  <c r="EB384" i="1"/>
  <c r="DZ366" i="1"/>
  <c r="EA384" i="1"/>
  <c r="EC368" i="1"/>
  <c r="ED368" i="1" s="1"/>
  <c r="EC392" i="1"/>
  <c r="ED392" i="1" s="1"/>
  <c r="EB368" i="1"/>
  <c r="EA368" i="1"/>
  <c r="EA392" i="1"/>
  <c r="EC400" i="1"/>
  <c r="ED400" i="1" s="1"/>
  <c r="F157" i="5"/>
  <c r="F209" i="5"/>
  <c r="F210" i="5"/>
  <c r="F137" i="5"/>
  <c r="EC396" i="1"/>
  <c r="ED396" i="1" s="1"/>
  <c r="EB396" i="1"/>
  <c r="F145" i="5"/>
  <c r="F169" i="5"/>
  <c r="F221" i="5"/>
  <c r="EE421" i="1"/>
  <c r="EE415" i="1"/>
  <c r="F125" i="5"/>
  <c r="F115" i="5"/>
  <c r="F151" i="5"/>
  <c r="F101" i="5"/>
  <c r="F153" i="5"/>
  <c r="F79" i="5"/>
  <c r="F97" i="5"/>
  <c r="F105" i="5"/>
  <c r="F113" i="5"/>
  <c r="F117" i="5"/>
  <c r="F85" i="5"/>
  <c r="F86" i="5"/>
  <c r="F87" i="5"/>
  <c r="F90" i="5"/>
  <c r="F94" i="5"/>
  <c r="F95" i="5"/>
  <c r="F100" i="5"/>
  <c r="F102" i="5"/>
  <c r="F103" i="5"/>
  <c r="F112" i="5"/>
  <c r="F116" i="5"/>
  <c r="F124" i="5"/>
  <c r="F135" i="5"/>
  <c r="F138" i="5"/>
  <c r="F142" i="5"/>
  <c r="F143" i="5"/>
  <c r="F144" i="5"/>
  <c r="F147" i="5"/>
  <c r="F150" i="5"/>
  <c r="F152" i="5"/>
  <c r="F155" i="5"/>
  <c r="F158" i="5"/>
  <c r="F160" i="5"/>
  <c r="F162" i="5"/>
  <c r="F164" i="5"/>
  <c r="F166" i="5"/>
  <c r="F167" i="5"/>
  <c r="F168" i="5"/>
  <c r="F170" i="5"/>
  <c r="F172" i="5"/>
  <c r="F174" i="5"/>
  <c r="F207" i="5"/>
  <c r="F213" i="5"/>
  <c r="F216" i="5"/>
  <c r="F217" i="5"/>
  <c r="F219" i="5"/>
  <c r="F223" i="5"/>
  <c r="F225" i="5"/>
  <c r="F249" i="5"/>
  <c r="F250" i="5"/>
  <c r="F251" i="5"/>
  <c r="F253" i="5"/>
  <c r="F80" i="5"/>
  <c r="F247" i="5"/>
  <c r="F224" i="5"/>
  <c r="F24" i="5"/>
  <c r="F265" i="5"/>
  <c r="F205" i="5"/>
  <c r="F200" i="5"/>
  <c r="F195" i="5"/>
  <c r="F194" i="5"/>
  <c r="F193" i="5"/>
  <c r="F186" i="5"/>
  <c r="F185" i="5"/>
  <c r="F183" i="5"/>
  <c r="F181" i="5"/>
  <c r="F179" i="5"/>
  <c r="F178" i="5"/>
  <c r="F177" i="5"/>
  <c r="F175" i="5"/>
  <c r="F134" i="5"/>
  <c r="F133" i="5"/>
  <c r="F131" i="5"/>
  <c r="F130" i="5"/>
  <c r="F129" i="5"/>
  <c r="F127" i="5"/>
  <c r="F122" i="5"/>
  <c r="F118" i="5"/>
  <c r="F114" i="5"/>
  <c r="EF23" i="1"/>
  <c r="EE419" i="1" l="1"/>
  <c r="EE399" i="1"/>
  <c r="EE373" i="1"/>
  <c r="EE423" i="1"/>
  <c r="D146" i="5"/>
  <c r="E146" i="5"/>
  <c r="EE425" i="1"/>
  <c r="EE365" i="1"/>
  <c r="EE367" i="1"/>
  <c r="EE390" i="1"/>
  <c r="EE384" i="1"/>
  <c r="EE371" i="1"/>
  <c r="EE391" i="1"/>
  <c r="EE408" i="1"/>
  <c r="EE418" i="1"/>
  <c r="EE411" i="1"/>
  <c r="EE385" i="1"/>
  <c r="EE400" i="1"/>
  <c r="EE394" i="1"/>
  <c r="D573" i="5"/>
  <c r="EE382" i="1"/>
  <c r="EE402" i="1"/>
  <c r="EE412" i="1"/>
  <c r="EE422" i="1"/>
  <c r="EE366" i="1"/>
  <c r="EE406" i="1"/>
  <c r="EE424" i="1"/>
  <c r="EE378" i="1"/>
  <c r="EE386" i="1"/>
  <c r="EE397" i="1"/>
  <c r="EE407" i="1"/>
  <c r="EE398" i="1"/>
  <c r="EE410" i="1"/>
  <c r="EE414" i="1"/>
  <c r="EE368" i="1"/>
  <c r="EE392" i="1"/>
  <c r="EE396" i="1"/>
  <c r="H271" i="5"/>
  <c r="E62" i="7"/>
  <c r="F62" i="7"/>
  <c r="G62" i="7"/>
  <c r="H62" i="7"/>
  <c r="I62" i="7"/>
  <c r="J62" i="7"/>
  <c r="E63" i="7"/>
  <c r="F63" i="7"/>
  <c r="G63" i="7"/>
  <c r="H63" i="7"/>
  <c r="I63" i="7"/>
  <c r="J63" i="7"/>
  <c r="E64" i="7"/>
  <c r="F64" i="7"/>
  <c r="J64" i="7"/>
  <c r="F48" i="7"/>
  <c r="G48" i="7"/>
  <c r="H48" i="7"/>
  <c r="E48" i="7"/>
  <c r="E55" i="7" s="1"/>
  <c r="F46" i="7"/>
  <c r="G46" i="7"/>
  <c r="H46" i="7"/>
  <c r="E46" i="7"/>
  <c r="F60" i="7"/>
  <c r="G60" i="7"/>
  <c r="G64" i="7" s="1"/>
  <c r="H60" i="7"/>
  <c r="H64" i="7" s="1"/>
  <c r="I60" i="7"/>
  <c r="I64" i="7" s="1"/>
  <c r="J60" i="7"/>
  <c r="E60" i="7"/>
  <c r="J69" i="7"/>
  <c r="I69" i="7"/>
  <c r="H69" i="7"/>
  <c r="G69" i="7"/>
  <c r="F69" i="7"/>
  <c r="E69" i="7"/>
  <c r="F55" i="7"/>
  <c r="G55" i="7"/>
  <c r="H55" i="7"/>
  <c r="F146" i="5" l="1"/>
  <c r="O6" i="7"/>
  <c r="O5" i="7"/>
  <c r="I27" i="7"/>
  <c r="H15" i="7"/>
  <c r="H26" i="7" s="1"/>
  <c r="H21" i="7"/>
  <c r="J21" i="7"/>
  <c r="I19" i="7"/>
  <c r="N20" i="7" s="1"/>
  <c r="P6" i="7"/>
  <c r="P5" i="7"/>
  <c r="N21" i="7" l="1"/>
  <c r="J23" i="7"/>
  <c r="H27" i="7"/>
  <c r="I23" i="7"/>
  <c r="J27" i="7"/>
  <c r="N71" i="7"/>
  <c r="N70" i="7"/>
  <c r="N69" i="7"/>
  <c r="M71" i="7"/>
  <c r="M70" i="7"/>
  <c r="M69" i="7"/>
  <c r="M6" i="7"/>
  <c r="M5" i="7"/>
  <c r="N19" i="7"/>
  <c r="N13" i="7"/>
  <c r="N6" i="7"/>
  <c r="N5" i="7"/>
  <c r="L71" i="7"/>
  <c r="L70" i="7"/>
  <c r="L69" i="7"/>
  <c r="J31" i="7" l="1"/>
  <c r="H28" i="7"/>
  <c r="P27" i="7"/>
  <c r="G7" i="7"/>
  <c r="H7" i="7"/>
  <c r="I7" i="7"/>
  <c r="I9" i="7" s="1"/>
  <c r="I56" i="7" s="1"/>
  <c r="J7" i="7"/>
  <c r="J9" i="7" s="1"/>
  <c r="J56" i="7" s="1"/>
  <c r="F7" i="7"/>
  <c r="O7" i="7" s="1"/>
  <c r="L6" i="7"/>
  <c r="L5" i="7"/>
  <c r="H9" i="7" l="1"/>
  <c r="H56" i="7" s="1"/>
  <c r="G9" i="7"/>
  <c r="G56" i="7" s="1"/>
  <c r="P7" i="7"/>
  <c r="N7" i="7"/>
  <c r="M7" i="7"/>
  <c r="L7" i="7"/>
  <c r="I15" i="7"/>
  <c r="J14" i="7"/>
  <c r="N14" i="7" s="1"/>
  <c r="H43" i="7"/>
  <c r="H54" i="7" s="1"/>
  <c r="G43" i="7"/>
  <c r="G54" i="7" s="1"/>
  <c r="F43" i="7"/>
  <c r="F54" i="7" s="1"/>
  <c r="E43" i="7"/>
  <c r="E54" i="7" s="1"/>
  <c r="J15" i="7" l="1"/>
  <c r="I26" i="7"/>
  <c r="I28" i="7" s="1"/>
  <c r="I17" i="7"/>
  <c r="G50" i="7"/>
  <c r="G53" i="7"/>
  <c r="G51" i="7"/>
  <c r="F50" i="7"/>
  <c r="E50" i="7"/>
  <c r="E51" i="7" s="1"/>
  <c r="L48" i="7"/>
  <c r="H50" i="7"/>
  <c r="L43" i="7"/>
  <c r="N15" i="7"/>
  <c r="E39" i="7"/>
  <c r="F39" i="7" s="1"/>
  <c r="G39" i="7" s="1"/>
  <c r="H39" i="7" s="1"/>
  <c r="G4" i="7"/>
  <c r="H4" i="7" s="1"/>
  <c r="I4" i="7" s="1"/>
  <c r="J4" i="7" s="1"/>
  <c r="J26" i="7" l="1"/>
  <c r="J17" i="7"/>
  <c r="F51" i="7"/>
  <c r="F53" i="7"/>
  <c r="E53" i="7"/>
  <c r="H51" i="7"/>
  <c r="H53" i="7"/>
  <c r="L50" i="7"/>
  <c r="I31" i="7" l="1"/>
  <c r="P26" i="7"/>
  <c r="J28" i="7"/>
  <c r="P28" i="7" s="1"/>
  <c r="I50" i="7"/>
  <c r="I51" i="7" s="1"/>
  <c r="J50" i="7"/>
  <c r="J51" i="7" s="1"/>
  <c r="L686" i="5" l="1"/>
  <c r="L687" i="5"/>
  <c r="L685" i="5"/>
  <c r="L566" i="5"/>
  <c r="L565" i="5"/>
  <c r="L564" i="5"/>
  <c r="L563" i="5"/>
  <c r="L562" i="5"/>
  <c r="L561" i="5"/>
  <c r="L560" i="5"/>
  <c r="L559" i="5"/>
  <c r="L558" i="5"/>
  <c r="L557" i="5"/>
  <c r="L556" i="5"/>
  <c r="L555" i="5"/>
  <c r="L554" i="5"/>
  <c r="L553" i="5"/>
  <c r="L552" i="5"/>
  <c r="L551" i="5"/>
  <c r="L550" i="5"/>
  <c r="L549" i="5"/>
  <c r="L548" i="5"/>
  <c r="L547" i="5"/>
  <c r="L546" i="5"/>
  <c r="L545" i="5"/>
  <c r="L544" i="5"/>
  <c r="L543" i="5"/>
  <c r="L542" i="5"/>
  <c r="L541" i="5"/>
  <c r="L540" i="5"/>
  <c r="L539" i="5"/>
  <c r="L538" i="5"/>
  <c r="L537" i="5"/>
  <c r="L536" i="5"/>
  <c r="L535" i="5"/>
  <c r="L534" i="5"/>
  <c r="L533" i="5"/>
  <c r="L532" i="5"/>
  <c r="L531" i="5"/>
  <c r="L530" i="5"/>
  <c r="L529" i="5"/>
  <c r="L528" i="5"/>
  <c r="L525" i="5"/>
  <c r="L523" i="5"/>
  <c r="L522" i="5"/>
  <c r="L521" i="5"/>
  <c r="L520" i="5"/>
  <c r="L519" i="5"/>
  <c r="L518" i="5"/>
  <c r="L517" i="5"/>
  <c r="L516" i="5"/>
  <c r="L515" i="5"/>
  <c r="L514" i="5"/>
  <c r="L513" i="5"/>
  <c r="L512" i="5"/>
  <c r="L511" i="5"/>
  <c r="L510" i="5"/>
  <c r="L507" i="5"/>
  <c r="L506" i="5"/>
  <c r="L505" i="5"/>
  <c r="L504" i="5"/>
  <c r="L503"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3" i="5"/>
  <c r="L472" i="5"/>
  <c r="L471" i="5"/>
  <c r="L470" i="5"/>
  <c r="L469" i="5"/>
  <c r="L468" i="5"/>
  <c r="L467" i="5"/>
  <c r="L466" i="5"/>
  <c r="L465" i="5"/>
  <c r="L464" i="5"/>
  <c r="L463" i="5"/>
  <c r="L462" i="5"/>
  <c r="L459" i="5"/>
  <c r="J671" i="5"/>
  <c r="H672" i="5"/>
  <c r="J672" i="5"/>
  <c r="H674" i="5"/>
  <c r="H675" i="5"/>
  <c r="J676" i="5"/>
  <c r="H677" i="5"/>
  <c r="J677" i="5"/>
  <c r="H678" i="5"/>
  <c r="J678" i="5"/>
  <c r="H679" i="5"/>
  <c r="H680" i="5"/>
  <c r="J680" i="5"/>
  <c r="D513" i="5"/>
  <c r="E513" i="5"/>
  <c r="D514" i="5"/>
  <c r="E514" i="5"/>
  <c r="D515" i="5"/>
  <c r="E515" i="5"/>
  <c r="D517" i="5"/>
  <c r="E517" i="5"/>
  <c r="D518" i="5"/>
  <c r="E518" i="5"/>
  <c r="D520" i="5"/>
  <c r="E520" i="5"/>
  <c r="D521" i="5"/>
  <c r="E521" i="5"/>
  <c r="D522" i="5"/>
  <c r="E522" i="5"/>
  <c r="D525" i="5"/>
  <c r="E525" i="5"/>
  <c r="D527" i="5"/>
  <c r="E527" i="5"/>
  <c r="D528" i="5"/>
  <c r="E528" i="5"/>
  <c r="D529" i="5"/>
  <c r="E529" i="5"/>
  <c r="D530" i="5"/>
  <c r="E530" i="5"/>
  <c r="D531" i="5"/>
  <c r="E531" i="5"/>
  <c r="D532" i="5"/>
  <c r="E532" i="5"/>
  <c r="D533" i="5"/>
  <c r="E533" i="5"/>
  <c r="D534" i="5"/>
  <c r="E534" i="5"/>
  <c r="D535" i="5"/>
  <c r="E535" i="5"/>
  <c r="D536" i="5"/>
  <c r="E536" i="5"/>
  <c r="D537" i="5"/>
  <c r="E537" i="5"/>
  <c r="D538" i="5"/>
  <c r="E538" i="5"/>
  <c r="D539" i="5"/>
  <c r="E539" i="5"/>
  <c r="D540" i="5"/>
  <c r="E540" i="5"/>
  <c r="D541" i="5"/>
  <c r="E541" i="5"/>
  <c r="D542" i="5"/>
  <c r="E542" i="5"/>
  <c r="D543" i="5"/>
  <c r="E543" i="5"/>
  <c r="D544" i="5"/>
  <c r="E544" i="5"/>
  <c r="D545" i="5"/>
  <c r="E545" i="5"/>
  <c r="D546" i="5"/>
  <c r="E546" i="5"/>
  <c r="D547" i="5"/>
  <c r="E547" i="5"/>
  <c r="D548" i="5"/>
  <c r="E548" i="5"/>
  <c r="D549" i="5"/>
  <c r="E549" i="5"/>
  <c r="D550" i="5"/>
  <c r="E550" i="5"/>
  <c r="D551" i="5"/>
  <c r="E551" i="5"/>
  <c r="D552" i="5"/>
  <c r="E552" i="5"/>
  <c r="D553" i="5"/>
  <c r="E553" i="5"/>
  <c r="D554" i="5"/>
  <c r="E554" i="5"/>
  <c r="D555" i="5"/>
  <c r="E555" i="5"/>
  <c r="D556" i="5"/>
  <c r="E556" i="5"/>
  <c r="D557" i="5"/>
  <c r="E557" i="5"/>
  <c r="D558" i="5"/>
  <c r="E558" i="5"/>
  <c r="D559" i="5"/>
  <c r="E559" i="5"/>
  <c r="D560" i="5"/>
  <c r="E560" i="5"/>
  <c r="D561" i="5"/>
  <c r="E561" i="5"/>
  <c r="D562" i="5"/>
  <c r="E562" i="5"/>
  <c r="D563" i="5"/>
  <c r="E563" i="5"/>
  <c r="D564" i="5"/>
  <c r="E564" i="5"/>
  <c r="D565" i="5"/>
  <c r="E565" i="5"/>
  <c r="D566" i="5"/>
  <c r="E566" i="5"/>
  <c r="J566" i="5"/>
  <c r="H566" i="5"/>
  <c r="J565" i="5"/>
  <c r="H565" i="5"/>
  <c r="J564" i="5"/>
  <c r="H564" i="5"/>
  <c r="J563" i="5"/>
  <c r="H563" i="5"/>
  <c r="J562" i="5"/>
  <c r="H562" i="5"/>
  <c r="J561" i="5"/>
  <c r="H561" i="5"/>
  <c r="J560" i="5"/>
  <c r="H560" i="5"/>
  <c r="J559" i="5"/>
  <c r="H559" i="5"/>
  <c r="J558" i="5"/>
  <c r="H558" i="5"/>
  <c r="J557" i="5"/>
  <c r="H557" i="5"/>
  <c r="H556" i="5"/>
  <c r="J555" i="5"/>
  <c r="H555" i="5"/>
  <c r="H554" i="5"/>
  <c r="J553" i="5"/>
  <c r="H553" i="5"/>
  <c r="H552" i="5"/>
  <c r="J551" i="5"/>
  <c r="H551" i="5"/>
  <c r="J550" i="5"/>
  <c r="H550" i="5"/>
  <c r="J549" i="5"/>
  <c r="H549" i="5"/>
  <c r="J548" i="5"/>
  <c r="H548" i="5"/>
  <c r="J547" i="5"/>
  <c r="H547" i="5"/>
  <c r="H546" i="5"/>
  <c r="J545" i="5"/>
  <c r="H545" i="5"/>
  <c r="J544" i="5"/>
  <c r="H544" i="5"/>
  <c r="H543" i="5"/>
  <c r="H542" i="5"/>
  <c r="H541" i="5"/>
  <c r="H540" i="5"/>
  <c r="J539" i="5"/>
  <c r="H539" i="5"/>
  <c r="J538" i="5"/>
  <c r="H538" i="5"/>
  <c r="J537" i="5"/>
  <c r="H537" i="5"/>
  <c r="J536" i="5"/>
  <c r="H536" i="5"/>
  <c r="J535" i="5"/>
  <c r="H535" i="5"/>
  <c r="J534" i="5"/>
  <c r="H534" i="5"/>
  <c r="H533" i="5"/>
  <c r="J532" i="5"/>
  <c r="H532" i="5"/>
  <c r="J531" i="5"/>
  <c r="H531" i="5"/>
  <c r="J530" i="5"/>
  <c r="H530" i="5"/>
  <c r="J529" i="5"/>
  <c r="H529" i="5"/>
  <c r="J528" i="5"/>
  <c r="H528" i="5"/>
  <c r="J527" i="5"/>
  <c r="H527" i="5"/>
  <c r="H526" i="5"/>
  <c r="H525" i="5"/>
  <c r="J524" i="5"/>
  <c r="H524" i="5"/>
  <c r="H522" i="5"/>
  <c r="J521" i="5"/>
  <c r="H521" i="5"/>
  <c r="H520" i="5"/>
  <c r="H519" i="5"/>
  <c r="J518" i="5"/>
  <c r="H518" i="5"/>
  <c r="J517" i="5"/>
  <c r="H517" i="5"/>
  <c r="J515" i="5"/>
  <c r="H515" i="5"/>
  <c r="J514" i="5"/>
  <c r="H514" i="5"/>
  <c r="J513" i="5"/>
  <c r="H512" i="5"/>
  <c r="J511" i="5"/>
  <c r="H511" i="5"/>
  <c r="J510" i="5"/>
  <c r="H510" i="5"/>
  <c r="H509" i="5"/>
  <c r="J508" i="5"/>
  <c r="H508" i="5"/>
  <c r="J507" i="5"/>
  <c r="H507" i="5"/>
  <c r="J506" i="5"/>
  <c r="H506" i="5"/>
  <c r="J505" i="5"/>
  <c r="H504" i="5"/>
  <c r="J503" i="5"/>
  <c r="H503" i="5"/>
  <c r="J502" i="5"/>
  <c r="H502" i="5"/>
  <c r="J501" i="5"/>
  <c r="H501" i="5"/>
  <c r="J500" i="5"/>
  <c r="H500" i="5"/>
  <c r="J499" i="5"/>
  <c r="H499" i="5"/>
  <c r="H498" i="5"/>
  <c r="H497" i="5"/>
  <c r="H496" i="5"/>
  <c r="H495" i="5"/>
  <c r="J494" i="5"/>
  <c r="H494" i="5"/>
  <c r="J493" i="5"/>
  <c r="H493" i="5"/>
  <c r="J492" i="5"/>
  <c r="H492" i="5"/>
  <c r="J490" i="5"/>
  <c r="H490" i="5"/>
  <c r="H489" i="5"/>
  <c r="J488" i="5"/>
  <c r="H488" i="5"/>
  <c r="H487" i="5"/>
  <c r="J486" i="5"/>
  <c r="H486" i="5"/>
  <c r="J485" i="5"/>
  <c r="H485" i="5"/>
  <c r="H484" i="5"/>
  <c r="J483" i="5"/>
  <c r="H483" i="5"/>
  <c r="H482" i="5"/>
  <c r="J481" i="5"/>
  <c r="H481" i="5"/>
  <c r="J480" i="5"/>
  <c r="H480" i="5"/>
  <c r="H479" i="5"/>
  <c r="J478" i="5"/>
  <c r="H478" i="5"/>
  <c r="H477" i="5"/>
  <c r="H476" i="5"/>
  <c r="J475" i="5"/>
  <c r="H475" i="5"/>
  <c r="H474" i="5"/>
  <c r="H473" i="5"/>
  <c r="J472" i="5"/>
  <c r="H472" i="5"/>
  <c r="J471" i="5"/>
  <c r="H471" i="5"/>
  <c r="H470" i="5"/>
  <c r="J469" i="5"/>
  <c r="H469" i="5"/>
  <c r="J468" i="5"/>
  <c r="H468" i="5"/>
  <c r="H467" i="5"/>
  <c r="J465" i="5"/>
  <c r="H464" i="5"/>
  <c r="H463" i="5"/>
  <c r="H461" i="5"/>
  <c r="F542" i="5" l="1"/>
  <c r="F517" i="5"/>
  <c r="F513" i="5"/>
  <c r="F514" i="5"/>
  <c r="F532" i="5"/>
  <c r="F563" i="5"/>
  <c r="F560" i="5"/>
  <c r="F521" i="5"/>
  <c r="F547" i="5"/>
  <c r="F535" i="5"/>
  <c r="F540" i="5"/>
  <c r="F537" i="5"/>
  <c r="F527" i="5"/>
  <c r="F529" i="5"/>
  <c r="F561" i="5"/>
  <c r="F559" i="5"/>
  <c r="F551" i="5"/>
  <c r="F550" i="5"/>
  <c r="F545" i="5"/>
  <c r="F541" i="5"/>
  <c r="F539" i="5"/>
  <c r="F520" i="5"/>
  <c r="F518" i="5"/>
  <c r="F565" i="5"/>
  <c r="F558" i="5"/>
  <c r="F555" i="5"/>
  <c r="F548" i="5"/>
  <c r="F546" i="5"/>
  <c r="F543" i="5"/>
  <c r="F538" i="5"/>
  <c r="F536" i="5"/>
  <c r="F528" i="5"/>
  <c r="F526" i="5"/>
  <c r="F566" i="5"/>
  <c r="F557" i="5"/>
  <c r="F556" i="5"/>
  <c r="F552" i="5"/>
  <c r="F544" i="5"/>
  <c r="F534" i="5"/>
  <c r="F530" i="5"/>
  <c r="F515" i="5"/>
  <c r="F564" i="5"/>
  <c r="F562" i="5"/>
  <c r="F554" i="5"/>
  <c r="F553" i="5"/>
  <c r="F549" i="5"/>
  <c r="F533" i="5"/>
  <c r="F531" i="5"/>
  <c r="F525" i="5"/>
  <c r="F522" i="5"/>
  <c r="EF4" i="1" l="1"/>
  <c r="EG4" i="1" s="1"/>
  <c r="EF5" i="1"/>
  <c r="EG5" i="1" s="1"/>
  <c r="EF6" i="1"/>
  <c r="EG6" i="1" s="1"/>
  <c r="EF7" i="1"/>
  <c r="EG7" i="1" s="1"/>
  <c r="EF8" i="1"/>
  <c r="EG8" i="1" s="1"/>
  <c r="EF9" i="1"/>
  <c r="EG9" i="1" s="1"/>
  <c r="EF10" i="1"/>
  <c r="EG10" i="1" s="1"/>
  <c r="EF11" i="1"/>
  <c r="EG11" i="1" s="1"/>
  <c r="EF12" i="1"/>
  <c r="EG12" i="1" s="1"/>
  <c r="EF13" i="1"/>
  <c r="EG13" i="1" s="1"/>
  <c r="EF14" i="1"/>
  <c r="EG14" i="1" s="1"/>
  <c r="EF15" i="1"/>
  <c r="EG15" i="1" s="1"/>
  <c r="EF16" i="1"/>
  <c r="EG16" i="1" s="1"/>
  <c r="EF17" i="1"/>
  <c r="EG17" i="1" s="1"/>
  <c r="EF18" i="1"/>
  <c r="EG18" i="1" s="1"/>
  <c r="EF19" i="1"/>
  <c r="EG19" i="1" s="1"/>
  <c r="EF20" i="1"/>
  <c r="EG20" i="1" s="1"/>
  <c r="EF21" i="1"/>
  <c r="EG21" i="1" s="1"/>
  <c r="EF22" i="1"/>
  <c r="EG22" i="1" s="1"/>
  <c r="EG23" i="1"/>
  <c r="EF24" i="1"/>
  <c r="EG24" i="1" s="1"/>
  <c r="EF25" i="1"/>
  <c r="EG25" i="1" s="1"/>
  <c r="EF26" i="1"/>
  <c r="EG26" i="1" s="1"/>
  <c r="EF27" i="1"/>
  <c r="EG27" i="1" s="1"/>
  <c r="EF28" i="1"/>
  <c r="EG28" i="1" s="1"/>
  <c r="EF29" i="1"/>
  <c r="EG29" i="1" s="1"/>
  <c r="EF30" i="1"/>
  <c r="EG30" i="1" s="1"/>
  <c r="EF31" i="1"/>
  <c r="EG31" i="1" s="1"/>
  <c r="EF32" i="1"/>
  <c r="EG32" i="1" s="1"/>
  <c r="EF33" i="1"/>
  <c r="EG33" i="1" s="1"/>
  <c r="EF34" i="1"/>
  <c r="EG34" i="1" s="1"/>
  <c r="EF35" i="1"/>
  <c r="EG35" i="1" s="1"/>
  <c r="EF36" i="1"/>
  <c r="EG36" i="1" s="1"/>
  <c r="EF37" i="1"/>
  <c r="EG37" i="1" s="1"/>
  <c r="EF38" i="1"/>
  <c r="EG38" i="1" s="1"/>
  <c r="EF39" i="1"/>
  <c r="EG39" i="1" s="1"/>
  <c r="EF40" i="1"/>
  <c r="EG40" i="1" s="1"/>
  <c r="EF41" i="1"/>
  <c r="EG41" i="1" s="1"/>
  <c r="EF42" i="1"/>
  <c r="EG42" i="1" s="1"/>
  <c r="EF43" i="1"/>
  <c r="EG43" i="1" s="1"/>
  <c r="EF44" i="1"/>
  <c r="EG44" i="1" s="1"/>
  <c r="EF45" i="1"/>
  <c r="EG45" i="1" s="1"/>
  <c r="EF46" i="1"/>
  <c r="EG46" i="1" s="1"/>
  <c r="EF47" i="1"/>
  <c r="EG47" i="1" s="1"/>
  <c r="EF48" i="1"/>
  <c r="EG48" i="1" s="1"/>
  <c r="EF49" i="1"/>
  <c r="EG49" i="1" s="1"/>
  <c r="EF50" i="1"/>
  <c r="EG50" i="1" s="1"/>
  <c r="EF51" i="1"/>
  <c r="EG51" i="1" s="1"/>
  <c r="EF52" i="1"/>
  <c r="EG52" i="1" s="1"/>
  <c r="EF53" i="1"/>
  <c r="EG53" i="1" s="1"/>
  <c r="EF54" i="1"/>
  <c r="EG54" i="1" s="1"/>
  <c r="EF55" i="1"/>
  <c r="EG55" i="1" s="1"/>
  <c r="EF56" i="1"/>
  <c r="EG56" i="1" s="1"/>
  <c r="EF57" i="1"/>
  <c r="EG57" i="1" s="1"/>
  <c r="EF58" i="1"/>
  <c r="EG58" i="1" s="1"/>
  <c r="EF59" i="1"/>
  <c r="EG59" i="1" s="1"/>
  <c r="EF60" i="1"/>
  <c r="EG60" i="1" s="1"/>
  <c r="EF61" i="1"/>
  <c r="EG61" i="1" s="1"/>
  <c r="EF62" i="1"/>
  <c r="EG62" i="1" s="1"/>
  <c r="EF63" i="1"/>
  <c r="EG63" i="1" s="1"/>
  <c r="EF64" i="1"/>
  <c r="EG64" i="1" s="1"/>
  <c r="EF65" i="1"/>
  <c r="EG65" i="1" s="1"/>
  <c r="EF66" i="1"/>
  <c r="EG66" i="1" s="1"/>
  <c r="EF67" i="1"/>
  <c r="EG67" i="1" s="1"/>
  <c r="EF68" i="1"/>
  <c r="EG68" i="1" s="1"/>
  <c r="EF69" i="1"/>
  <c r="EG69" i="1" s="1"/>
  <c r="EF70" i="1"/>
  <c r="EG70" i="1" s="1"/>
  <c r="EF71" i="1"/>
  <c r="EG71" i="1" s="1"/>
  <c r="EF72" i="1"/>
  <c r="EG72" i="1" s="1"/>
  <c r="EF73" i="1"/>
  <c r="EG73" i="1" s="1"/>
  <c r="EF74" i="1"/>
  <c r="EG74" i="1" s="1"/>
  <c r="EF75" i="1"/>
  <c r="EG75" i="1" s="1"/>
  <c r="EF76" i="1"/>
  <c r="EG76" i="1" s="1"/>
  <c r="EF77" i="1"/>
  <c r="EG77" i="1" s="1"/>
  <c r="EF78" i="1"/>
  <c r="EG78" i="1" s="1"/>
  <c r="EF79" i="1"/>
  <c r="EG79" i="1" s="1"/>
  <c r="EF80" i="1"/>
  <c r="EG80" i="1" s="1"/>
  <c r="EF81" i="1"/>
  <c r="EG81" i="1" s="1"/>
  <c r="EF82" i="1"/>
  <c r="EG82" i="1" s="1"/>
  <c r="EF83" i="1"/>
  <c r="EG83" i="1" s="1"/>
  <c r="EF84" i="1"/>
  <c r="EG84" i="1" s="1"/>
  <c r="EF85" i="1"/>
  <c r="EG85" i="1" s="1"/>
  <c r="EF86" i="1"/>
  <c r="EG86" i="1" s="1"/>
  <c r="EF87" i="1"/>
  <c r="EG87" i="1" s="1"/>
  <c r="EF88" i="1"/>
  <c r="EG88" i="1" s="1"/>
  <c r="EF89" i="1"/>
  <c r="EG89" i="1" s="1"/>
  <c r="EF90" i="1"/>
  <c r="EG90" i="1" s="1"/>
  <c r="EF91" i="1"/>
  <c r="EG91" i="1" s="1"/>
  <c r="EF92" i="1"/>
  <c r="EG92" i="1" s="1"/>
  <c r="EF93" i="1"/>
  <c r="EG93" i="1" s="1"/>
  <c r="EF94" i="1"/>
  <c r="EG94" i="1" s="1"/>
  <c r="EF95" i="1"/>
  <c r="EG95" i="1" s="1"/>
  <c r="EF96" i="1"/>
  <c r="EG96" i="1" s="1"/>
  <c r="EF97" i="1"/>
  <c r="EG97" i="1" s="1"/>
  <c r="EF98" i="1"/>
  <c r="EG98" i="1" s="1"/>
  <c r="EF99" i="1"/>
  <c r="EG99" i="1" s="1"/>
  <c r="EF100" i="1"/>
  <c r="EG100" i="1" s="1"/>
  <c r="EF101" i="1"/>
  <c r="EG101" i="1" s="1"/>
  <c r="EF102" i="1"/>
  <c r="EG102" i="1" s="1"/>
  <c r="EF103" i="1"/>
  <c r="EG103" i="1" s="1"/>
  <c r="EF104" i="1"/>
  <c r="EG104" i="1" s="1"/>
  <c r="EF105" i="1"/>
  <c r="EG105" i="1" s="1"/>
  <c r="EF106" i="1"/>
  <c r="EG106" i="1" s="1"/>
  <c r="EF107" i="1"/>
  <c r="EG107" i="1" s="1"/>
  <c r="EF108" i="1"/>
  <c r="EG108" i="1" s="1"/>
  <c r="EF109" i="1"/>
  <c r="EG109" i="1" s="1"/>
  <c r="EF110" i="1"/>
  <c r="EG110" i="1" s="1"/>
  <c r="EF111" i="1"/>
  <c r="EG111" i="1" s="1"/>
  <c r="EF112" i="1"/>
  <c r="EG112" i="1" s="1"/>
  <c r="EF113" i="1"/>
  <c r="EG113" i="1" s="1"/>
  <c r="EF114" i="1"/>
  <c r="EG114" i="1" s="1"/>
  <c r="EF115" i="1"/>
  <c r="EG115" i="1" s="1"/>
  <c r="EF116" i="1"/>
  <c r="EG116" i="1" s="1"/>
  <c r="EF117" i="1"/>
  <c r="EG117" i="1" s="1"/>
  <c r="EF118" i="1"/>
  <c r="EG118" i="1" s="1"/>
  <c r="EF119" i="1"/>
  <c r="EG119" i="1" s="1"/>
  <c r="EF120" i="1"/>
  <c r="EG120" i="1" s="1"/>
  <c r="EF121" i="1"/>
  <c r="EG121" i="1" s="1"/>
  <c r="EF122" i="1"/>
  <c r="EG122" i="1" s="1"/>
  <c r="EF123" i="1"/>
  <c r="EG123" i="1" s="1"/>
  <c r="EF124" i="1"/>
  <c r="EG124" i="1" s="1"/>
  <c r="EF125" i="1"/>
  <c r="EG125" i="1" s="1"/>
  <c r="EF126" i="1"/>
  <c r="EG126" i="1" s="1"/>
  <c r="EF127" i="1"/>
  <c r="EG127" i="1" s="1"/>
  <c r="EF128" i="1"/>
  <c r="EG128" i="1" s="1"/>
  <c r="EF129" i="1"/>
  <c r="EG129" i="1" s="1"/>
  <c r="EF130" i="1"/>
  <c r="EG130" i="1" s="1"/>
  <c r="EF131" i="1"/>
  <c r="EG131" i="1" s="1"/>
  <c r="EF132" i="1"/>
  <c r="EG132" i="1" s="1"/>
  <c r="EF133" i="1"/>
  <c r="EG133" i="1" s="1"/>
  <c r="EF134" i="1"/>
  <c r="EG134" i="1" s="1"/>
  <c r="EF135" i="1"/>
  <c r="EG135" i="1" s="1"/>
  <c r="EF136" i="1"/>
  <c r="EG136" i="1" s="1"/>
  <c r="EF137" i="1"/>
  <c r="EG137" i="1" s="1"/>
  <c r="EF138" i="1"/>
  <c r="EG138" i="1" s="1"/>
  <c r="EF139" i="1"/>
  <c r="EG139" i="1" s="1"/>
  <c r="EF140" i="1"/>
  <c r="EG140" i="1" s="1"/>
  <c r="EF141" i="1"/>
  <c r="EG141" i="1" s="1"/>
  <c r="EF142" i="1"/>
  <c r="EG142" i="1" s="1"/>
  <c r="EF143" i="1"/>
  <c r="EG143" i="1" s="1"/>
  <c r="EF144" i="1"/>
  <c r="EG144" i="1" s="1"/>
  <c r="EF145" i="1"/>
  <c r="EG145" i="1" s="1"/>
  <c r="EF146" i="1"/>
  <c r="EG146" i="1" s="1"/>
  <c r="EF147" i="1"/>
  <c r="EG147" i="1" s="1"/>
  <c r="EF148" i="1"/>
  <c r="EG148" i="1" s="1"/>
  <c r="EF149" i="1"/>
  <c r="EG149" i="1" s="1"/>
  <c r="EF150" i="1"/>
  <c r="EG150" i="1" s="1"/>
  <c r="EF151" i="1"/>
  <c r="EG151" i="1" s="1"/>
  <c r="EF152" i="1"/>
  <c r="EG152" i="1" s="1"/>
  <c r="EF153" i="1"/>
  <c r="EG153" i="1" s="1"/>
  <c r="EF154" i="1"/>
  <c r="EG154" i="1" s="1"/>
  <c r="EF155" i="1"/>
  <c r="EG155" i="1" s="1"/>
  <c r="EF156" i="1"/>
  <c r="EG156" i="1" s="1"/>
  <c r="EF158" i="1"/>
  <c r="EG158" i="1" s="1"/>
  <c r="EF159" i="1"/>
  <c r="EG159" i="1" s="1"/>
  <c r="EF160" i="1"/>
  <c r="EG160" i="1" s="1"/>
  <c r="EF161" i="1"/>
  <c r="EG161" i="1" s="1"/>
  <c r="EF162" i="1"/>
  <c r="EG162" i="1" s="1"/>
  <c r="EF163" i="1"/>
  <c r="EG163" i="1" s="1"/>
  <c r="EF164" i="1"/>
  <c r="EG164" i="1" s="1"/>
  <c r="EF165" i="1"/>
  <c r="EG165" i="1" s="1"/>
  <c r="EF166" i="1"/>
  <c r="EG166" i="1" s="1"/>
  <c r="EF167" i="1"/>
  <c r="EG167" i="1" s="1"/>
  <c r="EF168" i="1"/>
  <c r="EG168" i="1" s="1"/>
  <c r="EF169" i="1"/>
  <c r="EG169" i="1" s="1"/>
  <c r="EF170" i="1"/>
  <c r="EG170" i="1" s="1"/>
  <c r="EF171" i="1"/>
  <c r="EG171" i="1" s="1"/>
  <c r="EF172" i="1"/>
  <c r="EG172" i="1" s="1"/>
  <c r="EF173" i="1"/>
  <c r="EG173" i="1" s="1"/>
  <c r="EF174" i="1"/>
  <c r="EG174" i="1" s="1"/>
  <c r="EF175" i="1"/>
  <c r="EG175" i="1" s="1"/>
  <c r="EF176" i="1"/>
  <c r="EG176" i="1" s="1"/>
  <c r="EF177" i="1"/>
  <c r="EG177" i="1" s="1"/>
  <c r="EF178" i="1"/>
  <c r="EG178" i="1" s="1"/>
  <c r="EF179" i="1"/>
  <c r="EG179" i="1" s="1"/>
  <c r="EF180" i="1"/>
  <c r="EG180" i="1" s="1"/>
  <c r="EF181" i="1"/>
  <c r="EG181" i="1" s="1"/>
  <c r="EF182" i="1"/>
  <c r="EG182" i="1" s="1"/>
  <c r="EF183" i="1"/>
  <c r="EG183" i="1" s="1"/>
  <c r="EF184" i="1"/>
  <c r="EG184" i="1" s="1"/>
  <c r="EF185" i="1"/>
  <c r="EG185" i="1" s="1"/>
  <c r="EF186" i="1"/>
  <c r="EG186" i="1" s="1"/>
  <c r="EF187" i="1"/>
  <c r="EG187" i="1" s="1"/>
  <c r="EF188" i="1"/>
  <c r="EG188" i="1" s="1"/>
  <c r="EF189" i="1"/>
  <c r="EG189" i="1" s="1"/>
  <c r="EF190" i="1"/>
  <c r="EG190" i="1" s="1"/>
  <c r="EF191" i="1"/>
  <c r="EG191" i="1" s="1"/>
  <c r="EF192" i="1"/>
  <c r="EG192" i="1" s="1"/>
  <c r="EF193" i="1"/>
  <c r="EG193" i="1" s="1"/>
  <c r="EF194" i="1"/>
  <c r="EG194" i="1" s="1"/>
  <c r="EF195" i="1"/>
  <c r="EG195" i="1" s="1"/>
  <c r="EF196" i="1"/>
  <c r="EG196" i="1" s="1"/>
  <c r="EF197" i="1"/>
  <c r="EG197" i="1" s="1"/>
  <c r="EF199" i="1"/>
  <c r="EG199" i="1" s="1"/>
  <c r="EF200" i="1"/>
  <c r="EG200" i="1" s="1"/>
  <c r="EF201" i="1"/>
  <c r="EG201" i="1" s="1"/>
  <c r="EF202" i="1"/>
  <c r="EG202" i="1" s="1"/>
  <c r="EF203" i="1"/>
  <c r="EG203" i="1" s="1"/>
  <c r="EF204" i="1"/>
  <c r="EG204" i="1" s="1"/>
  <c r="EF205" i="1"/>
  <c r="EG205" i="1" s="1"/>
  <c r="EF206" i="1"/>
  <c r="EG206" i="1" s="1"/>
  <c r="EF207" i="1"/>
  <c r="EG207" i="1" s="1"/>
  <c r="EF208" i="1"/>
  <c r="EG208" i="1" s="1"/>
  <c r="EF209" i="1"/>
  <c r="EG209" i="1" s="1"/>
  <c r="EF210" i="1"/>
  <c r="EG210" i="1" s="1"/>
  <c r="EF211" i="1"/>
  <c r="EG211" i="1" s="1"/>
  <c r="EF213" i="1"/>
  <c r="EG213" i="1" s="1"/>
  <c r="EF215" i="1"/>
  <c r="EG215" i="1" s="1"/>
  <c r="EF216" i="1"/>
  <c r="EG216" i="1" s="1"/>
  <c r="EF217" i="1"/>
  <c r="EG217" i="1" s="1"/>
  <c r="EF218" i="1"/>
  <c r="EG218" i="1" s="1"/>
  <c r="EF219" i="1"/>
  <c r="EG219" i="1" s="1"/>
  <c r="EF220" i="1"/>
  <c r="EG220" i="1" s="1"/>
  <c r="EF221" i="1"/>
  <c r="EG221" i="1" s="1"/>
  <c r="EF222" i="1"/>
  <c r="EG222" i="1" s="1"/>
  <c r="EF223" i="1"/>
  <c r="EG223" i="1" s="1"/>
  <c r="EF224" i="1"/>
  <c r="EG224" i="1" s="1"/>
  <c r="EF225" i="1"/>
  <c r="EG225" i="1" s="1"/>
  <c r="EF226" i="1"/>
  <c r="EG226" i="1" s="1"/>
  <c r="EF227" i="1"/>
  <c r="EG227" i="1" s="1"/>
  <c r="EF230" i="1"/>
  <c r="EG230" i="1" s="1"/>
  <c r="EF231" i="1"/>
  <c r="EG231" i="1" s="1"/>
  <c r="EF232" i="1"/>
  <c r="EG232" i="1" s="1"/>
  <c r="EF234" i="1"/>
  <c r="EG234" i="1" s="1"/>
  <c r="EF235" i="1"/>
  <c r="EG235" i="1" s="1"/>
  <c r="EF238" i="1"/>
  <c r="EG238" i="1" s="1"/>
  <c r="EF239" i="1"/>
  <c r="EG239" i="1" s="1"/>
  <c r="EF242" i="1"/>
  <c r="EG242" i="1" s="1"/>
  <c r="EF243" i="1"/>
  <c r="EG243" i="1" s="1"/>
  <c r="EF244" i="1"/>
  <c r="EG244" i="1" s="1"/>
  <c r="EF245" i="1"/>
  <c r="EG245" i="1" s="1"/>
  <c r="EF246" i="1"/>
  <c r="EG246" i="1" s="1"/>
  <c r="EF247" i="1"/>
  <c r="EG247" i="1" s="1"/>
  <c r="EF248" i="1"/>
  <c r="EG248" i="1" s="1"/>
  <c r="EF250" i="1"/>
  <c r="EG250" i="1" s="1"/>
  <c r="EF251" i="1"/>
  <c r="EG251" i="1" s="1"/>
  <c r="EF252" i="1"/>
  <c r="EG252" i="1" s="1"/>
  <c r="EF253" i="1"/>
  <c r="EG253" i="1" s="1"/>
  <c r="EF254" i="1"/>
  <c r="EG254" i="1" s="1"/>
  <c r="EF255" i="1"/>
  <c r="EG255" i="1" s="1"/>
  <c r="EF257" i="1"/>
  <c r="EG257" i="1" s="1"/>
  <c r="EF258" i="1"/>
  <c r="EG258" i="1" s="1"/>
  <c r="EF259" i="1"/>
  <c r="EG259" i="1" s="1"/>
  <c r="EF260" i="1"/>
  <c r="EG260" i="1" s="1"/>
  <c r="EF261" i="1"/>
  <c r="EG261" i="1" s="1"/>
  <c r="EF263" i="1"/>
  <c r="EG263" i="1" s="1"/>
  <c r="EF264" i="1"/>
  <c r="EG264" i="1" s="1"/>
  <c r="EF265" i="1"/>
  <c r="EG265" i="1" s="1"/>
  <c r="EF267" i="1"/>
  <c r="EG267" i="1" s="1"/>
  <c r="EF268" i="1"/>
  <c r="EG268" i="1" s="1"/>
  <c r="EF269" i="1"/>
  <c r="EG269" i="1" s="1"/>
  <c r="EF270" i="1"/>
  <c r="EG270" i="1" s="1"/>
  <c r="EF271" i="1"/>
  <c r="EG271" i="1" s="1"/>
  <c r="EF274" i="1"/>
  <c r="EG274" i="1" s="1"/>
  <c r="EF275" i="1"/>
  <c r="EG275" i="1" s="1"/>
  <c r="EF276" i="1"/>
  <c r="EG276" i="1" s="1"/>
  <c r="EF278" i="1"/>
  <c r="EG278" i="1" s="1"/>
  <c r="EF280" i="1"/>
  <c r="EG280" i="1" s="1"/>
  <c r="EF281" i="1"/>
  <c r="EG281" i="1" s="1"/>
  <c r="EF283" i="1"/>
  <c r="EG283" i="1" s="1"/>
  <c r="EF284" i="1"/>
  <c r="EG284" i="1" s="1"/>
  <c r="EF286" i="1"/>
  <c r="EG286" i="1" s="1"/>
  <c r="EF287" i="1"/>
  <c r="EG287" i="1" s="1"/>
  <c r="EF288" i="1"/>
  <c r="EG288" i="1" s="1"/>
  <c r="EF289" i="1"/>
  <c r="EG289" i="1" s="1"/>
  <c r="EF291" i="1"/>
  <c r="EG291" i="1" s="1"/>
  <c r="EF292" i="1"/>
  <c r="EG292" i="1" s="1"/>
  <c r="EF293" i="1"/>
  <c r="EG293" i="1" s="1"/>
  <c r="EF294" i="1"/>
  <c r="EG294" i="1" s="1"/>
  <c r="EF295" i="1"/>
  <c r="EG295" i="1" s="1"/>
  <c r="EF296" i="1"/>
  <c r="EG296" i="1" s="1"/>
  <c r="EF297" i="1"/>
  <c r="EG297" i="1" s="1"/>
  <c r="EF298" i="1"/>
  <c r="EG298" i="1" s="1"/>
  <c r="EF299" i="1"/>
  <c r="EG299" i="1" s="1"/>
  <c r="EF300" i="1"/>
  <c r="EG300" i="1" s="1"/>
  <c r="EF301" i="1"/>
  <c r="EG301" i="1" s="1"/>
  <c r="EF302" i="1"/>
  <c r="EG302" i="1" s="1"/>
  <c r="EF303" i="1"/>
  <c r="EG303" i="1" s="1"/>
  <c r="EF306" i="1"/>
  <c r="EG306" i="1" s="1"/>
  <c r="EF307" i="1"/>
  <c r="EG307" i="1" s="1"/>
  <c r="EF309" i="1"/>
  <c r="EG309" i="1" s="1"/>
  <c r="EF310" i="1"/>
  <c r="EG310" i="1" s="1"/>
  <c r="EF311" i="1"/>
  <c r="EG311" i="1" s="1"/>
  <c r="EF312" i="1"/>
  <c r="EG312" i="1" s="1"/>
  <c r="EF313" i="1"/>
  <c r="EG313" i="1" s="1"/>
  <c r="EF314" i="1"/>
  <c r="EG314" i="1" s="1"/>
  <c r="EF315" i="1"/>
  <c r="EG315" i="1" s="1"/>
  <c r="EF316" i="1"/>
  <c r="EG316" i="1" s="1"/>
  <c r="EF317" i="1"/>
  <c r="EG317" i="1" s="1"/>
  <c r="EF319" i="1"/>
  <c r="EG319" i="1" s="1"/>
  <c r="EF320" i="1"/>
  <c r="EG320" i="1" s="1"/>
  <c r="EF322" i="1"/>
  <c r="EG322" i="1" s="1"/>
  <c r="EF323" i="1"/>
  <c r="EG323" i="1" s="1"/>
  <c r="EF324" i="1"/>
  <c r="EG324" i="1" s="1"/>
  <c r="EF325" i="1"/>
  <c r="EG325" i="1" s="1"/>
  <c r="EF326" i="1"/>
  <c r="EG326" i="1" s="1"/>
  <c r="EF262" i="1"/>
  <c r="EG262" i="1" s="1"/>
  <c r="EF157" i="1"/>
  <c r="EG157" i="1" s="1"/>
  <c r="F306" i="5"/>
  <c r="E337" i="5" l="1"/>
  <c r="D337" i="5"/>
  <c r="D308" i="5"/>
  <c r="E308" i="5" s="1"/>
  <c r="F308" i="5" s="1"/>
  <c r="E286" i="5" l="1"/>
  <c r="F286" i="5" s="1"/>
  <c r="DY4" i="1"/>
  <c r="EB4" i="1" s="1"/>
  <c r="DY5" i="1"/>
  <c r="EB5" i="1" s="1"/>
  <c r="DY6" i="1"/>
  <c r="EB6" i="1" s="1"/>
  <c r="DY7" i="1"/>
  <c r="EB7" i="1" s="1"/>
  <c r="DY8" i="1"/>
  <c r="EB8" i="1" s="1"/>
  <c r="DY9" i="1"/>
  <c r="EB9" i="1" s="1"/>
  <c r="DY10" i="1"/>
  <c r="EB10" i="1" s="1"/>
  <c r="DY11" i="1"/>
  <c r="EB11" i="1" s="1"/>
  <c r="DY12" i="1"/>
  <c r="EB12" i="1" s="1"/>
  <c r="DY13" i="1"/>
  <c r="EB13" i="1" s="1"/>
  <c r="DY14" i="1"/>
  <c r="EB14" i="1" s="1"/>
  <c r="DY15" i="1"/>
  <c r="EB15" i="1" s="1"/>
  <c r="DY16" i="1"/>
  <c r="EB16" i="1" s="1"/>
  <c r="DY17" i="1"/>
  <c r="EB17" i="1" s="1"/>
  <c r="DY18" i="1"/>
  <c r="EB18" i="1" s="1"/>
  <c r="DY19" i="1"/>
  <c r="EB19" i="1" s="1"/>
  <c r="DY20" i="1"/>
  <c r="EB20" i="1" s="1"/>
  <c r="DY21" i="1"/>
  <c r="EB21" i="1" s="1"/>
  <c r="DY22" i="1"/>
  <c r="EB22" i="1" s="1"/>
  <c r="DY23" i="1"/>
  <c r="EB23" i="1" s="1"/>
  <c r="DY24" i="1"/>
  <c r="EB24" i="1" s="1"/>
  <c r="DY25" i="1"/>
  <c r="EB25" i="1" s="1"/>
  <c r="DY26" i="1"/>
  <c r="EB26" i="1" s="1"/>
  <c r="DY27" i="1"/>
  <c r="EB27" i="1" s="1"/>
  <c r="DY28" i="1"/>
  <c r="EB28" i="1" s="1"/>
  <c r="DY29" i="1"/>
  <c r="EB29" i="1" s="1"/>
  <c r="DY30" i="1"/>
  <c r="EB30" i="1" s="1"/>
  <c r="DY31" i="1"/>
  <c r="EB31" i="1" s="1"/>
  <c r="DY32" i="1"/>
  <c r="EB32" i="1" s="1"/>
  <c r="DY33" i="1"/>
  <c r="EB33" i="1" s="1"/>
  <c r="DY34" i="1"/>
  <c r="EB34" i="1" s="1"/>
  <c r="DY35" i="1"/>
  <c r="EB35" i="1" s="1"/>
  <c r="DY36" i="1"/>
  <c r="EB36" i="1" s="1"/>
  <c r="DY37" i="1"/>
  <c r="EB37" i="1" s="1"/>
  <c r="DY38" i="1"/>
  <c r="EB38" i="1" s="1"/>
  <c r="DY39" i="1"/>
  <c r="EB39" i="1" s="1"/>
  <c r="DY40" i="1"/>
  <c r="EB40" i="1" s="1"/>
  <c r="DY41" i="1"/>
  <c r="EB41" i="1" s="1"/>
  <c r="DY42" i="1"/>
  <c r="EB42" i="1" s="1"/>
  <c r="DY43" i="1"/>
  <c r="EB43" i="1" s="1"/>
  <c r="DY44" i="1"/>
  <c r="EB44" i="1" s="1"/>
  <c r="DY45" i="1"/>
  <c r="EB45" i="1" s="1"/>
  <c r="DY46" i="1"/>
  <c r="EB46" i="1" s="1"/>
  <c r="DY47" i="1"/>
  <c r="EB47" i="1" s="1"/>
  <c r="DY48" i="1"/>
  <c r="EB48" i="1" s="1"/>
  <c r="DY49" i="1"/>
  <c r="EB49" i="1" s="1"/>
  <c r="DY50" i="1"/>
  <c r="EB50" i="1" s="1"/>
  <c r="DY51" i="1"/>
  <c r="EB51" i="1" s="1"/>
  <c r="DY52" i="1"/>
  <c r="EB52" i="1" s="1"/>
  <c r="DY53" i="1"/>
  <c r="EB53" i="1" s="1"/>
  <c r="DY54" i="1"/>
  <c r="EB54" i="1" s="1"/>
  <c r="DY55" i="1"/>
  <c r="EB55" i="1" s="1"/>
  <c r="DY56" i="1"/>
  <c r="EB56" i="1" s="1"/>
  <c r="DY57" i="1"/>
  <c r="EB57" i="1" s="1"/>
  <c r="DY58" i="1"/>
  <c r="EB58" i="1" s="1"/>
  <c r="DY59" i="1"/>
  <c r="EB59" i="1" s="1"/>
  <c r="DY60" i="1"/>
  <c r="EB60" i="1" s="1"/>
  <c r="DY61" i="1"/>
  <c r="EB61" i="1" s="1"/>
  <c r="DY62" i="1"/>
  <c r="EB62" i="1" s="1"/>
  <c r="DY63" i="1"/>
  <c r="EB63" i="1" s="1"/>
  <c r="DY64" i="1"/>
  <c r="EB64" i="1" s="1"/>
  <c r="DY65" i="1"/>
  <c r="EB65" i="1" s="1"/>
  <c r="DY66" i="1"/>
  <c r="EB66" i="1" s="1"/>
  <c r="DY67" i="1"/>
  <c r="EB67" i="1" s="1"/>
  <c r="DY68" i="1"/>
  <c r="EB68" i="1" s="1"/>
  <c r="DY69" i="1"/>
  <c r="EB69" i="1" s="1"/>
  <c r="DY70" i="1"/>
  <c r="EB70" i="1" s="1"/>
  <c r="DY71" i="1"/>
  <c r="EB71" i="1" s="1"/>
  <c r="DY72" i="1"/>
  <c r="EB72" i="1" s="1"/>
  <c r="DY73" i="1"/>
  <c r="EB73" i="1" s="1"/>
  <c r="DY74" i="1"/>
  <c r="EB74" i="1" s="1"/>
  <c r="DY75" i="1"/>
  <c r="EB75" i="1" s="1"/>
  <c r="DY76" i="1"/>
  <c r="EB76" i="1" s="1"/>
  <c r="DY77" i="1"/>
  <c r="EB77" i="1" s="1"/>
  <c r="DY78" i="1"/>
  <c r="EB78" i="1" s="1"/>
  <c r="DY79" i="1"/>
  <c r="EB79" i="1" s="1"/>
  <c r="DY80" i="1"/>
  <c r="EB80" i="1" s="1"/>
  <c r="DY81" i="1"/>
  <c r="EB81" i="1" s="1"/>
  <c r="DY82" i="1"/>
  <c r="EB82" i="1" s="1"/>
  <c r="DY83" i="1"/>
  <c r="EB83" i="1" s="1"/>
  <c r="DY84" i="1"/>
  <c r="EB84" i="1" s="1"/>
  <c r="DY85" i="1"/>
  <c r="EB85" i="1" s="1"/>
  <c r="DY86" i="1"/>
  <c r="EB86" i="1" s="1"/>
  <c r="DY87" i="1"/>
  <c r="EB87" i="1" s="1"/>
  <c r="DY88" i="1"/>
  <c r="EB88" i="1" s="1"/>
  <c r="DY89" i="1"/>
  <c r="EB89" i="1" s="1"/>
  <c r="DY90" i="1"/>
  <c r="EB90" i="1" s="1"/>
  <c r="DY91" i="1"/>
  <c r="EB91" i="1" s="1"/>
  <c r="DY92" i="1"/>
  <c r="EB92" i="1" s="1"/>
  <c r="DY93" i="1"/>
  <c r="EB93" i="1" s="1"/>
  <c r="DY94" i="1"/>
  <c r="EB94" i="1" s="1"/>
  <c r="DY95" i="1"/>
  <c r="EB95" i="1" s="1"/>
  <c r="DY96" i="1"/>
  <c r="EB96" i="1" s="1"/>
  <c r="DY97" i="1"/>
  <c r="EB97" i="1" s="1"/>
  <c r="DY98" i="1"/>
  <c r="EB98" i="1" s="1"/>
  <c r="DY99" i="1"/>
  <c r="EB99" i="1" s="1"/>
  <c r="DY100" i="1"/>
  <c r="EB100" i="1" s="1"/>
  <c r="DY101" i="1"/>
  <c r="EB101" i="1" s="1"/>
  <c r="DY102" i="1"/>
  <c r="EB102" i="1" s="1"/>
  <c r="DY103" i="1"/>
  <c r="EB103" i="1" s="1"/>
  <c r="DY104" i="1"/>
  <c r="EB104" i="1" s="1"/>
  <c r="DY105" i="1"/>
  <c r="EB105" i="1" s="1"/>
  <c r="DY106" i="1"/>
  <c r="EB106" i="1" s="1"/>
  <c r="DY107" i="1"/>
  <c r="EB107" i="1" s="1"/>
  <c r="DY108" i="1"/>
  <c r="EB108" i="1" s="1"/>
  <c r="DY109" i="1"/>
  <c r="EB109" i="1" s="1"/>
  <c r="DY110" i="1"/>
  <c r="EB110" i="1" s="1"/>
  <c r="DY111" i="1"/>
  <c r="EB111" i="1" s="1"/>
  <c r="DY112" i="1"/>
  <c r="EB112" i="1" s="1"/>
  <c r="DY113" i="1"/>
  <c r="EB113" i="1" s="1"/>
  <c r="DY114" i="1"/>
  <c r="EB114" i="1" s="1"/>
  <c r="DY115" i="1"/>
  <c r="EB115" i="1" s="1"/>
  <c r="DY116" i="1"/>
  <c r="EB116" i="1" s="1"/>
  <c r="DY117" i="1"/>
  <c r="EB117" i="1" s="1"/>
  <c r="DY118" i="1"/>
  <c r="EB118" i="1" s="1"/>
  <c r="DY119" i="1"/>
  <c r="EB119" i="1" s="1"/>
  <c r="DY120" i="1"/>
  <c r="EB120" i="1" s="1"/>
  <c r="DY121" i="1"/>
  <c r="EB121" i="1" s="1"/>
  <c r="DY122" i="1"/>
  <c r="EB122" i="1" s="1"/>
  <c r="DY123" i="1"/>
  <c r="EB123" i="1" s="1"/>
  <c r="DY124" i="1"/>
  <c r="EB124" i="1" s="1"/>
  <c r="DY125" i="1"/>
  <c r="EB125" i="1" s="1"/>
  <c r="DY126" i="1"/>
  <c r="EB126" i="1" s="1"/>
  <c r="DY127" i="1"/>
  <c r="EB127" i="1" s="1"/>
  <c r="DY128" i="1"/>
  <c r="EB128" i="1" s="1"/>
  <c r="DY129" i="1"/>
  <c r="EB129" i="1" s="1"/>
  <c r="DY130" i="1"/>
  <c r="EB130" i="1" s="1"/>
  <c r="DY131" i="1"/>
  <c r="EB131" i="1" s="1"/>
  <c r="DY132" i="1"/>
  <c r="EB132" i="1" s="1"/>
  <c r="DY133" i="1"/>
  <c r="EB133" i="1" s="1"/>
  <c r="DY134" i="1"/>
  <c r="EB134" i="1" s="1"/>
  <c r="DY135" i="1"/>
  <c r="EB135" i="1" s="1"/>
  <c r="DY136" i="1"/>
  <c r="EB136" i="1" s="1"/>
  <c r="DY137" i="1"/>
  <c r="EB137" i="1" s="1"/>
  <c r="DY138" i="1"/>
  <c r="EB138" i="1" s="1"/>
  <c r="DY139" i="1"/>
  <c r="EB139" i="1" s="1"/>
  <c r="DY140" i="1"/>
  <c r="EB140" i="1" s="1"/>
  <c r="DY141" i="1"/>
  <c r="EB141" i="1" s="1"/>
  <c r="DY142" i="1"/>
  <c r="EB142" i="1" s="1"/>
  <c r="DY143" i="1"/>
  <c r="EB143" i="1" s="1"/>
  <c r="DY144" i="1"/>
  <c r="EB144" i="1" s="1"/>
  <c r="DY145" i="1"/>
  <c r="EB145" i="1" s="1"/>
  <c r="DY146" i="1"/>
  <c r="EB146" i="1" s="1"/>
  <c r="DY147" i="1"/>
  <c r="EB147" i="1" s="1"/>
  <c r="DY148" i="1"/>
  <c r="EB148" i="1" s="1"/>
  <c r="DY149" i="1"/>
  <c r="EB149" i="1" s="1"/>
  <c r="DY150" i="1"/>
  <c r="EB150" i="1" s="1"/>
  <c r="DY151" i="1"/>
  <c r="EB151" i="1" s="1"/>
  <c r="DY152" i="1"/>
  <c r="EB152" i="1" s="1"/>
  <c r="DY153" i="1"/>
  <c r="EB153" i="1" s="1"/>
  <c r="DY154" i="1"/>
  <c r="EB154" i="1" s="1"/>
  <c r="DY155" i="1"/>
  <c r="EB155" i="1" s="1"/>
  <c r="DY156" i="1"/>
  <c r="EB156" i="1" s="1"/>
  <c r="DY157" i="1"/>
  <c r="EB157" i="1" s="1"/>
  <c r="DY158" i="1"/>
  <c r="EB158" i="1" s="1"/>
  <c r="DY159" i="1"/>
  <c r="EB159" i="1" s="1"/>
  <c r="DY160" i="1"/>
  <c r="EB160" i="1" s="1"/>
  <c r="DY161" i="1"/>
  <c r="EB161" i="1" s="1"/>
  <c r="DY162" i="1"/>
  <c r="EB162" i="1" s="1"/>
  <c r="DY163" i="1"/>
  <c r="EB163" i="1" s="1"/>
  <c r="DY164" i="1"/>
  <c r="EB164" i="1" s="1"/>
  <c r="DY165" i="1"/>
  <c r="EB165" i="1" s="1"/>
  <c r="DY166" i="1"/>
  <c r="EB166" i="1" s="1"/>
  <c r="DY167" i="1"/>
  <c r="EB167" i="1" s="1"/>
  <c r="DY168" i="1"/>
  <c r="EB168" i="1" s="1"/>
  <c r="DY169" i="1"/>
  <c r="EB169" i="1" s="1"/>
  <c r="DY170" i="1"/>
  <c r="EB170" i="1" s="1"/>
  <c r="DY171" i="1"/>
  <c r="EB171" i="1" s="1"/>
  <c r="DY172" i="1"/>
  <c r="EB172" i="1" s="1"/>
  <c r="DY173" i="1"/>
  <c r="EB173" i="1" s="1"/>
  <c r="DY174" i="1"/>
  <c r="EB174" i="1" s="1"/>
  <c r="DY175" i="1"/>
  <c r="EB175" i="1" s="1"/>
  <c r="DY176" i="1"/>
  <c r="EB176" i="1" s="1"/>
  <c r="DY177" i="1"/>
  <c r="EB177" i="1" s="1"/>
  <c r="DY178" i="1"/>
  <c r="EB178" i="1" s="1"/>
  <c r="DY179" i="1"/>
  <c r="EB179" i="1" s="1"/>
  <c r="DY180" i="1"/>
  <c r="EB180" i="1" s="1"/>
  <c r="DY181" i="1"/>
  <c r="EB181" i="1" s="1"/>
  <c r="DY182" i="1"/>
  <c r="EB182" i="1" s="1"/>
  <c r="DY183" i="1"/>
  <c r="EB183" i="1" s="1"/>
  <c r="DY184" i="1"/>
  <c r="EB184" i="1" s="1"/>
  <c r="DY185" i="1"/>
  <c r="EB185" i="1" s="1"/>
  <c r="DY186" i="1"/>
  <c r="EB186" i="1" s="1"/>
  <c r="DY187" i="1"/>
  <c r="EB187" i="1" s="1"/>
  <c r="DY188" i="1"/>
  <c r="EB188" i="1" s="1"/>
  <c r="DY189" i="1"/>
  <c r="EB189" i="1" s="1"/>
  <c r="DY190" i="1"/>
  <c r="EB190" i="1" s="1"/>
  <c r="DY191" i="1"/>
  <c r="EB191" i="1" s="1"/>
  <c r="DY192" i="1"/>
  <c r="EB192" i="1" s="1"/>
  <c r="DY193" i="1"/>
  <c r="EB193" i="1" s="1"/>
  <c r="DY194" i="1"/>
  <c r="EB194" i="1" s="1"/>
  <c r="DY195" i="1"/>
  <c r="EB195" i="1" s="1"/>
  <c r="DY196" i="1"/>
  <c r="EB196" i="1" s="1"/>
  <c r="DY197" i="1"/>
  <c r="EB197" i="1" s="1"/>
  <c r="DY199" i="1"/>
  <c r="EB199" i="1" s="1"/>
  <c r="DY200" i="1"/>
  <c r="EB200" i="1" s="1"/>
  <c r="DY201" i="1"/>
  <c r="EB201" i="1" s="1"/>
  <c r="DY202" i="1"/>
  <c r="EB202" i="1" s="1"/>
  <c r="DY203" i="1"/>
  <c r="EB203" i="1" s="1"/>
  <c r="DY204" i="1"/>
  <c r="EB204" i="1" s="1"/>
  <c r="DY205" i="1"/>
  <c r="EB205" i="1" s="1"/>
  <c r="DY206" i="1"/>
  <c r="EB206" i="1" s="1"/>
  <c r="DY207" i="1"/>
  <c r="EB207" i="1" s="1"/>
  <c r="DY208" i="1"/>
  <c r="EB208" i="1" s="1"/>
  <c r="DY209" i="1"/>
  <c r="EB209" i="1" s="1"/>
  <c r="DY210" i="1"/>
  <c r="EB210" i="1" s="1"/>
  <c r="DY211" i="1"/>
  <c r="EB211" i="1" s="1"/>
  <c r="DY213" i="1"/>
  <c r="EB213" i="1" s="1"/>
  <c r="DY215" i="1"/>
  <c r="EB215" i="1" s="1"/>
  <c r="DY216" i="1"/>
  <c r="EB216" i="1" s="1"/>
  <c r="DY217" i="1"/>
  <c r="EB217" i="1" s="1"/>
  <c r="DY218" i="1"/>
  <c r="EB218" i="1" s="1"/>
  <c r="DY219" i="1"/>
  <c r="EB219" i="1" s="1"/>
  <c r="DY220" i="1"/>
  <c r="EB220" i="1" s="1"/>
  <c r="DY221" i="1"/>
  <c r="EB221" i="1" s="1"/>
  <c r="DY222" i="1"/>
  <c r="EB222" i="1" s="1"/>
  <c r="DY223" i="1"/>
  <c r="EB223" i="1" s="1"/>
  <c r="DY224" i="1"/>
  <c r="EB224" i="1" s="1"/>
  <c r="DY225" i="1"/>
  <c r="EB225" i="1" s="1"/>
  <c r="DY226" i="1"/>
  <c r="EB226" i="1" s="1"/>
  <c r="DY227" i="1"/>
  <c r="EB227" i="1" s="1"/>
  <c r="DY230" i="1"/>
  <c r="EB230" i="1" s="1"/>
  <c r="DY231" i="1"/>
  <c r="EB231" i="1" s="1"/>
  <c r="DY232" i="1"/>
  <c r="EB232" i="1" s="1"/>
  <c r="DY234" i="1"/>
  <c r="EB234" i="1" s="1"/>
  <c r="DY235" i="1"/>
  <c r="EB235" i="1" s="1"/>
  <c r="DY238" i="1"/>
  <c r="EB238" i="1" s="1"/>
  <c r="DY239" i="1"/>
  <c r="EB239" i="1" s="1"/>
  <c r="DY242" i="1"/>
  <c r="EB242" i="1" s="1"/>
  <c r="DY243" i="1"/>
  <c r="EB243" i="1" s="1"/>
  <c r="DY244" i="1"/>
  <c r="EB244" i="1" s="1"/>
  <c r="DY245" i="1"/>
  <c r="EB245" i="1" s="1"/>
  <c r="DY246" i="1"/>
  <c r="EB246" i="1" s="1"/>
  <c r="DY247" i="1"/>
  <c r="EB247" i="1" s="1"/>
  <c r="DY248" i="1"/>
  <c r="EB248" i="1" s="1"/>
  <c r="DY250" i="1"/>
  <c r="EB250" i="1" s="1"/>
  <c r="DY251" i="1"/>
  <c r="EB251" i="1" s="1"/>
  <c r="DY252" i="1"/>
  <c r="EB252" i="1" s="1"/>
  <c r="DY253" i="1"/>
  <c r="EB253" i="1" s="1"/>
  <c r="DY254" i="1"/>
  <c r="EB254" i="1" s="1"/>
  <c r="DY255" i="1"/>
  <c r="EB255" i="1" s="1"/>
  <c r="DY257" i="1"/>
  <c r="EB257" i="1" s="1"/>
  <c r="DY258" i="1"/>
  <c r="EB258" i="1" s="1"/>
  <c r="DY259" i="1"/>
  <c r="EB259" i="1" s="1"/>
  <c r="DY260" i="1"/>
  <c r="EB260" i="1" s="1"/>
  <c r="DY261" i="1"/>
  <c r="EB261" i="1" s="1"/>
  <c r="DY262" i="1"/>
  <c r="EB262" i="1" s="1"/>
  <c r="DY263" i="1"/>
  <c r="EB263" i="1" s="1"/>
  <c r="DY264" i="1"/>
  <c r="EB264" i="1" s="1"/>
  <c r="DY265" i="1"/>
  <c r="EB265" i="1" s="1"/>
  <c r="DY267" i="1"/>
  <c r="EB267" i="1" s="1"/>
  <c r="DY268" i="1"/>
  <c r="EB268" i="1" s="1"/>
  <c r="DY269" i="1"/>
  <c r="EB269" i="1" s="1"/>
  <c r="DY270" i="1"/>
  <c r="EB270" i="1" s="1"/>
  <c r="DY271" i="1"/>
  <c r="EB271" i="1" s="1"/>
  <c r="DY274" i="1"/>
  <c r="EB274" i="1" s="1"/>
  <c r="DY275" i="1"/>
  <c r="EB275" i="1" s="1"/>
  <c r="DY276" i="1"/>
  <c r="EB276" i="1" s="1"/>
  <c r="DY278" i="1"/>
  <c r="EB278" i="1" s="1"/>
  <c r="DY280" i="1"/>
  <c r="EB280" i="1" s="1"/>
  <c r="DY281" i="1"/>
  <c r="EB281" i="1" s="1"/>
  <c r="DY283" i="1"/>
  <c r="EB283" i="1" s="1"/>
  <c r="DY284" i="1"/>
  <c r="EB284" i="1" s="1"/>
  <c r="DY286" i="1"/>
  <c r="EB286" i="1" s="1"/>
  <c r="DY287" i="1"/>
  <c r="EB287" i="1" s="1"/>
  <c r="DY288" i="1"/>
  <c r="EB288" i="1" s="1"/>
  <c r="DY289" i="1"/>
  <c r="EB289" i="1" s="1"/>
  <c r="DY291" i="1"/>
  <c r="EB291" i="1" s="1"/>
  <c r="DY292" i="1"/>
  <c r="EB292" i="1" s="1"/>
  <c r="DY293" i="1"/>
  <c r="EB293" i="1" s="1"/>
  <c r="DY294" i="1"/>
  <c r="EB294" i="1" s="1"/>
  <c r="DY295" i="1"/>
  <c r="EB295" i="1" s="1"/>
  <c r="DY296" i="1"/>
  <c r="EB296" i="1" s="1"/>
  <c r="DY297" i="1"/>
  <c r="EB297" i="1" s="1"/>
  <c r="DY298" i="1"/>
  <c r="EB298" i="1" s="1"/>
  <c r="DY299" i="1"/>
  <c r="EB299" i="1" s="1"/>
  <c r="DY300" i="1"/>
  <c r="EB300" i="1" s="1"/>
  <c r="DY301" i="1"/>
  <c r="EB301" i="1" s="1"/>
  <c r="DY302" i="1"/>
  <c r="EB302" i="1" s="1"/>
  <c r="DY303" i="1"/>
  <c r="EB303" i="1" s="1"/>
  <c r="DY306" i="1"/>
  <c r="EB306" i="1" s="1"/>
  <c r="DY307" i="1"/>
  <c r="EB307" i="1" s="1"/>
  <c r="DY309" i="1"/>
  <c r="EB309" i="1" s="1"/>
  <c r="DY310" i="1"/>
  <c r="EB310" i="1" s="1"/>
  <c r="DY311" i="1"/>
  <c r="EB311" i="1" s="1"/>
  <c r="DY312" i="1"/>
  <c r="EB312" i="1" s="1"/>
  <c r="DY313" i="1"/>
  <c r="EB313" i="1" s="1"/>
  <c r="DY314" i="1"/>
  <c r="EB314" i="1" s="1"/>
  <c r="DY315" i="1"/>
  <c r="EB315" i="1" s="1"/>
  <c r="DY316" i="1"/>
  <c r="EB316" i="1" s="1"/>
  <c r="DY317" i="1"/>
  <c r="EB317" i="1" s="1"/>
  <c r="DY319" i="1"/>
  <c r="EB319" i="1" s="1"/>
  <c r="DY320" i="1"/>
  <c r="EB320" i="1" s="1"/>
  <c r="DY322" i="1"/>
  <c r="EB322" i="1" s="1"/>
  <c r="DY323" i="1"/>
  <c r="EB323" i="1" s="1"/>
  <c r="DY324" i="1"/>
  <c r="EB324" i="1" s="1"/>
  <c r="DY325" i="1"/>
  <c r="EB325" i="1" s="1"/>
  <c r="DY326" i="1"/>
  <c r="EB326" i="1" s="1"/>
  <c r="EE229" i="1" l="1"/>
  <c r="EE214" i="1"/>
  <c r="EE198" i="1"/>
  <c r="EE321" i="1"/>
  <c r="EE285" i="1"/>
  <c r="EE212" i="1"/>
  <c r="EE228" i="1"/>
  <c r="EE273" i="1"/>
  <c r="EE249" i="1"/>
  <c r="EE308" i="1"/>
  <c r="EE241" i="1"/>
  <c r="EE240" i="1"/>
  <c r="EE272" i="1"/>
  <c r="EC29" i="1"/>
  <c r="EC141" i="1"/>
  <c r="EC7" i="1"/>
  <c r="EC280" i="1"/>
  <c r="EC217" i="1"/>
  <c r="EC129" i="1"/>
  <c r="EC10" i="1"/>
  <c r="EC267" i="1"/>
  <c r="EC27" i="1"/>
  <c r="EC114" i="1"/>
  <c r="EC339" i="1"/>
  <c r="EC319" i="1"/>
  <c r="EC348" i="1"/>
  <c r="EC326" i="1"/>
  <c r="EC335" i="1"/>
  <c r="EC333" i="1"/>
  <c r="EC346" i="1"/>
  <c r="EC206" i="1"/>
  <c r="EC163" i="1"/>
  <c r="EC115" i="1"/>
  <c r="EC344" i="1"/>
  <c r="EC330" i="1"/>
  <c r="EC343" i="1"/>
  <c r="EC357" i="1"/>
  <c r="EC337" i="1"/>
  <c r="EC351" i="1"/>
  <c r="EC347" i="1"/>
  <c r="EC312" i="1"/>
  <c r="EC177" i="1"/>
  <c r="EC221" i="1"/>
  <c r="EC345" i="1"/>
  <c r="EC317" i="1"/>
  <c r="EC263" i="1"/>
  <c r="EC125" i="1"/>
  <c r="EC341" i="1"/>
  <c r="EC128" i="1"/>
  <c r="EC88" i="1"/>
  <c r="EC57" i="1"/>
  <c r="EC112" i="1"/>
  <c r="EC69" i="1"/>
  <c r="EC55" i="1"/>
  <c r="EC363" i="1"/>
  <c r="EC39" i="1"/>
  <c r="EC102" i="1"/>
  <c r="EC86" i="1"/>
  <c r="EC361" i="1"/>
  <c r="EC80" i="1"/>
  <c r="EC95" i="1"/>
  <c r="EC84" i="1"/>
  <c r="EC359" i="1"/>
  <c r="EC70" i="1"/>
  <c r="EC109" i="1"/>
  <c r="EC93" i="1"/>
  <c r="EC14" i="1"/>
  <c r="EC83" i="1"/>
  <c r="EC91" i="1"/>
  <c r="EC175" i="1"/>
  <c r="EC37" i="1"/>
  <c r="EC174" i="1"/>
  <c r="EC194" i="1"/>
  <c r="EC172" i="1"/>
  <c r="DZ357" i="1"/>
  <c r="DZ358" i="1"/>
  <c r="DZ351" i="1"/>
  <c r="EA358" i="1"/>
  <c r="DZ361" i="1"/>
  <c r="DZ345" i="1"/>
  <c r="EC349" i="1"/>
  <c r="DZ349" i="1"/>
  <c r="DZ347" i="1"/>
  <c r="DZ363" i="1"/>
  <c r="DZ359" i="1"/>
  <c r="DZ339" i="1"/>
  <c r="EA347" i="1"/>
  <c r="EA345" i="1"/>
  <c r="EA337" i="1"/>
  <c r="EA344" i="1"/>
  <c r="DZ342" i="1"/>
  <c r="EA349" i="1"/>
  <c r="DZ336" i="1"/>
  <c r="DZ332" i="1"/>
  <c r="EA351" i="1"/>
  <c r="EC336" i="1"/>
  <c r="EA342" i="1"/>
  <c r="DZ340" i="1"/>
  <c r="DZ333" i="1"/>
  <c r="DZ344" i="1"/>
  <c r="EC358" i="1"/>
  <c r="EA343" i="1"/>
  <c r="EA335" i="1"/>
  <c r="EA340" i="1"/>
  <c r="DZ338" i="1"/>
  <c r="DZ337" i="1"/>
  <c r="DZ334" i="1"/>
  <c r="DZ341" i="1"/>
  <c r="EC356" i="1"/>
  <c r="EC342" i="1"/>
  <c r="EC334" i="1"/>
  <c r="EA354" i="1"/>
  <c r="EA338" i="1"/>
  <c r="DZ335" i="1"/>
  <c r="EC354" i="1"/>
  <c r="EA341" i="1"/>
  <c r="EA333" i="1"/>
  <c r="EA336" i="1"/>
  <c r="EA357" i="1"/>
  <c r="EA359" i="1"/>
  <c r="DZ354" i="1"/>
  <c r="EA361" i="1"/>
  <c r="DZ356" i="1"/>
  <c r="EC340" i="1"/>
  <c r="EC332" i="1"/>
  <c r="EA334" i="1"/>
  <c r="DZ343" i="1"/>
  <c r="D149" i="5" s="1"/>
  <c r="EA356" i="1"/>
  <c r="EA339" i="1"/>
  <c r="EA348" i="1"/>
  <c r="EA332" i="1"/>
  <c r="EA363" i="1"/>
  <c r="DZ348" i="1"/>
  <c r="DZ346" i="1"/>
  <c r="DZ330" i="1"/>
  <c r="EC338" i="1"/>
  <c r="EA346" i="1"/>
  <c r="EA330" i="1"/>
  <c r="EJ322" i="1"/>
  <c r="EJ296" i="1"/>
  <c r="EJ288" i="1"/>
  <c r="EJ248" i="1"/>
  <c r="EJ67" i="1"/>
  <c r="EJ54" i="1"/>
  <c r="EJ42" i="1"/>
  <c r="EJ36" i="1"/>
  <c r="EJ23" i="1"/>
  <c r="EJ15" i="1"/>
  <c r="EJ293" i="1"/>
  <c r="EJ262" i="1"/>
  <c r="EJ57" i="1"/>
  <c r="EJ39" i="1"/>
  <c r="EJ19" i="1"/>
  <c r="EJ297" i="1"/>
  <c r="EJ55" i="1"/>
  <c r="EJ38" i="1"/>
  <c r="EJ18" i="1"/>
  <c r="EJ295" i="1"/>
  <c r="EJ263" i="1"/>
  <c r="EJ245" i="1"/>
  <c r="EJ62" i="1"/>
  <c r="EJ53" i="1"/>
  <c r="EJ41" i="1"/>
  <c r="EJ31" i="1"/>
  <c r="EJ21" i="1"/>
  <c r="EJ14" i="1"/>
  <c r="EJ313" i="1"/>
  <c r="EJ244" i="1"/>
  <c r="EJ51" i="1"/>
  <c r="EJ26" i="1"/>
  <c r="EJ8" i="1"/>
  <c r="EJ292" i="1"/>
  <c r="EJ49" i="1"/>
  <c r="EJ25" i="1"/>
  <c r="EC5" i="1"/>
  <c r="EC13" i="1"/>
  <c r="EC21" i="1"/>
  <c r="EC45" i="1"/>
  <c r="EC53" i="1"/>
  <c r="EC61" i="1"/>
  <c r="EC6" i="1"/>
  <c r="EC22" i="1"/>
  <c r="EC30" i="1"/>
  <c r="EC38" i="1"/>
  <c r="EC46" i="1"/>
  <c r="EC54" i="1"/>
  <c r="EC62" i="1"/>
  <c r="EC78" i="1"/>
  <c r="EC94" i="1"/>
  <c r="EC8" i="1"/>
  <c r="EC16" i="1"/>
  <c r="EC24" i="1"/>
  <c r="EC32" i="1"/>
  <c r="EC40" i="1"/>
  <c r="EC48" i="1"/>
  <c r="EC56" i="1"/>
  <c r="EC64" i="1"/>
  <c r="EC72" i="1"/>
  <c r="EC96" i="1"/>
  <c r="EC104" i="1"/>
  <c r="EC11" i="1"/>
  <c r="EC19" i="1"/>
  <c r="EC35" i="1"/>
  <c r="EC43" i="1"/>
  <c r="EC51" i="1"/>
  <c r="EC59" i="1"/>
  <c r="EC67" i="1"/>
  <c r="EC75" i="1"/>
  <c r="EC99" i="1"/>
  <c r="EC107" i="1"/>
  <c r="EC26" i="1"/>
  <c r="EC42" i="1"/>
  <c r="EC58" i="1"/>
  <c r="EC74" i="1"/>
  <c r="EC87" i="1"/>
  <c r="EC100" i="1"/>
  <c r="EC111" i="1"/>
  <c r="EC119" i="1"/>
  <c r="EC127" i="1"/>
  <c r="EC135" i="1"/>
  <c r="EC143" i="1"/>
  <c r="EC151" i="1"/>
  <c r="EC159" i="1"/>
  <c r="EC167" i="1"/>
  <c r="EC183" i="1"/>
  <c r="EC191" i="1"/>
  <c r="EC199" i="1"/>
  <c r="EC207" i="1"/>
  <c r="EC215" i="1"/>
  <c r="EC223" i="1"/>
  <c r="EC231" i="1"/>
  <c r="EC239" i="1"/>
  <c r="EC247" i="1"/>
  <c r="EC255" i="1"/>
  <c r="EC271" i="1"/>
  <c r="EC287" i="1"/>
  <c r="EC295" i="1"/>
  <c r="EC303" i="1"/>
  <c r="EC311" i="1"/>
  <c r="EC12" i="1"/>
  <c r="EC28" i="1"/>
  <c r="EC44" i="1"/>
  <c r="EC60" i="1"/>
  <c r="EC76" i="1"/>
  <c r="EC89" i="1"/>
  <c r="EC101" i="1"/>
  <c r="EC120" i="1"/>
  <c r="EC136" i="1"/>
  <c r="EC144" i="1"/>
  <c r="EC152" i="1"/>
  <c r="EC160" i="1"/>
  <c r="EC168" i="1"/>
  <c r="EC176" i="1"/>
  <c r="EC184" i="1"/>
  <c r="EC192" i="1"/>
  <c r="EC200" i="1"/>
  <c r="EC208" i="1"/>
  <c r="EC216" i="1"/>
  <c r="EC224" i="1"/>
  <c r="EC232" i="1"/>
  <c r="EC248" i="1"/>
  <c r="EC264" i="1"/>
  <c r="EC288" i="1"/>
  <c r="EC296" i="1"/>
  <c r="EC320" i="1"/>
  <c r="EC15" i="1"/>
  <c r="EC31" i="1"/>
  <c r="EC47" i="1"/>
  <c r="EC63" i="1"/>
  <c r="EC77" i="1"/>
  <c r="EC90" i="1"/>
  <c r="EC103" i="1"/>
  <c r="EC113" i="1"/>
  <c r="EC121" i="1"/>
  <c r="EC137" i="1"/>
  <c r="EC145" i="1"/>
  <c r="EC153" i="1"/>
  <c r="EC161" i="1"/>
  <c r="EC169" i="1"/>
  <c r="EC185" i="1"/>
  <c r="EC193" i="1"/>
  <c r="EC201" i="1"/>
  <c r="EC209" i="1"/>
  <c r="EC225" i="1"/>
  <c r="EC257" i="1"/>
  <c r="EC265" i="1"/>
  <c r="EC281" i="1"/>
  <c r="EC289" i="1"/>
  <c r="EC297" i="1"/>
  <c r="EC313" i="1"/>
  <c r="EC17" i="1"/>
  <c r="EC33" i="1"/>
  <c r="EC49" i="1"/>
  <c r="EC65" i="1"/>
  <c r="EC79" i="1"/>
  <c r="EC92" i="1"/>
  <c r="EC105" i="1"/>
  <c r="EC122" i="1"/>
  <c r="EC130" i="1"/>
  <c r="EC138" i="1"/>
  <c r="EC146" i="1"/>
  <c r="EC154" i="1"/>
  <c r="EC162" i="1"/>
  <c r="EC170" i="1"/>
  <c r="EC178" i="1"/>
  <c r="EC186" i="1"/>
  <c r="EC202" i="1"/>
  <c r="EC210" i="1"/>
  <c r="EC218" i="1"/>
  <c r="EC226" i="1"/>
  <c r="EC234" i="1"/>
  <c r="EC242" i="1"/>
  <c r="EC250" i="1"/>
  <c r="EC258" i="1"/>
  <c r="EC274" i="1"/>
  <c r="EC298" i="1"/>
  <c r="EC306" i="1"/>
  <c r="EC314" i="1"/>
  <c r="EC322" i="1"/>
  <c r="EC18" i="1"/>
  <c r="EC34" i="1"/>
  <c r="EC50" i="1"/>
  <c r="EC66" i="1"/>
  <c r="EC81" i="1"/>
  <c r="EC106" i="1"/>
  <c r="EC123" i="1"/>
  <c r="EC131" i="1"/>
  <c r="EC139" i="1"/>
  <c r="EC147" i="1"/>
  <c r="EC155" i="1"/>
  <c r="EC171" i="1"/>
  <c r="EC179" i="1"/>
  <c r="EC187" i="1"/>
  <c r="EC195" i="1"/>
  <c r="EC203" i="1"/>
  <c r="EC211" i="1"/>
  <c r="EC219" i="1"/>
  <c r="EC227" i="1"/>
  <c r="EC235" i="1"/>
  <c r="EC243" i="1"/>
  <c r="EC251" i="1"/>
  <c r="EC259" i="1"/>
  <c r="EC275" i="1"/>
  <c r="EC283" i="1"/>
  <c r="EC291" i="1"/>
  <c r="EC299" i="1"/>
  <c r="EC307" i="1"/>
  <c r="EC315" i="1"/>
  <c r="EC323" i="1"/>
  <c r="EC20" i="1"/>
  <c r="EC97" i="1"/>
  <c r="EC124" i="1"/>
  <c r="EC142" i="1"/>
  <c r="EC165" i="1"/>
  <c r="EC188" i="1"/>
  <c r="EC252" i="1"/>
  <c r="EC270" i="1"/>
  <c r="EC293" i="1"/>
  <c r="EC316" i="1"/>
  <c r="EC23" i="1"/>
  <c r="EC68" i="1"/>
  <c r="EC98" i="1"/>
  <c r="EC148" i="1"/>
  <c r="EC166" i="1"/>
  <c r="EC189" i="1"/>
  <c r="EC230" i="1"/>
  <c r="EC253" i="1"/>
  <c r="EC276" i="1"/>
  <c r="EC294" i="1"/>
  <c r="EC244" i="1"/>
  <c r="EC25" i="1"/>
  <c r="EC71" i="1"/>
  <c r="EC108" i="1"/>
  <c r="EC126" i="1"/>
  <c r="EC149" i="1"/>
  <c r="EC190" i="1"/>
  <c r="EC213" i="1"/>
  <c r="EC254" i="1"/>
  <c r="EC300" i="1"/>
  <c r="EC36" i="1"/>
  <c r="EC73" i="1"/>
  <c r="EC132" i="1"/>
  <c r="EC150" i="1"/>
  <c r="EC173" i="1"/>
  <c r="EC196" i="1"/>
  <c r="EC260" i="1"/>
  <c r="EC278" i="1"/>
  <c r="EC301" i="1"/>
  <c r="EC324" i="1"/>
  <c r="EC325" i="1"/>
  <c r="EC4" i="1"/>
  <c r="EC41" i="1"/>
  <c r="EC116" i="1"/>
  <c r="EC134" i="1"/>
  <c r="EC157" i="1"/>
  <c r="EC180" i="1"/>
  <c r="EC262" i="1"/>
  <c r="EC82" i="1"/>
  <c r="EC110" i="1"/>
  <c r="EC133" i="1"/>
  <c r="EC156" i="1"/>
  <c r="EC197" i="1"/>
  <c r="EC220" i="1"/>
  <c r="EC238" i="1"/>
  <c r="EC261" i="1"/>
  <c r="EC284" i="1"/>
  <c r="EC302" i="1"/>
  <c r="EC52" i="1"/>
  <c r="EC85" i="1"/>
  <c r="EC117" i="1"/>
  <c r="EC140" i="1"/>
  <c r="EC158" i="1"/>
  <c r="EC181" i="1"/>
  <c r="EC204" i="1"/>
  <c r="EC222" i="1"/>
  <c r="EC245" i="1"/>
  <c r="EC268" i="1"/>
  <c r="EC286" i="1"/>
  <c r="EC309" i="1"/>
  <c r="EC9" i="1"/>
  <c r="EC118" i="1"/>
  <c r="EC164" i="1"/>
  <c r="EC182" i="1"/>
  <c r="EC205" i="1"/>
  <c r="EC246" i="1"/>
  <c r="EC269" i="1"/>
  <c r="EC292" i="1"/>
  <c r="EC310" i="1"/>
  <c r="EA324" i="1"/>
  <c r="EA173" i="1"/>
  <c r="EA269" i="1"/>
  <c r="EA320" i="1"/>
  <c r="EA302" i="1"/>
  <c r="EA313" i="1"/>
  <c r="EA289" i="1"/>
  <c r="EA209" i="1"/>
  <c r="EA177" i="1"/>
  <c r="EA169" i="1"/>
  <c r="EA145" i="1"/>
  <c r="EA129" i="1"/>
  <c r="EA323" i="1"/>
  <c r="EA315" i="1"/>
  <c r="EA307" i="1"/>
  <c r="EA299" i="1"/>
  <c r="EA291" i="1"/>
  <c r="EA275" i="1"/>
  <c r="EA267" i="1"/>
  <c r="EA259" i="1"/>
  <c r="EA251" i="1"/>
  <c r="EA243" i="1"/>
  <c r="EA235" i="1"/>
  <c r="EA227" i="1"/>
  <c r="EA219" i="1"/>
  <c r="EA211" i="1"/>
  <c r="EA195" i="1"/>
  <c r="EA187" i="1"/>
  <c r="EA179" i="1"/>
  <c r="EA171" i="1"/>
  <c r="EA163" i="1"/>
  <c r="EA155" i="1"/>
  <c r="EA147" i="1"/>
  <c r="EA139" i="1"/>
  <c r="EA131" i="1"/>
  <c r="EA123" i="1"/>
  <c r="EA115" i="1"/>
  <c r="EA107" i="1"/>
  <c r="EA99" i="1"/>
  <c r="EA91" i="1"/>
  <c r="EA83" i="1"/>
  <c r="EA75" i="1"/>
  <c r="EA67" i="1"/>
  <c r="EA59" i="1"/>
  <c r="EA51" i="1"/>
  <c r="EA43" i="1"/>
  <c r="EA35" i="1"/>
  <c r="EA27" i="1"/>
  <c r="EA19" i="1"/>
  <c r="EA11" i="1"/>
  <c r="EA322" i="1"/>
  <c r="EA314" i="1"/>
  <c r="EA306" i="1"/>
  <c r="EA298" i="1"/>
  <c r="EA274" i="1"/>
  <c r="EA258" i="1"/>
  <c r="EA250" i="1"/>
  <c r="EA242" i="1"/>
  <c r="EA234" i="1"/>
  <c r="EA226" i="1"/>
  <c r="EA218" i="1"/>
  <c r="EA283" i="1"/>
  <c r="EA203" i="1"/>
  <c r="EA281" i="1"/>
  <c r="EA257" i="1"/>
  <c r="EA217" i="1"/>
  <c r="EA201" i="1"/>
  <c r="EA185" i="1"/>
  <c r="EA161" i="1"/>
  <c r="EA153" i="1"/>
  <c r="EA121" i="1"/>
  <c r="EA312" i="1"/>
  <c r="EA296" i="1"/>
  <c r="EA288" i="1"/>
  <c r="EA280" i="1"/>
  <c r="EA264" i="1"/>
  <c r="EA248" i="1"/>
  <c r="EA232" i="1"/>
  <c r="EA224" i="1"/>
  <c r="EA216" i="1"/>
  <c r="EA208" i="1"/>
  <c r="EA200" i="1"/>
  <c r="EA192" i="1"/>
  <c r="EA184" i="1"/>
  <c r="EA176" i="1"/>
  <c r="EA319" i="1"/>
  <c r="EA311" i="1"/>
  <c r="EA303" i="1"/>
  <c r="EA295" i="1"/>
  <c r="EA287" i="1"/>
  <c r="EA271" i="1"/>
  <c r="EA263" i="1"/>
  <c r="EA255" i="1"/>
  <c r="EA247" i="1"/>
  <c r="EA239" i="1"/>
  <c r="EA231" i="1"/>
  <c r="EA223" i="1"/>
  <c r="EA215" i="1"/>
  <c r="EA207" i="1"/>
  <c r="EA199" i="1"/>
  <c r="EA191" i="1"/>
  <c r="EA183" i="1"/>
  <c r="EA175" i="1"/>
  <c r="EA326" i="1"/>
  <c r="EA310" i="1"/>
  <c r="EA294" i="1"/>
  <c r="EA286" i="1"/>
  <c r="EA278" i="1"/>
  <c r="EA270" i="1"/>
  <c r="EA262" i="1"/>
  <c r="EA254" i="1"/>
  <c r="EA246" i="1"/>
  <c r="EA238" i="1"/>
  <c r="EA230" i="1"/>
  <c r="EA222" i="1"/>
  <c r="EA206" i="1"/>
  <c r="EA190" i="1"/>
  <c r="EA182" i="1"/>
  <c r="EA174" i="1"/>
  <c r="EA166" i="1"/>
  <c r="EA158" i="1"/>
  <c r="EA150" i="1"/>
  <c r="EA142" i="1"/>
  <c r="EA134" i="1"/>
  <c r="EA126" i="1"/>
  <c r="EA118" i="1"/>
  <c r="EA110" i="1"/>
  <c r="EA102" i="1"/>
  <c r="EA94" i="1"/>
  <c r="EA86" i="1"/>
  <c r="EA78" i="1"/>
  <c r="EA70" i="1"/>
  <c r="EA62" i="1"/>
  <c r="EA54" i="1"/>
  <c r="EA46" i="1"/>
  <c r="EA38" i="1"/>
  <c r="EA30" i="1"/>
  <c r="EA22" i="1"/>
  <c r="EA14" i="1"/>
  <c r="EA6" i="1"/>
  <c r="EA225" i="1"/>
  <c r="EA297" i="1"/>
  <c r="EA265" i="1"/>
  <c r="EA193" i="1"/>
  <c r="EA137" i="1"/>
  <c r="EA325" i="1"/>
  <c r="EA317" i="1"/>
  <c r="EA309" i="1"/>
  <c r="EA301" i="1"/>
  <c r="EA293" i="1"/>
  <c r="EA261" i="1"/>
  <c r="EA245" i="1"/>
  <c r="EA221" i="1"/>
  <c r="EA213" i="1"/>
  <c r="EA316" i="1"/>
  <c r="EA300" i="1"/>
  <c r="EA292" i="1"/>
  <c r="EA284" i="1"/>
  <c r="EA276" i="1"/>
  <c r="EA268" i="1"/>
  <c r="K372" i="5" s="1"/>
  <c r="EA260" i="1"/>
  <c r="EA252" i="1"/>
  <c r="EA244" i="1"/>
  <c r="EA220" i="1"/>
  <c r="EA204" i="1"/>
  <c r="EA196" i="1"/>
  <c r="EA188" i="1"/>
  <c r="EA180" i="1"/>
  <c r="EA172" i="1"/>
  <c r="EA164" i="1"/>
  <c r="EA156" i="1"/>
  <c r="EA148" i="1"/>
  <c r="EA140" i="1"/>
  <c r="EA132" i="1"/>
  <c r="EA124" i="1"/>
  <c r="EA116" i="1"/>
  <c r="EA108" i="1"/>
  <c r="EA100" i="1"/>
  <c r="EA92" i="1"/>
  <c r="EA84" i="1"/>
  <c r="EA76" i="1"/>
  <c r="EA68" i="1"/>
  <c r="EA60" i="1"/>
  <c r="EA52" i="1"/>
  <c r="EA44" i="1"/>
  <c r="EA36" i="1"/>
  <c r="EA28" i="1"/>
  <c r="EA20" i="1"/>
  <c r="EA12" i="1"/>
  <c r="EA4" i="1"/>
  <c r="EA253" i="1"/>
  <c r="EA197" i="1"/>
  <c r="EA181" i="1"/>
  <c r="EA165" i="1"/>
  <c r="EA157" i="1"/>
  <c r="EA149" i="1"/>
  <c r="EA141" i="1"/>
  <c r="EA133" i="1"/>
  <c r="EA125" i="1"/>
  <c r="EA117" i="1"/>
  <c r="EA109" i="1"/>
  <c r="EA101" i="1"/>
  <c r="EA93" i="1"/>
  <c r="EA85" i="1"/>
  <c r="EA77" i="1"/>
  <c r="EA69" i="1"/>
  <c r="EA61" i="1"/>
  <c r="EA53" i="1"/>
  <c r="EA45" i="1"/>
  <c r="EA37" i="1"/>
  <c r="EA29" i="1"/>
  <c r="EA21" i="1"/>
  <c r="EA13" i="1"/>
  <c r="EA5" i="1"/>
  <c r="EA210" i="1"/>
  <c r="EA202" i="1"/>
  <c r="EA194" i="1"/>
  <c r="EA186" i="1"/>
  <c r="EA178" i="1"/>
  <c r="EA170" i="1"/>
  <c r="EA162" i="1"/>
  <c r="EA154" i="1"/>
  <c r="EA146" i="1"/>
  <c r="EA138" i="1"/>
  <c r="EA130" i="1"/>
  <c r="EA122" i="1"/>
  <c r="EA114" i="1"/>
  <c r="EA106" i="1"/>
  <c r="EA98" i="1"/>
  <c r="J377" i="5" s="1"/>
  <c r="EA90" i="1"/>
  <c r="EA82" i="1"/>
  <c r="EA74" i="1"/>
  <c r="EA66" i="1"/>
  <c r="EA58" i="1"/>
  <c r="EA50" i="1"/>
  <c r="EA42" i="1"/>
  <c r="EA34" i="1"/>
  <c r="EA26" i="1"/>
  <c r="EA18" i="1"/>
  <c r="EA10" i="1"/>
  <c r="EA113" i="1"/>
  <c r="EA105" i="1"/>
  <c r="EA97" i="1"/>
  <c r="EA89" i="1"/>
  <c r="EA81" i="1"/>
  <c r="EA73" i="1"/>
  <c r="EA65" i="1"/>
  <c r="EA57" i="1"/>
  <c r="EA49" i="1"/>
  <c r="EA41" i="1"/>
  <c r="EA33" i="1"/>
  <c r="EA25" i="1"/>
  <c r="EA17" i="1"/>
  <c r="EA9" i="1"/>
  <c r="EA168" i="1"/>
  <c r="EA160" i="1"/>
  <c r="EA152" i="1"/>
  <c r="EA144" i="1"/>
  <c r="EA136" i="1"/>
  <c r="EA128" i="1"/>
  <c r="EA120" i="1"/>
  <c r="EA112" i="1"/>
  <c r="EA104" i="1"/>
  <c r="EA96" i="1"/>
  <c r="EA88" i="1"/>
  <c r="EA80" i="1"/>
  <c r="EA72" i="1"/>
  <c r="EA64" i="1"/>
  <c r="EA56" i="1"/>
  <c r="EA48" i="1"/>
  <c r="EA40" i="1"/>
  <c r="EA32" i="1"/>
  <c r="EA24" i="1"/>
  <c r="EA16" i="1"/>
  <c r="EA8" i="1"/>
  <c r="EA205" i="1"/>
  <c r="EA167" i="1"/>
  <c r="EA159" i="1"/>
  <c r="EA151" i="1"/>
  <c r="EA143" i="1"/>
  <c r="EA135" i="1"/>
  <c r="EA127" i="1"/>
  <c r="EA119" i="1"/>
  <c r="EA111" i="1"/>
  <c r="EA103" i="1"/>
  <c r="EA95" i="1"/>
  <c r="EA87" i="1"/>
  <c r="EA79" i="1"/>
  <c r="EA71" i="1"/>
  <c r="EA63" i="1"/>
  <c r="EA55" i="1"/>
  <c r="EA47" i="1"/>
  <c r="EA39" i="1"/>
  <c r="EA31" i="1"/>
  <c r="EA23" i="1"/>
  <c r="EA15" i="1"/>
  <c r="EA7" i="1"/>
  <c r="EA189" i="1"/>
  <c r="DZ26" i="1"/>
  <c r="DZ274" i="1"/>
  <c r="DZ50" i="1"/>
  <c r="DZ314" i="1"/>
  <c r="DZ58" i="1"/>
  <c r="DZ130" i="1"/>
  <c r="DZ146" i="1"/>
  <c r="DZ162" i="1"/>
  <c r="DZ178" i="1"/>
  <c r="D180" i="5" s="1"/>
  <c r="DZ194" i="1"/>
  <c r="DZ210" i="1"/>
  <c r="DZ226" i="1"/>
  <c r="DZ250" i="1"/>
  <c r="DZ306" i="1"/>
  <c r="DZ42" i="1"/>
  <c r="DZ34" i="1"/>
  <c r="DZ18" i="1"/>
  <c r="DZ66" i="1"/>
  <c r="DZ74" i="1"/>
  <c r="DZ82" i="1"/>
  <c r="DZ90" i="1"/>
  <c r="DZ98" i="1"/>
  <c r="DZ106" i="1"/>
  <c r="DZ114" i="1"/>
  <c r="DZ122" i="1"/>
  <c r="DZ138" i="1"/>
  <c r="DZ154" i="1"/>
  <c r="DZ170" i="1"/>
  <c r="DZ186" i="1"/>
  <c r="DZ202" i="1"/>
  <c r="DZ218" i="1"/>
  <c r="DZ234" i="1"/>
  <c r="DZ242" i="1"/>
  <c r="DZ258" i="1"/>
  <c r="DZ298" i="1"/>
  <c r="DZ322" i="1"/>
  <c r="D111" i="5" s="1"/>
  <c r="DZ10" i="1"/>
  <c r="DZ313" i="1"/>
  <c r="DZ297" i="1"/>
  <c r="DZ289" i="1"/>
  <c r="DZ281" i="1"/>
  <c r="DZ265" i="1"/>
  <c r="DZ257" i="1"/>
  <c r="DZ225" i="1"/>
  <c r="DZ217" i="1"/>
  <c r="DZ209" i="1"/>
  <c r="DZ201" i="1"/>
  <c r="DZ193" i="1"/>
  <c r="D163" i="5" s="1"/>
  <c r="DZ185" i="1"/>
  <c r="DZ177" i="1"/>
  <c r="DZ169" i="1"/>
  <c r="DZ161" i="1"/>
  <c r="DZ153" i="1"/>
  <c r="DZ145" i="1"/>
  <c r="DZ137" i="1"/>
  <c r="DZ129" i="1"/>
  <c r="DZ121" i="1"/>
  <c r="DZ113" i="1"/>
  <c r="DZ105" i="1"/>
  <c r="DZ97" i="1"/>
  <c r="DZ89" i="1"/>
  <c r="DZ81" i="1"/>
  <c r="DZ73" i="1"/>
  <c r="DZ65" i="1"/>
  <c r="DZ57" i="1"/>
  <c r="DZ49" i="1"/>
  <c r="DZ41" i="1"/>
  <c r="DZ33" i="1"/>
  <c r="DZ25" i="1"/>
  <c r="DZ17" i="1"/>
  <c r="DZ9" i="1"/>
  <c r="DZ320" i="1"/>
  <c r="DZ312" i="1"/>
  <c r="DZ296" i="1"/>
  <c r="DZ288" i="1"/>
  <c r="DZ280" i="1"/>
  <c r="DZ264" i="1"/>
  <c r="DZ248" i="1"/>
  <c r="DZ232" i="1"/>
  <c r="DZ224" i="1"/>
  <c r="DZ216" i="1"/>
  <c r="DZ208" i="1"/>
  <c r="DZ200" i="1"/>
  <c r="DZ192" i="1"/>
  <c r="DZ184" i="1"/>
  <c r="DZ176" i="1"/>
  <c r="DZ168" i="1"/>
  <c r="D126" i="5" s="1"/>
  <c r="DZ160" i="1"/>
  <c r="DZ152" i="1"/>
  <c r="DZ144" i="1"/>
  <c r="DZ136" i="1"/>
  <c r="DZ128" i="1"/>
  <c r="D108" i="5" s="1"/>
  <c r="DZ120" i="1"/>
  <c r="DZ112" i="1"/>
  <c r="DZ104" i="1"/>
  <c r="DZ96" i="1"/>
  <c r="DZ88" i="1"/>
  <c r="DZ80" i="1"/>
  <c r="DZ72" i="1"/>
  <c r="DZ64" i="1"/>
  <c r="DZ56" i="1"/>
  <c r="DZ48" i="1"/>
  <c r="DZ40" i="1"/>
  <c r="DZ32" i="1"/>
  <c r="DZ24" i="1"/>
  <c r="DZ16" i="1"/>
  <c r="DZ8" i="1"/>
  <c r="DZ319" i="1"/>
  <c r="DZ311" i="1"/>
  <c r="DZ303" i="1"/>
  <c r="DZ295" i="1"/>
  <c r="DZ287" i="1"/>
  <c r="DZ271" i="1"/>
  <c r="DZ263" i="1"/>
  <c r="DZ255" i="1"/>
  <c r="DZ247" i="1"/>
  <c r="DZ239" i="1"/>
  <c r="DZ231" i="1"/>
  <c r="DZ223" i="1"/>
  <c r="DZ215" i="1"/>
  <c r="DZ207" i="1"/>
  <c r="DZ199" i="1"/>
  <c r="DZ191" i="1"/>
  <c r="DZ183" i="1"/>
  <c r="DZ175" i="1"/>
  <c r="DZ167" i="1"/>
  <c r="DZ159" i="1"/>
  <c r="DZ151" i="1"/>
  <c r="DZ143" i="1"/>
  <c r="DZ135" i="1"/>
  <c r="DZ127" i="1"/>
  <c r="DZ119" i="1"/>
  <c r="DZ111" i="1"/>
  <c r="D252" i="5" s="1"/>
  <c r="DZ103" i="1"/>
  <c r="DZ95" i="1"/>
  <c r="DZ87" i="1"/>
  <c r="DZ79" i="1"/>
  <c r="DZ71" i="1"/>
  <c r="DZ63" i="1"/>
  <c r="DZ55" i="1"/>
  <c r="DZ47" i="1"/>
  <c r="DZ39" i="1"/>
  <c r="DZ31" i="1"/>
  <c r="DZ23" i="1"/>
  <c r="DZ15" i="1"/>
  <c r="DZ7" i="1"/>
  <c r="DZ326" i="1"/>
  <c r="DZ310" i="1"/>
  <c r="DZ302" i="1"/>
  <c r="DZ294" i="1"/>
  <c r="DZ286" i="1"/>
  <c r="DZ278" i="1"/>
  <c r="DZ270" i="1"/>
  <c r="DZ262" i="1"/>
  <c r="DZ254" i="1"/>
  <c r="DZ246" i="1"/>
  <c r="DZ238" i="1"/>
  <c r="DZ230" i="1"/>
  <c r="DZ222" i="1"/>
  <c r="DZ206" i="1"/>
  <c r="DZ190" i="1"/>
  <c r="DZ182" i="1"/>
  <c r="DZ174" i="1"/>
  <c r="DZ166" i="1"/>
  <c r="DZ158" i="1"/>
  <c r="DZ150" i="1"/>
  <c r="DZ142" i="1"/>
  <c r="DZ134" i="1"/>
  <c r="DZ126" i="1"/>
  <c r="DZ118" i="1"/>
  <c r="DZ110" i="1"/>
  <c r="DZ102" i="1"/>
  <c r="DZ94" i="1"/>
  <c r="DZ86" i="1"/>
  <c r="DZ78" i="1"/>
  <c r="DZ70" i="1"/>
  <c r="DZ62" i="1"/>
  <c r="DZ54" i="1"/>
  <c r="DZ46" i="1"/>
  <c r="DZ38" i="1"/>
  <c r="DZ30" i="1"/>
  <c r="DZ22" i="1"/>
  <c r="DZ14" i="1"/>
  <c r="DZ6" i="1"/>
  <c r="DZ325" i="1"/>
  <c r="DZ317" i="1"/>
  <c r="DZ309" i="1"/>
  <c r="DZ301" i="1"/>
  <c r="DZ293" i="1"/>
  <c r="DZ269" i="1"/>
  <c r="DZ261" i="1"/>
  <c r="DZ253" i="1"/>
  <c r="DZ245" i="1"/>
  <c r="DZ221" i="1"/>
  <c r="DZ213" i="1"/>
  <c r="DZ205" i="1"/>
  <c r="DZ197" i="1"/>
  <c r="DZ189" i="1"/>
  <c r="DZ181" i="1"/>
  <c r="DZ173" i="1"/>
  <c r="DZ165" i="1"/>
  <c r="DZ157" i="1"/>
  <c r="DZ149" i="1"/>
  <c r="DZ141" i="1"/>
  <c r="DZ133" i="1"/>
  <c r="DZ125" i="1"/>
  <c r="DZ117" i="1"/>
  <c r="DZ109" i="1"/>
  <c r="DZ101" i="1"/>
  <c r="DZ93" i="1"/>
  <c r="DZ85" i="1"/>
  <c r="DZ77" i="1"/>
  <c r="DZ69" i="1"/>
  <c r="DZ61" i="1"/>
  <c r="DZ53" i="1"/>
  <c r="DZ45" i="1"/>
  <c r="DZ37" i="1"/>
  <c r="DZ29" i="1"/>
  <c r="DZ21" i="1"/>
  <c r="DZ13" i="1"/>
  <c r="DZ5" i="1"/>
  <c r="DZ324" i="1"/>
  <c r="DZ316" i="1"/>
  <c r="DZ300" i="1"/>
  <c r="DZ292" i="1"/>
  <c r="DZ284" i="1"/>
  <c r="DZ276" i="1"/>
  <c r="DZ268" i="1"/>
  <c r="DZ260" i="1"/>
  <c r="DZ252" i="1"/>
  <c r="DZ244" i="1"/>
  <c r="DZ220" i="1"/>
  <c r="DZ204" i="1"/>
  <c r="DZ196" i="1"/>
  <c r="DZ188" i="1"/>
  <c r="DZ180" i="1"/>
  <c r="DZ172" i="1"/>
  <c r="DZ164" i="1"/>
  <c r="DZ156" i="1"/>
  <c r="DZ148" i="1"/>
  <c r="DZ140" i="1"/>
  <c r="DZ132" i="1"/>
  <c r="DZ124" i="1"/>
  <c r="DZ116" i="1"/>
  <c r="DZ108" i="1"/>
  <c r="DZ100" i="1"/>
  <c r="DZ92" i="1"/>
  <c r="DZ84" i="1"/>
  <c r="DZ76" i="1"/>
  <c r="DZ68" i="1"/>
  <c r="DZ60" i="1"/>
  <c r="DZ52" i="1"/>
  <c r="DZ44" i="1"/>
  <c r="DZ36" i="1"/>
  <c r="DZ28" i="1"/>
  <c r="DZ20" i="1"/>
  <c r="DZ12" i="1"/>
  <c r="DZ4" i="1"/>
  <c r="DZ323" i="1"/>
  <c r="DZ315" i="1"/>
  <c r="DZ307" i="1"/>
  <c r="DZ299" i="1"/>
  <c r="DZ291" i="1"/>
  <c r="DZ283" i="1"/>
  <c r="DZ275" i="1"/>
  <c r="DZ267" i="1"/>
  <c r="DZ259" i="1"/>
  <c r="DZ251" i="1"/>
  <c r="DZ243" i="1"/>
  <c r="DZ235" i="1"/>
  <c r="DZ227" i="1"/>
  <c r="DZ219" i="1"/>
  <c r="D171" i="5" s="1"/>
  <c r="DZ211" i="1"/>
  <c r="DZ203" i="1"/>
  <c r="DZ195" i="1"/>
  <c r="DZ187" i="1"/>
  <c r="DZ179" i="1"/>
  <c r="DZ171" i="1"/>
  <c r="DZ163" i="1"/>
  <c r="DZ155" i="1"/>
  <c r="DZ147" i="1"/>
  <c r="DZ139" i="1"/>
  <c r="DZ131" i="1"/>
  <c r="DZ123" i="1"/>
  <c r="DZ115" i="1"/>
  <c r="DZ107" i="1"/>
  <c r="DZ99" i="1"/>
  <c r="DZ91" i="1"/>
  <c r="DZ83" i="1"/>
  <c r="DZ75" i="1"/>
  <c r="DZ67" i="1"/>
  <c r="DZ59" i="1"/>
  <c r="DZ51" i="1"/>
  <c r="DZ43" i="1"/>
  <c r="DZ35" i="1"/>
  <c r="DZ27" i="1"/>
  <c r="D173" i="5" s="1"/>
  <c r="DZ19" i="1"/>
  <c r="DZ11" i="1"/>
  <c r="Z370" i="5"/>
  <c r="Z371" i="5" s="1"/>
  <c r="Z372" i="5" s="1"/>
  <c r="Z373" i="5" s="1"/>
  <c r="D448" i="5" l="1"/>
  <c r="F448" i="5" s="1"/>
  <c r="E448" i="5"/>
  <c r="D447" i="5"/>
  <c r="F447" i="5" s="1"/>
  <c r="E447" i="5"/>
  <c r="D450" i="5"/>
  <c r="F450" i="5" s="1"/>
  <c r="E450" i="5"/>
  <c r="D451" i="5"/>
  <c r="F451" i="5" s="1"/>
  <c r="E451" i="5"/>
  <c r="E446" i="5"/>
  <c r="D446" i="5"/>
  <c r="E445" i="5"/>
  <c r="D445" i="5"/>
  <c r="D449" i="5"/>
  <c r="E449" i="5"/>
  <c r="D128" i="5"/>
  <c r="F280" i="5"/>
  <c r="E296" i="5" a="1"/>
  <c r="E296" i="5" s="1"/>
  <c r="E306" i="5" s="1"/>
  <c r="D296" i="5" a="1"/>
  <c r="D296" i="5" s="1"/>
  <c r="D306" i="5" s="1"/>
  <c r="E280" i="5"/>
  <c r="D120" i="5"/>
  <c r="D280" i="5"/>
  <c r="D99" i="5"/>
  <c r="D201" i="5"/>
  <c r="D148" i="5"/>
  <c r="D109" i="5"/>
  <c r="D156" i="5"/>
  <c r="D110" i="5"/>
  <c r="D59" i="5"/>
  <c r="D107" i="5"/>
  <c r="D184" i="5"/>
  <c r="D82" i="5"/>
  <c r="D39" i="5"/>
  <c r="D206" i="5"/>
  <c r="D34" i="5"/>
  <c r="D165" i="5"/>
  <c r="L378" i="5"/>
  <c r="J374" i="5"/>
  <c r="D43" i="5"/>
  <c r="D73" i="5"/>
  <c r="D220" i="5"/>
  <c r="D140" i="5"/>
  <c r="D136" i="5"/>
  <c r="D233" i="5"/>
  <c r="D93" i="5"/>
  <c r="D40" i="5"/>
  <c r="D218" i="5"/>
  <c r="D66" i="5"/>
  <c r="D199" i="5"/>
  <c r="D232" i="5"/>
  <c r="D212" i="5"/>
  <c r="D84" i="5"/>
  <c r="D67" i="5"/>
  <c r="D208" i="5"/>
  <c r="D38" i="5"/>
  <c r="D176" i="5"/>
  <c r="D214" i="5"/>
  <c r="D237" i="5"/>
  <c r="D266" i="5"/>
  <c r="D68" i="5"/>
  <c r="D141" i="5"/>
  <c r="D58" i="5"/>
  <c r="D239" i="5"/>
  <c r="D33" i="5"/>
  <c r="D215" i="5"/>
  <c r="D236" i="5"/>
  <c r="D42" i="5"/>
  <c r="D222" i="5"/>
  <c r="D264" i="5"/>
  <c r="D92" i="5"/>
  <c r="D211" i="5"/>
  <c r="D238" i="5"/>
  <c r="D83" i="5"/>
  <c r="D154" i="5"/>
  <c r="D226" i="5"/>
  <c r="D65" i="5"/>
  <c r="D240" i="5"/>
  <c r="D81" i="5"/>
  <c r="D235" i="5"/>
  <c r="D204" i="5"/>
  <c r="D104" i="5"/>
  <c r="D263" i="5"/>
  <c r="D132" i="5"/>
  <c r="D89" i="5"/>
  <c r="D198" i="5"/>
  <c r="D119" i="5"/>
  <c r="D98" i="5"/>
  <c r="D182" i="5"/>
  <c r="D121" i="5"/>
  <c r="D72" i="5"/>
  <c r="D192" i="5"/>
  <c r="D262" i="5"/>
  <c r="D268" i="5"/>
  <c r="D96" i="5"/>
  <c r="D71" i="5"/>
  <c r="D32" i="5"/>
  <c r="D203" i="5"/>
  <c r="D246" i="5"/>
  <c r="D234" i="5"/>
  <c r="D261" i="5"/>
  <c r="D161" i="5"/>
  <c r="D57" i="5"/>
  <c r="D36" i="5"/>
  <c r="D123" i="5"/>
  <c r="D55" i="5"/>
  <c r="D139" i="5"/>
  <c r="D91" i="5"/>
  <c r="D197" i="5"/>
  <c r="D37" i="5"/>
  <c r="D202" i="5"/>
  <c r="D69" i="5"/>
  <c r="D106" i="5"/>
  <c r="D41" i="5"/>
  <c r="D267" i="5"/>
  <c r="D196" i="5"/>
  <c r="D35" i="5"/>
  <c r="D88" i="5"/>
  <c r="D248" i="5"/>
  <c r="D56" i="5"/>
  <c r="D70" i="5"/>
  <c r="D260" i="5"/>
  <c r="D159" i="5"/>
  <c r="J370" i="5"/>
  <c r="L374" i="5"/>
  <c r="K378" i="5"/>
  <c r="J375" i="5"/>
  <c r="J378" i="5"/>
  <c r="L373" i="5"/>
  <c r="L371" i="5"/>
  <c r="L379" i="5"/>
  <c r="K380" i="5"/>
  <c r="E425" i="5"/>
  <c r="D425" i="5"/>
  <c r="H373" i="5"/>
  <c r="D371" i="5"/>
  <c r="E373" i="5"/>
  <c r="G371" i="5"/>
  <c r="E524" i="5"/>
  <c r="D524" i="5"/>
  <c r="E110" i="5"/>
  <c r="E235" i="5"/>
  <c r="D376" i="5"/>
  <c r="G376" i="5"/>
  <c r="F373" i="5"/>
  <c r="I373" i="5"/>
  <c r="E73" i="5"/>
  <c r="I378" i="5"/>
  <c r="F378" i="5"/>
  <c r="E263" i="5"/>
  <c r="E204" i="5"/>
  <c r="E104" i="5"/>
  <c r="F380" i="5"/>
  <c r="I380" i="5"/>
  <c r="E323" i="5"/>
  <c r="D323" i="5"/>
  <c r="E111" i="5"/>
  <c r="E220" i="5"/>
  <c r="D583" i="5"/>
  <c r="E583" i="5"/>
  <c r="E136" i="5"/>
  <c r="E585" i="5"/>
  <c r="D585" i="5"/>
  <c r="D328" i="5"/>
  <c r="E198" i="5"/>
  <c r="H377" i="5"/>
  <c r="E89" i="5"/>
  <c r="E377" i="5"/>
  <c r="E328" i="5"/>
  <c r="L375" i="5"/>
  <c r="J380" i="5"/>
  <c r="E39" i="5"/>
  <c r="E98" i="5"/>
  <c r="H379" i="5"/>
  <c r="E379" i="5"/>
  <c r="D595" i="5"/>
  <c r="E590" i="5"/>
  <c r="D590" i="5"/>
  <c r="E595" i="5"/>
  <c r="E182" i="5"/>
  <c r="E121" i="5"/>
  <c r="D336" i="5"/>
  <c r="E336" i="5"/>
  <c r="E192" i="5"/>
  <c r="E72" i="5"/>
  <c r="E387" i="5"/>
  <c r="E262" i="5"/>
  <c r="D387" i="5"/>
  <c r="D587" i="5"/>
  <c r="E587" i="5"/>
  <c r="E268" i="5"/>
  <c r="E96" i="5"/>
  <c r="E148" i="5"/>
  <c r="E109" i="5"/>
  <c r="E404" i="5"/>
  <c r="D404" i="5"/>
  <c r="E574" i="5"/>
  <c r="E461" i="5"/>
  <c r="D574" i="5"/>
  <c r="D461" i="5"/>
  <c r="E107" i="5"/>
  <c r="E197" i="5"/>
  <c r="E406" i="5"/>
  <c r="E37" i="5"/>
  <c r="D406" i="5"/>
  <c r="K377" i="5"/>
  <c r="K370" i="5"/>
  <c r="J372" i="5"/>
  <c r="K369" i="5"/>
  <c r="L381" i="5"/>
  <c r="E239" i="5"/>
  <c r="E33" i="5"/>
  <c r="E58" i="5"/>
  <c r="E577" i="5"/>
  <c r="D577" i="5"/>
  <c r="E322" i="5"/>
  <c r="D322" i="5"/>
  <c r="E238" i="5"/>
  <c r="E83" i="5"/>
  <c r="E393" i="5"/>
  <c r="E376" i="5"/>
  <c r="E226" i="5"/>
  <c r="F379" i="5"/>
  <c r="E240" i="5"/>
  <c r="D393" i="5"/>
  <c r="G381" i="5"/>
  <c r="H376" i="5"/>
  <c r="I379" i="5"/>
  <c r="E65" i="5"/>
  <c r="D381" i="5"/>
  <c r="D338" i="5"/>
  <c r="E338" i="5"/>
  <c r="E435" i="5"/>
  <c r="D435" i="5"/>
  <c r="D388" i="5"/>
  <c r="E422" i="5"/>
  <c r="D422" i="5"/>
  <c r="E370" i="5"/>
  <c r="H370" i="5"/>
  <c r="E388" i="5"/>
  <c r="E584" i="5"/>
  <c r="D584" i="5"/>
  <c r="E140" i="5"/>
  <c r="E43" i="5"/>
  <c r="E597" i="5"/>
  <c r="D597" i="5"/>
  <c r="F374" i="5"/>
  <c r="E326" i="5"/>
  <c r="D326" i="5"/>
  <c r="E208" i="5"/>
  <c r="I374" i="5"/>
  <c r="E67" i="5"/>
  <c r="E84" i="5"/>
  <c r="E580" i="5"/>
  <c r="D580" i="5"/>
  <c r="E184" i="5"/>
  <c r="D434" i="5"/>
  <c r="D423" i="5"/>
  <c r="D403" i="5"/>
  <c r="E434" i="5"/>
  <c r="D390" i="5"/>
  <c r="S381" i="5"/>
  <c r="S380" i="5"/>
  <c r="R371" i="5"/>
  <c r="D349" i="5"/>
  <c r="D324" i="5"/>
  <c r="E285" i="5"/>
  <c r="D284" i="5"/>
  <c r="E403" i="5"/>
  <c r="R381" i="5"/>
  <c r="R380" i="5"/>
  <c r="S376" i="5"/>
  <c r="S370" i="5"/>
  <c r="D285" i="5"/>
  <c r="E161" i="5"/>
  <c r="R376" i="5"/>
  <c r="E375" i="5"/>
  <c r="R370" i="5"/>
  <c r="S369" i="5"/>
  <c r="D369" i="5"/>
  <c r="E423" i="5"/>
  <c r="S379" i="5"/>
  <c r="S375" i="5"/>
  <c r="R369" i="5"/>
  <c r="E358" i="5"/>
  <c r="E203" i="5"/>
  <c r="R379" i="5"/>
  <c r="R375" i="5"/>
  <c r="S374" i="5"/>
  <c r="S373" i="5"/>
  <c r="I370" i="5"/>
  <c r="D358" i="5"/>
  <c r="S378" i="5"/>
  <c r="R374" i="5"/>
  <c r="R373" i="5"/>
  <c r="S372" i="5"/>
  <c r="E246" i="5"/>
  <c r="R378" i="5"/>
  <c r="S377" i="5"/>
  <c r="R372" i="5"/>
  <c r="E32" i="5"/>
  <c r="S371" i="5"/>
  <c r="R377" i="5"/>
  <c r="E390" i="5"/>
  <c r="F370" i="5"/>
  <c r="E234" i="5"/>
  <c r="G369" i="5"/>
  <c r="H375" i="5"/>
  <c r="E57" i="5"/>
  <c r="E71" i="5"/>
  <c r="E349" i="5"/>
  <c r="E261" i="5"/>
  <c r="E324" i="5"/>
  <c r="E340" i="5"/>
  <c r="D340" i="5"/>
  <c r="E93" i="5"/>
  <c r="E610" i="5"/>
  <c r="D610" i="5"/>
  <c r="E123" i="5"/>
  <c r="E36" i="5"/>
  <c r="E40" i="5"/>
  <c r="E218" i="5"/>
  <c r="H371" i="5"/>
  <c r="E371" i="5"/>
  <c r="E252" i="5"/>
  <c r="E139" i="5"/>
  <c r="E55" i="5"/>
  <c r="E581" i="5"/>
  <c r="E678" i="5" s="1"/>
  <c r="D581" i="5"/>
  <c r="E91" i="5"/>
  <c r="E126" i="5"/>
  <c r="G374" i="5"/>
  <c r="D374" i="5"/>
  <c r="E604" i="5"/>
  <c r="E424" i="5"/>
  <c r="D604" i="5"/>
  <c r="D424" i="5"/>
  <c r="E202" i="5"/>
  <c r="E106" i="5"/>
  <c r="E69" i="5"/>
  <c r="E41" i="5"/>
  <c r="F376" i="5"/>
  <c r="I376" i="5"/>
  <c r="E82" i="5"/>
  <c r="H372" i="5"/>
  <c r="E372" i="5"/>
  <c r="E411" i="5"/>
  <c r="D411" i="5"/>
  <c r="D392" i="5"/>
  <c r="E433" i="5"/>
  <c r="D433" i="5"/>
  <c r="E392" i="5"/>
  <c r="E369" i="5"/>
  <c r="E357" i="5"/>
  <c r="E248" i="5"/>
  <c r="I381" i="5"/>
  <c r="D357" i="5"/>
  <c r="G372" i="5"/>
  <c r="E347" i="5"/>
  <c r="E267" i="5"/>
  <c r="D347" i="5"/>
  <c r="F381" i="5"/>
  <c r="E196" i="5"/>
  <c r="D372" i="5"/>
  <c r="H369" i="5"/>
  <c r="E88" i="5"/>
  <c r="E35" i="5"/>
  <c r="E56" i="5"/>
  <c r="E70" i="5"/>
  <c r="E206" i="5"/>
  <c r="E156" i="5"/>
  <c r="E59" i="5"/>
  <c r="E260" i="5"/>
  <c r="E159" i="5"/>
  <c r="L380" i="5"/>
  <c r="L370" i="5"/>
  <c r="T373" i="5"/>
  <c r="T372" i="5"/>
  <c r="T374" i="5"/>
  <c r="T375" i="5"/>
  <c r="K375" i="5"/>
  <c r="T376" i="5"/>
  <c r="T377" i="5"/>
  <c r="T378" i="5"/>
  <c r="T369" i="5"/>
  <c r="T380" i="5"/>
  <c r="T379" i="5"/>
  <c r="T371" i="5"/>
  <c r="T381" i="5"/>
  <c r="T370" i="5"/>
  <c r="E165" i="5"/>
  <c r="E173" i="5"/>
  <c r="E171" i="5"/>
  <c r="E588" i="5"/>
  <c r="D588" i="5"/>
  <c r="E99" i="5"/>
  <c r="I377" i="5"/>
  <c r="F377" i="5"/>
  <c r="E201" i="5"/>
  <c r="D407" i="5"/>
  <c r="E407" i="5"/>
  <c r="E34" i="5"/>
  <c r="E408" i="5"/>
  <c r="D408" i="5"/>
  <c r="F369" i="5"/>
  <c r="D370" i="5"/>
  <c r="H381" i="5"/>
  <c r="E199" i="5"/>
  <c r="I369" i="5"/>
  <c r="E348" i="5"/>
  <c r="E327" i="5"/>
  <c r="E381" i="5"/>
  <c r="G370" i="5"/>
  <c r="D348" i="5"/>
  <c r="D327" i="5"/>
  <c r="E284" i="5"/>
  <c r="E66" i="5"/>
  <c r="E232" i="5"/>
  <c r="E212" i="5"/>
  <c r="D611" i="5"/>
  <c r="E611" i="5"/>
  <c r="E128" i="5"/>
  <c r="E576" i="5"/>
  <c r="D576" i="5"/>
  <c r="E120" i="5"/>
  <c r="K371" i="5"/>
  <c r="J371" i="5"/>
  <c r="L376" i="5"/>
  <c r="L372" i="5"/>
  <c r="E149" i="5"/>
  <c r="K373" i="5"/>
  <c r="E389" i="5"/>
  <c r="E401" i="5"/>
  <c r="D401" i="5"/>
  <c r="E374" i="5"/>
  <c r="D389" i="5"/>
  <c r="E38" i="5"/>
  <c r="H374" i="5"/>
  <c r="E236" i="5"/>
  <c r="E215" i="5"/>
  <c r="I372" i="5"/>
  <c r="F372" i="5"/>
  <c r="E163" i="5"/>
  <c r="D377" i="5"/>
  <c r="G377" i="5"/>
  <c r="E508" i="5"/>
  <c r="D508" i="5"/>
  <c r="E621" i="5"/>
  <c r="D621" i="5"/>
  <c r="E180" i="5"/>
  <c r="E402" i="5"/>
  <c r="D402" i="5"/>
  <c r="E42" i="5"/>
  <c r="K376" i="5"/>
  <c r="J381" i="5"/>
  <c r="J373" i="5"/>
  <c r="L377" i="5"/>
  <c r="D591" i="5"/>
  <c r="E591" i="5"/>
  <c r="E141" i="5"/>
  <c r="E222" i="5"/>
  <c r="E264" i="5"/>
  <c r="E586" i="5"/>
  <c r="D586" i="5"/>
  <c r="E380" i="5"/>
  <c r="E211" i="5"/>
  <c r="H380" i="5"/>
  <c r="E92" i="5"/>
  <c r="E614" i="5"/>
  <c r="D614" i="5"/>
  <c r="E154" i="5"/>
  <c r="G373" i="5"/>
  <c r="D373" i="5"/>
  <c r="E578" i="5"/>
  <c r="E676" i="5" s="1"/>
  <c r="D578" i="5"/>
  <c r="D676" i="5" s="1"/>
  <c r="E81" i="5"/>
  <c r="E410" i="5"/>
  <c r="E391" i="5"/>
  <c r="D410" i="5"/>
  <c r="D380" i="5"/>
  <c r="D391" i="5"/>
  <c r="G380" i="5"/>
  <c r="L369" i="5"/>
  <c r="F284" i="5"/>
  <c r="K381" i="5"/>
  <c r="F285" i="5"/>
  <c r="F313" i="5" s="1"/>
  <c r="G375" i="5"/>
  <c r="E214" i="5"/>
  <c r="D375" i="5"/>
  <c r="E237" i="5"/>
  <c r="E176" i="5"/>
  <c r="K374" i="5"/>
  <c r="E409" i="5"/>
  <c r="D409" i="5"/>
  <c r="H378" i="5"/>
  <c r="E325" i="5"/>
  <c r="E266" i="5"/>
  <c r="D325" i="5"/>
  <c r="E378" i="5"/>
  <c r="E68" i="5"/>
  <c r="D339" i="5"/>
  <c r="E339" i="5"/>
  <c r="E605" i="5"/>
  <c r="D605" i="5"/>
  <c r="E108" i="5"/>
  <c r="E405" i="5"/>
  <c r="F375" i="5"/>
  <c r="D405" i="5"/>
  <c r="I375" i="5"/>
  <c r="E582" i="5"/>
  <c r="D582" i="5"/>
  <c r="E132" i="5"/>
  <c r="G378" i="5"/>
  <c r="D378" i="5"/>
  <c r="E572" i="5"/>
  <c r="D572" i="5"/>
  <c r="I371" i="5"/>
  <c r="F371" i="5"/>
  <c r="E119" i="5"/>
  <c r="E233" i="5"/>
  <c r="G379" i="5"/>
  <c r="D379" i="5"/>
  <c r="J379" i="5"/>
  <c r="K379" i="5"/>
  <c r="J376" i="5"/>
  <c r="J369" i="5"/>
  <c r="J484" i="5"/>
  <c r="J540" i="5"/>
  <c r="J543" i="5"/>
  <c r="J533" i="5"/>
  <c r="J526" i="5"/>
  <c r="ED330" i="1"/>
  <c r="EE330" i="1"/>
  <c r="EE338" i="1"/>
  <c r="ED338" i="1"/>
  <c r="EE348" i="1"/>
  <c r="ED348" i="1"/>
  <c r="EE332" i="1"/>
  <c r="ED332" i="1"/>
  <c r="ED340" i="1"/>
  <c r="EE340" i="1"/>
  <c r="ED354" i="1"/>
  <c r="EE354" i="1"/>
  <c r="ED334" i="1"/>
  <c r="EE334" i="1"/>
  <c r="ED342" i="1"/>
  <c r="EE342" i="1"/>
  <c r="EE356" i="1"/>
  <c r="ED356" i="1"/>
  <c r="ED358" i="1"/>
  <c r="EE358" i="1"/>
  <c r="EE336" i="1"/>
  <c r="ED336" i="1"/>
  <c r="EE344" i="1"/>
  <c r="ED344" i="1"/>
  <c r="EE346" i="1"/>
  <c r="ED346" i="1"/>
  <c r="ED343" i="1"/>
  <c r="EE343" i="1"/>
  <c r="ED345" i="1"/>
  <c r="EE345" i="1"/>
  <c r="ED351" i="1"/>
  <c r="EE351" i="1"/>
  <c r="ED361" i="1"/>
  <c r="EE361" i="1"/>
  <c r="ED357" i="1"/>
  <c r="EE357" i="1"/>
  <c r="ED341" i="1"/>
  <c r="EE341" i="1"/>
  <c r="ED363" i="1"/>
  <c r="EE363" i="1"/>
  <c r="ED349" i="1"/>
  <c r="EE349" i="1"/>
  <c r="ED339" i="1"/>
  <c r="EE339" i="1"/>
  <c r="ED337" i="1"/>
  <c r="EE337" i="1"/>
  <c r="ED359" i="1"/>
  <c r="EE359" i="1"/>
  <c r="ED347" i="1"/>
  <c r="EE347" i="1"/>
  <c r="ED335" i="1"/>
  <c r="EE335" i="1"/>
  <c r="ED333" i="1"/>
  <c r="EE333" i="1"/>
  <c r="J556" i="5"/>
  <c r="J512" i="5"/>
  <c r="J519" i="5"/>
  <c r="J516" i="5"/>
  <c r="L474" i="5"/>
  <c r="L460" i="5"/>
  <c r="L527" i="5"/>
  <c r="J487" i="5"/>
  <c r="J542" i="5"/>
  <c r="J462" i="5"/>
  <c r="J523" i="5"/>
  <c r="J476" i="5"/>
  <c r="J467" i="5"/>
  <c r="J498" i="5"/>
  <c r="J554" i="5"/>
  <c r="J459" i="5"/>
  <c r="J491" i="5"/>
  <c r="J479" i="5"/>
  <c r="J546" i="5"/>
  <c r="J552" i="5"/>
  <c r="H505" i="5"/>
  <c r="H516" i="5"/>
  <c r="H466" i="5"/>
  <c r="D519" i="5"/>
  <c r="E519" i="5"/>
  <c r="D523" i="5"/>
  <c r="E523" i="5"/>
  <c r="D512" i="5"/>
  <c r="E512" i="5"/>
  <c r="D516" i="5"/>
  <c r="E516" i="5"/>
  <c r="L508" i="5"/>
  <c r="H460" i="5"/>
  <c r="H628" i="5"/>
  <c r="J642" i="5"/>
  <c r="J525" i="5"/>
  <c r="J646" i="5"/>
  <c r="J460" i="5"/>
  <c r="J520" i="5"/>
  <c r="J655" i="5"/>
  <c r="J654" i="5"/>
  <c r="J509" i="5"/>
  <c r="E498" i="5"/>
  <c r="D498" i="5"/>
  <c r="H631" i="5"/>
  <c r="H676" i="5" s="1"/>
  <c r="H465" i="5"/>
  <c r="J647" i="5"/>
  <c r="J461" i="5"/>
  <c r="J645" i="5"/>
  <c r="J489" i="5"/>
  <c r="J652" i="5"/>
  <c r="J497" i="5"/>
  <c r="J638" i="5"/>
  <c r="J470" i="5"/>
  <c r="J474" i="5"/>
  <c r="J644" i="5"/>
  <c r="J649" i="5"/>
  <c r="J466" i="5"/>
  <c r="E485" i="5"/>
  <c r="D485" i="5"/>
  <c r="J653" i="5"/>
  <c r="J504" i="5"/>
  <c r="J522" i="5"/>
  <c r="J656" i="5"/>
  <c r="J482" i="5"/>
  <c r="J639" i="5"/>
  <c r="J640" i="5"/>
  <c r="J477" i="5"/>
  <c r="J641" i="5"/>
  <c r="J495" i="5"/>
  <c r="H523" i="5"/>
  <c r="H633" i="5"/>
  <c r="H462" i="5"/>
  <c r="H630" i="5"/>
  <c r="H513" i="5"/>
  <c r="H459" i="5"/>
  <c r="H629" i="5"/>
  <c r="H491" i="5"/>
  <c r="H632" i="5"/>
  <c r="J650" i="5"/>
  <c r="J473" i="5"/>
  <c r="J657" i="5"/>
  <c r="J541" i="5"/>
  <c r="J643" i="5"/>
  <c r="J463" i="5"/>
  <c r="J464" i="5"/>
  <c r="J648" i="5"/>
  <c r="J675" i="5" s="1"/>
  <c r="J496" i="5"/>
  <c r="J651" i="5"/>
  <c r="L461" i="5"/>
  <c r="L509" i="5"/>
  <c r="L524" i="5"/>
  <c r="L526" i="5"/>
  <c r="L502" i="5"/>
  <c r="D481" i="5"/>
  <c r="D473" i="5"/>
  <c r="E492" i="5"/>
  <c r="D489" i="5"/>
  <c r="D501" i="5"/>
  <c r="D499" i="5"/>
  <c r="E490" i="5"/>
  <c r="D493" i="5"/>
  <c r="E510" i="5"/>
  <c r="D475" i="5"/>
  <c r="E486" i="5"/>
  <c r="D465" i="5"/>
  <c r="D483" i="5"/>
  <c r="E482" i="5"/>
  <c r="D477" i="5"/>
  <c r="E506" i="5"/>
  <c r="D503" i="5"/>
  <c r="E496" i="5"/>
  <c r="D471" i="5"/>
  <c r="D511" i="5"/>
  <c r="E511" i="5"/>
  <c r="E504" i="5"/>
  <c r="E484" i="5"/>
  <c r="D495" i="5"/>
  <c r="D491" i="5"/>
  <c r="E500" i="5"/>
  <c r="E480" i="5"/>
  <c r="E494" i="5"/>
  <c r="E505" i="5"/>
  <c r="D505" i="5"/>
  <c r="D479" i="5"/>
  <c r="E507" i="5"/>
  <c r="D507" i="5"/>
  <c r="D497" i="5"/>
  <c r="E674" i="5"/>
  <c r="D463" i="5"/>
  <c r="D467" i="5"/>
  <c r="D487" i="5"/>
  <c r="E488" i="5"/>
  <c r="D469" i="5"/>
  <c r="E681" i="5"/>
  <c r="D675" i="5"/>
  <c r="D464" i="5"/>
  <c r="E464" i="5"/>
  <c r="E493" i="5"/>
  <c r="D480" i="5"/>
  <c r="D494" i="5"/>
  <c r="E495" i="5"/>
  <c r="E483" i="5"/>
  <c r="E460" i="5"/>
  <c r="D460" i="5"/>
  <c r="E477" i="5"/>
  <c r="D482" i="5"/>
  <c r="D478" i="5"/>
  <c r="E478" i="5"/>
  <c r="D490" i="5"/>
  <c r="D476" i="5"/>
  <c r="E476" i="5"/>
  <c r="D506" i="5"/>
  <c r="D510" i="5"/>
  <c r="E503" i="5"/>
  <c r="D474" i="5"/>
  <c r="E474" i="5"/>
  <c r="E475" i="5"/>
  <c r="E491" i="5"/>
  <c r="D486" i="5"/>
  <c r="E479" i="5"/>
  <c r="D496" i="5"/>
  <c r="E471" i="5"/>
  <c r="E497" i="5"/>
  <c r="D500" i="5"/>
  <c r="D459" i="5"/>
  <c r="E459" i="5"/>
  <c r="D674" i="5"/>
  <c r="E463" i="5"/>
  <c r="D466" i="5"/>
  <c r="E466" i="5"/>
  <c r="D678" i="5"/>
  <c r="D468" i="5"/>
  <c r="E468" i="5"/>
  <c r="E481" i="5"/>
  <c r="D672" i="5"/>
  <c r="E672" i="5"/>
  <c r="E467" i="5"/>
  <c r="E473" i="5"/>
  <c r="E487" i="5"/>
  <c r="E465" i="5"/>
  <c r="D492" i="5"/>
  <c r="D488" i="5"/>
  <c r="E489" i="5"/>
  <c r="E679" i="5"/>
  <c r="D679" i="5"/>
  <c r="D470" i="5"/>
  <c r="E470" i="5"/>
  <c r="E469" i="5"/>
  <c r="E501" i="5"/>
  <c r="D504" i="5"/>
  <c r="D472" i="5"/>
  <c r="E472" i="5"/>
  <c r="E499" i="5"/>
  <c r="D462" i="5"/>
  <c r="E462" i="5"/>
  <c r="D484" i="5"/>
  <c r="EE11" i="1"/>
  <c r="ED11" i="1"/>
  <c r="EE19" i="1"/>
  <c r="ED19" i="1"/>
  <c r="EE27" i="1"/>
  <c r="ED27" i="1"/>
  <c r="EE35" i="1"/>
  <c r="ED35" i="1"/>
  <c r="EE43" i="1"/>
  <c r="ED43" i="1"/>
  <c r="EE51" i="1"/>
  <c r="ED51" i="1"/>
  <c r="EE59" i="1"/>
  <c r="ED59" i="1"/>
  <c r="EE67" i="1"/>
  <c r="ED67" i="1"/>
  <c r="EE75" i="1"/>
  <c r="ED75" i="1"/>
  <c r="EE83" i="1"/>
  <c r="ED83" i="1"/>
  <c r="EE91" i="1"/>
  <c r="ED91" i="1"/>
  <c r="EE99" i="1"/>
  <c r="ED99" i="1"/>
  <c r="EE107" i="1"/>
  <c r="ED107" i="1"/>
  <c r="EE115" i="1"/>
  <c r="ED115" i="1"/>
  <c r="EE123" i="1"/>
  <c r="ED123" i="1"/>
  <c r="EE131" i="1"/>
  <c r="ED131" i="1"/>
  <c r="EE139" i="1"/>
  <c r="ED139" i="1"/>
  <c r="EE147" i="1"/>
  <c r="ED147" i="1"/>
  <c r="EE155" i="1"/>
  <c r="ED155" i="1"/>
  <c r="EE163" i="1"/>
  <c r="ED163" i="1"/>
  <c r="EE171" i="1"/>
  <c r="ED171" i="1"/>
  <c r="EE179" i="1"/>
  <c r="ED179" i="1"/>
  <c r="EE187" i="1"/>
  <c r="ED187" i="1"/>
  <c r="EE195" i="1"/>
  <c r="ED195" i="1"/>
  <c r="EE203" i="1"/>
  <c r="ED203" i="1"/>
  <c r="EE211" i="1"/>
  <c r="ED211" i="1"/>
  <c r="EE219" i="1"/>
  <c r="ED219" i="1"/>
  <c r="EE227" i="1"/>
  <c r="ED227" i="1"/>
  <c r="EE235" i="1"/>
  <c r="ED235" i="1"/>
  <c r="EE243" i="1"/>
  <c r="ED243" i="1"/>
  <c r="EE251" i="1"/>
  <c r="ED251" i="1"/>
  <c r="EE259" i="1"/>
  <c r="ED259" i="1"/>
  <c r="EE267" i="1"/>
  <c r="ED267" i="1"/>
  <c r="EE275" i="1"/>
  <c r="ED275" i="1"/>
  <c r="EE283" i="1"/>
  <c r="ED283" i="1"/>
  <c r="EE291" i="1"/>
  <c r="ED291" i="1"/>
  <c r="EE299" i="1"/>
  <c r="ED299" i="1"/>
  <c r="EE307" i="1"/>
  <c r="ED307" i="1"/>
  <c r="EE315" i="1"/>
  <c r="ED315" i="1"/>
  <c r="EE323" i="1"/>
  <c r="ED323" i="1"/>
  <c r="EE5" i="1"/>
  <c r="ED5" i="1"/>
  <c r="EE13" i="1"/>
  <c r="ED13" i="1"/>
  <c r="EE21" i="1"/>
  <c r="ED21" i="1"/>
  <c r="EE29" i="1"/>
  <c r="ED29" i="1"/>
  <c r="EE37" i="1"/>
  <c r="ED37" i="1"/>
  <c r="EE45" i="1"/>
  <c r="ED45" i="1"/>
  <c r="EE53" i="1"/>
  <c r="ED53" i="1"/>
  <c r="EE61" i="1"/>
  <c r="ED61" i="1"/>
  <c r="EE69" i="1"/>
  <c r="ED69" i="1"/>
  <c r="EE77" i="1"/>
  <c r="ED77" i="1"/>
  <c r="EE85" i="1"/>
  <c r="ED85" i="1"/>
  <c r="EE101" i="1"/>
  <c r="ED101" i="1"/>
  <c r="EE109" i="1"/>
  <c r="ED109" i="1"/>
  <c r="EE117" i="1"/>
  <c r="ED117" i="1"/>
  <c r="EE133" i="1"/>
  <c r="ED133" i="1"/>
  <c r="EE149" i="1"/>
  <c r="ED149" i="1"/>
  <c r="EE165" i="1"/>
  <c r="ED165" i="1"/>
  <c r="EE181" i="1"/>
  <c r="ED181" i="1"/>
  <c r="EE197" i="1"/>
  <c r="ED197" i="1"/>
  <c r="EE213" i="1"/>
  <c r="ED213" i="1"/>
  <c r="EE245" i="1"/>
  <c r="ED245" i="1"/>
  <c r="EE261" i="1"/>
  <c r="ED261" i="1"/>
  <c r="EE293" i="1"/>
  <c r="ED293" i="1"/>
  <c r="EE309" i="1"/>
  <c r="ED309" i="1"/>
  <c r="EE325" i="1"/>
  <c r="ED325" i="1"/>
  <c r="EE4" i="1"/>
  <c r="ED4" i="1"/>
  <c r="EE12" i="1"/>
  <c r="ED12" i="1"/>
  <c r="EE20" i="1"/>
  <c r="ED20" i="1"/>
  <c r="EE28" i="1"/>
  <c r="ED28" i="1"/>
  <c r="EE36" i="1"/>
  <c r="ED36" i="1"/>
  <c r="EE44" i="1"/>
  <c r="ED44" i="1"/>
  <c r="EE52" i="1"/>
  <c r="ED52" i="1"/>
  <c r="EE60" i="1"/>
  <c r="ED60" i="1"/>
  <c r="EE68" i="1"/>
  <c r="ED68" i="1"/>
  <c r="EE76" i="1"/>
  <c r="ED76" i="1"/>
  <c r="EE84" i="1"/>
  <c r="ED84" i="1"/>
  <c r="EE92" i="1"/>
  <c r="ED92" i="1"/>
  <c r="EE100" i="1"/>
  <c r="ED100" i="1"/>
  <c r="EE108" i="1"/>
  <c r="ED108" i="1"/>
  <c r="EE116" i="1"/>
  <c r="ED116" i="1"/>
  <c r="EE124" i="1"/>
  <c r="ED124" i="1"/>
  <c r="EE132" i="1"/>
  <c r="ED132" i="1"/>
  <c r="EE140" i="1"/>
  <c r="ED140" i="1"/>
  <c r="EE148" i="1"/>
  <c r="ED148" i="1"/>
  <c r="EE156" i="1"/>
  <c r="ED156" i="1"/>
  <c r="EE164" i="1"/>
  <c r="ED164" i="1"/>
  <c r="EE172" i="1"/>
  <c r="ED172" i="1"/>
  <c r="EE180" i="1"/>
  <c r="ED180" i="1"/>
  <c r="EE188" i="1"/>
  <c r="ED188" i="1"/>
  <c r="EE196" i="1"/>
  <c r="ED196" i="1"/>
  <c r="EE204" i="1"/>
  <c r="ED204" i="1"/>
  <c r="EE220" i="1"/>
  <c r="ED220" i="1"/>
  <c r="EE244" i="1"/>
  <c r="ED244" i="1"/>
  <c r="EE252" i="1"/>
  <c r="ED252" i="1"/>
  <c r="EE260" i="1"/>
  <c r="ED260" i="1"/>
  <c r="EE268" i="1"/>
  <c r="ED268" i="1"/>
  <c r="EE276" i="1"/>
  <c r="ED276" i="1"/>
  <c r="EE284" i="1"/>
  <c r="ED284" i="1"/>
  <c r="EE292" i="1"/>
  <c r="ED292" i="1"/>
  <c r="EE300" i="1"/>
  <c r="ED300" i="1"/>
  <c r="EE316" i="1"/>
  <c r="ED316" i="1"/>
  <c r="EE324" i="1"/>
  <c r="ED324" i="1"/>
  <c r="EE93" i="1"/>
  <c r="ED93" i="1"/>
  <c r="EE125" i="1"/>
  <c r="ED125" i="1"/>
  <c r="EE141" i="1"/>
  <c r="ED141" i="1"/>
  <c r="EE157" i="1"/>
  <c r="ED157" i="1"/>
  <c r="EE173" i="1"/>
  <c r="ED173" i="1"/>
  <c r="EE189" i="1"/>
  <c r="ED189" i="1"/>
  <c r="EE205" i="1"/>
  <c r="ED205" i="1"/>
  <c r="EE221" i="1"/>
  <c r="ED221" i="1"/>
  <c r="EE253" i="1"/>
  <c r="ED253" i="1"/>
  <c r="EE269" i="1"/>
  <c r="ED269" i="1"/>
  <c r="EE301" i="1"/>
  <c r="ED301" i="1"/>
  <c r="EE317" i="1"/>
  <c r="ED317" i="1"/>
  <c r="EE8" i="1"/>
  <c r="ED8" i="1"/>
  <c r="EE16" i="1"/>
  <c r="ED16" i="1"/>
  <c r="EE24" i="1"/>
  <c r="ED24" i="1"/>
  <c r="EE32" i="1"/>
  <c r="ED32" i="1"/>
  <c r="EE40" i="1"/>
  <c r="ED40" i="1"/>
  <c r="EE48" i="1"/>
  <c r="ED48" i="1"/>
  <c r="EE56" i="1"/>
  <c r="ED56" i="1"/>
  <c r="EE64" i="1"/>
  <c r="ED64" i="1"/>
  <c r="EE72" i="1"/>
  <c r="ED72" i="1"/>
  <c r="EE80" i="1"/>
  <c r="ED80" i="1"/>
  <c r="EE88" i="1"/>
  <c r="ED88" i="1"/>
  <c r="EE96" i="1"/>
  <c r="ED96" i="1"/>
  <c r="EE104" i="1"/>
  <c r="ED104" i="1"/>
  <c r="EE112" i="1"/>
  <c r="ED112" i="1"/>
  <c r="EE120" i="1"/>
  <c r="ED120" i="1"/>
  <c r="EE128" i="1"/>
  <c r="ED128" i="1"/>
  <c r="EE136" i="1"/>
  <c r="ED136" i="1"/>
  <c r="EE144" i="1"/>
  <c r="ED144" i="1"/>
  <c r="EE152" i="1"/>
  <c r="ED152" i="1"/>
  <c r="EE160" i="1"/>
  <c r="ED160" i="1"/>
  <c r="EE168" i="1"/>
  <c r="ED168" i="1"/>
  <c r="EE176" i="1"/>
  <c r="ED176" i="1"/>
  <c r="EE184" i="1"/>
  <c r="ED184" i="1"/>
  <c r="EE192" i="1"/>
  <c r="ED192" i="1"/>
  <c r="EE200" i="1"/>
  <c r="ED200" i="1"/>
  <c r="EE208" i="1"/>
  <c r="ED208" i="1"/>
  <c r="EE216" i="1"/>
  <c r="ED216" i="1"/>
  <c r="EE224" i="1"/>
  <c r="ED224" i="1"/>
  <c r="EE232" i="1"/>
  <c r="ED232" i="1"/>
  <c r="EE248" i="1"/>
  <c r="ED248" i="1"/>
  <c r="EE264" i="1"/>
  <c r="ED264" i="1"/>
  <c r="EE280" i="1"/>
  <c r="ED280" i="1"/>
  <c r="EE288" i="1"/>
  <c r="ED288" i="1"/>
  <c r="EE296" i="1"/>
  <c r="ED296" i="1"/>
  <c r="EE312" i="1"/>
  <c r="ED312" i="1"/>
  <c r="EE320" i="1"/>
  <c r="ED320" i="1"/>
  <c r="EE10" i="1"/>
  <c r="ED10" i="1"/>
  <c r="EE18" i="1"/>
  <c r="ED18" i="1"/>
  <c r="EE26" i="1"/>
  <c r="ED26" i="1"/>
  <c r="EE34" i="1"/>
  <c r="ED34" i="1"/>
  <c r="EE42" i="1"/>
  <c r="ED42" i="1"/>
  <c r="EE50" i="1"/>
  <c r="ED50" i="1"/>
  <c r="EE58" i="1"/>
  <c r="ED58" i="1"/>
  <c r="EE66" i="1"/>
  <c r="ED66" i="1"/>
  <c r="EE74" i="1"/>
  <c r="ED74" i="1"/>
  <c r="EE82" i="1"/>
  <c r="ED82" i="1"/>
  <c r="EE90" i="1"/>
  <c r="ED90" i="1"/>
  <c r="EE98" i="1"/>
  <c r="ED98" i="1"/>
  <c r="EE106" i="1"/>
  <c r="ED106" i="1"/>
  <c r="EE9" i="1"/>
  <c r="ED9" i="1"/>
  <c r="EE17" i="1"/>
  <c r="ED17" i="1"/>
  <c r="EE25" i="1"/>
  <c r="ED25" i="1"/>
  <c r="EE33" i="1"/>
  <c r="ED33" i="1"/>
  <c r="EE41" i="1"/>
  <c r="ED41" i="1"/>
  <c r="EE49" i="1"/>
  <c r="ED49" i="1"/>
  <c r="EE57" i="1"/>
  <c r="ED57" i="1"/>
  <c r="EE65" i="1"/>
  <c r="ED65" i="1"/>
  <c r="EE73" i="1"/>
  <c r="ED73" i="1"/>
  <c r="EE81" i="1"/>
  <c r="ED81" i="1"/>
  <c r="EE89" i="1"/>
  <c r="ED89" i="1"/>
  <c r="EE97" i="1"/>
  <c r="ED97" i="1"/>
  <c r="EE105" i="1"/>
  <c r="ED105" i="1"/>
  <c r="EE113" i="1"/>
  <c r="ED113" i="1"/>
  <c r="EE121" i="1"/>
  <c r="ED121" i="1"/>
  <c r="EE129" i="1"/>
  <c r="ED129" i="1"/>
  <c r="EE137" i="1"/>
  <c r="ED137" i="1"/>
  <c r="EE145" i="1"/>
  <c r="ED145" i="1"/>
  <c r="EE153" i="1"/>
  <c r="ED153" i="1"/>
  <c r="EE161" i="1"/>
  <c r="ED161" i="1"/>
  <c r="EE169" i="1"/>
  <c r="ED169" i="1"/>
  <c r="EE177" i="1"/>
  <c r="ED177" i="1"/>
  <c r="EE185" i="1"/>
  <c r="ED185" i="1"/>
  <c r="EE193" i="1"/>
  <c r="ED193" i="1"/>
  <c r="EE201" i="1"/>
  <c r="ED201" i="1"/>
  <c r="EE209" i="1"/>
  <c r="ED209" i="1"/>
  <c r="EE217" i="1"/>
  <c r="ED217" i="1"/>
  <c r="EE225" i="1"/>
  <c r="ED225" i="1"/>
  <c r="EE257" i="1"/>
  <c r="ED257" i="1"/>
  <c r="EE265" i="1"/>
  <c r="ED265" i="1"/>
  <c r="EE281" i="1"/>
  <c r="ED281" i="1"/>
  <c r="EE289" i="1"/>
  <c r="ED289" i="1"/>
  <c r="EE297" i="1"/>
  <c r="ED297" i="1"/>
  <c r="EE313" i="1"/>
  <c r="ED313" i="1"/>
  <c r="EE14" i="1"/>
  <c r="ED14" i="1"/>
  <c r="EE46" i="1"/>
  <c r="ED46" i="1"/>
  <c r="EE78" i="1"/>
  <c r="ED78" i="1"/>
  <c r="EE110" i="1"/>
  <c r="ED110" i="1"/>
  <c r="EE142" i="1"/>
  <c r="ED142" i="1"/>
  <c r="EE174" i="1"/>
  <c r="ED174" i="1"/>
  <c r="EE206" i="1"/>
  <c r="ED206" i="1"/>
  <c r="EE238" i="1"/>
  <c r="ED238" i="1"/>
  <c r="EE270" i="1"/>
  <c r="ED270" i="1"/>
  <c r="EE302" i="1"/>
  <c r="ED302" i="1"/>
  <c r="EE22" i="1"/>
  <c r="ED22" i="1"/>
  <c r="EE54" i="1"/>
  <c r="ED54" i="1"/>
  <c r="EE86" i="1"/>
  <c r="ED86" i="1"/>
  <c r="EE118" i="1"/>
  <c r="ED118" i="1"/>
  <c r="EE150" i="1"/>
  <c r="ED150" i="1"/>
  <c r="EE182" i="1"/>
  <c r="ED182" i="1"/>
  <c r="EE246" i="1"/>
  <c r="ED246" i="1"/>
  <c r="EE278" i="1"/>
  <c r="ED278" i="1"/>
  <c r="EE310" i="1"/>
  <c r="ED310" i="1"/>
  <c r="EE30" i="1"/>
  <c r="ED30" i="1"/>
  <c r="EE62" i="1"/>
  <c r="ED62" i="1"/>
  <c r="EE94" i="1"/>
  <c r="ED94" i="1"/>
  <c r="EE126" i="1"/>
  <c r="ED126" i="1"/>
  <c r="EE158" i="1"/>
  <c r="ED158" i="1"/>
  <c r="EE190" i="1"/>
  <c r="ED190" i="1"/>
  <c r="EE222" i="1"/>
  <c r="ED222" i="1"/>
  <c r="EE254" i="1"/>
  <c r="ED254" i="1"/>
  <c r="EE286" i="1"/>
  <c r="ED286" i="1"/>
  <c r="EE6" i="1"/>
  <c r="ED6" i="1"/>
  <c r="EE38" i="1"/>
  <c r="ED38" i="1"/>
  <c r="EE70" i="1"/>
  <c r="ED70" i="1"/>
  <c r="EE102" i="1"/>
  <c r="ED102" i="1"/>
  <c r="EE134" i="1"/>
  <c r="ED134" i="1"/>
  <c r="EE166" i="1"/>
  <c r="ED166" i="1"/>
  <c r="EE230" i="1"/>
  <c r="ED230" i="1"/>
  <c r="EE262" i="1"/>
  <c r="ED262" i="1"/>
  <c r="EE294" i="1"/>
  <c r="ED294" i="1"/>
  <c r="EE326" i="1"/>
  <c r="ED326" i="1"/>
  <c r="EE114" i="1"/>
  <c r="ED114" i="1"/>
  <c r="EE314" i="1"/>
  <c r="ED314" i="1"/>
  <c r="EE130" i="1"/>
  <c r="ED130" i="1"/>
  <c r="EE258" i="1"/>
  <c r="ED258" i="1"/>
  <c r="EE298" i="1"/>
  <c r="ED298" i="1"/>
  <c r="EE322" i="1"/>
  <c r="ED322" i="1"/>
  <c r="EE122" i="1"/>
  <c r="ED122" i="1"/>
  <c r="EE138" i="1"/>
  <c r="ED138" i="1"/>
  <c r="EE146" i="1"/>
  <c r="ED146" i="1"/>
  <c r="EE154" i="1"/>
  <c r="ED154" i="1"/>
  <c r="EE162" i="1"/>
  <c r="ED162" i="1"/>
  <c r="EE170" i="1"/>
  <c r="ED170" i="1"/>
  <c r="EE178" i="1"/>
  <c r="ED178" i="1"/>
  <c r="EE186" i="1"/>
  <c r="ED186" i="1"/>
  <c r="EE194" i="1"/>
  <c r="ED194" i="1"/>
  <c r="EE202" i="1"/>
  <c r="ED202" i="1"/>
  <c r="EE210" i="1"/>
  <c r="ED210" i="1"/>
  <c r="EE218" i="1"/>
  <c r="ED218" i="1"/>
  <c r="EE226" i="1"/>
  <c r="ED226" i="1"/>
  <c r="EE234" i="1"/>
  <c r="ED234" i="1"/>
  <c r="EE242" i="1"/>
  <c r="ED242" i="1"/>
  <c r="EE250" i="1"/>
  <c r="ED250" i="1"/>
  <c r="EE274" i="1"/>
  <c r="ED274" i="1"/>
  <c r="EE306" i="1"/>
  <c r="ED306" i="1"/>
  <c r="EE7" i="1"/>
  <c r="ED7" i="1"/>
  <c r="EE15" i="1"/>
  <c r="ED15" i="1"/>
  <c r="EE23" i="1"/>
  <c r="ED23" i="1"/>
  <c r="EE31" i="1"/>
  <c r="ED31" i="1"/>
  <c r="EE39" i="1"/>
  <c r="ED39" i="1"/>
  <c r="EE47" i="1"/>
  <c r="ED47" i="1"/>
  <c r="EE55" i="1"/>
  <c r="ED55" i="1"/>
  <c r="EE63" i="1"/>
  <c r="ED63" i="1"/>
  <c r="EE71" i="1"/>
  <c r="ED71" i="1"/>
  <c r="EE79" i="1"/>
  <c r="ED79" i="1"/>
  <c r="EE87" i="1"/>
  <c r="ED87" i="1"/>
  <c r="EE95" i="1"/>
  <c r="ED95" i="1"/>
  <c r="EE103" i="1"/>
  <c r="ED103" i="1"/>
  <c r="EE111" i="1"/>
  <c r="ED111" i="1"/>
  <c r="EE119" i="1"/>
  <c r="ED119" i="1"/>
  <c r="EE127" i="1"/>
  <c r="ED127" i="1"/>
  <c r="EE135" i="1"/>
  <c r="ED135" i="1"/>
  <c r="EE143" i="1"/>
  <c r="ED143" i="1"/>
  <c r="EE151" i="1"/>
  <c r="ED151" i="1"/>
  <c r="EE159" i="1"/>
  <c r="ED159" i="1"/>
  <c r="EE167" i="1"/>
  <c r="ED167" i="1"/>
  <c r="EE175" i="1"/>
  <c r="ED175" i="1"/>
  <c r="EE183" i="1"/>
  <c r="ED183" i="1"/>
  <c r="EE191" i="1"/>
  <c r="ED191" i="1"/>
  <c r="EE199" i="1"/>
  <c r="ED199" i="1"/>
  <c r="EE207" i="1"/>
  <c r="ED207" i="1"/>
  <c r="EE215" i="1"/>
  <c r="ED215" i="1"/>
  <c r="EE223" i="1"/>
  <c r="ED223" i="1"/>
  <c r="EE231" i="1"/>
  <c r="ED231" i="1"/>
  <c r="EE239" i="1"/>
  <c r="ED239" i="1"/>
  <c r="EE247" i="1"/>
  <c r="ED247" i="1"/>
  <c r="EE255" i="1"/>
  <c r="ED255" i="1"/>
  <c r="EE263" i="1"/>
  <c r="ED263" i="1"/>
  <c r="EE271" i="1"/>
  <c r="ED271" i="1"/>
  <c r="EE287" i="1"/>
  <c r="ED287" i="1"/>
  <c r="EE295" i="1"/>
  <c r="ED295" i="1"/>
  <c r="EE303" i="1"/>
  <c r="ED303" i="1"/>
  <c r="EE311" i="1"/>
  <c r="ED311" i="1"/>
  <c r="EE319" i="1"/>
  <c r="ED319" i="1"/>
  <c r="F307" i="5" a="1"/>
  <c r="F307" i="5" s="1"/>
  <c r="D307" i="5" a="1"/>
  <c r="D307" i="5" s="1"/>
  <c r="E307" i="5" a="1"/>
  <c r="E307" i="5" s="1"/>
  <c r="Z374" i="5"/>
  <c r="F449" i="5" l="1"/>
  <c r="E452" i="5"/>
  <c r="F456" i="5" s="1"/>
  <c r="F446" i="5"/>
  <c r="F445" i="5"/>
  <c r="D452" i="5"/>
  <c r="E456" i="5" s="1"/>
  <c r="E289" i="5"/>
  <c r="D289" i="5"/>
  <c r="D254" i="5"/>
  <c r="D256" i="5" s="1"/>
  <c r="D269" i="5"/>
  <c r="D271" i="5" s="1"/>
  <c r="F289" i="5"/>
  <c r="D227" i="5"/>
  <c r="D241" i="5"/>
  <c r="H236" i="5" s="1"/>
  <c r="D60" i="5"/>
  <c r="H57" i="5" s="1"/>
  <c r="D187" i="5"/>
  <c r="H136" i="5" s="1"/>
  <c r="D74" i="5"/>
  <c r="H70" i="5" s="1"/>
  <c r="E291" i="5"/>
  <c r="F291" i="5"/>
  <c r="D291" i="5"/>
  <c r="D44" i="5"/>
  <c r="D48" i="5" s="1"/>
  <c r="F33" i="5"/>
  <c r="F524" i="5"/>
  <c r="E74" i="5"/>
  <c r="I71" i="5" s="1"/>
  <c r="F66" i="5"/>
  <c r="F233" i="5"/>
  <c r="F119" i="5"/>
  <c r="F132" i="5"/>
  <c r="F108" i="5"/>
  <c r="F68" i="5"/>
  <c r="F266" i="5"/>
  <c r="F214" i="5"/>
  <c r="F176" i="5"/>
  <c r="F237" i="5"/>
  <c r="F81" i="5"/>
  <c r="H165" i="5"/>
  <c r="E187" i="5"/>
  <c r="I163" i="5" s="1"/>
  <c r="F154" i="5"/>
  <c r="F92" i="5"/>
  <c r="F211" i="5"/>
  <c r="F222" i="5"/>
  <c r="F264" i="5"/>
  <c r="F141" i="5"/>
  <c r="F42" i="5"/>
  <c r="F180" i="5"/>
  <c r="F163" i="5"/>
  <c r="F215" i="5"/>
  <c r="F236" i="5"/>
  <c r="F38" i="5"/>
  <c r="F149" i="5"/>
  <c r="F120" i="5"/>
  <c r="F128" i="5"/>
  <c r="E241" i="5"/>
  <c r="I241" i="5" s="1"/>
  <c r="F212" i="5"/>
  <c r="F232" i="5"/>
  <c r="F199" i="5"/>
  <c r="F34" i="5"/>
  <c r="F201" i="5"/>
  <c r="F99" i="5"/>
  <c r="F171" i="5"/>
  <c r="F173" i="5"/>
  <c r="F165" i="5"/>
  <c r="F159" i="5"/>
  <c r="H267" i="5"/>
  <c r="E269" i="5"/>
  <c r="I264" i="5" s="1"/>
  <c r="F260" i="5"/>
  <c r="F59" i="5"/>
  <c r="F156" i="5"/>
  <c r="F206" i="5"/>
  <c r="F35" i="5"/>
  <c r="F88" i="5"/>
  <c r="F70" i="5"/>
  <c r="F56" i="5"/>
  <c r="F248" i="5"/>
  <c r="F196" i="5"/>
  <c r="F267" i="5"/>
  <c r="F82" i="5"/>
  <c r="F41" i="5"/>
  <c r="F69" i="5"/>
  <c r="F106" i="5"/>
  <c r="F202" i="5"/>
  <c r="F126" i="5"/>
  <c r="F91" i="5"/>
  <c r="F55" i="5"/>
  <c r="E60" i="5"/>
  <c r="I58" i="5" s="1"/>
  <c r="F139" i="5"/>
  <c r="F252" i="5"/>
  <c r="F218" i="5"/>
  <c r="F40" i="5"/>
  <c r="F36" i="5"/>
  <c r="F123" i="5"/>
  <c r="F93" i="5"/>
  <c r="F32" i="5"/>
  <c r="F71" i="5"/>
  <c r="F57" i="5"/>
  <c r="E44" i="5"/>
  <c r="I40" i="5" s="1"/>
  <c r="F161" i="5"/>
  <c r="E254" i="5"/>
  <c r="I248" i="5" s="1"/>
  <c r="F234" i="5"/>
  <c r="F261" i="5"/>
  <c r="F246" i="5"/>
  <c r="F203" i="5"/>
  <c r="F184" i="5"/>
  <c r="F67" i="5"/>
  <c r="F84" i="5"/>
  <c r="F208" i="5"/>
  <c r="F43" i="5"/>
  <c r="F140" i="5"/>
  <c r="F65" i="5"/>
  <c r="F226" i="5"/>
  <c r="F240" i="5"/>
  <c r="F83" i="5"/>
  <c r="F238" i="5"/>
  <c r="F58" i="5"/>
  <c r="F239" i="5"/>
  <c r="F37" i="5"/>
  <c r="F197" i="5"/>
  <c r="F107" i="5"/>
  <c r="F109" i="5"/>
  <c r="F148" i="5"/>
  <c r="F96" i="5"/>
  <c r="F268" i="5"/>
  <c r="F262" i="5"/>
  <c r="F72" i="5"/>
  <c r="H199" i="5"/>
  <c r="E227" i="5"/>
  <c r="I192" i="5" s="1"/>
  <c r="F192" i="5"/>
  <c r="F121" i="5"/>
  <c r="F182" i="5"/>
  <c r="F98" i="5"/>
  <c r="F39" i="5"/>
  <c r="F89" i="5"/>
  <c r="F198" i="5"/>
  <c r="F136" i="5"/>
  <c r="F220" i="5"/>
  <c r="F111" i="5"/>
  <c r="F104" i="5"/>
  <c r="F204" i="5"/>
  <c r="F263" i="5"/>
  <c r="F73" i="5"/>
  <c r="F235" i="5"/>
  <c r="F110" i="5"/>
  <c r="E311" i="5" a="1"/>
  <c r="E311" i="5" s="1"/>
  <c r="E313" i="5"/>
  <c r="F516" i="5"/>
  <c r="F512" i="5"/>
  <c r="F519" i="5"/>
  <c r="F523" i="5"/>
  <c r="H311" i="5" a="1"/>
  <c r="H311" i="5" s="1"/>
  <c r="H684" i="5"/>
  <c r="L361" i="5"/>
  <c r="F498" i="5"/>
  <c r="J673" i="5"/>
  <c r="J658" i="5"/>
  <c r="F611" i="5"/>
  <c r="J567" i="5"/>
  <c r="H671" i="5"/>
  <c r="H634" i="5"/>
  <c r="F598" i="5"/>
  <c r="J674" i="5"/>
  <c r="J684" i="5"/>
  <c r="H567" i="5"/>
  <c r="F485" i="5"/>
  <c r="L567" i="5"/>
  <c r="F612" i="5"/>
  <c r="F614" i="5"/>
  <c r="F605" i="5"/>
  <c r="F468" i="5"/>
  <c r="F502" i="5"/>
  <c r="F624" i="5"/>
  <c r="F599" i="5"/>
  <c r="F604" i="5"/>
  <c r="F623" i="5"/>
  <c r="F490" i="5"/>
  <c r="F590" i="5"/>
  <c r="F460" i="5"/>
  <c r="F607" i="5"/>
  <c r="F606" i="5"/>
  <c r="F508" i="5"/>
  <c r="F597" i="5"/>
  <c r="D684" i="5"/>
  <c r="F617" i="5"/>
  <c r="F582" i="5"/>
  <c r="F583" i="5"/>
  <c r="F679" i="5" s="1"/>
  <c r="F602" i="5"/>
  <c r="F488" i="5"/>
  <c r="F492" i="5"/>
  <c r="F622" i="5"/>
  <c r="F586" i="5"/>
  <c r="F579" i="5"/>
  <c r="F576" i="5"/>
  <c r="F674" i="5" s="1"/>
  <c r="E567" i="5"/>
  <c r="F459" i="5"/>
  <c r="D671" i="5"/>
  <c r="F610" i="5"/>
  <c r="F620" i="5"/>
  <c r="F496" i="5"/>
  <c r="F486" i="5"/>
  <c r="F621" i="5"/>
  <c r="F587" i="5"/>
  <c r="F591" i="5"/>
  <c r="F482" i="5"/>
  <c r="F494" i="5"/>
  <c r="F593" i="5"/>
  <c r="F511" i="5"/>
  <c r="F501" i="5"/>
  <c r="F489" i="5"/>
  <c r="F484" i="5"/>
  <c r="F472" i="5"/>
  <c r="F470" i="5"/>
  <c r="E677" i="5"/>
  <c r="F574" i="5"/>
  <c r="F672" i="5" s="1"/>
  <c r="F613" i="5"/>
  <c r="F584" i="5"/>
  <c r="F592" i="5"/>
  <c r="F588" i="5"/>
  <c r="F510" i="5"/>
  <c r="F506" i="5"/>
  <c r="F589" i="5"/>
  <c r="F603" i="5"/>
  <c r="F478" i="5"/>
  <c r="F596" i="5"/>
  <c r="F608" i="5"/>
  <c r="F464" i="5"/>
  <c r="F469" i="5"/>
  <c r="F497" i="5"/>
  <c r="F505" i="5"/>
  <c r="F495" i="5"/>
  <c r="E680" i="5"/>
  <c r="F503" i="5"/>
  <c r="F477" i="5"/>
  <c r="F509" i="5"/>
  <c r="F473" i="5"/>
  <c r="F575" i="5"/>
  <c r="E684" i="5"/>
  <c r="F504" i="5"/>
  <c r="F601" i="5"/>
  <c r="F578" i="5"/>
  <c r="F676" i="5" s="1"/>
  <c r="F600" i="5"/>
  <c r="F580" i="5"/>
  <c r="F461" i="5"/>
  <c r="F594" i="5"/>
  <c r="F581" i="5"/>
  <c r="F678" i="5" s="1"/>
  <c r="F466" i="5"/>
  <c r="F500" i="5"/>
  <c r="F615" i="5"/>
  <c r="D680" i="5"/>
  <c r="F609" i="5"/>
  <c r="F474" i="5"/>
  <c r="F618" i="5"/>
  <c r="F616" i="5"/>
  <c r="F619" i="5"/>
  <c r="F476" i="5"/>
  <c r="F595" i="5"/>
  <c r="F573" i="5"/>
  <c r="F480" i="5"/>
  <c r="F467" i="5"/>
  <c r="F463" i="5"/>
  <c r="F479" i="5"/>
  <c r="F491" i="5"/>
  <c r="F462" i="5"/>
  <c r="F471" i="5"/>
  <c r="F465" i="5"/>
  <c r="F481" i="5"/>
  <c r="F585" i="5"/>
  <c r="D677" i="5"/>
  <c r="E671" i="5"/>
  <c r="D567" i="5"/>
  <c r="F572" i="5"/>
  <c r="F577" i="5"/>
  <c r="F675" i="5" s="1"/>
  <c r="F487" i="5"/>
  <c r="F507" i="5"/>
  <c r="F483" i="5"/>
  <c r="F475" i="5"/>
  <c r="F493" i="5"/>
  <c r="F499" i="5"/>
  <c r="L311" i="5" a="1"/>
  <c r="L311" i="5" s="1"/>
  <c r="J311" i="5" a="1"/>
  <c r="J311" i="5" s="1"/>
  <c r="E359" i="5"/>
  <c r="E361" i="5" s="1"/>
  <c r="H361" i="5"/>
  <c r="D312" i="5"/>
  <c r="D313" i="5"/>
  <c r="D311" i="5" a="1"/>
  <c r="D311" i="5" s="1"/>
  <c r="F436" i="5"/>
  <c r="F311" i="5" a="1"/>
  <c r="F311" i="5" s="1"/>
  <c r="D426" i="5"/>
  <c r="D428" i="5" s="1"/>
  <c r="P376" i="5"/>
  <c r="P373" i="5"/>
  <c r="L310" i="5"/>
  <c r="E426" i="5"/>
  <c r="E428" i="5" s="1"/>
  <c r="P375" i="5"/>
  <c r="H310" i="5"/>
  <c r="F387" i="5"/>
  <c r="F389" i="5"/>
  <c r="F388" i="5"/>
  <c r="J361" i="5"/>
  <c r="F327" i="5"/>
  <c r="J310" i="5"/>
  <c r="P378" i="5"/>
  <c r="F435" i="5"/>
  <c r="K382" i="5"/>
  <c r="P381" i="5"/>
  <c r="P370" i="5"/>
  <c r="L382" i="5"/>
  <c r="P372" i="5"/>
  <c r="P371" i="5"/>
  <c r="P380" i="5"/>
  <c r="P369" i="5"/>
  <c r="P379" i="5"/>
  <c r="P377" i="5"/>
  <c r="P374" i="5"/>
  <c r="F433" i="5"/>
  <c r="F410" i="5"/>
  <c r="F408" i="5"/>
  <c r="E412" i="5"/>
  <c r="E416" i="5" s="1"/>
  <c r="F422" i="5"/>
  <c r="D437" i="5"/>
  <c r="D439" i="5" s="1"/>
  <c r="F391" i="5"/>
  <c r="F325" i="5"/>
  <c r="F424" i="5"/>
  <c r="F434" i="5"/>
  <c r="D412" i="5"/>
  <c r="D415" i="5" s="1"/>
  <c r="F403" i="5"/>
  <c r="F402" i="5"/>
  <c r="F409" i="5"/>
  <c r="F392" i="5"/>
  <c r="F390" i="5"/>
  <c r="E437" i="5"/>
  <c r="E439" i="5" s="1"/>
  <c r="F404" i="5"/>
  <c r="F405" i="5"/>
  <c r="F393" i="5"/>
  <c r="E394" i="5"/>
  <c r="E396" i="5" s="1"/>
  <c r="F401" i="5"/>
  <c r="F423" i="5"/>
  <c r="F425" i="5"/>
  <c r="F411" i="5"/>
  <c r="D394" i="5"/>
  <c r="D396" i="5" s="1"/>
  <c r="F407" i="5"/>
  <c r="F406" i="5"/>
  <c r="F326" i="5"/>
  <c r="D359" i="5"/>
  <c r="D361" i="5" s="1"/>
  <c r="F357" i="5"/>
  <c r="F358" i="5"/>
  <c r="E350" i="5"/>
  <c r="E352" i="5" s="1"/>
  <c r="D350" i="5"/>
  <c r="D352" i="5" s="1"/>
  <c r="F349" i="5"/>
  <c r="F347" i="5"/>
  <c r="F348" i="5"/>
  <c r="F322" i="5"/>
  <c r="F324" i="5"/>
  <c r="F328" i="5"/>
  <c r="F323" i="5"/>
  <c r="E312" i="5"/>
  <c r="E329" i="5"/>
  <c r="E331" i="5" s="1"/>
  <c r="F340" i="5"/>
  <c r="D290" i="5"/>
  <c r="F337" i="5"/>
  <c r="D329" i="5"/>
  <c r="D331" i="5" s="1"/>
  <c r="F338" i="5"/>
  <c r="E341" i="5"/>
  <c r="E343" i="5" s="1"/>
  <c r="F339" i="5"/>
  <c r="D341" i="5"/>
  <c r="D343" i="5" s="1"/>
  <c r="F336" i="5"/>
  <c r="E290" i="5"/>
  <c r="E310" i="5"/>
  <c r="D310" i="5"/>
  <c r="F312" i="5"/>
  <c r="F310" i="5"/>
  <c r="F290" i="5"/>
  <c r="D288" i="5"/>
  <c r="E288" i="5"/>
  <c r="F288" i="5"/>
  <c r="Z375" i="5"/>
  <c r="F452" i="5" l="1"/>
  <c r="G456" i="5" s="1"/>
  <c r="E48" i="5"/>
  <c r="D47" i="5"/>
  <c r="I74" i="5"/>
  <c r="D46" i="5"/>
  <c r="D25" i="5"/>
  <c r="D26" i="5" s="1"/>
  <c r="I65" i="5"/>
  <c r="I148" i="5"/>
  <c r="I246" i="5"/>
  <c r="I260" i="5"/>
  <c r="I35" i="5"/>
  <c r="I184" i="5"/>
  <c r="H32" i="5"/>
  <c r="H149" i="5"/>
  <c r="H111" i="5"/>
  <c r="H108" i="5"/>
  <c r="H192" i="5"/>
  <c r="H55" i="5"/>
  <c r="I266" i="5"/>
  <c r="H235" i="5"/>
  <c r="I67" i="5"/>
  <c r="I39" i="5"/>
  <c r="H120" i="5"/>
  <c r="H84" i="5"/>
  <c r="I204" i="5"/>
  <c r="I69" i="5"/>
  <c r="I66" i="5"/>
  <c r="I89" i="5"/>
  <c r="I32" i="5"/>
  <c r="H239" i="5"/>
  <c r="H159" i="5"/>
  <c r="H128" i="5"/>
  <c r="I236" i="5"/>
  <c r="H119" i="5"/>
  <c r="I267" i="5"/>
  <c r="H93" i="5"/>
  <c r="H154" i="5"/>
  <c r="I240" i="5"/>
  <c r="I33" i="5"/>
  <c r="H123" i="5"/>
  <c r="H141" i="5"/>
  <c r="H260" i="5"/>
  <c r="I232" i="5"/>
  <c r="H81" i="5"/>
  <c r="I237" i="5"/>
  <c r="I68" i="5"/>
  <c r="I218" i="5"/>
  <c r="H89" i="5"/>
  <c r="I73" i="5"/>
  <c r="I211" i="5"/>
  <c r="I261" i="5"/>
  <c r="H233" i="5"/>
  <c r="H176" i="5"/>
  <c r="I70" i="5"/>
  <c r="I220" i="5"/>
  <c r="H58" i="5"/>
  <c r="H33" i="5"/>
  <c r="H40" i="5"/>
  <c r="H43" i="5"/>
  <c r="H42" i="5"/>
  <c r="H34" i="5"/>
  <c r="H38" i="5"/>
  <c r="H37" i="5"/>
  <c r="H39" i="5"/>
  <c r="H41" i="5"/>
  <c r="H36" i="5"/>
  <c r="H232" i="5"/>
  <c r="I214" i="5"/>
  <c r="I212" i="5"/>
  <c r="I197" i="5"/>
  <c r="I202" i="5"/>
  <c r="I206" i="5"/>
  <c r="I201" i="5"/>
  <c r="I222" i="5"/>
  <c r="I199" i="5"/>
  <c r="I226" i="5"/>
  <c r="I203" i="5"/>
  <c r="I215" i="5"/>
  <c r="I198" i="5"/>
  <c r="I196" i="5"/>
  <c r="H65" i="5"/>
  <c r="H241" i="5"/>
  <c r="H238" i="5"/>
  <c r="H240" i="5"/>
  <c r="H237" i="5"/>
  <c r="I119" i="5"/>
  <c r="I92" i="5"/>
  <c r="I91" i="5"/>
  <c r="H74" i="5"/>
  <c r="H67" i="5"/>
  <c r="H66" i="5"/>
  <c r="H68" i="5"/>
  <c r="H69" i="5"/>
  <c r="H72" i="5"/>
  <c r="I159" i="5"/>
  <c r="I140" i="5"/>
  <c r="I88" i="5"/>
  <c r="H204" i="5"/>
  <c r="H214" i="5"/>
  <c r="H226" i="5"/>
  <c r="H215" i="5"/>
  <c r="H218" i="5"/>
  <c r="H208" i="5"/>
  <c r="H220" i="5"/>
  <c r="H222" i="5"/>
  <c r="H212" i="5"/>
  <c r="H206" i="5"/>
  <c r="H201" i="5"/>
  <c r="H202" i="5"/>
  <c r="H211" i="5"/>
  <c r="H196" i="5"/>
  <c r="I57" i="5"/>
  <c r="I55" i="5"/>
  <c r="I56" i="5"/>
  <c r="H71" i="5"/>
  <c r="I208" i="5"/>
  <c r="H73" i="5"/>
  <c r="H203" i="5"/>
  <c r="I111" i="5"/>
  <c r="I165" i="5"/>
  <c r="I139" i="5"/>
  <c r="I132" i="5"/>
  <c r="I128" i="5"/>
  <c r="I182" i="5"/>
  <c r="I156" i="5"/>
  <c r="I149" i="5"/>
  <c r="I83" i="5"/>
  <c r="I93" i="5"/>
  <c r="I104" i="5"/>
  <c r="I176" i="5"/>
  <c r="I173" i="5"/>
  <c r="I81" i="5"/>
  <c r="I98" i="5"/>
  <c r="I126" i="5"/>
  <c r="I82" i="5"/>
  <c r="I123" i="5"/>
  <c r="I110" i="5"/>
  <c r="I161" i="5"/>
  <c r="I121" i="5"/>
  <c r="I171" i="5"/>
  <c r="I96" i="5"/>
  <c r="I180" i="5"/>
  <c r="I84" i="5"/>
  <c r="I141" i="5"/>
  <c r="I107" i="5"/>
  <c r="I154" i="5"/>
  <c r="I109" i="5"/>
  <c r="I108" i="5"/>
  <c r="I99" i="5"/>
  <c r="I136" i="5"/>
  <c r="I106" i="5"/>
  <c r="H197" i="5"/>
  <c r="I120" i="5"/>
  <c r="H234" i="5"/>
  <c r="H198" i="5"/>
  <c r="H252" i="5"/>
  <c r="H246" i="5"/>
  <c r="H248" i="5"/>
  <c r="H266" i="5"/>
  <c r="H107" i="5"/>
  <c r="H140" i="5"/>
  <c r="I72" i="5"/>
  <c r="I238" i="5"/>
  <c r="H106" i="5"/>
  <c r="I268" i="5"/>
  <c r="H173" i="5"/>
  <c r="H171" i="5"/>
  <c r="H126" i="5"/>
  <c r="E46" i="5"/>
  <c r="E47" i="5"/>
  <c r="I262" i="5"/>
  <c r="H262" i="5"/>
  <c r="H99" i="5"/>
  <c r="H59" i="5"/>
  <c r="H163" i="5"/>
  <c r="I263" i="5"/>
  <c r="H268" i="5"/>
  <c r="I234" i="5"/>
  <c r="H264" i="5"/>
  <c r="I38" i="5"/>
  <c r="I239" i="5"/>
  <c r="I233" i="5"/>
  <c r="H109" i="5"/>
  <c r="I34" i="5"/>
  <c r="H180" i="5"/>
  <c r="H148" i="5"/>
  <c r="H263" i="5"/>
  <c r="H96" i="5"/>
  <c r="H92" i="5"/>
  <c r="H98" i="5"/>
  <c r="H261" i="5"/>
  <c r="H83" i="5"/>
  <c r="H161" i="5"/>
  <c r="H91" i="5"/>
  <c r="H110" i="5"/>
  <c r="H182" i="5"/>
  <c r="H82" i="5"/>
  <c r="I36" i="5"/>
  <c r="I42" i="5"/>
  <c r="H132" i="5"/>
  <c r="I235" i="5"/>
  <c r="H121" i="5"/>
  <c r="I43" i="5"/>
  <c r="E271" i="5"/>
  <c r="I41" i="5"/>
  <c r="H184" i="5"/>
  <c r="H104" i="5"/>
  <c r="H88" i="5"/>
  <c r="H156" i="5"/>
  <c r="H139" i="5"/>
  <c r="I37" i="5"/>
  <c r="F227" i="5"/>
  <c r="J197" i="5" s="1"/>
  <c r="I205" i="5"/>
  <c r="I193" i="5"/>
  <c r="I210" i="5"/>
  <c r="I200" i="5"/>
  <c r="I227" i="5"/>
  <c r="I194" i="5"/>
  <c r="I225" i="5"/>
  <c r="I209" i="5"/>
  <c r="I223" i="5"/>
  <c r="I224" i="5"/>
  <c r="I216" i="5"/>
  <c r="I219" i="5"/>
  <c r="I221" i="5"/>
  <c r="I207" i="5"/>
  <c r="I217" i="5"/>
  <c r="I213" i="5"/>
  <c r="I195" i="5"/>
  <c r="H221" i="5"/>
  <c r="H210" i="5"/>
  <c r="H195" i="5"/>
  <c r="H217" i="5"/>
  <c r="H193" i="5"/>
  <c r="H213" i="5"/>
  <c r="H224" i="5"/>
  <c r="H200" i="5"/>
  <c r="H219" i="5"/>
  <c r="H209" i="5"/>
  <c r="H207" i="5"/>
  <c r="H227" i="5"/>
  <c r="H216" i="5"/>
  <c r="H225" i="5"/>
  <c r="H223" i="5"/>
  <c r="H205" i="5"/>
  <c r="H194" i="5"/>
  <c r="F74" i="5"/>
  <c r="J71" i="5" s="1"/>
  <c r="F254" i="5"/>
  <c r="J252" i="5" s="1"/>
  <c r="I252" i="5"/>
  <c r="I253" i="5"/>
  <c r="I250" i="5"/>
  <c r="I249" i="5"/>
  <c r="I251" i="5"/>
  <c r="E256" i="5"/>
  <c r="I247" i="5"/>
  <c r="I254" i="5"/>
  <c r="H251" i="5"/>
  <c r="H253" i="5"/>
  <c r="H249" i="5"/>
  <c r="H254" i="5"/>
  <c r="H250" i="5"/>
  <c r="H247" i="5"/>
  <c r="I44" i="5"/>
  <c r="E25" i="5"/>
  <c r="E26" i="5" s="1"/>
  <c r="H35" i="5"/>
  <c r="H44" i="5"/>
  <c r="F44" i="5"/>
  <c r="J39" i="5" s="1"/>
  <c r="I59" i="5"/>
  <c r="I60" i="5"/>
  <c r="H56" i="5"/>
  <c r="H60" i="5"/>
  <c r="F60" i="5"/>
  <c r="J58" i="5" s="1"/>
  <c r="F269" i="5"/>
  <c r="J262" i="5" s="1"/>
  <c r="I269" i="5"/>
  <c r="I265" i="5"/>
  <c r="H269" i="5"/>
  <c r="H265" i="5"/>
  <c r="F241" i="5"/>
  <c r="J241" i="5" s="1"/>
  <c r="I185" i="5"/>
  <c r="I158" i="5"/>
  <c r="I134" i="5"/>
  <c r="I181" i="5"/>
  <c r="I86" i="5"/>
  <c r="I169" i="5"/>
  <c r="I167" i="5"/>
  <c r="I129" i="5"/>
  <c r="I122" i="5"/>
  <c r="I143" i="5"/>
  <c r="I146" i="5"/>
  <c r="I102" i="5"/>
  <c r="I116" i="5"/>
  <c r="I125" i="5"/>
  <c r="I135" i="5"/>
  <c r="I152" i="5"/>
  <c r="I112" i="5"/>
  <c r="I114" i="5"/>
  <c r="I97" i="5"/>
  <c r="I117" i="5"/>
  <c r="I101" i="5"/>
  <c r="I183" i="5"/>
  <c r="I142" i="5"/>
  <c r="I137" i="5"/>
  <c r="I179" i="5"/>
  <c r="I133" i="5"/>
  <c r="I87" i="5"/>
  <c r="I85" i="5"/>
  <c r="I94" i="5"/>
  <c r="I95" i="5"/>
  <c r="I145" i="5"/>
  <c r="I187" i="5"/>
  <c r="I147" i="5"/>
  <c r="I177" i="5"/>
  <c r="I174" i="5"/>
  <c r="I124" i="5"/>
  <c r="I178" i="5"/>
  <c r="I150" i="5"/>
  <c r="I170" i="5"/>
  <c r="I80" i="5"/>
  <c r="I164" i="5"/>
  <c r="I79" i="5"/>
  <c r="I127" i="5"/>
  <c r="I90" i="5"/>
  <c r="I186" i="5"/>
  <c r="I172" i="5"/>
  <c r="I144" i="5"/>
  <c r="I118" i="5"/>
  <c r="I130" i="5"/>
  <c r="I115" i="5"/>
  <c r="I100" i="5"/>
  <c r="I166" i="5"/>
  <c r="I138" i="5"/>
  <c r="I168" i="5"/>
  <c r="I153" i="5"/>
  <c r="I105" i="5"/>
  <c r="I175" i="5"/>
  <c r="I155" i="5"/>
  <c r="I113" i="5"/>
  <c r="I162" i="5"/>
  <c r="I151" i="5"/>
  <c r="I157" i="5"/>
  <c r="I131" i="5"/>
  <c r="I160" i="5"/>
  <c r="I103" i="5"/>
  <c r="H80" i="5"/>
  <c r="H135" i="5"/>
  <c r="H151" i="5"/>
  <c r="H144" i="5"/>
  <c r="H160" i="5"/>
  <c r="H169" i="5"/>
  <c r="H181" i="5"/>
  <c r="H168" i="5"/>
  <c r="H131" i="5"/>
  <c r="H94" i="5"/>
  <c r="H155" i="5"/>
  <c r="H122" i="5"/>
  <c r="H164" i="5"/>
  <c r="H187" i="5"/>
  <c r="H179" i="5"/>
  <c r="H129" i="5"/>
  <c r="H102" i="5"/>
  <c r="H157" i="5"/>
  <c r="H124" i="5"/>
  <c r="H150" i="5"/>
  <c r="H166" i="5"/>
  <c r="H186" i="5"/>
  <c r="H178" i="5"/>
  <c r="H174" i="5"/>
  <c r="H101" i="5"/>
  <c r="H143" i="5"/>
  <c r="H152" i="5"/>
  <c r="H117" i="5"/>
  <c r="H185" i="5"/>
  <c r="H177" i="5"/>
  <c r="H127" i="5"/>
  <c r="H115" i="5"/>
  <c r="H90" i="5"/>
  <c r="H105" i="5"/>
  <c r="H142" i="5"/>
  <c r="H170" i="5"/>
  <c r="H86" i="5"/>
  <c r="H116" i="5"/>
  <c r="H153" i="5"/>
  <c r="H146" i="5"/>
  <c r="H125" i="5"/>
  <c r="H130" i="5"/>
  <c r="H97" i="5"/>
  <c r="H183" i="5"/>
  <c r="H100" i="5"/>
  <c r="H85" i="5"/>
  <c r="H114" i="5"/>
  <c r="H79" i="5"/>
  <c r="H95" i="5"/>
  <c r="H112" i="5"/>
  <c r="H158" i="5"/>
  <c r="H138" i="5"/>
  <c r="H147" i="5"/>
  <c r="H167" i="5"/>
  <c r="H175" i="5"/>
  <c r="H172" i="5"/>
  <c r="H133" i="5"/>
  <c r="H137" i="5"/>
  <c r="H118" i="5"/>
  <c r="H162" i="5"/>
  <c r="H87" i="5"/>
  <c r="H103" i="5"/>
  <c r="H145" i="5"/>
  <c r="H113" i="5"/>
  <c r="H134" i="5"/>
  <c r="F187" i="5"/>
  <c r="J121" i="5" s="1"/>
  <c r="F680" i="5"/>
  <c r="F677" i="5"/>
  <c r="F684" i="5"/>
  <c r="F671" i="5"/>
  <c r="F567" i="5"/>
  <c r="X372" i="5"/>
  <c r="X374" i="5"/>
  <c r="X370" i="5"/>
  <c r="X369" i="5"/>
  <c r="X380" i="5"/>
  <c r="X375" i="5"/>
  <c r="X376" i="5"/>
  <c r="X371" i="5"/>
  <c r="X378" i="5"/>
  <c r="X373" i="5"/>
  <c r="X377" i="5"/>
  <c r="X381" i="5"/>
  <c r="X379" i="5"/>
  <c r="D414" i="5"/>
  <c r="E414" i="5"/>
  <c r="E417" i="5" s="1"/>
  <c r="E415" i="5"/>
  <c r="F412" i="5"/>
  <c r="F416" i="5" s="1"/>
  <c r="F426" i="5"/>
  <c r="F428" i="5" s="1"/>
  <c r="D416" i="5"/>
  <c r="F437" i="5"/>
  <c r="F439" i="5" s="1"/>
  <c r="F350" i="5"/>
  <c r="F352" i="5" s="1"/>
  <c r="F341" i="5"/>
  <c r="F343" i="5" s="1"/>
  <c r="F329" i="5"/>
  <c r="F331" i="5" s="1"/>
  <c r="Z376" i="5"/>
  <c r="J266" i="5" l="1"/>
  <c r="H48" i="5"/>
  <c r="F271" i="5"/>
  <c r="I48" i="5"/>
  <c r="J192" i="5"/>
  <c r="J232" i="5"/>
  <c r="J55" i="5"/>
  <c r="J246" i="5"/>
  <c r="F47" i="5"/>
  <c r="J260" i="5"/>
  <c r="J93" i="5"/>
  <c r="J34" i="5"/>
  <c r="J59" i="5"/>
  <c r="J99" i="5"/>
  <c r="J104" i="5"/>
  <c r="J82" i="5"/>
  <c r="J208" i="5"/>
  <c r="J43" i="5"/>
  <c r="J199" i="5"/>
  <c r="J261" i="5"/>
  <c r="J220" i="5"/>
  <c r="J202" i="5"/>
  <c r="J222" i="5"/>
  <c r="J89" i="5"/>
  <c r="J81" i="5"/>
  <c r="J32" i="5"/>
  <c r="J173" i="5"/>
  <c r="J35" i="5"/>
  <c r="J237" i="5"/>
  <c r="J88" i="5"/>
  <c r="J235" i="5"/>
  <c r="J36" i="5"/>
  <c r="J56" i="5"/>
  <c r="J226" i="5"/>
  <c r="J180" i="5"/>
  <c r="J139" i="5"/>
  <c r="J159" i="5"/>
  <c r="J184" i="5"/>
  <c r="J120" i="5"/>
  <c r="J67" i="5"/>
  <c r="J215" i="5"/>
  <c r="J111" i="5"/>
  <c r="F48" i="5"/>
  <c r="J42" i="5"/>
  <c r="J248" i="5"/>
  <c r="J69" i="5"/>
  <c r="J238" i="5"/>
  <c r="J214" i="5"/>
  <c r="J206" i="5"/>
  <c r="J140" i="5"/>
  <c r="J37" i="5"/>
  <c r="J149" i="5"/>
  <c r="J73" i="5"/>
  <c r="J38" i="5"/>
  <c r="F46" i="5"/>
  <c r="J65" i="5"/>
  <c r="J236" i="5"/>
  <c r="J233" i="5"/>
  <c r="J41" i="5"/>
  <c r="J92" i="5"/>
  <c r="J91" i="5"/>
  <c r="J98" i="5"/>
  <c r="J107" i="5"/>
  <c r="J211" i="5"/>
  <c r="J72" i="5"/>
  <c r="J218" i="5"/>
  <c r="J156" i="5"/>
  <c r="J108" i="5"/>
  <c r="J33" i="5"/>
  <c r="J126" i="5"/>
  <c r="J66" i="5"/>
  <c r="J141" i="5"/>
  <c r="J96" i="5"/>
  <c r="J136" i="5"/>
  <c r="J268" i="5"/>
  <c r="J240" i="5"/>
  <c r="J161" i="5"/>
  <c r="J83" i="5"/>
  <c r="J70" i="5"/>
  <c r="J154" i="5"/>
  <c r="J123" i="5"/>
  <c r="J84" i="5"/>
  <c r="J204" i="5"/>
  <c r="J239" i="5"/>
  <c r="J148" i="5"/>
  <c r="J267" i="5"/>
  <c r="J176" i="5"/>
  <c r="J264" i="5"/>
  <c r="J212" i="5"/>
  <c r="J182" i="5"/>
  <c r="J110" i="5"/>
  <c r="J132" i="5"/>
  <c r="J109" i="5"/>
  <c r="J106" i="5"/>
  <c r="J128" i="5"/>
  <c r="J163" i="5"/>
  <c r="J165" i="5"/>
  <c r="J201" i="5"/>
  <c r="J198" i="5"/>
  <c r="J171" i="5"/>
  <c r="J203" i="5"/>
  <c r="J234" i="5"/>
  <c r="J263" i="5"/>
  <c r="J119" i="5"/>
  <c r="J134" i="5"/>
  <c r="J152" i="5"/>
  <c r="J174" i="5"/>
  <c r="J129" i="5"/>
  <c r="J146" i="5"/>
  <c r="J167" i="5"/>
  <c r="J79" i="5"/>
  <c r="J138" i="5"/>
  <c r="J131" i="5"/>
  <c r="J101" i="5"/>
  <c r="J170" i="5"/>
  <c r="J133" i="5"/>
  <c r="J153" i="5"/>
  <c r="J80" i="5"/>
  <c r="J114" i="5"/>
  <c r="J85" i="5"/>
  <c r="J151" i="5"/>
  <c r="J166" i="5"/>
  <c r="J168" i="5"/>
  <c r="J158" i="5"/>
  <c r="J94" i="5"/>
  <c r="J124" i="5"/>
  <c r="J87" i="5"/>
  <c r="J178" i="5"/>
  <c r="J143" i="5"/>
  <c r="J130" i="5"/>
  <c r="J185" i="5"/>
  <c r="J142" i="5"/>
  <c r="J118" i="5"/>
  <c r="J116" i="5"/>
  <c r="J160" i="5"/>
  <c r="J179" i="5"/>
  <c r="J97" i="5"/>
  <c r="J100" i="5"/>
  <c r="J135" i="5"/>
  <c r="J157" i="5"/>
  <c r="J95" i="5"/>
  <c r="J144" i="5"/>
  <c r="J164" i="5"/>
  <c r="J105" i="5"/>
  <c r="J90" i="5"/>
  <c r="J172" i="5"/>
  <c r="J103" i="5"/>
  <c r="J112" i="5"/>
  <c r="J177" i="5"/>
  <c r="J169" i="5"/>
  <c r="J155" i="5"/>
  <c r="J150" i="5"/>
  <c r="J147" i="5"/>
  <c r="J186" i="5"/>
  <c r="J162" i="5"/>
  <c r="J115" i="5"/>
  <c r="J181" i="5"/>
  <c r="J125" i="5"/>
  <c r="J145" i="5"/>
  <c r="J183" i="5"/>
  <c r="J187" i="5"/>
  <c r="J127" i="5"/>
  <c r="J102" i="5"/>
  <c r="J122" i="5"/>
  <c r="J137" i="5"/>
  <c r="J117" i="5"/>
  <c r="J113" i="5"/>
  <c r="J175" i="5"/>
  <c r="J86" i="5"/>
  <c r="J265" i="5"/>
  <c r="J269" i="5"/>
  <c r="J57" i="5"/>
  <c r="J60" i="5"/>
  <c r="J40" i="5"/>
  <c r="F25" i="5"/>
  <c r="F26" i="5" s="1"/>
  <c r="J44" i="5"/>
  <c r="J249" i="5"/>
  <c r="F256" i="5"/>
  <c r="J254" i="5"/>
  <c r="J251" i="5"/>
  <c r="J253" i="5"/>
  <c r="J247" i="5"/>
  <c r="J250" i="5"/>
  <c r="J68" i="5"/>
  <c r="J74" i="5"/>
  <c r="J196" i="5"/>
  <c r="J223" i="5"/>
  <c r="J219" i="5"/>
  <c r="J227" i="5"/>
  <c r="J200" i="5"/>
  <c r="J194" i="5"/>
  <c r="J225" i="5"/>
  <c r="J213" i="5"/>
  <c r="J207" i="5"/>
  <c r="J195" i="5"/>
  <c r="J224" i="5"/>
  <c r="J217" i="5"/>
  <c r="J209" i="5"/>
  <c r="J205" i="5"/>
  <c r="J193" i="5"/>
  <c r="J221" i="5"/>
  <c r="J210" i="5"/>
  <c r="J216" i="5"/>
  <c r="AA370" i="5"/>
  <c r="AA375" i="5"/>
  <c r="AA376" i="5"/>
  <c r="AA371" i="5"/>
  <c r="AA374" i="5"/>
  <c r="AA372" i="5"/>
  <c r="AA373" i="5"/>
  <c r="F415" i="5"/>
  <c r="F414" i="5"/>
  <c r="F417" i="5" s="1"/>
  <c r="D417" i="5"/>
  <c r="Z377" i="5"/>
  <c r="AA377" i="5" s="1"/>
  <c r="J48" i="5" l="1"/>
  <c r="Z378" i="5"/>
  <c r="AA378" i="5" s="1"/>
  <c r="Z379" i="5" l="1"/>
  <c r="AA379" i="5" s="1"/>
  <c r="Z380" i="5" l="1"/>
  <c r="AA380" i="5" s="1"/>
  <c r="Z381" i="5" l="1"/>
  <c r="AA381" i="5" s="1"/>
  <c r="O379" i="5" l="1"/>
  <c r="O373" i="5"/>
  <c r="O371" i="5"/>
  <c r="N375" i="5"/>
  <c r="N378" i="5"/>
  <c r="O374" i="5"/>
  <c r="N369" i="5"/>
  <c r="D382" i="5"/>
  <c r="O370" i="5"/>
  <c r="I382" i="5"/>
  <c r="O375" i="5"/>
  <c r="O377" i="5"/>
  <c r="N381" i="5"/>
  <c r="N377" i="5"/>
  <c r="O381" i="5"/>
  <c r="O376" i="5"/>
  <c r="N373" i="5"/>
  <c r="N376" i="5"/>
  <c r="N379" i="5"/>
  <c r="O380" i="5"/>
  <c r="F394" i="5"/>
  <c r="F396" i="5" s="1"/>
  <c r="O372" i="5"/>
  <c r="N380" i="5"/>
  <c r="N372" i="5"/>
  <c r="F359" i="5"/>
  <c r="F361" i="5" s="1"/>
  <c r="N371" i="5"/>
  <c r="O378" i="5"/>
  <c r="H382" i="5" l="1"/>
  <c r="E382" i="5"/>
  <c r="G382" i="5"/>
  <c r="N370" i="5"/>
  <c r="O369" i="5"/>
  <c r="O382" i="5" s="1"/>
  <c r="N374" i="5"/>
  <c r="J382" i="5"/>
  <c r="F382" i="5"/>
  <c r="N382" i="5" l="1"/>
  <c r="P382" i="5"/>
  <c r="AA369" i="5" l="1"/>
  <c r="AJ381" i="5" l="1"/>
  <c r="AL381" i="5"/>
  <c r="AI381" i="5"/>
  <c r="AH381" i="5"/>
  <c r="AN381" i="5"/>
  <c r="AM381" i="5"/>
  <c r="AN372" i="5"/>
  <c r="AM372" i="5"/>
  <c r="AJ372" i="5"/>
  <c r="AI372" i="5"/>
  <c r="AH372" i="5"/>
  <c r="AL372" i="5"/>
  <c r="AN374" i="5"/>
  <c r="AM374" i="5"/>
  <c r="AL374" i="5"/>
  <c r="AJ374" i="5"/>
  <c r="AH374" i="5"/>
  <c r="AI374" i="5"/>
  <c r="AJ380" i="5"/>
  <c r="AH380" i="5"/>
  <c r="AN380" i="5"/>
  <c r="AL380" i="5"/>
  <c r="AI380" i="5"/>
  <c r="AM380" i="5"/>
  <c r="AN373" i="5"/>
  <c r="AI373" i="5"/>
  <c r="AH373" i="5"/>
  <c r="AM373" i="5"/>
  <c r="AL373" i="5"/>
  <c r="AJ373" i="5"/>
  <c r="AN379" i="5"/>
  <c r="AM379" i="5"/>
  <c r="AL379" i="5"/>
  <c r="AJ379" i="5"/>
  <c r="AH379" i="5"/>
  <c r="AI379" i="5"/>
  <c r="AN371" i="5"/>
  <c r="AL371" i="5"/>
  <c r="AJ371" i="5"/>
  <c r="AI371" i="5"/>
  <c r="AM371" i="5"/>
  <c r="AH371" i="5"/>
  <c r="AN378" i="5"/>
  <c r="AM378" i="5"/>
  <c r="AJ378" i="5"/>
  <c r="AI378" i="5"/>
  <c r="AH378" i="5"/>
  <c r="AL378" i="5"/>
  <c r="AN369" i="5"/>
  <c r="AM369" i="5"/>
  <c r="AL369" i="5"/>
  <c r="AI369" i="5"/>
  <c r="AH369" i="5"/>
  <c r="AJ369" i="5"/>
  <c r="AN377" i="5"/>
  <c r="AH377" i="5"/>
  <c r="AM377" i="5"/>
  <c r="AL377" i="5"/>
  <c r="AJ377" i="5"/>
  <c r="AI377" i="5"/>
  <c r="AN370" i="5"/>
  <c r="AH370" i="5"/>
  <c r="AM370" i="5"/>
  <c r="AL370" i="5"/>
  <c r="AJ370" i="5"/>
  <c r="AI370" i="5"/>
  <c r="AN376" i="5"/>
  <c r="AJ376" i="5"/>
  <c r="AI376" i="5"/>
  <c r="AH376" i="5"/>
  <c r="AM376" i="5"/>
  <c r="AL376" i="5"/>
  <c r="AN375" i="5"/>
  <c r="AL375" i="5"/>
  <c r="AJ375" i="5"/>
  <c r="AI375" i="5"/>
  <c r="AH375" i="5"/>
  <c r="AM375" i="5"/>
  <c r="AH382" i="5" l="1"/>
  <c r="AI382" i="5"/>
  <c r="AJ382" i="5"/>
</calcChain>
</file>

<file path=xl/sharedStrings.xml><?xml version="1.0" encoding="utf-8"?>
<sst xmlns="http://schemas.openxmlformats.org/spreadsheetml/2006/main" count="29342" uniqueCount="8532">
  <si>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</si>
  <si>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</si>
  <si>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</si>
  <si>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</si>
  <si>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</si>
  <si>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</si>
  <si>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</si>
  <si>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</si>
  <si>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</si>
  <si>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</si>
  <si>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</si>
  <si>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</si>
  <si>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</si>
  <si>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</si>
  <si>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</si>
  <si>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</si>
  <si>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</si>
  <si>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Q15</t>
  </si>
  <si>
    <t>Q15_30_TEXT</t>
  </si>
  <si>
    <t>Q17_1</t>
  </si>
  <si>
    <t>Q17_2</t>
  </si>
  <si>
    <t>Q18</t>
  </si>
  <si>
    <t>Q19</t>
  </si>
  <si>
    <t>Q20</t>
  </si>
  <si>
    <t>Q21</t>
  </si>
  <si>
    <t>Q22</t>
  </si>
  <si>
    <t>Q23_1</t>
  </si>
  <si>
    <t>Q59_1</t>
  </si>
  <si>
    <t>Q59_2</t>
  </si>
  <si>
    <t>Q47#1_1</t>
  </si>
  <si>
    <t>Q47#2_1</t>
  </si>
  <si>
    <t>Q27</t>
  </si>
  <si>
    <t>Q27_9_TEXT</t>
  </si>
  <si>
    <t>Q28</t>
  </si>
  <si>
    <t>Q29_1</t>
  </si>
  <si>
    <t>Q29_2</t>
  </si>
  <si>
    <t>Q29_3</t>
  </si>
  <si>
    <t>Q29_4</t>
  </si>
  <si>
    <t>Q29_5</t>
  </si>
  <si>
    <t>Q29_6</t>
  </si>
  <si>
    <t>Q29_7</t>
  </si>
  <si>
    <t>Q29_8</t>
  </si>
  <si>
    <t>Q29_9</t>
  </si>
  <si>
    <t>Q29_10</t>
  </si>
  <si>
    <t>Q29_11</t>
  </si>
  <si>
    <t>Q29_11_TEXT</t>
  </si>
  <si>
    <t>Q23_2</t>
  </si>
  <si>
    <t>Q23_3</t>
  </si>
  <si>
    <t>Q23_4</t>
  </si>
  <si>
    <t>Q23_5</t>
  </si>
  <si>
    <t>Q23_6</t>
  </si>
  <si>
    <t>Q23_7</t>
  </si>
  <si>
    <t>Q23_8</t>
  </si>
  <si>
    <t>Q23_9</t>
  </si>
  <si>
    <t>Q23_10</t>
  </si>
  <si>
    <t>Q23_11</t>
  </si>
  <si>
    <t>Q23_12</t>
  </si>
  <si>
    <t>Q23_13</t>
  </si>
  <si>
    <t>Q23_14</t>
  </si>
  <si>
    <t>Q23_14_TEXT</t>
  </si>
  <si>
    <t>Q24_1</t>
  </si>
  <si>
    <t>Q24_2</t>
  </si>
  <si>
    <t>Q24_3</t>
  </si>
  <si>
    <t>Q24_4</t>
  </si>
  <si>
    <t>Q24_5</t>
  </si>
  <si>
    <t>Q24_6</t>
  </si>
  <si>
    <t>Q24_7</t>
  </si>
  <si>
    <t>Q24_8</t>
  </si>
  <si>
    <t>Q24_9</t>
  </si>
  <si>
    <t>Q24_10</t>
  </si>
  <si>
    <t>Q24_11</t>
  </si>
  <si>
    <t>Q24_12</t>
  </si>
  <si>
    <t>Q24_13</t>
  </si>
  <si>
    <t>Q24_14</t>
  </si>
  <si>
    <t>Q24_14_TEXT</t>
  </si>
  <si>
    <t>Q25</t>
  </si>
  <si>
    <t>Q26</t>
  </si>
  <si>
    <t>Q30_1</t>
  </si>
  <si>
    <t>Q31_NPS_GROUP</t>
  </si>
  <si>
    <t>Q31</t>
  </si>
  <si>
    <t>Q32</t>
  </si>
  <si>
    <t>Q33_1</t>
  </si>
  <si>
    <t>Q33_2</t>
  </si>
  <si>
    <t>Q33_3</t>
  </si>
  <si>
    <t>Q34_1</t>
  </si>
  <si>
    <t>Q34_2</t>
  </si>
  <si>
    <t>Q34_3</t>
  </si>
  <si>
    <t>Q49</t>
  </si>
  <si>
    <t>Q50</t>
  </si>
  <si>
    <t>Q51</t>
  </si>
  <si>
    <t>Q52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</si>
  <si>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</si>
  <si>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</si>
  <si>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</si>
  <si>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</si>
  <si>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</si>
  <si>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</si>
  <si>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</si>
  <si>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</si>
  <si>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</si>
  <si>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</si>
  <si>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</si>
  <si>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</si>
  <si>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</si>
  <si>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</si>
  <si>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of the following best describes your employment status as of the day you
are taking this survey? - Selected Choice</t>
  </si>
  <si>
    <t>Which
of the following best describes your employment status as of the day you
are taking this survey? - Other (please specify) - Text</t>
  </si>
  <si>
    <t>Please
tell us about your currentâ€¦ - Company/Organization Name:</t>
  </si>
  <si>
    <t>Please
tell us about your currentâ€¦ - Job title:</t>
  </si>
  <si>
    <t>Company/Organization Size:</t>
  </si>
  <si>
    <t>Type of
Company/Organization</t>
  </si>
  <si>
    <t>Sector / Industry</t>
  </si>
  <si>
    <t>Job Function</t>
  </si>
  <si>
    <t>Seniority Level</t>
  </si>
  <si>
    <t>Annual Gross Salary/Business Revenue (in TND) - TND '000</t>
  </si>
  <si>
    <t>Q59 - Country of Work</t>
  </si>
  <si>
    <t>Q59 - City / Region</t>
  </si>
  <si>
    <t>Date de dÃ©but:Â  - Month - Month</t>
  </si>
  <si>
    <t>Date de dÃ©but:Â  - Year - Year</t>
  </si>
  <si>
    <t>How did you find your
current job? - Selected Choice</t>
  </si>
  <si>
    <t>How did you find your
current job? - Others, please specify - Text</t>
  </si>
  <si>
    <t>How many offers did you
receive after graduating from the university?</t>
  </si>
  <si>
    <t>Why did you select the job/role youâ€™re currently in? (Please rank the top 3 reasons)
Note: Enter the rank in the text box below - It was most closely aligned to my career aspirations</t>
  </si>
  <si>
    <t>Why did you select the job/role youâ€™re currently in? (Please rank the top 3 reasons)
Note: Enter the rank in the text box below - It had the highest salary/compensation package</t>
  </si>
  <si>
    <t>Why did you select the job/role youâ€™re currently in? (Please rank the top 3 reasons)
Note: Enter the rank in the text box below - I liked the culture of the company/institution</t>
  </si>
  <si>
    <t>Why did you select the job/role youâ€™re currently in? (Please rank the top 3 reasons)
Note: Enter the rank in the text box below - It was in a location I preferred</t>
  </si>
  <si>
    <t>Why did you select the job/role youâ€™re currently in? (Please rank the top 3 reasons)
Note: Enter the rank in the text box below - I had previously interned there and wanted to continue</t>
  </si>
  <si>
    <t>Why did you select the job/role youâ€™re currently in? (Please rank the top 3 reasons)
Note: Enter the rank in the text box below - I like the team/colleagues that I worked/interacted with</t>
  </si>
  <si>
    <t>Why did you select the job/role youâ€™re currently in? (Please rank the top 3 reasons)
Note: Enter the rank in the text box below - I was excited about my role in the company</t>
  </si>
  <si>
    <t>Why did you select the job/role youâ€™re currently in? (Please rank the top 3 reasons)
Note: Enter the rank in the text box below - The prestige/brand of the company/institution</t>
  </si>
  <si>
    <t>Why did you select the job/role youâ€™re currently in? (Please rank the top 3 reasons)
Note: Enter the rank in the text box below - I am interested in an academic career</t>
  </si>
  <si>
    <t>Why did you select the job/role youâ€™re currently in? (Please rank the top 3 reasons)
Note: Enter the rank in the text box below - I want to pursue further research/study in my field</t>
  </si>
  <si>
    <t>Why did you select the job/role youâ€™re currently in? (Please rank the top 3 reasons)
Note: Enter the rank in the text box below - Others, please specify</t>
  </si>
  <si>
    <t>Why did you select the job/role youâ€™re currently in? (Please rank the top 3 reasons)
Note: Enter the rank in the text box below - Others, please specify - Text</t>
  </si>
  <si>
    <t>How
relevant was the curricular content of your programme of study in preparing you
for the role/job that youâ€™re currently engaged in?</t>
  </si>
  <si>
    <t>How many internships did you undertake
during your programme of study?</t>
  </si>
  <si>
    <t>How many of the internships
from the previous question were
mandatory as part of your programme of study?</t>
  </si>
  <si>
    <t>To
what extent was the institution and
programme of study a contributing factor in securing the internships stated
above?</t>
  </si>
  <si>
    <t>Did
you obtain your current job as a direct result of one of the internships stated
above?</t>
  </si>
  <si>
    <t>Would you like to receive information on
activities and events for alumni?</t>
  </si>
  <si>
    <t>Which of the following alumni activities would
you like to receive information about? (Select
ALL that apply) - Others, please specify - Text</t>
  </si>
  <si>
    <t>Please share your updated contact
details where we may contact you
If you prefer not to disclose your contact details, please move to the next question - E-mail:</t>
  </si>
  <si>
    <t>Please share your updated contact
details where we may contact you
If you prefer not to disclose your contact details, please move to the next question - Phone number:</t>
  </si>
  <si>
    <t>Please share your updated contact
details where we may contact you
If you prefer not to disclose your contact details, please move to the next question - Country:</t>
  </si>
  <si>
    <t>Please share your updated contact
details where we may contact you
If you prefer not to disclose your contact details, please move to the next question - City:</t>
  </si>
  <si>
    <t>Is there anything
else you would like to add that you believe would help us improve our
services?</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</si>
  <si>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</si>
  <si>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</si>
  <si>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</si>
  <si>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</si>
  <si>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</si>
  <si>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</si>
  <si>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</si>
  <si>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</si>
  <si>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</si>
  <si>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</si>
  <si>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</si>
  <si>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</si>
  <si>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</si>
  <si>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</si>
  <si>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</si>
  <si>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</si>
  <si>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</si>
  <si>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{"ImportId":"QID15"}</t>
  </si>
  <si>
    <t>{"ImportId":"QID15_30_TEXT"}</t>
  </si>
  <si>
    <t>{"ImportId":"QID17_1"}</t>
  </si>
  <si>
    <t>{"ImportId":"QID17_2"}</t>
  </si>
  <si>
    <t>{"ImportId":"QID18"}</t>
  </si>
  <si>
    <t>{"ImportId":"QID19"}</t>
  </si>
  <si>
    <t>{"ImportId":"QID20"}</t>
  </si>
  <si>
    <t>{"ImportId":"QID21"}</t>
  </si>
  <si>
    <t>{"ImportId":"QID22"}</t>
  </si>
  <si>
    <t>{"ImportId":"QID23_1"}</t>
  </si>
  <si>
    <t>{"ImportId":"QID59_1"}</t>
  </si>
  <si>
    <t>{"ImportId":"QID59_2"}</t>
  </si>
  <si>
    <t>{"ImportId":"QID57#1_1"}</t>
  </si>
  <si>
    <t>{"ImportId":"QID57#2_1"}</t>
  </si>
  <si>
    <t>{"ImportId":"QID31"}</t>
  </si>
  <si>
    <t>{"ImportId":"QID31_9_TEXT"}</t>
  </si>
  <si>
    <t>{"ImportId":"QID32"}</t>
  </si>
  <si>
    <t>{"ImportId":"QID33_1"}</t>
  </si>
  <si>
    <t>{"ImportId":"QID33_2"}</t>
  </si>
  <si>
    <t>{"ImportId":"QID33_3"}</t>
  </si>
  <si>
    <t>{"ImportId":"QID33_4"}</t>
  </si>
  <si>
    <t>{"ImportId":"QID33_5"}</t>
  </si>
  <si>
    <t>{"ImportId":"QID33_6"}</t>
  </si>
  <si>
    <t>{"ImportId":"QID33_7"}</t>
  </si>
  <si>
    <t>{"ImportId":"QID33_8"}</t>
  </si>
  <si>
    <t>{"ImportId":"QID33_9"}</t>
  </si>
  <si>
    <t>{"ImportId":"QID33_10"}</t>
  </si>
  <si>
    <t>{"ImportId":"QID33_11"}</t>
  </si>
  <si>
    <t>{"ImportId":"QID33_11_TEXT"}</t>
  </si>
  <si>
    <t>{"ImportId":"QID34_1"}</t>
  </si>
  <si>
    <t>{"ImportId":"QID34_2"}</t>
  </si>
  <si>
    <t>{"ImportId":"QID34_3"}</t>
  </si>
  <si>
    <t>{"ImportId":"QID34_4"}</t>
  </si>
  <si>
    <t>{"ImportId":"QID34_5"}</t>
  </si>
  <si>
    <t>{"ImportId":"QID34_6"}</t>
  </si>
  <si>
    <t>{"ImportId":"QID34_7"}</t>
  </si>
  <si>
    <t>{"ImportId":"QID34_8"}</t>
  </si>
  <si>
    <t>{"ImportId":"QID34_9"}</t>
  </si>
  <si>
    <t>{"ImportId":"QID34_10"}</t>
  </si>
  <si>
    <t>{"ImportId":"QID34_11"}</t>
  </si>
  <si>
    <t>{"ImportId":"QID34_12"}</t>
  </si>
  <si>
    <t>{"ImportId":"QID34_13"}</t>
  </si>
  <si>
    <t>{"ImportId":"QID34_14"}</t>
  </si>
  <si>
    <t>{"ImportId":"QID34_14_TEXT"}</t>
  </si>
  <si>
    <t>{"ImportId":"QID35_x1"}</t>
  </si>
  <si>
    <t>{"ImportId":"QID35_x2"}</t>
  </si>
  <si>
    <t>{"ImportId":"QID35_x3"}</t>
  </si>
  <si>
    <t>{"ImportId":"QID35_x4"}</t>
  </si>
  <si>
    <t>{"ImportId":"QID35_x5"}</t>
  </si>
  <si>
    <t>{"ImportId":"QID35_x6"}</t>
  </si>
  <si>
    <t>{"ImportId":"QID35_x7"}</t>
  </si>
  <si>
    <t>{"ImportId":"QID35_x8"}</t>
  </si>
  <si>
    <t>{"ImportId":"QID35_x9"}</t>
  </si>
  <si>
    <t>{"ImportId":"QID35_x10"}</t>
  </si>
  <si>
    <t>{"ImportId":"QID35_x11"}</t>
  </si>
  <si>
    <t>{"ImportId":"QID35_x12"}</t>
  </si>
  <si>
    <t>{"ImportId":"QID35_x13"}</t>
  </si>
  <si>
    <t>{"ImportId":"QID35_x14"}</t>
  </si>
  <si>
    <t>{"ImportId":"QID35_x14_TEXT"}</t>
  </si>
  <si>
    <t>{"ImportId":"QID36"}</t>
  </si>
  <si>
    <t>{"ImportId":"QID37"}</t>
  </si>
  <si>
    <t>{"ImportId":"QID41_1"}</t>
  </si>
  <si>
    <t>{"ImportId":"QID42_NPS_GROUP"}</t>
  </si>
  <si>
    <t>{"ImportId":"QID42"}</t>
  </si>
  <si>
    <t>{"ImportId":"QID43"}</t>
  </si>
  <si>
    <t>{"ImportId":"QID44_1"}</t>
  </si>
  <si>
    <t>{"ImportId":"QID44_2"}</t>
  </si>
  <si>
    <t>{"ImportId":"QID44_3"}</t>
  </si>
  <si>
    <t>{"ImportId":"QID45_1"}</t>
  </si>
  <si>
    <t>{"ImportId":"QID45_2"}</t>
  </si>
  <si>
    <t>{"ImportId":"QID45_3"}</t>
  </si>
  <si>
    <t>{"ImportId":"QID60"}</t>
  </si>
  <si>
    <t>{"ImportId":"QID61"}</t>
  </si>
  <si>
    <t>{"ImportId":"QID62"}</t>
  </si>
  <si>
    <t>{"ImportId":"QID63"}</t>
  </si>
  <si>
    <t>{"ImportId":"RecipientEmail"}</t>
  </si>
  <si>
    <t>email</t>
  </si>
  <si>
    <t>FR</t>
  </si>
  <si>
    <t>Self-employed/freelance</t>
  </si>
  <si>
    <t>50-100</t>
  </si>
  <si>
    <t>Multinational (MNC)</t>
  </si>
  <si>
    <t>Customer Service/Support</t>
  </si>
  <si>
    <t>Entry-level</t>
  </si>
  <si>
    <t>April</t>
  </si>
  <si>
    <t>Somewhat relevant</t>
  </si>
  <si>
    <t>Passive</t>
  </si>
  <si>
    <t>Somewhat value for money</t>
  </si>
  <si>
    <t>EN</t>
  </si>
  <si>
    <t>Unemployed, but actively searching for employment</t>
  </si>
  <si>
    <t>Promoter</t>
  </si>
  <si>
    <t>No value for money</t>
  </si>
  <si>
    <t>Detractor</t>
  </si>
  <si>
    <t xml:space="preserve">Les enseignants </t>
  </si>
  <si>
    <t>Somewhat of a contributing factor</t>
  </si>
  <si>
    <t xml:space="preserve">No </t>
  </si>
  <si>
    <t>Tunis</t>
  </si>
  <si>
    <t xml:space="preserve">Tunis </t>
  </si>
  <si>
    <t>The main contributing factor</t>
  </si>
  <si>
    <t>Yes</t>
  </si>
  <si>
    <t>Access to student CVs (for hiring)</t>
  </si>
  <si>
    <t>Engaged in part-time study, and work</t>
  </si>
  <si>
    <t xml:space="preserve">Ã‰cole Didon </t>
  </si>
  <si>
    <t>Private (non-MNC)</t>
  </si>
  <si>
    <t>Education</t>
  </si>
  <si>
    <t>Tunisia</t>
  </si>
  <si>
    <t>September</t>
  </si>
  <si>
    <t>Online professional network (e.g. LinkedIn)</t>
  </si>
  <si>
    <t>Very relevant</t>
  </si>
  <si>
    <t>MOUSSA</t>
  </si>
  <si>
    <t>Other (please specify)</t>
  </si>
  <si>
    <t>Peu importe la sociÃ©tÃ© par exemple : Cpc ( carhage power Company)</t>
  </si>
  <si>
    <t>Electrical/Electronic Manufacturing</t>
  </si>
  <si>
    <t>Engineering</t>
  </si>
  <si>
    <t>February</t>
  </si>
  <si>
    <t>Others, please specify</t>
  </si>
  <si>
    <t>No</t>
  </si>
  <si>
    <t>Excellent value for money</t>
  </si>
  <si>
    <t>Finance</t>
  </si>
  <si>
    <t>Not a contributing factor</t>
  </si>
  <si>
    <t>Tunisie</t>
  </si>
  <si>
    <t>Ariana</t>
  </si>
  <si>
    <t>More than 5</t>
  </si>
  <si>
    <t>JENDOUBI</t>
  </si>
  <si>
    <t xml:space="preserve">Working full-time (including voluntary or other unpaid work, developing a professional portfolio/creative practice or on an internship/placement) </t>
  </si>
  <si>
    <t xml:space="preserve">Bourjois </t>
  </si>
  <si>
    <t>10000+</t>
  </si>
  <si>
    <t>Cosmetics</t>
  </si>
  <si>
    <t>Marketing</t>
  </si>
  <si>
    <t>Manager</t>
  </si>
  <si>
    <t>October</t>
  </si>
  <si>
    <t>Not relevant at all</t>
  </si>
  <si>
    <t>BAKLOUTI</t>
  </si>
  <si>
    <t>TOUATI</t>
  </si>
  <si>
    <t>Not sure</t>
  </si>
  <si>
    <t>Rien</t>
  </si>
  <si>
    <t>Jobs portal</t>
  </si>
  <si>
    <t>Unemployed, and not actively searching for employment</t>
  </si>
  <si>
    <t>Manouba</t>
  </si>
  <si>
    <t xml:space="preserve">QualitÃ© des enseignants </t>
  </si>
  <si>
    <t>CHERIF</t>
  </si>
  <si>
    <t xml:space="preserve">Body Care </t>
  </si>
  <si>
    <t>Health, Wellness and Fitness</t>
  </si>
  <si>
    <t>Health Care Provider</t>
  </si>
  <si>
    <t xml:space="preserve">Tunisie </t>
  </si>
  <si>
    <t xml:space="preserve">Ariana </t>
  </si>
  <si>
    <t>Sousse</t>
  </si>
  <si>
    <t>FERSI</t>
  </si>
  <si>
    <t>Polyclinique sfax El medina</t>
  </si>
  <si>
    <t>I don't know</t>
  </si>
  <si>
    <t>Hospital &amp; Health Care</t>
  </si>
  <si>
    <t>Other</t>
  </si>
  <si>
    <t>Sfax</t>
  </si>
  <si>
    <t>December</t>
  </si>
  <si>
    <t xml:space="preserve">Referral from contacts, previous employer, family or private network </t>
  </si>
  <si>
    <t>BEN SALAH</t>
  </si>
  <si>
    <t>Bizerte</t>
  </si>
  <si>
    <t>SociÃ©tÃ© errahma clinic enasr</t>
  </si>
  <si>
    <t>Alternative Medicine</t>
  </si>
  <si>
    <t>August</t>
  </si>
  <si>
    <t xml:space="preserve">STB </t>
  </si>
  <si>
    <t>Banking</t>
  </si>
  <si>
    <t>Management</t>
  </si>
  <si>
    <t>Internship through the university/institution</t>
  </si>
  <si>
    <t>RJAIBI</t>
  </si>
  <si>
    <t xml:space="preserve">Jardin d'enfants </t>
  </si>
  <si>
    <t>Senior</t>
  </si>
  <si>
    <t>November</t>
  </si>
  <si>
    <t>ariana</t>
  </si>
  <si>
    <t>MEJRI</t>
  </si>
  <si>
    <t>BOUGUERRA</t>
  </si>
  <si>
    <t>Ben arous</t>
  </si>
  <si>
    <t>AMRI</t>
  </si>
  <si>
    <t xml:space="preserve">Clinique carthagene </t>
  </si>
  <si>
    <t>1000-5000</t>
  </si>
  <si>
    <t>Owner</t>
  </si>
  <si>
    <t>Careers department/fair/portal at the institution</t>
  </si>
  <si>
    <t xml:space="preserve">Formation </t>
  </si>
  <si>
    <t>Bonne formation</t>
  </si>
  <si>
    <t>ZRIBI</t>
  </si>
  <si>
    <t xml:space="preserve">Oz voice </t>
  </si>
  <si>
    <t>Consumer Services</t>
  </si>
  <si>
    <t>Sales</t>
  </si>
  <si>
    <t>January</t>
  </si>
  <si>
    <t>Canâ€™t tell</t>
  </si>
  <si>
    <t>BRAHMI</t>
  </si>
  <si>
    <t>New certifications and executive programmes</t>
  </si>
  <si>
    <t>TRABELSI</t>
  </si>
  <si>
    <t xml:space="preserve">Poulina </t>
  </si>
  <si>
    <t>5000-10000</t>
  </si>
  <si>
    <t>Food Production</t>
  </si>
  <si>
    <t>Manufacturing</t>
  </si>
  <si>
    <t>Ben Arous</t>
  </si>
  <si>
    <t>KHALIL</t>
  </si>
  <si>
    <t xml:space="preserve">Faurecia </t>
  </si>
  <si>
    <t>Mechanical or Industrial Engineering</t>
  </si>
  <si>
    <t>Production</t>
  </si>
  <si>
    <t xml:space="preserve">La qualitÃ© des enseignants </t>
  </si>
  <si>
    <t>Gafsa</t>
  </si>
  <si>
    <t>tunis</t>
  </si>
  <si>
    <t>Organisation</t>
  </si>
  <si>
    <t>SociÃ©tÃ© laboratoires khoufi</t>
  </si>
  <si>
    <t>Medical Practice</t>
  </si>
  <si>
    <t>Training</t>
  </si>
  <si>
    <t>Internship not through the university/institution</t>
  </si>
  <si>
    <t>OUESLATI</t>
  </si>
  <si>
    <t>Taking time out in order to travel</t>
  </si>
  <si>
    <t>SociÃ©tÃ©</t>
  </si>
  <si>
    <t>Airlines/Aviation</t>
  </si>
  <si>
    <t>Burkina Faso</t>
  </si>
  <si>
    <t>June</t>
  </si>
  <si>
    <t>ARFAOUI</t>
  </si>
  <si>
    <t>Clinique les berges de lac</t>
  </si>
  <si>
    <t>Science</t>
  </si>
  <si>
    <t xml:space="preserve">Je ne sais pas </t>
  </si>
  <si>
    <t>BEN NASR</t>
  </si>
  <si>
    <t>les enseignants</t>
  </si>
  <si>
    <t>tunisie</t>
  </si>
  <si>
    <t>Currently not working but due to start a job in the next three month</t>
  </si>
  <si>
    <t>BEN ABDALLAH</t>
  </si>
  <si>
    <t>OUMAYMA</t>
  </si>
  <si>
    <t xml:space="preserve">Tunisian foreign bank paris </t>
  </si>
  <si>
    <t>France</t>
  </si>
  <si>
    <t xml:space="preserve">Informatique </t>
  </si>
  <si>
    <t>ZARROUK</t>
  </si>
  <si>
    <t>BEN ROMDHANE</t>
  </si>
  <si>
    <t>MARWA</t>
  </si>
  <si>
    <t>JAOUADI</t>
  </si>
  <si>
    <t>MANAI</t>
  </si>
  <si>
    <t>MAHMOUD</t>
  </si>
  <si>
    <t>BEN BRAHIM</t>
  </si>
  <si>
    <t>FELLAH</t>
  </si>
  <si>
    <t>ZEINEB</t>
  </si>
  <si>
    <t>Engaged in full-time further study, training or research</t>
  </si>
  <si>
    <t>GOUIDER</t>
  </si>
  <si>
    <t>AYADI</t>
  </si>
  <si>
    <t>TOUIL</t>
  </si>
  <si>
    <t>LOUATI</t>
  </si>
  <si>
    <t xml:space="preserve">Working part-time (including voluntary or other unpaid work, developing a professional portfolio/creative practice or on an internship/placement) </t>
  </si>
  <si>
    <t>HAMZA</t>
  </si>
  <si>
    <t>ABID</t>
  </si>
  <si>
    <t>EZZINE</t>
  </si>
  <si>
    <t>TOUNSI</t>
  </si>
  <si>
    <t>Clinique okba</t>
  </si>
  <si>
    <t>Professional recruiter/headhunter</t>
  </si>
  <si>
    <t xml:space="preserve">CabinÃ© de physiothÃ©rapie </t>
  </si>
  <si>
    <t>BAHRI</t>
  </si>
  <si>
    <t xml:space="preserve">Clinique carthagÃ©ne </t>
  </si>
  <si>
    <t>SALHI</t>
  </si>
  <si>
    <t xml:space="preserve">Shell </t>
  </si>
  <si>
    <t>Chemicals</t>
  </si>
  <si>
    <t>BEJAOUI</t>
  </si>
  <si>
    <t>SGHAIER</t>
  </si>
  <si>
    <t>Clinique dar essalam</t>
  </si>
  <si>
    <t>SELMI</t>
  </si>
  <si>
    <t>Clinique international</t>
  </si>
  <si>
    <t>July</t>
  </si>
  <si>
    <t>DRIDI</t>
  </si>
  <si>
    <t xml:space="preserve">UniversitÃ© Centrale </t>
  </si>
  <si>
    <t>Judiciary</t>
  </si>
  <si>
    <t>Legal</t>
  </si>
  <si>
    <t>BÃ©ja</t>
  </si>
  <si>
    <t>March</t>
  </si>
  <si>
    <t>SAIDANI</t>
  </si>
  <si>
    <t>FATNASSI</t>
  </si>
  <si>
    <t>Polyclinique el farabi</t>
  </si>
  <si>
    <t>BOULARES</t>
  </si>
  <si>
    <t>Ste xerox</t>
  </si>
  <si>
    <t>100-500</t>
  </si>
  <si>
    <t>Business Supplies and Equipment</t>
  </si>
  <si>
    <t>Administrative</t>
  </si>
  <si>
    <t>clinique le bardo</t>
  </si>
  <si>
    <t>COFAT</t>
  </si>
  <si>
    <t>Automotive</t>
  </si>
  <si>
    <t>SOUISSI</t>
  </si>
  <si>
    <t>FERJANI</t>
  </si>
  <si>
    <t>Cabine privÃ© lobna ati</t>
  </si>
  <si>
    <t>Online jobs portal</t>
  </si>
  <si>
    <t>BEN OTHMEN</t>
  </si>
  <si>
    <t>REZGUI</t>
  </si>
  <si>
    <t>HICHRI</t>
  </si>
  <si>
    <t>JOUINI</t>
  </si>
  <si>
    <t>HANNACHI</t>
  </si>
  <si>
    <t>stade tunisien</t>
  </si>
  <si>
    <t>Public</t>
  </si>
  <si>
    <t>Sports</t>
  </si>
  <si>
    <t>SAHLI</t>
  </si>
  <si>
    <t>GHARBI</t>
  </si>
  <si>
    <t>CHERNI</t>
  </si>
  <si>
    <t>BEN AMOR</t>
  </si>
  <si>
    <t>SociÃ©tÃ© des travaux publics</t>
  </si>
  <si>
    <t>Civil Engineering</t>
  </si>
  <si>
    <t>Unpaid</t>
  </si>
  <si>
    <t>JLASSI</t>
  </si>
  <si>
    <t xml:space="preserve">Direct lines </t>
  </si>
  <si>
    <t>Telecommunications</t>
  </si>
  <si>
    <t>HAJJI</t>
  </si>
  <si>
    <t>MANSOURI</t>
  </si>
  <si>
    <t>clinique walid zahra</t>
  </si>
  <si>
    <t>BEN AYED</t>
  </si>
  <si>
    <t>OUNI</t>
  </si>
  <si>
    <t>HAMMAMI</t>
  </si>
  <si>
    <t>Discipline</t>
  </si>
  <si>
    <t xml:space="preserve">Nouvelle clinique du parc </t>
  </si>
  <si>
    <t xml:space="preserve">mission locale </t>
  </si>
  <si>
    <t>Utilities</t>
  </si>
  <si>
    <t>AISSAOUI</t>
  </si>
  <si>
    <t>KHALED</t>
  </si>
  <si>
    <t>Ksp</t>
  </si>
  <si>
    <t>Marketing and Advertising</t>
  </si>
  <si>
    <t>Advertising</t>
  </si>
  <si>
    <t>Clinique soukra</t>
  </si>
  <si>
    <t>MAATOUG</t>
  </si>
  <si>
    <t>Transcom</t>
  </si>
  <si>
    <t>500-1000</t>
  </si>
  <si>
    <t>KRAIEM</t>
  </si>
  <si>
    <t>CHAOUCH</t>
  </si>
  <si>
    <t>Yassir tunisie</t>
  </si>
  <si>
    <t>ALOUI</t>
  </si>
  <si>
    <t>HAMDI</t>
  </si>
  <si>
    <t>GAALOUL</t>
  </si>
  <si>
    <t>FARAH</t>
  </si>
  <si>
    <t>MZOUGHI</t>
  </si>
  <si>
    <t>Flexirub</t>
  </si>
  <si>
    <t>BARHOUMI</t>
  </si>
  <si>
    <t>SFAXI</t>
  </si>
  <si>
    <t xml:space="preserve">Bull D'or </t>
  </si>
  <si>
    <t>KAROUI</t>
  </si>
  <si>
    <t>Cabinet d'orthophonie Rania Siala</t>
  </si>
  <si>
    <t>MAMI</t>
  </si>
  <si>
    <t>Cabinet de kinÃ©sithÃ©rapie</t>
  </si>
  <si>
    <t>Enseignants</t>
  </si>
  <si>
    <t>Vilavi</t>
  </si>
  <si>
    <t>Cabinet de radiologie</t>
  </si>
  <si>
    <t>Polyclinique les berges du lac</t>
  </si>
  <si>
    <t>NASRI</t>
  </si>
  <si>
    <t>TUNIS</t>
  </si>
  <si>
    <t xml:space="preserve">Ã‰cole </t>
  </si>
  <si>
    <t>Clinique enasser</t>
  </si>
  <si>
    <t>Clinique tawfik</t>
  </si>
  <si>
    <t xml:space="preserve">Foot24 </t>
  </si>
  <si>
    <t>Online Media</t>
  </si>
  <si>
    <t>Writing / Editing</t>
  </si>
  <si>
    <t>.</t>
  </si>
  <si>
    <t>Insinde com</t>
  </si>
  <si>
    <t>Media Production</t>
  </si>
  <si>
    <t>Speaker series</t>
  </si>
  <si>
    <t>SELLAMI</t>
  </si>
  <si>
    <t>Centre d'imagerie en coupe sousse</t>
  </si>
  <si>
    <t>AYARI</t>
  </si>
  <si>
    <t>clinique mourouj</t>
  </si>
  <si>
    <t>Defense &amp; Space</t>
  </si>
  <si>
    <t>SAADAOUI</t>
  </si>
  <si>
    <t>MESSAOUDI</t>
  </si>
  <si>
    <t xml:space="preserve">cabinet </t>
  </si>
  <si>
    <t>Writing and Editing</t>
  </si>
  <si>
    <t>les berges du lac</t>
  </si>
  <si>
    <t>LAABIDI</t>
  </si>
  <si>
    <t xml:space="preserve">CABINÃ© privÃ©e </t>
  </si>
  <si>
    <t>Consulting</t>
  </si>
  <si>
    <t>cabinet mÃ©dicale</t>
  </si>
  <si>
    <t xml:space="preserve">les enseignants </t>
  </si>
  <si>
    <t>administration</t>
  </si>
  <si>
    <t>n'est pas valide</t>
  </si>
  <si>
    <t>Mental Health Care</t>
  </si>
  <si>
    <t>Access to alumni database for networking</t>
  </si>
  <si>
    <t>sa cabinet</t>
  </si>
  <si>
    <t>Director</t>
  </si>
  <si>
    <t xml:space="preserve">Not applicable </t>
  </si>
  <si>
    <t>BEN SLIMENE</t>
  </si>
  <si>
    <t>ATTIA</t>
  </si>
  <si>
    <t>Ivoclar</t>
  </si>
  <si>
    <t>SociÃ©tÃ© tunisienne d'industie fine d'agroalimentaire</t>
  </si>
  <si>
    <t>WESLATI</t>
  </si>
  <si>
    <t xml:space="preserve">Port </t>
  </si>
  <si>
    <t xml:space="preserve">clinique les berges du lac </t>
  </si>
  <si>
    <t xml:space="preserve">clinique les jasmins </t>
  </si>
  <si>
    <t xml:space="preserve">Alta cafÃ© </t>
  </si>
  <si>
    <t>MRABET</t>
  </si>
  <si>
    <t>mrabet sono</t>
  </si>
  <si>
    <t>Broadcast Media</t>
  </si>
  <si>
    <t>Nabeul</t>
  </si>
  <si>
    <t>Arrakitch</t>
  </si>
  <si>
    <t>Design</t>
  </si>
  <si>
    <t>Radio IFM</t>
  </si>
  <si>
    <t>Oroboros</t>
  </si>
  <si>
    <t>Udc</t>
  </si>
  <si>
    <t xml:space="preserve">UniversitÃ© centrale com </t>
  </si>
  <si>
    <t>Pulp Ground</t>
  </si>
  <si>
    <t>Internet</t>
  </si>
  <si>
    <t>Programme</t>
  </si>
  <si>
    <t xml:space="preserve">Tunis Afrique Presse </t>
  </si>
  <si>
    <t xml:space="preserve">citÃ© de la culture </t>
  </si>
  <si>
    <t>Government Organisation</t>
  </si>
  <si>
    <t>eight production</t>
  </si>
  <si>
    <t xml:space="preserve">Cactus </t>
  </si>
  <si>
    <t>Freelance</t>
  </si>
  <si>
    <t>Arts and Crafts</t>
  </si>
  <si>
    <t>Art / Creative</t>
  </si>
  <si>
    <t xml:space="preserve">Ã‰cole primaire privÃ©e </t>
  </si>
  <si>
    <t>BEN RHOUMA</t>
  </si>
  <si>
    <t>MESTIRI</t>
  </si>
  <si>
    <t>MBARKI</t>
  </si>
  <si>
    <t xml:space="preserve">lean consulting </t>
  </si>
  <si>
    <t>Management Consulting</t>
  </si>
  <si>
    <t xml:space="preserve">Centre d'appels </t>
  </si>
  <si>
    <t>Maghreb solution</t>
  </si>
  <si>
    <t>Maritime</t>
  </si>
  <si>
    <t xml:space="preserve"> Centre de formation Horizon</t>
  </si>
  <si>
    <t>Higher Education</t>
  </si>
  <si>
    <t>AZ cuisind</t>
  </si>
  <si>
    <t>SAIDI</t>
  </si>
  <si>
    <t>le programme</t>
  </si>
  <si>
    <t>clinique motawasiteya</t>
  </si>
  <si>
    <t>KSOURI</t>
  </si>
  <si>
    <t>BEN AMMAR</t>
  </si>
  <si>
    <t>ALI</t>
  </si>
  <si>
    <t>Chauffage du sud</t>
  </si>
  <si>
    <t>Oil &amp; Energy</t>
  </si>
  <si>
    <t>SOFAB</t>
  </si>
  <si>
    <t>Quality Assurance</t>
  </si>
  <si>
    <t>Pratica</t>
  </si>
  <si>
    <t>Brazil</t>
  </si>
  <si>
    <t>Transcom World Wide</t>
  </si>
  <si>
    <t>Alumni panels, guest lecturing and speaking</t>
  </si>
  <si>
    <t xml:space="preserve">Ulysson </t>
  </si>
  <si>
    <t>Alanba Newspaper</t>
  </si>
  <si>
    <t>Kuwait</t>
  </si>
  <si>
    <t>Civic &amp; Social Organization</t>
  </si>
  <si>
    <t>Non-governmental Organization (NGO)</t>
  </si>
  <si>
    <t>MunicipalitÃ© de kasserine</t>
  </si>
  <si>
    <t>OMRI</t>
  </si>
  <si>
    <t>Information Technology</t>
  </si>
  <si>
    <t>valkyrie entertinement</t>
  </si>
  <si>
    <t>Business Development</t>
  </si>
  <si>
    <t>Program Development</t>
  </si>
  <si>
    <t>Perfect Web Technology</t>
  </si>
  <si>
    <t>Retail</t>
  </si>
  <si>
    <t xml:space="preserve">Convergys </t>
  </si>
  <si>
    <t>Mahdia</t>
  </si>
  <si>
    <t>intercom</t>
  </si>
  <si>
    <t>MAALAOUI</t>
  </si>
  <si>
    <t>BOUBAKER</t>
  </si>
  <si>
    <t xml:space="preserve">Ben yaghlane </t>
  </si>
  <si>
    <t>Epi</t>
  </si>
  <si>
    <t>AMARA</t>
  </si>
  <si>
    <t>Consumer Goods</t>
  </si>
  <si>
    <t>Stifaa</t>
  </si>
  <si>
    <t>ZRELLI</t>
  </si>
  <si>
    <t>MEDDEB</t>
  </si>
  <si>
    <t>Imset</t>
  </si>
  <si>
    <t>HACHANI</t>
  </si>
  <si>
    <t>AZIZI</t>
  </si>
  <si>
    <t>stip</t>
  </si>
  <si>
    <t>BELHASSEN</t>
  </si>
  <si>
    <t>FENDRI</t>
  </si>
  <si>
    <t>Safa banneni</t>
  </si>
  <si>
    <t>Banque</t>
  </si>
  <si>
    <t>GUESMI</t>
  </si>
  <si>
    <t>MANSOUR</t>
  </si>
  <si>
    <t>Import and Export</t>
  </si>
  <si>
    <t>HAMZAOUI</t>
  </si>
  <si>
    <t>JRAD</t>
  </si>
  <si>
    <t>CHAIEB</t>
  </si>
  <si>
    <t>Accounting</t>
  </si>
  <si>
    <t xml:space="preserve">Advans Tunisie </t>
  </si>
  <si>
    <t>YAHYAOUI</t>
  </si>
  <si>
    <t>Textiles</t>
  </si>
  <si>
    <t>3D</t>
  </si>
  <si>
    <t>BEN MANSOUR</t>
  </si>
  <si>
    <t>LIMEM</t>
  </si>
  <si>
    <t>QualitÃ© de formation</t>
  </si>
  <si>
    <t>BEN AMARA</t>
  </si>
  <si>
    <t>GABES</t>
  </si>
  <si>
    <t>Public Relations and Communications</t>
  </si>
  <si>
    <t xml:space="preserve">Agence de voyage </t>
  </si>
  <si>
    <t>Analyst</t>
  </si>
  <si>
    <t xml:space="preserve">HÃ´pital / laboratoire </t>
  </si>
  <si>
    <t>SASSI</t>
  </si>
  <si>
    <t>BEN SALEM</t>
  </si>
  <si>
    <t>Financial Services</t>
  </si>
  <si>
    <t>AISSA</t>
  </si>
  <si>
    <t>RAHALI</t>
  </si>
  <si>
    <t>BRAHEM</t>
  </si>
  <si>
    <t>MRAD</t>
  </si>
  <si>
    <t>BALTI</t>
  </si>
  <si>
    <t>TRAD</t>
  </si>
  <si>
    <t>Human Resources</t>
  </si>
  <si>
    <t>Pharmaceuticals</t>
  </si>
  <si>
    <t>sousse</t>
  </si>
  <si>
    <t>ISSAOUI</t>
  </si>
  <si>
    <t>KHELIFI</t>
  </si>
  <si>
    <t>Events Services</t>
  </si>
  <si>
    <t>revenementiel</t>
  </si>
  <si>
    <t>HAMROUNI</t>
  </si>
  <si>
    <t>JEBALI</t>
  </si>
  <si>
    <t>Partner</t>
  </si>
  <si>
    <t>Research</t>
  </si>
  <si>
    <t xml:space="preserve">Media services </t>
  </si>
  <si>
    <t>HEDHILI</t>
  </si>
  <si>
    <t>Academie</t>
  </si>
  <si>
    <t>ABDELLATIF</t>
  </si>
  <si>
    <t>Svp</t>
  </si>
  <si>
    <t>BEN ACHOUR</t>
  </si>
  <si>
    <t>BOUZID</t>
  </si>
  <si>
    <t>TURKI</t>
  </si>
  <si>
    <t>Mejda</t>
  </si>
  <si>
    <t>General Business</t>
  </si>
  <si>
    <t>Food &amp; Beverages</t>
  </si>
  <si>
    <t>After eight</t>
  </si>
  <si>
    <t>HAMOUDA</t>
  </si>
  <si>
    <t>Newsletter</t>
  </si>
  <si>
    <t>Fgdesign</t>
  </si>
  <si>
    <t>Q.</t>
  </si>
  <si>
    <t>Wtd. Score</t>
  </si>
  <si>
    <t>Mentorship</t>
  </si>
  <si>
    <t>IMSET</t>
  </si>
  <si>
    <t>UPSAT</t>
  </si>
  <si>
    <t>AAC</t>
  </si>
  <si>
    <t>Career advisement</t>
  </si>
  <si>
    <t>Interview preparation</t>
  </si>
  <si>
    <t>Career conferences and events</t>
  </si>
  <si>
    <t>Job listings, placements and referrals</t>
  </si>
  <si>
    <t>CV and cover letter writing</t>
  </si>
  <si>
    <t>Total</t>
  </si>
  <si>
    <t>Rank</t>
  </si>
  <si>
    <t>Career Services</t>
  </si>
  <si>
    <t>Male</t>
  </si>
  <si>
    <t>Female</t>
  </si>
  <si>
    <t>*</t>
  </si>
  <si>
    <t>Filters</t>
  </si>
  <si>
    <t>Gender</t>
  </si>
  <si>
    <r>
      <t xml:space="preserve">Working </t>
    </r>
    <r>
      <rPr>
        <b/>
        <sz val="12"/>
        <color theme="1"/>
        <rFont val="Calibri"/>
        <family val="2"/>
        <scheme val="minor"/>
      </rPr>
      <t xml:space="preserve">full-time </t>
    </r>
    <r>
      <rPr>
        <sz val="12"/>
        <color theme="1"/>
        <rFont val="Calibri"/>
        <family val="2"/>
        <scheme val="minor"/>
      </rPr>
      <t xml:space="preserve">(including voluntary or other unpaid work, developing a professional portfolio/creative practice or on an internship/placement) </t>
    </r>
  </si>
  <si>
    <t>Employment Rate</t>
  </si>
  <si>
    <r>
      <t xml:space="preserve">Working </t>
    </r>
    <r>
      <rPr>
        <b/>
        <sz val="12"/>
        <color theme="1"/>
        <rFont val="Calibri"/>
        <family val="2"/>
        <scheme val="minor"/>
      </rPr>
      <t xml:space="preserve">part-time </t>
    </r>
    <r>
      <rPr>
        <sz val="12"/>
        <color theme="1"/>
        <rFont val="Calibri"/>
        <family val="2"/>
        <scheme val="minor"/>
      </rPr>
      <t xml:space="preserve">(including voluntary or other unpaid work, developing a professional portfolio/creative practice or on an internship/placement) </t>
    </r>
  </si>
  <si>
    <r>
      <t xml:space="preserve">Currently not working but </t>
    </r>
    <r>
      <rPr>
        <b/>
        <sz val="12"/>
        <color theme="1"/>
        <rFont val="Calibri"/>
        <family val="2"/>
        <scheme val="minor"/>
      </rPr>
      <t>due to start a job in the next three month</t>
    </r>
  </si>
  <si>
    <r>
      <t xml:space="preserve">Engaged in </t>
    </r>
    <r>
      <rPr>
        <b/>
        <sz val="12"/>
        <color theme="1"/>
        <rFont val="Calibri"/>
        <family val="2"/>
        <scheme val="minor"/>
      </rPr>
      <t>full-time</t>
    </r>
    <r>
      <rPr>
        <sz val="12"/>
        <color theme="1"/>
        <rFont val="Calibri"/>
        <family val="2"/>
        <scheme val="minor"/>
      </rPr>
      <t xml:space="preserve"> </t>
    </r>
    <r>
      <rPr>
        <b/>
        <sz val="12"/>
        <color theme="1"/>
        <rFont val="Calibri"/>
        <family val="2"/>
        <scheme val="minor"/>
      </rPr>
      <t>further study</t>
    </r>
    <r>
      <rPr>
        <sz val="12"/>
        <color theme="1"/>
        <rFont val="Calibri"/>
        <family val="2"/>
        <scheme val="minor"/>
      </rPr>
      <t>, training or research</t>
    </r>
  </si>
  <si>
    <r>
      <t xml:space="preserve">Engaged in </t>
    </r>
    <r>
      <rPr>
        <b/>
        <sz val="12"/>
        <color theme="1"/>
        <rFont val="Calibri"/>
        <family val="2"/>
        <scheme val="minor"/>
      </rPr>
      <t>part-time</t>
    </r>
    <r>
      <rPr>
        <sz val="12"/>
        <color theme="1"/>
        <rFont val="Calibri"/>
        <family val="2"/>
        <scheme val="minor"/>
      </rPr>
      <t xml:space="preserve"> study, and </t>
    </r>
    <r>
      <rPr>
        <b/>
        <sz val="12"/>
        <color theme="1"/>
        <rFont val="Calibri"/>
        <family val="2"/>
        <scheme val="minor"/>
      </rPr>
      <t>work</t>
    </r>
  </si>
  <si>
    <r>
      <t>Taking time out</t>
    </r>
    <r>
      <rPr>
        <sz val="12"/>
        <color theme="1"/>
        <rFont val="Calibri"/>
        <family val="2"/>
        <scheme val="minor"/>
      </rPr>
      <t xml:space="preserve"> in order to travel</t>
    </r>
  </si>
  <si>
    <r>
      <t xml:space="preserve">Unemployed, but </t>
    </r>
    <r>
      <rPr>
        <b/>
        <sz val="12"/>
        <color theme="1"/>
        <rFont val="Calibri"/>
        <family val="2"/>
        <scheme val="minor"/>
      </rPr>
      <t>actively</t>
    </r>
    <r>
      <rPr>
        <sz val="12"/>
        <color theme="1"/>
        <rFont val="Calibri"/>
        <family val="2"/>
        <scheme val="minor"/>
      </rPr>
      <t xml:space="preserve"> searching for employment</t>
    </r>
  </si>
  <si>
    <r>
      <t xml:space="preserve">Unemployed, and </t>
    </r>
    <r>
      <rPr>
        <b/>
        <sz val="12"/>
        <color theme="1"/>
        <rFont val="Calibri"/>
        <family val="2"/>
        <scheme val="minor"/>
      </rPr>
      <t>not</t>
    </r>
    <r>
      <rPr>
        <sz val="12"/>
        <color theme="1"/>
        <rFont val="Calibri"/>
        <family val="2"/>
        <scheme val="minor"/>
      </rPr>
      <t xml:space="preserve"> actively searching for employment</t>
    </r>
  </si>
  <si>
    <t>% Employed or in Further Education</t>
  </si>
  <si>
    <t>Organization Type, Industry, Role, Seniority, Country</t>
  </si>
  <si>
    <t>Industry/Sector</t>
  </si>
  <si>
    <t>Government Administration</t>
  </si>
  <si>
    <t>Education Management</t>
  </si>
  <si>
    <t>Information Technology and Services</t>
  </si>
  <si>
    <t>Logistics and Supply Chain</t>
  </si>
  <si>
    <t>Transportation/Trucking/Railroad</t>
  </si>
  <si>
    <t>Mining &amp; Metals</t>
  </si>
  <si>
    <t>Insurance</t>
  </si>
  <si>
    <t>Real Estate</t>
  </si>
  <si>
    <t>International Trade and Development</t>
  </si>
  <si>
    <t>Individual &amp; Family Services</t>
  </si>
  <si>
    <t>Non-Profit Organization Management</t>
  </si>
  <si>
    <t>Construction</t>
  </si>
  <si>
    <t>Machinery</t>
  </si>
  <si>
    <t>Government Relations</t>
  </si>
  <si>
    <t>Libraries</t>
  </si>
  <si>
    <t>Veterinary</t>
  </si>
  <si>
    <t>Law Enforcement</t>
  </si>
  <si>
    <t>Public Policy</t>
  </si>
  <si>
    <t>Military</t>
  </si>
  <si>
    <t>Building Materials</t>
  </si>
  <si>
    <t>Outsourcing/Offshoring</t>
  </si>
  <si>
    <t>Publishing</t>
  </si>
  <si>
    <t>Computer &amp; Network Security</t>
  </si>
  <si>
    <t>Legal Services</t>
  </si>
  <si>
    <t>Packaging and Containers</t>
  </si>
  <si>
    <t>Investment Management</t>
  </si>
  <si>
    <t>Political Organization</t>
  </si>
  <si>
    <t>Supermarkets</t>
  </si>
  <si>
    <t>Farming</t>
  </si>
  <si>
    <t>Architecture &amp; Planning</t>
  </si>
  <si>
    <t>Warehousing</t>
  </si>
  <si>
    <t>Professional Training &amp; Coaching</t>
  </si>
  <si>
    <t>Paper &amp; Forest Products</t>
  </si>
  <si>
    <t>Railroad Manufacture</t>
  </si>
  <si>
    <t>Industrial Automation</t>
  </si>
  <si>
    <t>Printing</t>
  </si>
  <si>
    <t>Law Practice</t>
  </si>
  <si>
    <t>Entertainment</t>
  </si>
  <si>
    <t>Alternative Dispute Resolution</t>
  </si>
  <si>
    <t>Renewables &amp; Environment</t>
  </si>
  <si>
    <t>Hospitality</t>
  </si>
  <si>
    <t>E-Learning</t>
  </si>
  <si>
    <t>Environmental Services</t>
  </si>
  <si>
    <t>Information Services</t>
  </si>
  <si>
    <t>Public Safety</t>
  </si>
  <si>
    <t>Wholesale</t>
  </si>
  <si>
    <t>Newspapers</t>
  </si>
  <si>
    <t>Sporting Goods</t>
  </si>
  <si>
    <t>Facilities Services</t>
  </si>
  <si>
    <t>Executive Office</t>
  </si>
  <si>
    <t>Tobacco</t>
  </si>
  <si>
    <t>Legislative Office</t>
  </si>
  <si>
    <t>Consumer Electronics</t>
  </si>
  <si>
    <t>Medical Devices</t>
  </si>
  <si>
    <t>Apparel &amp; Fashion</t>
  </si>
  <si>
    <t>Gambling &amp; Casinos</t>
  </si>
  <si>
    <t>Plastics</t>
  </si>
  <si>
    <t>Security and Investigations</t>
  </si>
  <si>
    <t>Accounting / Auditing</t>
  </si>
  <si>
    <t>Distribution</t>
  </si>
  <si>
    <t>Product Management</t>
  </si>
  <si>
    <t>Project Management</t>
  </si>
  <si>
    <t>Public Relations</t>
  </si>
  <si>
    <t>Purchasing</t>
  </si>
  <si>
    <t>Strategy / Planning</t>
  </si>
  <si>
    <t>Supply Chain</t>
  </si>
  <si>
    <t xml:space="preserve">Seniority Level </t>
  </si>
  <si>
    <t>Chief X Officer (CxO)</t>
  </si>
  <si>
    <t>Saudi Arabia</t>
  </si>
  <si>
    <t>Salary Analysis</t>
  </si>
  <si>
    <t>Current</t>
  </si>
  <si>
    <t>All Respondents</t>
  </si>
  <si>
    <t>Average</t>
  </si>
  <si>
    <t>Payback Period</t>
  </si>
  <si>
    <t>Assumed % of Salary Repayment</t>
  </si>
  <si>
    <t>Payback Period (Assuming % of Annual Salary to Repayment) - Avg. Fee/ Avg. Salary</t>
  </si>
  <si>
    <t>Payback Period (Assuming % of Annual Salary to Repayment) - Avg. of Individual Students</t>
  </si>
  <si>
    <t>Median</t>
  </si>
  <si>
    <t>Selection Criteria and Satisfaction</t>
  </si>
  <si>
    <t>Avg. Satisfaction Score</t>
  </si>
  <si>
    <t>Criteria</t>
  </si>
  <si>
    <t>Comb Chart</t>
  </si>
  <si>
    <t>Rank - Sorted</t>
  </si>
  <si>
    <t>Curricular content of the programme</t>
  </si>
  <si>
    <t xml:space="preserve">Job opportunities after graduation </t>
  </si>
  <si>
    <t>Global mobility</t>
  </si>
  <si>
    <t>Meet the challenges of the job market with a competitive edge</t>
  </si>
  <si>
    <t>Opportunity to improve yourself personally</t>
  </si>
  <si>
    <t>Opportunity to form personal relationships with long term value</t>
  </si>
  <si>
    <t>Overall cost, tuition fee/value for money of the programme</t>
  </si>
  <si>
    <t>Level of student support and academic help available</t>
  </si>
  <si>
    <t>Flexibility to work around my time and location constraints</t>
  </si>
  <si>
    <t>Overall reputation of the institution</t>
  </si>
  <si>
    <t>% 6 and 7</t>
  </si>
  <si>
    <t>Net Promoter Score (NPS)</t>
  </si>
  <si>
    <t>% Detractors</t>
  </si>
  <si>
    <t>% Passive</t>
  </si>
  <si>
    <t>% Promoters</t>
  </si>
  <si>
    <t>NPS</t>
  </si>
  <si>
    <t>Student Profile Information</t>
  </si>
  <si>
    <t>Institution Name</t>
  </si>
  <si>
    <t>Parent Institution</t>
  </si>
  <si>
    <t>Student ID</t>
  </si>
  <si>
    <t>First Name</t>
  </si>
  <si>
    <t>Last Name</t>
  </si>
  <si>
    <t>CONCATANATE</t>
  </si>
  <si>
    <t>Email Address</t>
  </si>
  <si>
    <t>Phone Number</t>
  </si>
  <si>
    <t>Date of Birth</t>
  </si>
  <si>
    <t>Nationality</t>
  </si>
  <si>
    <t>Course of Study</t>
  </si>
  <si>
    <t>Course Fees</t>
  </si>
  <si>
    <t>KHALDI</t>
  </si>
  <si>
    <t>BOUGHANMI</t>
  </si>
  <si>
    <t>BEN SAID</t>
  </si>
  <si>
    <t>ZOUAOUI</t>
  </si>
  <si>
    <t>FEKI</t>
  </si>
  <si>
    <t>ABDALLAH</t>
  </si>
  <si>
    <t>KAMMOUN</t>
  </si>
  <si>
    <t>GHAZOUANI</t>
  </si>
  <si>
    <t>LAHBIB</t>
  </si>
  <si>
    <t>ABASSI</t>
  </si>
  <si>
    <t>BEN AMEUR</t>
  </si>
  <si>
    <t>TALBI</t>
  </si>
  <si>
    <t>BEN SASSI</t>
  </si>
  <si>
    <t>AMAMI</t>
  </si>
  <si>
    <t>HOSNI</t>
  </si>
  <si>
    <t>JERBI</t>
  </si>
  <si>
    <t>RAMI</t>
  </si>
  <si>
    <t>RAYAN</t>
  </si>
  <si>
    <t>KHEMIRI</t>
  </si>
  <si>
    <t>ZOUARI</t>
  </si>
  <si>
    <t>BACCOUCHE</t>
  </si>
  <si>
    <t>SLIM</t>
  </si>
  <si>
    <t>FREDJ</t>
  </si>
  <si>
    <t>TLILI</t>
  </si>
  <si>
    <t>ZAIDI</t>
  </si>
  <si>
    <t>ABBES</t>
  </si>
  <si>
    <t>MARZOUKI</t>
  </si>
  <si>
    <t>CHARFEDDINE</t>
  </si>
  <si>
    <t>SAADI</t>
  </si>
  <si>
    <t>BEN ALI</t>
  </si>
  <si>
    <t>CHEBBI</t>
  </si>
  <si>
    <t>BEN HMIDA</t>
  </si>
  <si>
    <t>BEN SALHA</t>
  </si>
  <si>
    <t>HMIDI</t>
  </si>
  <si>
    <t>GUEDRI</t>
  </si>
  <si>
    <t>ESSID</t>
  </si>
  <si>
    <t>BEN REJEB</t>
  </si>
  <si>
    <t>MNASRI</t>
  </si>
  <si>
    <t>BOURAOUI</t>
  </si>
  <si>
    <t>RIAHI</t>
  </si>
  <si>
    <t>BEN FRAJ</t>
  </si>
  <si>
    <t>HAJRI</t>
  </si>
  <si>
    <t>ABIDI</t>
  </si>
  <si>
    <t>MAROUA</t>
  </si>
  <si>
    <t>BELHADJ</t>
  </si>
  <si>
    <t>MILED</t>
  </si>
  <si>
    <t>HADDAD</t>
  </si>
  <si>
    <t>SAHRAOUI</t>
  </si>
  <si>
    <t>Gabon</t>
  </si>
  <si>
    <t>ARAAR</t>
  </si>
  <si>
    <t>BOUSSELMI</t>
  </si>
  <si>
    <t>ZIADI</t>
  </si>
  <si>
    <t>AOUADI</t>
  </si>
  <si>
    <t>JEMAA</t>
  </si>
  <si>
    <t>DHAOUADI</t>
  </si>
  <si>
    <t>AKRIMI</t>
  </si>
  <si>
    <t>DAOUD</t>
  </si>
  <si>
    <t>KALLEL</t>
  </si>
  <si>
    <t>Cote d'Ivoire</t>
  </si>
  <si>
    <t>MHAMDI</t>
  </si>
  <si>
    <t>BRAHIM</t>
  </si>
  <si>
    <t>EL KAMEL</t>
  </si>
  <si>
    <t>AMMAR</t>
  </si>
  <si>
    <t>FERCHICHI</t>
  </si>
  <si>
    <t>HASNI</t>
  </si>
  <si>
    <t>FERIEL</t>
  </si>
  <si>
    <t>MOUSSI</t>
  </si>
  <si>
    <t>KHEDHER</t>
  </si>
  <si>
    <t>MEZNI</t>
  </si>
  <si>
    <t>TORKHANI</t>
  </si>
  <si>
    <t>LOUHICHI</t>
  </si>
  <si>
    <t>CHAKROUN</t>
  </si>
  <si>
    <t>BOUMAIZA</t>
  </si>
  <si>
    <t>BEJI</t>
  </si>
  <si>
    <t>ARBI</t>
  </si>
  <si>
    <t>BEN OTHMAN</t>
  </si>
  <si>
    <t>MEZGHANI</t>
  </si>
  <si>
    <t>NABLI</t>
  </si>
  <si>
    <t>RAHMOUNI</t>
  </si>
  <si>
    <t>DIMASSI</t>
  </si>
  <si>
    <t>DALHOUMI</t>
  </si>
  <si>
    <t>NEFZI</t>
  </si>
  <si>
    <t>TOUJANI</t>
  </si>
  <si>
    <t>Congo</t>
  </si>
  <si>
    <t>CHTOUROU</t>
  </si>
  <si>
    <t>FEHRI</t>
  </si>
  <si>
    <t>CHIHI</t>
  </si>
  <si>
    <t>NABEUL</t>
  </si>
  <si>
    <t>SOUID</t>
  </si>
  <si>
    <t>HAMDA</t>
  </si>
  <si>
    <t>SOUSSE</t>
  </si>
  <si>
    <t>BEN YAHIA</t>
  </si>
  <si>
    <t>SAAFI</t>
  </si>
  <si>
    <t>ROUISSI</t>
  </si>
  <si>
    <t>MABROUKI</t>
  </si>
  <si>
    <t>BACCAR</t>
  </si>
  <si>
    <t>MOUELHI</t>
  </si>
  <si>
    <t>MESSAI</t>
  </si>
  <si>
    <t>MATHLOUTHI</t>
  </si>
  <si>
    <t>SEKRI</t>
  </si>
  <si>
    <t>KEFI</t>
  </si>
  <si>
    <t>ACHOUR</t>
  </si>
  <si>
    <t>MABROUK</t>
  </si>
  <si>
    <t>BEN JEMAA</t>
  </si>
  <si>
    <t>BEN HAMOUDA</t>
  </si>
  <si>
    <t>REBHI</t>
  </si>
  <si>
    <t>SNOUSSI</t>
  </si>
  <si>
    <t>MASSOUDI</t>
  </si>
  <si>
    <t>HBIBI</t>
  </si>
  <si>
    <t>BEN MALEK</t>
  </si>
  <si>
    <t>ZOUAGHI</t>
  </si>
  <si>
    <t>TIZAOUI</t>
  </si>
  <si>
    <t>HAMADI</t>
  </si>
  <si>
    <t>KALAI</t>
  </si>
  <si>
    <t>LABIDI</t>
  </si>
  <si>
    <t>KACEM</t>
  </si>
  <si>
    <t>TRIFI</t>
  </si>
  <si>
    <t>DAMMAK</t>
  </si>
  <si>
    <t>MAHJOUBI</t>
  </si>
  <si>
    <t>SLIMI</t>
  </si>
  <si>
    <t>JRIDI</t>
  </si>
  <si>
    <t>SFAX</t>
  </si>
  <si>
    <t>JALLOULI</t>
  </si>
  <si>
    <t>LOUKIL</t>
  </si>
  <si>
    <t>CHAABEN</t>
  </si>
  <si>
    <t>AFFES</t>
  </si>
  <si>
    <t>DERBEL</t>
  </si>
  <si>
    <t>HAMMOUDA</t>
  </si>
  <si>
    <t>MASMOUDI</t>
  </si>
  <si>
    <t>REBAI</t>
  </si>
  <si>
    <t>BOUKADIDA</t>
  </si>
  <si>
    <t>FELHI</t>
  </si>
  <si>
    <t>KHIARI</t>
  </si>
  <si>
    <t>YAHIA</t>
  </si>
  <si>
    <t>MAHFOUDHI</t>
  </si>
  <si>
    <t>BESBES</t>
  </si>
  <si>
    <t>BEN ATTIA</t>
  </si>
  <si>
    <t>KHALFALLAH</t>
  </si>
  <si>
    <t>BOUALLEGUE</t>
  </si>
  <si>
    <t>MISSAOUI</t>
  </si>
  <si>
    <t>GHALI</t>
  </si>
  <si>
    <t>BEDOUI</t>
  </si>
  <si>
    <t>SABRI</t>
  </si>
  <si>
    <t>GARGOURI</t>
  </si>
  <si>
    <t>NAOUI</t>
  </si>
  <si>
    <t>Age</t>
  </si>
  <si>
    <t>Location</t>
  </si>
  <si>
    <t>Level of Study</t>
  </si>
  <si>
    <t>Student Profile</t>
  </si>
  <si>
    <t>Name CONCATANATE (UID)</t>
  </si>
  <si>
    <t>Ministere des affaires etrangees</t>
  </si>
  <si>
    <t>Hp</t>
  </si>
  <si>
    <t>International Affairs</t>
  </si>
  <si>
    <t>Archi ines</t>
  </si>
  <si>
    <t>bureau d'Ã©tude et d'architecture</t>
  </si>
  <si>
    <t>Algeria</t>
  </si>
  <si>
    <t xml:space="preserve">SociÃ©tÃ© Carthage Des Eaux MinÃ©rales </t>
  </si>
  <si>
    <t>International Renewable Energy Agency IRENA</t>
  </si>
  <si>
    <t>United Arab Emirates</t>
  </si>
  <si>
    <t xml:space="preserve">CMI </t>
  </si>
  <si>
    <t>Frigopro</t>
  </si>
  <si>
    <t xml:space="preserve">Wild wild production </t>
  </si>
  <si>
    <t>musicien.tn</t>
  </si>
  <si>
    <t>laboratoire prothÃ¨se dentaire</t>
  </si>
  <si>
    <t xml:space="preserve">clinique bardo </t>
  </si>
  <si>
    <t xml:space="preserve">laboratoire de prothÃ¨se dentaire </t>
  </si>
  <si>
    <t>centre vita kinÃ©</t>
  </si>
  <si>
    <t>cabinet</t>
  </si>
  <si>
    <t>sociÃ©tÃ© karma</t>
  </si>
  <si>
    <t xml:space="preserve">Access studying abroad </t>
  </si>
  <si>
    <t>La marsa</t>
  </si>
  <si>
    <t xml:space="preserve">SociÃ©tÃ© des Ã©quipements pÃ©troliers </t>
  </si>
  <si>
    <t xml:space="preserve">clinique ophtalmo lac </t>
  </si>
  <si>
    <t xml:space="preserve">Ã©cole l'avenir d'auxiliaire de vie </t>
  </si>
  <si>
    <t>CitÃ© de la culture</t>
  </si>
  <si>
    <t xml:space="preserve">clinique dar essalem </t>
  </si>
  <si>
    <t>libÃ©rale</t>
  </si>
  <si>
    <t>Reventon motors</t>
  </si>
  <si>
    <t>ADSN</t>
  </si>
  <si>
    <t>Computer Networking</t>
  </si>
  <si>
    <t>chantier.tn</t>
  </si>
  <si>
    <t>ATB</t>
  </si>
  <si>
    <t xml:space="preserve">clinique dar essalem zarzis </t>
  </si>
  <si>
    <t xml:space="preserve">clinique ennaser </t>
  </si>
  <si>
    <t>linagora</t>
  </si>
  <si>
    <t>NTAS</t>
  </si>
  <si>
    <t>formation</t>
  </si>
  <si>
    <t xml:space="preserve">cabinet de physiothÃ©rapie </t>
  </si>
  <si>
    <t xml:space="preserve">clinique hannibal </t>
  </si>
  <si>
    <t>TRIP CONTACT</t>
  </si>
  <si>
    <t>tregi holding call center</t>
  </si>
  <si>
    <t>CALYFORNIA GYM</t>
  </si>
  <si>
    <t>DEV FUTUR</t>
  </si>
  <si>
    <t xml:space="preserve">clinique sokra </t>
  </si>
  <si>
    <t>IDM</t>
  </si>
  <si>
    <t>KILANI</t>
  </si>
  <si>
    <t>socitÃ© STI</t>
  </si>
  <si>
    <t>Networking events</t>
  </si>
  <si>
    <t>BAYOUDH</t>
  </si>
  <si>
    <t>AMEUR</t>
  </si>
  <si>
    <t>MELLITI</t>
  </si>
  <si>
    <t>SAMMOUD</t>
  </si>
  <si>
    <t>CHAABI</t>
  </si>
  <si>
    <t>KHAMASSI</t>
  </si>
  <si>
    <t>ZAIBI</t>
  </si>
  <si>
    <t>OUALI</t>
  </si>
  <si>
    <t>TARHOUNI</t>
  </si>
  <si>
    <t>DACHRAOUI</t>
  </si>
  <si>
    <t>ZAMMALI</t>
  </si>
  <si>
    <t>LTIFI</t>
  </si>
  <si>
    <t>HIDRI</t>
  </si>
  <si>
    <t>HAMED</t>
  </si>
  <si>
    <t>OUEDERNI</t>
  </si>
  <si>
    <t>BEN ABBES</t>
  </si>
  <si>
    <t>AMDOUNI</t>
  </si>
  <si>
    <t>MIMOUNI</t>
  </si>
  <si>
    <t>GHALLEB</t>
  </si>
  <si>
    <t>BEN ARFA</t>
  </si>
  <si>
    <t>EL HAMDI</t>
  </si>
  <si>
    <t>Course of Study_Short</t>
  </si>
  <si>
    <t>BTS</t>
  </si>
  <si>
    <t>BTP</t>
  </si>
  <si>
    <t>CAP</t>
  </si>
  <si>
    <t>LFO</t>
  </si>
  <si>
    <t>LAP</t>
  </si>
  <si>
    <t>MPR</t>
  </si>
  <si>
    <t>MPRLMD</t>
  </si>
  <si>
    <t>ING</t>
  </si>
  <si>
    <t>CYP</t>
  </si>
  <si>
    <t>LIC</t>
  </si>
  <si>
    <t>Newspaper advertisement</t>
  </si>
  <si>
    <r>
      <t xml:space="preserve">Internship </t>
    </r>
    <r>
      <rPr>
        <b/>
        <sz val="12"/>
        <color theme="1"/>
        <rFont val="Calibri"/>
        <family val="2"/>
        <scheme val="minor"/>
      </rPr>
      <t>through</t>
    </r>
    <r>
      <rPr>
        <sz val="12"/>
        <color theme="1"/>
        <rFont val="Calibri"/>
        <family val="2"/>
        <scheme val="minor"/>
      </rPr>
      <t xml:space="preserve"> the university/institution</t>
    </r>
  </si>
  <si>
    <r>
      <t xml:space="preserve">Internship </t>
    </r>
    <r>
      <rPr>
        <b/>
        <sz val="12"/>
        <color theme="1"/>
        <rFont val="Calibri"/>
        <family val="2"/>
        <scheme val="minor"/>
      </rPr>
      <t>not</t>
    </r>
    <r>
      <rPr>
        <sz val="12"/>
        <color theme="1"/>
        <rFont val="Calibri"/>
        <family val="2"/>
        <scheme val="minor"/>
      </rPr>
      <t xml:space="preserve"> through the university/institution</t>
    </r>
  </si>
  <si>
    <t>OVERALL</t>
  </si>
  <si>
    <t>Avg. Annual Salary (TND K)</t>
  </si>
  <si>
    <t>Avg. Programme Fee (TND K)</t>
  </si>
  <si>
    <t>Fees (TND K)</t>
  </si>
  <si>
    <t>Median Annual Salary (TND K)</t>
  </si>
  <si>
    <t>Median Programme Fee (TND K)</t>
  </si>
  <si>
    <t>Payback Period (Assuming % of Annual Salary to Repayment) - Med Fee/ Med Salary</t>
  </si>
  <si>
    <t>Payback Period (Assuming % of Annual Salary to Repayment) - Med of Individual Students</t>
  </si>
  <si>
    <t>How many of the internships from the previous question were mandatory as part of your programme of study?</t>
  </si>
  <si>
    <t>% Mand. Int'ships</t>
  </si>
  <si>
    <t>Range</t>
  </si>
  <si>
    <t>50-75%</t>
  </si>
  <si>
    <t>75-100%</t>
  </si>
  <si>
    <t>25-50%</t>
  </si>
  <si>
    <t>0-25%</t>
  </si>
  <si>
    <t>Avg. Number of Internships</t>
  </si>
  <si>
    <t>Med Annual Salary (TND K)</t>
  </si>
  <si>
    <t>% with more than half of internships mandatory</t>
  </si>
  <si>
    <r>
      <t xml:space="preserve">To what extent was the </t>
    </r>
    <r>
      <rPr>
        <b/>
        <sz val="12"/>
        <color theme="1"/>
        <rFont val="Calibri"/>
        <family val="2"/>
        <scheme val="minor"/>
      </rPr>
      <t>institution and programme of study</t>
    </r>
    <r>
      <rPr>
        <sz val="12"/>
        <color theme="1"/>
        <rFont val="Calibri"/>
        <family val="2"/>
        <scheme val="minor"/>
      </rPr>
      <t xml:space="preserve"> a contributing factor in securing the internships stated above?</t>
    </r>
  </si>
  <si>
    <t>% main contributing factor</t>
  </si>
  <si>
    <t>Did you obtain your current job as a direct result of one of the internships stated above?</t>
  </si>
  <si>
    <t>On a scale of 1-7 (where 1 = extremely unsatisfied and 7 = extremely satisfied), how satisfied are you with your institution overall? (Please select one option)</t>
  </si>
  <si>
    <t>How would you rate your programme of study in terms of overall value for money?</t>
  </si>
  <si>
    <t xml:space="preserve">How relevant was the curricular content of your programme of study in preparing you for the role/job that you’re currently engaged in? </t>
  </si>
  <si>
    <t>Can’t tell</t>
  </si>
  <si>
    <t>% Very Relevant</t>
  </si>
  <si>
    <t>Potential of starting your own business</t>
  </si>
  <si>
    <t>Quality of the campus and the facilities</t>
  </si>
  <si>
    <t>Quality of the academic faculty at the institution</t>
  </si>
  <si>
    <t xml:space="preserve">AMER SHEEPING </t>
  </si>
  <si>
    <t>Ã©lectro baha</t>
  </si>
  <si>
    <t>sfax</t>
  </si>
  <si>
    <t>location de fourniture de Ã©vÃ©nements( Mariage)</t>
  </si>
  <si>
    <t>institut pasteur de tunis</t>
  </si>
  <si>
    <t xml:space="preserve">Expert comptable </t>
  </si>
  <si>
    <t>Zaghouan</t>
  </si>
  <si>
    <t>call center</t>
  </si>
  <si>
    <t>communication</t>
  </si>
  <si>
    <t>SAMSUNG EL ATHIR</t>
  </si>
  <si>
    <t>Clinique el walid ezzahra</t>
  </si>
  <si>
    <t>Clinique hannibal</t>
  </si>
  <si>
    <t>new product</t>
  </si>
  <si>
    <t>Cimpress</t>
  </si>
  <si>
    <t>expert comptable</t>
  </si>
  <si>
    <t>niwees</t>
  </si>
  <si>
    <t>etap</t>
  </si>
  <si>
    <t xml:space="preserve">TUNICAST  </t>
  </si>
  <si>
    <t>Fedex</t>
  </si>
  <si>
    <t>location d'article de fÃªte</t>
  </si>
  <si>
    <t>AFC ComptabilitÃ©</t>
  </si>
  <si>
    <t>andigo</t>
  </si>
  <si>
    <t>LG</t>
  </si>
  <si>
    <t>Peak sport</t>
  </si>
  <si>
    <t>Teleperformance</t>
  </si>
  <si>
    <t>sociÃ©tÃ© turque de service</t>
  </si>
  <si>
    <t>How did you find your current job?</t>
  </si>
  <si>
    <t>Monastir</t>
  </si>
  <si>
    <t>libre</t>
  </si>
  <si>
    <t>Nour Photo</t>
  </si>
  <si>
    <t>Bee Tunisie</t>
  </si>
  <si>
    <t xml:space="preserve">Jaguar travel and events </t>
  </si>
  <si>
    <t xml:space="preserve">Artdesign Tunisia </t>
  </si>
  <si>
    <t>Atelier 81</t>
  </si>
  <si>
    <t xml:space="preserve">Free-lance </t>
  </si>
  <si>
    <t>TÃ©lÃ©vision tunisienne</t>
  </si>
  <si>
    <t>Ø´Ø±ÙƒØ© Ù…Ù‚Ø§ÙˆÙ„Ø©</t>
  </si>
  <si>
    <t>Type of Organisation</t>
  </si>
  <si>
    <t>Country of Work</t>
  </si>
  <si>
    <t>Company/Organization Size</t>
  </si>
  <si>
    <t>Count</t>
  </si>
  <si>
    <t>Percentage</t>
  </si>
  <si>
    <t>May</t>
  </si>
  <si>
    <t>1-10</t>
  </si>
  <si>
    <t>10-50</t>
  </si>
  <si>
    <t>Salary/Programme Fee Ratio - Avg. Salary/Avg. Fee</t>
  </si>
  <si>
    <t>Salary/Programme Fee Ratio - Avg. of Individual Students</t>
  </si>
  <si>
    <t>Salary to Programme Fee Ratio</t>
  </si>
  <si>
    <t>Salary/Programme Fee Ratio - Median Salary/Median Fee</t>
  </si>
  <si>
    <t>Salary/Programme Fee Ratio - Median Salary/Avg. Fee</t>
  </si>
  <si>
    <t>figeac aero</t>
  </si>
  <si>
    <t>rien</t>
  </si>
  <si>
    <t xml:space="preserve">Amilcar </t>
  </si>
  <si>
    <t>cerios</t>
  </si>
  <si>
    <t>khasinoks</t>
  </si>
  <si>
    <t>assurance biat</t>
  </si>
  <si>
    <t>centre d'appel</t>
  </si>
  <si>
    <t>Market Research</t>
  </si>
  <si>
    <t>Response Rate</t>
  </si>
  <si>
    <t>Total Graduates</t>
  </si>
  <si>
    <t>Responses</t>
  </si>
  <si>
    <t>Response Rate (%)</t>
  </si>
  <si>
    <t>% Who Obtained a job due to internship</t>
  </si>
  <si>
    <t>Programme Fees - Clean</t>
  </si>
  <si>
    <t>Years</t>
  </si>
  <si>
    <t>Master</t>
  </si>
  <si>
    <t>TVET</t>
  </si>
  <si>
    <t>ROI</t>
  </si>
  <si>
    <t>% Employed</t>
  </si>
  <si>
    <t>% in Further Education</t>
  </si>
  <si>
    <t>% That Found a Job Through the Institution</t>
  </si>
  <si>
    <t>Which
of the following best describes your employment status as of the day you
are taking this survey?</t>
  </si>
  <si>
    <t>Carthage grains</t>
  </si>
  <si>
    <t xml:space="preserve">Ã©cole privÃ©e </t>
  </si>
  <si>
    <t xml:space="preserve">clinique les anges </t>
  </si>
  <si>
    <t>clinique lac 1</t>
  </si>
  <si>
    <t xml:space="preserve">clinique el amal zarzis </t>
  </si>
  <si>
    <t xml:space="preserve">cabinet de rÃ©ducation physique </t>
  </si>
  <si>
    <t>clinique el amen mutuellelville</t>
  </si>
  <si>
    <t xml:space="preserve">cabinet de sage femme libÃ©rale </t>
  </si>
  <si>
    <t xml:space="preserve">clinique soukra </t>
  </si>
  <si>
    <t xml:space="preserve">centre d'autisme </t>
  </si>
  <si>
    <t>IT</t>
  </si>
  <si>
    <t xml:space="preserve">Zenith management consulting </t>
  </si>
  <si>
    <t>SIMG</t>
  </si>
  <si>
    <t>Go Sport</t>
  </si>
  <si>
    <t xml:space="preserve">cabinet d'orthophonie </t>
  </si>
  <si>
    <t xml:space="preserve">maolla optique </t>
  </si>
  <si>
    <t xml:space="preserve">clinique tawfik </t>
  </si>
  <si>
    <t xml:space="preserve">clinique pasteur </t>
  </si>
  <si>
    <t>TTE INTERNATIONAL</t>
  </si>
  <si>
    <t>3S</t>
  </si>
  <si>
    <t xml:space="preserve">cabinet nutri chayma </t>
  </si>
  <si>
    <t xml:space="preserve">cabinet d'orthophonie sahline </t>
  </si>
  <si>
    <t xml:space="preserve">magasin d'optique </t>
  </si>
  <si>
    <t xml:space="preserve">clinique lac </t>
  </si>
  <si>
    <t>cabinet d'orthophonie</t>
  </si>
  <si>
    <t xml:space="preserve">clinique carthagÃ¨ne </t>
  </si>
  <si>
    <t>cabinet de physiothÃ©rapie</t>
  </si>
  <si>
    <t xml:space="preserve">clinique el amen </t>
  </si>
  <si>
    <t xml:space="preserve">Ã©quipe nationale rugby </t>
  </si>
  <si>
    <t>clinique zarzis</t>
  </si>
  <si>
    <t xml:space="preserve">labo khoufi </t>
  </si>
  <si>
    <t>clinique lac 2</t>
  </si>
  <si>
    <t xml:space="preserve">assurance de santÃ© </t>
  </si>
  <si>
    <t>cabinet de physiothÃ¨rapie</t>
  </si>
  <si>
    <t xml:space="preserve">centre de scanner </t>
  </si>
  <si>
    <t xml:space="preserve">clinique le secours beb khadhra </t>
  </si>
  <si>
    <t xml:space="preserve">clinique le secours </t>
  </si>
  <si>
    <t xml:space="preserve">centre de radiologie </t>
  </si>
  <si>
    <t xml:space="preserve">clinique jasmin </t>
  </si>
  <si>
    <t xml:space="preserve">clinique essalah </t>
  </si>
  <si>
    <t xml:space="preserve">clinique el yosr sousse </t>
  </si>
  <si>
    <t xml:space="preserve">clinique de dialyse </t>
  </si>
  <si>
    <t xml:space="preserve">institut de nutrition </t>
  </si>
  <si>
    <t xml:space="preserve">dÃ©iguÃ© mÃ©dicale  </t>
  </si>
  <si>
    <t xml:space="preserve">laboratoire pharmaceutique </t>
  </si>
  <si>
    <t>clinique miron lac 2</t>
  </si>
  <si>
    <t xml:space="preserve">clinique les berges de lac </t>
  </si>
  <si>
    <t>clinique les anges jendouba</t>
  </si>
  <si>
    <t xml:space="preserve">centre de radiothÃ©rapie </t>
  </si>
  <si>
    <t xml:space="preserve">wael optique </t>
  </si>
  <si>
    <t>clinique el amen bizerte</t>
  </si>
  <si>
    <t xml:space="preserve">centre radio ibn zohr </t>
  </si>
  <si>
    <t>clinique el amen marsa</t>
  </si>
  <si>
    <t>clinique el manar</t>
  </si>
  <si>
    <t xml:space="preserve">Clinique </t>
  </si>
  <si>
    <t>Others</t>
  </si>
  <si>
    <t>Media</t>
  </si>
  <si>
    <t>Healthcare</t>
  </si>
  <si>
    <t>Enginnering</t>
  </si>
  <si>
    <t>Telecom</t>
  </si>
  <si>
    <t>Top employers</t>
  </si>
  <si>
    <t>% employed internationally</t>
  </si>
  <si>
    <t>Infermiers</t>
  </si>
  <si>
    <t>Health graduates in private insti</t>
  </si>
  <si>
    <t>Total graduates in private insti</t>
  </si>
  <si>
    <t>Health graduates in public insti</t>
  </si>
  <si>
    <t>No. of health graduates</t>
  </si>
  <si>
    <t>Technician Supereiurs De La</t>
  </si>
  <si>
    <t>Private</t>
  </si>
  <si>
    <t>CAGR 13-17</t>
  </si>
  <si>
    <t>CAGR 16-17</t>
  </si>
  <si>
    <t>Jobs</t>
  </si>
  <si>
    <t>Graduates</t>
  </si>
  <si>
    <t>CAGR 12-15</t>
  </si>
  <si>
    <t>Total health graduates</t>
  </si>
  <si>
    <t xml:space="preserve">Students </t>
  </si>
  <si>
    <t>No. of paramedical students in private</t>
  </si>
  <si>
    <t>No. of paramedical students in public</t>
  </si>
  <si>
    <t xml:space="preserve">Total No. of paramedical students </t>
  </si>
  <si>
    <t>CAGR 12-17</t>
  </si>
  <si>
    <t>CAGR 15-17</t>
  </si>
  <si>
    <t>CAGR 15-16</t>
  </si>
  <si>
    <t>Salaries</t>
  </si>
  <si>
    <t>Monthly salary</t>
  </si>
  <si>
    <t>700 DT</t>
  </si>
  <si>
    <t>1100 DT</t>
  </si>
  <si>
    <t>Job creation</t>
  </si>
  <si>
    <t>CAGR13-15</t>
  </si>
  <si>
    <t>Demand Supply gap</t>
  </si>
  <si>
    <t>Superior Technicians</t>
  </si>
  <si>
    <t>Nurses</t>
  </si>
  <si>
    <t>Average course duration - total</t>
  </si>
  <si>
    <t>Average course duration - private</t>
  </si>
  <si>
    <t>Average course duration - public</t>
  </si>
  <si>
    <t>Public graduates - PM</t>
  </si>
  <si>
    <t>Private graduates - PM</t>
  </si>
  <si>
    <t xml:space="preserve">Total graduates </t>
  </si>
  <si>
    <t>Graduates in public</t>
  </si>
  <si>
    <t>Average salary</t>
  </si>
  <si>
    <t>By location</t>
  </si>
  <si>
    <t>Median Salary</t>
  </si>
  <si>
    <t>Avg fee</t>
  </si>
  <si>
    <t>Student Id</t>
  </si>
  <si>
    <t>BEN MOUSSA</t>
  </si>
  <si>
    <t>BELKADHI</t>
  </si>
  <si>
    <t>REBAH</t>
  </si>
  <si>
    <t>BEN KHELIFA</t>
  </si>
  <si>
    <t>HARBAOUI</t>
  </si>
  <si>
    <t>BOUGHRARA</t>
  </si>
  <si>
    <t>KHABTHANI</t>
  </si>
  <si>
    <t>ESSASSI</t>
  </si>
  <si>
    <t>CHELLY</t>
  </si>
  <si>
    <t>BEN ZINEB</t>
  </si>
  <si>
    <t>KANZARI</t>
  </si>
  <si>
    <t>ZOGHLAMI</t>
  </si>
  <si>
    <t>GLENZA</t>
  </si>
  <si>
    <t>GHARIANI</t>
  </si>
  <si>
    <t>BEN YOUNES</t>
  </si>
  <si>
    <t>ELARBI</t>
  </si>
  <si>
    <t>HAMLAOUI</t>
  </si>
  <si>
    <t>GARA</t>
  </si>
  <si>
    <t>KHALSI</t>
  </si>
  <si>
    <t>MARWENI</t>
  </si>
  <si>
    <t>HADHRI</t>
  </si>
  <si>
    <t>SIALA</t>
  </si>
  <si>
    <t>HACHICHA</t>
  </si>
  <si>
    <t>SEHLI</t>
  </si>
  <si>
    <t>JEDIDI</t>
  </si>
  <si>
    <t>BEN SLIMEN</t>
  </si>
  <si>
    <t>KLAI</t>
  </si>
  <si>
    <t>MEKNASSI</t>
  </si>
  <si>
    <t>GUERFALI</t>
  </si>
  <si>
    <t>BEN KHEDHER</t>
  </si>
  <si>
    <t>GMATI</t>
  </si>
  <si>
    <t>MAROUEN</t>
  </si>
  <si>
    <t>BEN MOHAMED</t>
  </si>
  <si>
    <t>OUERTANI</t>
  </si>
  <si>
    <t>BOUBAHRI</t>
  </si>
  <si>
    <t>GAROUACHI</t>
  </si>
  <si>
    <t>MAHMOUDI</t>
  </si>
  <si>
    <t>NASRA</t>
  </si>
  <si>
    <t>HOUAS</t>
  </si>
  <si>
    <t>CHARFI</t>
  </si>
  <si>
    <t>BRIK</t>
  </si>
  <si>
    <t>BEN HASSINE</t>
  </si>
  <si>
    <t>LOGTARI</t>
  </si>
  <si>
    <t>TARKHANI</t>
  </si>
  <si>
    <t>ZAHROUNI</t>
  </si>
  <si>
    <t>BEN GUIZA</t>
  </si>
  <si>
    <t>LAKHDHAR</t>
  </si>
  <si>
    <t>DEROUICH</t>
  </si>
  <si>
    <t>ZNAIDI</t>
  </si>
  <si>
    <t>BOUABIDI</t>
  </si>
  <si>
    <t>KAABI</t>
  </si>
  <si>
    <t>AMOURI</t>
  </si>
  <si>
    <t>ATTAFI</t>
  </si>
  <si>
    <t>LAFI</t>
  </si>
  <si>
    <t>KAHOUACH</t>
  </si>
  <si>
    <t>BETTAIEB</t>
  </si>
  <si>
    <t>BEN AHMED</t>
  </si>
  <si>
    <t>HANAFI</t>
  </si>
  <si>
    <t>AOUINTI</t>
  </si>
  <si>
    <t>HARIZI</t>
  </si>
  <si>
    <t>MAROUANI</t>
  </si>
  <si>
    <t>HACHANA</t>
  </si>
  <si>
    <t>DAMERGI</t>
  </si>
  <si>
    <t>LARIBI</t>
  </si>
  <si>
    <t>BEN TURKIA</t>
  </si>
  <si>
    <t>BOUJNAH</t>
  </si>
  <si>
    <t>SKOURI</t>
  </si>
  <si>
    <t>BEN ZAIED</t>
  </si>
  <si>
    <t>GUEDDICHE</t>
  </si>
  <si>
    <t>DJEBBI</t>
  </si>
  <si>
    <t>LANDOULSI</t>
  </si>
  <si>
    <t>IBRARI</t>
  </si>
  <si>
    <t>ZEKRI</t>
  </si>
  <si>
    <t>EL BEHI</t>
  </si>
  <si>
    <t>ZEDDINI</t>
  </si>
  <si>
    <t>KHATTAT</t>
  </si>
  <si>
    <t>GUEZMIR</t>
  </si>
  <si>
    <t>SAADOUNI</t>
  </si>
  <si>
    <t>AMARI</t>
  </si>
  <si>
    <t>YAHMADI</t>
  </si>
  <si>
    <t>AMOR</t>
  </si>
  <si>
    <t>MAZOUZ</t>
  </si>
  <si>
    <t>GHORBEL</t>
  </si>
  <si>
    <t>JABRI</t>
  </si>
  <si>
    <t>FADHLAOUI</t>
  </si>
  <si>
    <t>AZAIEZ</t>
  </si>
  <si>
    <t>JDIDI</t>
  </si>
  <si>
    <t>ABDELHAMID</t>
  </si>
  <si>
    <t>HAMBLI</t>
  </si>
  <si>
    <t>LAOUITI</t>
  </si>
  <si>
    <t>LADIB</t>
  </si>
  <si>
    <t>KHRISSI</t>
  </si>
  <si>
    <t>MOUADH</t>
  </si>
  <si>
    <t>TEJ</t>
  </si>
  <si>
    <t>TANABENE</t>
  </si>
  <si>
    <t>OUERFELLI</t>
  </si>
  <si>
    <t>BARKETI</t>
  </si>
  <si>
    <t>BOUDALI</t>
  </si>
  <si>
    <t>ALLAOUI</t>
  </si>
  <si>
    <t>SMIDA</t>
  </si>
  <si>
    <t>LEFI</t>
  </si>
  <si>
    <t>MATOUSSI</t>
  </si>
  <si>
    <t>MHATLI</t>
  </si>
  <si>
    <t>RABHI</t>
  </si>
  <si>
    <t>KRICHEN</t>
  </si>
  <si>
    <t>OBBA</t>
  </si>
  <si>
    <t>TEMANI</t>
  </si>
  <si>
    <t>BOUIDA</t>
  </si>
  <si>
    <t>MATTOUSSI</t>
  </si>
  <si>
    <t>HEDFI</t>
  </si>
  <si>
    <t>MAAROUFI</t>
  </si>
  <si>
    <t>KHECHINE</t>
  </si>
  <si>
    <t>NASR</t>
  </si>
  <si>
    <t>NCIB</t>
  </si>
  <si>
    <t>REJAB</t>
  </si>
  <si>
    <t>SAIDANE</t>
  </si>
  <si>
    <t>JARRAY</t>
  </si>
  <si>
    <t>KRIZI</t>
  </si>
  <si>
    <t>DEMNI</t>
  </si>
  <si>
    <t>ZAMMELI</t>
  </si>
  <si>
    <t>BEN GHORBEL</t>
  </si>
  <si>
    <t>ZAKRAOUI</t>
  </si>
  <si>
    <t>SBOUI</t>
  </si>
  <si>
    <t>SEDRAOUI</t>
  </si>
  <si>
    <t>BADER</t>
  </si>
  <si>
    <t>BELGUESMI</t>
  </si>
  <si>
    <t>BEN BARKA</t>
  </si>
  <si>
    <t>SALHA</t>
  </si>
  <si>
    <t>KHALLADI</t>
  </si>
  <si>
    <t>KOUAKOU</t>
  </si>
  <si>
    <t>KCHAOU</t>
  </si>
  <si>
    <t>KOTTI</t>
  </si>
  <si>
    <t>BEN MESSAOUD</t>
  </si>
  <si>
    <t>CHAARI</t>
  </si>
  <si>
    <t>MECHRI</t>
  </si>
  <si>
    <t>MEFTEH</t>
  </si>
  <si>
    <t>MOALLA</t>
  </si>
  <si>
    <t>SAMET</t>
  </si>
  <si>
    <t>EL ARBI</t>
  </si>
  <si>
    <t>BEN CHEIKH</t>
  </si>
  <si>
    <t>ALOUANI</t>
  </si>
  <si>
    <t>BEN KACEM</t>
  </si>
  <si>
    <t>NEBRAS</t>
  </si>
  <si>
    <t>M'BAREK</t>
  </si>
  <si>
    <t>METHAMEM</t>
  </si>
  <si>
    <t>HADDADA</t>
  </si>
  <si>
    <t>BARAKETI</t>
  </si>
  <si>
    <t>TOUIHRI</t>
  </si>
  <si>
    <t>DRISSI</t>
  </si>
  <si>
    <t>HMAD</t>
  </si>
  <si>
    <t>DHOUIB</t>
  </si>
  <si>
    <t>NAOUALI</t>
  </si>
  <si>
    <t>GOUIAA</t>
  </si>
  <si>
    <t>HAKIMI</t>
  </si>
  <si>
    <t>TAHRI</t>
  </si>
  <si>
    <t>Mali</t>
  </si>
  <si>
    <t>Djibouti</t>
  </si>
  <si>
    <t>Togo</t>
  </si>
  <si>
    <t>Big Data</t>
  </si>
  <si>
    <t>Which of the following alumni activities would
you like to receive information about? (Select
ALL that apply) - Selected Choice - Newsletter</t>
  </si>
  <si>
    <t>Which of the following alumni activities would
you like to receive information about? (Select
ALL that apply) - Selected Choice - Networking events</t>
  </si>
  <si>
    <t>Which of the following alumni activities would
you like to receive information about? (Select
ALL that apply) - Selected Choice - Jobs portal</t>
  </si>
  <si>
    <t>Which of the following alumni activities would
you like to receive information about? (Select
ALL that apply) - Selected Choice - Speaker series</t>
  </si>
  <si>
    <t>Which of the following alumni activities would
you like to receive information about? (Select
ALL that apply) - Selected Choice - New certifications and executive programmes</t>
  </si>
  <si>
    <t>Which of the following alumni activities would
you like to receive information about? (Select
ALL that apply) - Selected Choice - Alumni panels, guest lecturing and speaking</t>
  </si>
  <si>
    <t>Which of the following alumni activities would
you like to receive information about? (Select
ALL that apply) - Selected Choice - Access to student CVs (for hiring)</t>
  </si>
  <si>
    <t>Which of the following alumni activities would
you like to receive information about? (Select
ALL that apply) - Selected Choice - Access to alumni database for networking</t>
  </si>
  <si>
    <t>Which of the following alumni activities would
you like to receive information about? (Select
ALL that apply) - Selected Choice - Others, please specify</t>
  </si>
  <si>
    <t xml:space="preserve">Rien Ã  signaler </t>
  </si>
  <si>
    <t>Chad</t>
  </si>
  <si>
    <t>Bardo</t>
  </si>
  <si>
    <t>None</t>
  </si>
  <si>
    <t>Pratique</t>
  </si>
  <si>
    <t xml:space="preserve">Bonne continuation </t>
  </si>
  <si>
    <t xml:space="preserve">Working full/part-time AND engaged in full/part-time further study </t>
  </si>
  <si>
    <t>Administration</t>
  </si>
  <si>
    <t>31.172.236.238</t>
  </si>
  <si>
    <t>rÃ©putation</t>
  </si>
  <si>
    <t>Referral from alumnus/alumni at current institution</t>
  </si>
  <si>
    <t>BOUSSANDEL</t>
  </si>
  <si>
    <t>Working multiple full-time or part-time jobs (including two full-time jobs, a full-time and a part-time job, or a full/part-time job with a independent/informal role)</t>
  </si>
  <si>
    <t>HAGUI</t>
  </si>
  <si>
    <t>BEN AOUN</t>
  </si>
  <si>
    <t>SEBAI</t>
  </si>
  <si>
    <t>MADIOUNI</t>
  </si>
  <si>
    <t>BEN TILI</t>
  </si>
  <si>
    <t>TRAORE</t>
  </si>
  <si>
    <t>BOUKHRIS</t>
  </si>
  <si>
    <t>YAKOUBI</t>
  </si>
  <si>
    <t>NA</t>
  </si>
  <si>
    <t>Q63_1</t>
  </si>
  <si>
    <t>{"ImportId":"QID73_1"}</t>
  </si>
  <si>
    <t>Q71_1</t>
  </si>
  <si>
    <t>Q71_4</t>
  </si>
  <si>
    <t>Q71_5</t>
  </si>
  <si>
    <t>Q71_6</t>
  </si>
  <si>
    <t>Q71_7</t>
  </si>
  <si>
    <t>Q71_8</t>
  </si>
  <si>
    <t>Q71_9</t>
  </si>
  <si>
    <t>Q71_10</t>
  </si>
  <si>
    <t>Q71_10_TEXT</t>
  </si>
  <si>
    <t>Q79</t>
  </si>
  <si>
    <t>Q81_1</t>
  </si>
  <si>
    <t>Q81_2</t>
  </si>
  <si>
    <t>Q81_3</t>
  </si>
  <si>
    <t>Q81_4</t>
  </si>
  <si>
    <t>Q81_5</t>
  </si>
  <si>
    <t>Q81_6</t>
  </si>
  <si>
    <t>Q81_7</t>
  </si>
  <si>
    <t>Q81_8</t>
  </si>
  <si>
    <t>Q81_9</t>
  </si>
  <si>
    <t>Q81_9_TEXT</t>
  </si>
  <si>
    <t>Q83_1</t>
  </si>
  <si>
    <t>Q83_2</t>
  </si>
  <si>
    <t>Q83_3</t>
  </si>
  <si>
    <t>Q83_4</t>
  </si>
  <si>
    <t>Q85</t>
  </si>
  <si>
    <t>{"ImportId":"QID77","choiceId":"1"}</t>
  </si>
  <si>
    <t>{"ImportId":"QID77","choiceId":"4"}</t>
  </si>
  <si>
    <t>{"ImportId":"QID77","choiceId":"5"}</t>
  </si>
  <si>
    <t>{"ImportId":"QID77","choiceId":"6"}</t>
  </si>
  <si>
    <t>{"ImportId":"QID77","choiceId":"7"}</t>
  </si>
  <si>
    <t>{"ImportId":"QID77","choiceId":"8"}</t>
  </si>
  <si>
    <t>{"ImportId":"QID77","choiceId":"9"}</t>
  </si>
  <si>
    <t>{"ImportId":"QID77","choiceId":"10"}</t>
  </si>
  <si>
    <t>{"ImportId":"QID77_10_TEXT"}</t>
  </si>
  <si>
    <t>{"ImportId":"QID81"}</t>
  </si>
  <si>
    <t>{"ImportId":"QID82","choiceId":"1"}</t>
  </si>
  <si>
    <t>{"ImportId":"QID82","choiceId":"2"}</t>
  </si>
  <si>
    <t>{"ImportId":"QID82","choiceId":"3"}</t>
  </si>
  <si>
    <t>{"ImportId":"QID82","choiceId":"4"}</t>
  </si>
  <si>
    <t>{"ImportId":"QID82","choiceId":"5"}</t>
  </si>
  <si>
    <t>{"ImportId":"QID82","choiceId":"6"}</t>
  </si>
  <si>
    <t>{"ImportId":"QID82","choiceId":"7"}</t>
  </si>
  <si>
    <t>{"ImportId":"QID82","choiceId":"8"}</t>
  </si>
  <si>
    <t>{"ImportId":"QID82","choiceId":"9"}</t>
  </si>
  <si>
    <t>{"ImportId":"QID82_9_TEXT"}</t>
  </si>
  <si>
    <t>{"ImportId":"QID83_1"}</t>
  </si>
  <si>
    <t>{"ImportId":"QID83_2"}</t>
  </si>
  <si>
    <t>{"ImportId":"QID83_3"}</t>
  </si>
  <si>
    <t>{"ImportId":"QID83_4"}</t>
  </si>
  <si>
    <t>{"ImportId":"QID84_TEXT"}</t>
  </si>
  <si>
    <t>Quelques enseignants</t>
  </si>
  <si>
    <t>localisation</t>
  </si>
  <si>
    <t>temps</t>
  </si>
  <si>
    <t>Le programme</t>
  </si>
  <si>
    <t xml:space="preserve">L'Ã©tablissement </t>
  </si>
  <si>
    <t>BÃ¢timent</t>
  </si>
  <si>
    <t>Non</t>
  </si>
  <si>
    <t xml:space="preserve">Bonne formation </t>
  </si>
  <si>
    <t xml:space="preserve">Marketing </t>
  </si>
  <si>
    <t>Medenine</t>
  </si>
  <si>
    <t xml:space="preserve">programme </t>
  </si>
  <si>
    <t>les projets</t>
  </si>
  <si>
    <t>Computer Software</t>
  </si>
  <si>
    <t xml:space="preserve">le programme </t>
  </si>
  <si>
    <t>Level of Study (Abbreviated)</t>
  </si>
  <si>
    <t>Licence</t>
  </si>
  <si>
    <t>le contenu du programme</t>
  </si>
  <si>
    <t>ESPRIT</t>
  </si>
  <si>
    <t>ESPRIT_CJ</t>
  </si>
  <si>
    <t>ESPRIT_CS</t>
  </si>
  <si>
    <t>ESPRIT_ESB</t>
  </si>
  <si>
    <t>121JMT2056</t>
  </si>
  <si>
    <t>123JMT1134</t>
  </si>
  <si>
    <t>121JMT1497</t>
  </si>
  <si>
    <t>123JMT1275</t>
  </si>
  <si>
    <t>131JMT2067</t>
  </si>
  <si>
    <t>131JMT0829</t>
  </si>
  <si>
    <t>131JFT3430</t>
  </si>
  <si>
    <t>131JMT3521</t>
  </si>
  <si>
    <t>131JMT0326</t>
  </si>
  <si>
    <t>131JFT2414</t>
  </si>
  <si>
    <t>131JMT3002</t>
  </si>
  <si>
    <t>141JMT0474</t>
  </si>
  <si>
    <t>133JMT2037</t>
  </si>
  <si>
    <t>141JMT0788</t>
  </si>
  <si>
    <t>141JMT1726</t>
  </si>
  <si>
    <t>141JMT2501</t>
  </si>
  <si>
    <t>141JMT0596</t>
  </si>
  <si>
    <t>141JMT1949</t>
  </si>
  <si>
    <t>141JMT1508</t>
  </si>
  <si>
    <t>141JMT3252</t>
  </si>
  <si>
    <t>141JMT2777</t>
  </si>
  <si>
    <t>141JMT3495</t>
  </si>
  <si>
    <t>141JFT1575</t>
  </si>
  <si>
    <t>141JMT0650</t>
  </si>
  <si>
    <t>141JFT2545</t>
  </si>
  <si>
    <t>141JMT0648</t>
  </si>
  <si>
    <t>141JMT1337</t>
  </si>
  <si>
    <t>141JFT2282</t>
  </si>
  <si>
    <t>151JMT0114</t>
  </si>
  <si>
    <t>141JMT3422</t>
  </si>
  <si>
    <t>151JMT0798</t>
  </si>
  <si>
    <t>141JMT0889</t>
  </si>
  <si>
    <t>151JMT0027</t>
  </si>
  <si>
    <t>151JMT0779</t>
  </si>
  <si>
    <t>141JMT1019</t>
  </si>
  <si>
    <t>143JFT3469</t>
  </si>
  <si>
    <t>173JME0134</t>
  </si>
  <si>
    <t>151JFT3556</t>
  </si>
  <si>
    <t>15H1MT376</t>
  </si>
  <si>
    <t>153JMT3789</t>
  </si>
  <si>
    <t>141JMT2647</t>
  </si>
  <si>
    <t>141JMT3496</t>
  </si>
  <si>
    <t>151JMT0106</t>
  </si>
  <si>
    <t>151JFT1334</t>
  </si>
  <si>
    <t>141JMT2678</t>
  </si>
  <si>
    <t>153JFT0769</t>
  </si>
  <si>
    <t>141JMT3027</t>
  </si>
  <si>
    <t>141JMT0974</t>
  </si>
  <si>
    <t>141JFT3012</t>
  </si>
  <si>
    <t>141JMT2059</t>
  </si>
  <si>
    <t>151JMT0580</t>
  </si>
  <si>
    <t>151JFT0039</t>
  </si>
  <si>
    <t>141JFT2277</t>
  </si>
  <si>
    <t>151JMT0109</t>
  </si>
  <si>
    <t>141JMT3097</t>
  </si>
  <si>
    <t>173JFE2216</t>
  </si>
  <si>
    <t>141JFT1764</t>
  </si>
  <si>
    <t>141JMT3076</t>
  </si>
  <si>
    <t>151JFT1106</t>
  </si>
  <si>
    <t>151JMT0832</t>
  </si>
  <si>
    <t>152JMT0514</t>
  </si>
  <si>
    <t>141JMT1485</t>
  </si>
  <si>
    <t>151JMT1155</t>
  </si>
  <si>
    <t>151JFT1157</t>
  </si>
  <si>
    <t>151JMT1160</t>
  </si>
  <si>
    <t>152JMT0491</t>
  </si>
  <si>
    <t>151JMT1108</t>
  </si>
  <si>
    <t>151JMT0787</t>
  </si>
  <si>
    <t>151JFT0212</t>
  </si>
  <si>
    <t>151JFT1307</t>
  </si>
  <si>
    <t>141JMT0917</t>
  </si>
  <si>
    <t>151JFT0727</t>
  </si>
  <si>
    <t>151JMT2243</t>
  </si>
  <si>
    <t>163FE03068</t>
  </si>
  <si>
    <t>173JME3393</t>
  </si>
  <si>
    <t>151JFT1180</t>
  </si>
  <si>
    <t>152JMT1183</t>
  </si>
  <si>
    <t>151JMT1176</t>
  </si>
  <si>
    <t>151JMT1292</t>
  </si>
  <si>
    <t>151JMT1341</t>
  </si>
  <si>
    <t>151JMT1440</t>
  </si>
  <si>
    <t>141JFT1918</t>
  </si>
  <si>
    <t>151JMT0878</t>
  </si>
  <si>
    <t>151JMT1753</t>
  </si>
  <si>
    <t>141JMT2102</t>
  </si>
  <si>
    <t>151JMT1028</t>
  </si>
  <si>
    <t>151JMT0569</t>
  </si>
  <si>
    <t>151JMT1612</t>
  </si>
  <si>
    <t>195JME5074</t>
  </si>
  <si>
    <t>151JMT2740</t>
  </si>
  <si>
    <t>151JFT1590</t>
  </si>
  <si>
    <t>151JMT1686</t>
  </si>
  <si>
    <t>141JMT1242</t>
  </si>
  <si>
    <t>151JMT1715</t>
  </si>
  <si>
    <t>151JMT1719</t>
  </si>
  <si>
    <t>151JMT1407</t>
  </si>
  <si>
    <t>151JMT1460</t>
  </si>
  <si>
    <t>151JMT1680</t>
  </si>
  <si>
    <t>151JMT1690</t>
  </si>
  <si>
    <t>151JMT1698</t>
  </si>
  <si>
    <t>151JMT1380</t>
  </si>
  <si>
    <t>151JMT1254</t>
  </si>
  <si>
    <t>151JFT0165</t>
  </si>
  <si>
    <t>141JMT0585</t>
  </si>
  <si>
    <t>141JMT2225</t>
  </si>
  <si>
    <t>151JFT1075</t>
  </si>
  <si>
    <t>151JMT1252</t>
  </si>
  <si>
    <t>151JMT1578</t>
  </si>
  <si>
    <t>141JFT0018</t>
  </si>
  <si>
    <t>151JMT1377</t>
  </si>
  <si>
    <t>151JMT3079</t>
  </si>
  <si>
    <t>151JMT1044</t>
  </si>
  <si>
    <t>152JMT1579</t>
  </si>
  <si>
    <t>1411ME5241</t>
  </si>
  <si>
    <t>151JMT1505</t>
  </si>
  <si>
    <t>141JMT3138</t>
  </si>
  <si>
    <t>151JMT0990</t>
  </si>
  <si>
    <t>14H1FT339</t>
  </si>
  <si>
    <t>151JMT1506</t>
  </si>
  <si>
    <t>173JME3059</t>
  </si>
  <si>
    <t>151JME1828</t>
  </si>
  <si>
    <t>151JME3461</t>
  </si>
  <si>
    <t>151JFT0258</t>
  </si>
  <si>
    <t>151JMT0948</t>
  </si>
  <si>
    <t>151JMT1237</t>
  </si>
  <si>
    <t>151JMT0926</t>
  </si>
  <si>
    <t>151JMT0074</t>
  </si>
  <si>
    <t>151JMT0967</t>
  </si>
  <si>
    <t>151JMT1493</t>
  </si>
  <si>
    <t>151JMT1718</t>
  </si>
  <si>
    <t>151JMT1914</t>
  </si>
  <si>
    <t>151JMT1214</t>
  </si>
  <si>
    <t>151JFT1815</t>
  </si>
  <si>
    <t>151JFT2964</t>
  </si>
  <si>
    <t>151JMT2440</t>
  </si>
  <si>
    <t>151JMT1177</t>
  </si>
  <si>
    <t>151JMT1179</t>
  </si>
  <si>
    <t>151JMT2397</t>
  </si>
  <si>
    <t>151JMT2246</t>
  </si>
  <si>
    <t>151JMT2113</t>
  </si>
  <si>
    <t>151JMT1989</t>
  </si>
  <si>
    <t>151JMT1552</t>
  </si>
  <si>
    <t>151JMT2006</t>
  </si>
  <si>
    <t>151JMT0344</t>
  </si>
  <si>
    <t>173JFT0979</t>
  </si>
  <si>
    <t>151JMT0617</t>
  </si>
  <si>
    <t>151JMT1525</t>
  </si>
  <si>
    <t>151JMT1637</t>
  </si>
  <si>
    <t>151JFT1816</t>
  </si>
  <si>
    <t>151JMT1431</t>
  </si>
  <si>
    <t>151JMT0005</t>
  </si>
  <si>
    <t>153JMT2749</t>
  </si>
  <si>
    <t>151JMT2201</t>
  </si>
  <si>
    <t>151JMT1871</t>
  </si>
  <si>
    <t>151JMT0594</t>
  </si>
  <si>
    <t>151JMT0164</t>
  </si>
  <si>
    <t>151JMT1555</t>
  </si>
  <si>
    <t>151JMT0265</t>
  </si>
  <si>
    <t>151JMT0562</t>
  </si>
  <si>
    <t>151JFT1575</t>
  </si>
  <si>
    <t>151JMT1348</t>
  </si>
  <si>
    <t>151JMT2817</t>
  </si>
  <si>
    <t>151JMT2821</t>
  </si>
  <si>
    <t>151JFT1959</t>
  </si>
  <si>
    <t>152JMT0732</t>
  </si>
  <si>
    <t>151JMT0820</t>
  </si>
  <si>
    <t>151JFT1457</t>
  </si>
  <si>
    <t>151JFT1643</t>
  </si>
  <si>
    <t>151JMT1740</t>
  </si>
  <si>
    <t>151JMT0460</t>
  </si>
  <si>
    <t>151JMT0851</t>
  </si>
  <si>
    <t>151JMT2048</t>
  </si>
  <si>
    <t>151JFT1441</t>
  </si>
  <si>
    <t>151JMT1448</t>
  </si>
  <si>
    <t>151JMT0695</t>
  </si>
  <si>
    <t>151JMT0747</t>
  </si>
  <si>
    <t>151JMT0748</t>
  </si>
  <si>
    <t>151JMT1842</t>
  </si>
  <si>
    <t>151JMT0075</t>
  </si>
  <si>
    <t>151JMT0565</t>
  </si>
  <si>
    <t>151JFT1770</t>
  </si>
  <si>
    <t>151JFT1233</t>
  </si>
  <si>
    <t>151JMT0890</t>
  </si>
  <si>
    <t>151JMT0973</t>
  </si>
  <si>
    <t>141JFT1416</t>
  </si>
  <si>
    <t>151JMT2058</t>
  </si>
  <si>
    <t>151JMT0002</t>
  </si>
  <si>
    <t>151JMT1502</t>
  </si>
  <si>
    <t>151JMT1261</t>
  </si>
  <si>
    <t>151JMT2643</t>
  </si>
  <si>
    <t>151JMT2636</t>
  </si>
  <si>
    <t>151JMT2410</t>
  </si>
  <si>
    <t>151JMT0094</t>
  </si>
  <si>
    <t>151JMT0270</t>
  </si>
  <si>
    <t>151JFT0603</t>
  </si>
  <si>
    <t>151JFT2035</t>
  </si>
  <si>
    <t>151JMT2049</t>
  </si>
  <si>
    <t>151JFT1346</t>
  </si>
  <si>
    <t>151JFT2284</t>
  </si>
  <si>
    <t>151JFT2231</t>
  </si>
  <si>
    <t>153JMT1171</t>
  </si>
  <si>
    <t>151JMT0006</t>
  </si>
  <si>
    <t>151JMT0898</t>
  </si>
  <si>
    <t>151JMT0016</t>
  </si>
  <si>
    <t>151JMT1085</t>
  </si>
  <si>
    <t>151JMT1931</t>
  </si>
  <si>
    <t>151JFT1895</t>
  </si>
  <si>
    <t>151JFT1946</t>
  </si>
  <si>
    <t>151JFT2569</t>
  </si>
  <si>
    <t>151JMT2485</t>
  </si>
  <si>
    <t>151JMT1936</t>
  </si>
  <si>
    <t>151JFT0029</t>
  </si>
  <si>
    <t>151JMT0179</t>
  </si>
  <si>
    <t>151JMT2335</t>
  </si>
  <si>
    <t>151JMT1120</t>
  </si>
  <si>
    <t>151JFT2288</t>
  </si>
  <si>
    <t>151JMT0925</t>
  </si>
  <si>
    <t>151JMT2028</t>
  </si>
  <si>
    <t>151JMT0811</t>
  </si>
  <si>
    <t>151JMT1229</t>
  </si>
  <si>
    <t>151JMT0480</t>
  </si>
  <si>
    <t>151JMT1695</t>
  </si>
  <si>
    <t>151JFT1884</t>
  </si>
  <si>
    <t>151JMT2339</t>
  </si>
  <si>
    <t>151JMT2180</t>
  </si>
  <si>
    <t>151JMT2118</t>
  </si>
  <si>
    <t>151JFT1682</t>
  </si>
  <si>
    <t>151JMT2451</t>
  </si>
  <si>
    <t>151JMT1503</t>
  </si>
  <si>
    <t>151JFT2226</t>
  </si>
  <si>
    <t>151JMT2247</t>
  </si>
  <si>
    <t>151JMT2771</t>
  </si>
  <si>
    <t>151JMT1542</t>
  </si>
  <si>
    <t>151JFT1343</t>
  </si>
  <si>
    <t>151JMT2311</t>
  </si>
  <si>
    <t>151JFT2423</t>
  </si>
  <si>
    <t>151JFT1733</t>
  </si>
  <si>
    <t>151JFT1766</t>
  </si>
  <si>
    <t>151JMT1700</t>
  </si>
  <si>
    <t>151JMT1701</t>
  </si>
  <si>
    <t>151JMT2296</t>
  </si>
  <si>
    <t>151JFT2424</t>
  </si>
  <si>
    <t>151JMT2425</t>
  </si>
  <si>
    <t>151JMT1617</t>
  </si>
  <si>
    <t>151JMT1548</t>
  </si>
  <si>
    <t>151JMT2161</t>
  </si>
  <si>
    <t>151JMT1972</t>
  </si>
  <si>
    <t>151JMT1051</t>
  </si>
  <si>
    <t>151JMT2073</t>
  </si>
  <si>
    <t>151JFT1539</t>
  </si>
  <si>
    <t>151JFT1765</t>
  </si>
  <si>
    <t>151JMT2003</t>
  </si>
  <si>
    <t>151JMT0033</t>
  </si>
  <si>
    <t>151JMT3190</t>
  </si>
  <si>
    <t>151JFT3393</t>
  </si>
  <si>
    <t>151JMT3266</t>
  </si>
  <si>
    <t>151JMT3301</t>
  </si>
  <si>
    <t>151JMT2237</t>
  </si>
  <si>
    <t>151JMT1544</t>
  </si>
  <si>
    <t>151JMT2164</t>
  </si>
  <si>
    <t>151JMT2019</t>
  </si>
  <si>
    <t>151JFT2603</t>
  </si>
  <si>
    <t>151JFT1777</t>
  </si>
  <si>
    <t>151JMT2512</t>
  </si>
  <si>
    <t>151JFT2682</t>
  </si>
  <si>
    <t>151JFT2816</t>
  </si>
  <si>
    <t>151JFT2479</t>
  </si>
  <si>
    <t>151JFT2121</t>
  </si>
  <si>
    <t>152JMT2225</t>
  </si>
  <si>
    <t>151JMT1102</t>
  </si>
  <si>
    <t>151JMT3141</t>
  </si>
  <si>
    <t>151JMT3142</t>
  </si>
  <si>
    <t>151JMT3108</t>
  </si>
  <si>
    <t>151JMT3114</t>
  </si>
  <si>
    <t>151JMT0333</t>
  </si>
  <si>
    <t>151JMT2504</t>
  </si>
  <si>
    <t>151JMT2507</t>
  </si>
  <si>
    <t>151JMT2579</t>
  </si>
  <si>
    <t>151JFT3634</t>
  </si>
  <si>
    <t>151JMT3035</t>
  </si>
  <si>
    <t>152JMT2253</t>
  </si>
  <si>
    <t>151JMT2229</t>
  </si>
  <si>
    <t>151JMT2122</t>
  </si>
  <si>
    <t>151JMT2177</t>
  </si>
  <si>
    <t>151JMT2728</t>
  </si>
  <si>
    <t>151JMT3220</t>
  </si>
  <si>
    <t>151JMT1404</t>
  </si>
  <si>
    <t>151JMT2754</t>
  </si>
  <si>
    <t>163JMT3934</t>
  </si>
  <si>
    <t>1511FE3011</t>
  </si>
  <si>
    <t>151JFT2292</t>
  </si>
  <si>
    <t>151JFT3223</t>
  </si>
  <si>
    <t>151JMT3093</t>
  </si>
  <si>
    <t>151JMT2517</t>
  </si>
  <si>
    <t>173JMT0173</t>
  </si>
  <si>
    <t>161SMT0195</t>
  </si>
  <si>
    <t>151JFT1949</t>
  </si>
  <si>
    <t>151JFT2291</t>
  </si>
  <si>
    <t>151JMT1853</t>
  </si>
  <si>
    <t>151JMT2447</t>
  </si>
  <si>
    <t>151JMT2464</t>
  </si>
  <si>
    <t>151JMT2098</t>
  </si>
  <si>
    <t>151JFT0057</t>
  </si>
  <si>
    <t>151JMT0572</t>
  </si>
  <si>
    <t>151JFT2265</t>
  </si>
  <si>
    <t>153JFT0022</t>
  </si>
  <si>
    <t>15H1MT384</t>
  </si>
  <si>
    <t>151JMT3101</t>
  </si>
  <si>
    <t>151JMT3012</t>
  </si>
  <si>
    <t>151JMT1200</t>
  </si>
  <si>
    <t>153JFT1243</t>
  </si>
  <si>
    <t>151JMT1748</t>
  </si>
  <si>
    <t>151JFT0069</t>
  </si>
  <si>
    <t>151JMT2194</t>
  </si>
  <si>
    <t>151JMT1799</t>
  </si>
  <si>
    <t>151JMT1598</t>
  </si>
  <si>
    <t>151JFT1711</t>
  </si>
  <si>
    <t>151JFT2491</t>
  </si>
  <si>
    <t>151JFT2683</t>
  </si>
  <si>
    <t>151JFT2680</t>
  </si>
  <si>
    <t>151JFT2272</t>
  </si>
  <si>
    <t>151JMT2274</t>
  </si>
  <si>
    <t>153JFT1837</t>
  </si>
  <si>
    <t>151JMT2199</t>
  </si>
  <si>
    <t>151JFT3537</t>
  </si>
  <si>
    <t>151JMT2989</t>
  </si>
  <si>
    <t>1511ME3005</t>
  </si>
  <si>
    <t>15H1MT373</t>
  </si>
  <si>
    <t>162JMT0026</t>
  </si>
  <si>
    <t>151JFT1850</t>
  </si>
  <si>
    <t>151JMT3725</t>
  </si>
  <si>
    <t>151JMT2835</t>
  </si>
  <si>
    <t>151JMT2839</t>
  </si>
  <si>
    <t>151JMT2956</t>
  </si>
  <si>
    <t>151JMT1330</t>
  </si>
  <si>
    <t>151JMT2853</t>
  </si>
  <si>
    <t>151JMT2042</t>
  </si>
  <si>
    <t>151JMT3578</t>
  </si>
  <si>
    <t>151JMT0805</t>
  </si>
  <si>
    <t>151JMT3712</t>
  </si>
  <si>
    <t>151JFT3241</t>
  </si>
  <si>
    <t>151JMT3354</t>
  </si>
  <si>
    <t>151JMT2980</t>
  </si>
  <si>
    <t>151JMT0238</t>
  </si>
  <si>
    <t>151JMT2952</t>
  </si>
  <si>
    <t>15H1FT363</t>
  </si>
  <si>
    <t>1511ME3037</t>
  </si>
  <si>
    <t>1511ME3039</t>
  </si>
  <si>
    <t>151JFT3755</t>
  </si>
  <si>
    <t>151JMT2882</t>
  </si>
  <si>
    <t>151JMT3046</t>
  </si>
  <si>
    <t>151JMT0673</t>
  </si>
  <si>
    <t>151JMT3694</t>
  </si>
  <si>
    <t>151JMT2154</t>
  </si>
  <si>
    <t>151JMT2169</t>
  </si>
  <si>
    <t>151JFT2480</t>
  </si>
  <si>
    <t>151JMT2394</t>
  </si>
  <si>
    <t>151JMT3081</t>
  </si>
  <si>
    <t>151JMT2217</t>
  </si>
  <si>
    <t>151JFT3204</t>
  </si>
  <si>
    <t>151JMT3324</t>
  </si>
  <si>
    <t>152JMT3616</t>
  </si>
  <si>
    <t>151JMT0066</t>
  </si>
  <si>
    <t>162JMT0553</t>
  </si>
  <si>
    <t>151JMT2356</t>
  </si>
  <si>
    <t>151JMT3611</t>
  </si>
  <si>
    <t>151JMT2302</t>
  </si>
  <si>
    <t>151JMT3235</t>
  </si>
  <si>
    <t>163JMT0386</t>
  </si>
  <si>
    <t>151JMT2013</t>
  </si>
  <si>
    <t>151JMT3706</t>
  </si>
  <si>
    <t>151JMT3678</t>
  </si>
  <si>
    <t>151JMT1829</t>
  </si>
  <si>
    <t>163JMT1082</t>
  </si>
  <si>
    <t>151JMT3674</t>
  </si>
  <si>
    <t>163JMT1529</t>
  </si>
  <si>
    <t>151JFT3762</t>
  </si>
  <si>
    <t>162JMT1688</t>
  </si>
  <si>
    <t>16XMMT0129</t>
  </si>
  <si>
    <t>1511ME3015</t>
  </si>
  <si>
    <t>1511ME3016</t>
  </si>
  <si>
    <t>173ME13119</t>
  </si>
  <si>
    <t>152JFT2709</t>
  </si>
  <si>
    <t>151JMT3751</t>
  </si>
  <si>
    <t>162JFT1748</t>
  </si>
  <si>
    <t>162JMT0089</t>
  </si>
  <si>
    <t>153JFT0643</t>
  </si>
  <si>
    <t>163JFT0497</t>
  </si>
  <si>
    <t>151JMT2605</t>
  </si>
  <si>
    <t>163JMT0164</t>
  </si>
  <si>
    <t>1511ME3017</t>
  </si>
  <si>
    <t>1521ME3044</t>
  </si>
  <si>
    <t>15-1ME3045</t>
  </si>
  <si>
    <t>162JFT0608</t>
  </si>
  <si>
    <t>162JMT1723</t>
  </si>
  <si>
    <t>162JFT2253</t>
  </si>
  <si>
    <t>151JMT3672</t>
  </si>
  <si>
    <t>162JMT1584</t>
  </si>
  <si>
    <t>162JMT1554</t>
  </si>
  <si>
    <t>162JMT2273</t>
  </si>
  <si>
    <t>151JMT3701</t>
  </si>
  <si>
    <t>162JFT2004</t>
  </si>
  <si>
    <t>162JFT1601</t>
  </si>
  <si>
    <t>162JMT1604</t>
  </si>
  <si>
    <t>162JFT1605</t>
  </si>
  <si>
    <t>162JFT2158</t>
  </si>
  <si>
    <t>162JFT1558</t>
  </si>
  <si>
    <t>162JFT1961</t>
  </si>
  <si>
    <t>162JMT1838</t>
  </si>
  <si>
    <t>151JMT2325</t>
  </si>
  <si>
    <t>151JFT2330</t>
  </si>
  <si>
    <t>15H1MT356</t>
  </si>
  <si>
    <t>162JFT2501</t>
  </si>
  <si>
    <t>162JMT3879</t>
  </si>
  <si>
    <t>151JMT3737</t>
  </si>
  <si>
    <t>162JMT1594</t>
  </si>
  <si>
    <t>162JMT1580</t>
  </si>
  <si>
    <t>162JFT1606</t>
  </si>
  <si>
    <t>162JMT2022</t>
  </si>
  <si>
    <t>162JFT1608</t>
  </si>
  <si>
    <t>162JFT2103</t>
  </si>
  <si>
    <t>162JMT1722</t>
  </si>
  <si>
    <t>162JMT1694</t>
  </si>
  <si>
    <t>162JFT1934</t>
  </si>
  <si>
    <t>162JFT2145</t>
  </si>
  <si>
    <t>162JMT1881</t>
  </si>
  <si>
    <t>161SMT1194</t>
  </si>
  <si>
    <t>162JMT2399</t>
  </si>
  <si>
    <t>162JMT2264</t>
  </si>
  <si>
    <t>161JFT0048</t>
  </si>
  <si>
    <t>162JMT1978</t>
  </si>
  <si>
    <t>162JMT2653</t>
  </si>
  <si>
    <t>162JMT2483</t>
  </si>
  <si>
    <t>162JMT2687</t>
  </si>
  <si>
    <t>162JFT2344</t>
  </si>
  <si>
    <t>163JFT2425</t>
  </si>
  <si>
    <t>163JMT2546</t>
  </si>
  <si>
    <t>162JMT1823</t>
  </si>
  <si>
    <t>162JFT0057</t>
  </si>
  <si>
    <t>162JMT2297</t>
  </si>
  <si>
    <t>163JME3776</t>
  </si>
  <si>
    <t>15HME30005</t>
  </si>
  <si>
    <t>162JMT2245</t>
  </si>
  <si>
    <t>162JFT1724</t>
  </si>
  <si>
    <t>173JFT3433</t>
  </si>
  <si>
    <t>162JFT2491</t>
  </si>
  <si>
    <t>162JFT1845</t>
  </si>
  <si>
    <t>162JMT1938</t>
  </si>
  <si>
    <t>162JMT0803</t>
  </si>
  <si>
    <t>163JMT3303</t>
  </si>
  <si>
    <t>162JMT2496</t>
  </si>
  <si>
    <t>163JFT2536</t>
  </si>
  <si>
    <t>163JMT2252</t>
  </si>
  <si>
    <t>162JMT3133</t>
  </si>
  <si>
    <t>163JFT0108</t>
  </si>
  <si>
    <t>163JMT1073</t>
  </si>
  <si>
    <t>163JFT0261</t>
  </si>
  <si>
    <t>163JFT0549</t>
  </si>
  <si>
    <t>163JMT0876</t>
  </si>
  <si>
    <t>163JFT1836</t>
  </si>
  <si>
    <t>162JMT2869</t>
  </si>
  <si>
    <t>162JFT2456</t>
  </si>
  <si>
    <t>163JMT1298</t>
  </si>
  <si>
    <t>163JMT1205</t>
  </si>
  <si>
    <t>163JMT2475</t>
  </si>
  <si>
    <t>163JMT1971</t>
  </si>
  <si>
    <t>162JMT2372</t>
  </si>
  <si>
    <t>163JFT3594</t>
  </si>
  <si>
    <t>173JMT3444</t>
  </si>
  <si>
    <t>162JMT1821</t>
  </si>
  <si>
    <t>162JMT2731</t>
  </si>
  <si>
    <t>162JFT2139</t>
  </si>
  <si>
    <t>162JMT1752</t>
  </si>
  <si>
    <t>162JFT1161</t>
  </si>
  <si>
    <t>162JMT2840</t>
  </si>
  <si>
    <t>163JMT3364</t>
  </si>
  <si>
    <t>173JFT3437</t>
  </si>
  <si>
    <t>161SMT1987</t>
  </si>
  <si>
    <t>162JMT1563</t>
  </si>
  <si>
    <t>173JMT0347</t>
  </si>
  <si>
    <t>173JFT3431</t>
  </si>
  <si>
    <t>162JFT2038</t>
  </si>
  <si>
    <t>162JMT1741</t>
  </si>
  <si>
    <t>162JFT1534</t>
  </si>
  <si>
    <t>163JMT3489</t>
  </si>
  <si>
    <t>162JMT1940</t>
  </si>
  <si>
    <t>163JMT1425</t>
  </si>
  <si>
    <t>162JMT1829</t>
  </si>
  <si>
    <t>162JMT2905</t>
  </si>
  <si>
    <t>162JMT2843</t>
  </si>
  <si>
    <t>162JFT1648</t>
  </si>
  <si>
    <t>162JMT2219</t>
  </si>
  <si>
    <t>163JMT3002</t>
  </si>
  <si>
    <t>162JMT2828</t>
  </si>
  <si>
    <t>163JFT0714</t>
  </si>
  <si>
    <t>162JMT2570</t>
  </si>
  <si>
    <t>162JFT1803</t>
  </si>
  <si>
    <t>162JFT1522</t>
  </si>
  <si>
    <t>163JMT1525</t>
  </si>
  <si>
    <t>162JMT0665</t>
  </si>
  <si>
    <t>162JMT2040</t>
  </si>
  <si>
    <t>173JFT0818</t>
  </si>
  <si>
    <t>173JFT0580</t>
  </si>
  <si>
    <t>173JFT0589</t>
  </si>
  <si>
    <t>173JMT0038</t>
  </si>
  <si>
    <t>173JMT1159</t>
  </si>
  <si>
    <t>173JMT1404</t>
  </si>
  <si>
    <t>173JMT0949</t>
  </si>
  <si>
    <t>173JMT0988</t>
  </si>
  <si>
    <t>173JFT1033</t>
  </si>
  <si>
    <t>173JMT1540</t>
  </si>
  <si>
    <t>173JMT0791</t>
  </si>
  <si>
    <t>173JFT0456</t>
  </si>
  <si>
    <t>173JMT0466</t>
  </si>
  <si>
    <t>173JMT1251</t>
  </si>
  <si>
    <t>173JMT0103</t>
  </si>
  <si>
    <t>173JMT0809</t>
  </si>
  <si>
    <t>173JMT0277</t>
  </si>
  <si>
    <t>173JMT1273</t>
  </si>
  <si>
    <t>173JMT1626</t>
  </si>
  <si>
    <t>173JMT0368</t>
  </si>
  <si>
    <t>173JMT1228</t>
  </si>
  <si>
    <t>173JFT0203</t>
  </si>
  <si>
    <t>173JFT0420</t>
  </si>
  <si>
    <t>173JMT0284</t>
  </si>
  <si>
    <t>173JMT0386</t>
  </si>
  <si>
    <t>173JMT0072</t>
  </si>
  <si>
    <t>173JMT0464</t>
  </si>
  <si>
    <t>173JMT0257</t>
  </si>
  <si>
    <t>173JMT0409</t>
  </si>
  <si>
    <t>173JMT0397</t>
  </si>
  <si>
    <t>173JMT0101</t>
  </si>
  <si>
    <t>173JMT0168</t>
  </si>
  <si>
    <t>173JFT1510</t>
  </si>
  <si>
    <t>173JFT0865</t>
  </si>
  <si>
    <t>173JMT0806</t>
  </si>
  <si>
    <t>173JMT1753</t>
  </si>
  <si>
    <t>173JMT0827</t>
  </si>
  <si>
    <t>173JFT0202</t>
  </si>
  <si>
    <t>173JMT0335</t>
  </si>
  <si>
    <t>173JFT1065</t>
  </si>
  <si>
    <t>173JMT0732</t>
  </si>
  <si>
    <t>173JMT1084</t>
  </si>
  <si>
    <t>173JMT0067</t>
  </si>
  <si>
    <t>173JMT1302</t>
  </si>
  <si>
    <t>173JMT1109</t>
  </si>
  <si>
    <t>173JMT0467</t>
  </si>
  <si>
    <t>173JFT1641</t>
  </si>
  <si>
    <t>173JFT0169</t>
  </si>
  <si>
    <t>173JMT0510</t>
  </si>
  <si>
    <t>173JMT0494</t>
  </si>
  <si>
    <t>173JMT0504</t>
  </si>
  <si>
    <t>173JMT1375</t>
  </si>
  <si>
    <t>173JMT1034</t>
  </si>
  <si>
    <t>173JMT1027</t>
  </si>
  <si>
    <t>173JMT0604</t>
  </si>
  <si>
    <t>173JMT0291</t>
  </si>
  <si>
    <t>173JMT0819</t>
  </si>
  <si>
    <t>173JFT1667</t>
  </si>
  <si>
    <t>173JMT0086</t>
  </si>
  <si>
    <t>173JMT0123</t>
  </si>
  <si>
    <t>173JMT0091</t>
  </si>
  <si>
    <t>173JMT0825</t>
  </si>
  <si>
    <t>173JFT0330</t>
  </si>
  <si>
    <t>173JMT0568</t>
  </si>
  <si>
    <t>173JFT0903</t>
  </si>
  <si>
    <t>173JFT0634</t>
  </si>
  <si>
    <t>173JMT0640</t>
  </si>
  <si>
    <t>173JMT0087</t>
  </si>
  <si>
    <t>173JMT0132</t>
  </si>
  <si>
    <t>173JMT0128</t>
  </si>
  <si>
    <t>173JMT0151</t>
  </si>
  <si>
    <t>173JMT0104</t>
  </si>
  <si>
    <t>173JMT1182</t>
  </si>
  <si>
    <t>173JMT1184</t>
  </si>
  <si>
    <t>173JMT1212</t>
  </si>
  <si>
    <t>173JMT0033</t>
  </si>
  <si>
    <t>173JMT0070</t>
  </si>
  <si>
    <t>173JMT0965</t>
  </si>
  <si>
    <t>173JMT1572</t>
  </si>
  <si>
    <t>173JMT0153</t>
  </si>
  <si>
    <t>162JFE3396</t>
  </si>
  <si>
    <t>173JMT0055</t>
  </si>
  <si>
    <t>173JFT0373</t>
  </si>
  <si>
    <t>173JMT1336</t>
  </si>
  <si>
    <t>173JMT1130</t>
  </si>
  <si>
    <t>173JMT1142</t>
  </si>
  <si>
    <t>173JMT0175</t>
  </si>
  <si>
    <t>171SFT0260</t>
  </si>
  <si>
    <t>173JFT0551</t>
  </si>
  <si>
    <t>173JMT0938</t>
  </si>
  <si>
    <t>171JFT0884</t>
  </si>
  <si>
    <t>173JMT0297</t>
  </si>
  <si>
    <t>173JMT0298</t>
  </si>
  <si>
    <t>173JFT0563</t>
  </si>
  <si>
    <t>173JMT0575</t>
  </si>
  <si>
    <t>173JMT1111</t>
  </si>
  <si>
    <t>173JMT0674</t>
  </si>
  <si>
    <t>173JMT0675</t>
  </si>
  <si>
    <t>173JMT0722</t>
  </si>
  <si>
    <t>173JMT1216</t>
  </si>
  <si>
    <t>173JMT0241</t>
  </si>
  <si>
    <t>173JFT1287</t>
  </si>
  <si>
    <t>173JFT0212</t>
  </si>
  <si>
    <t>173JMT0233</t>
  </si>
  <si>
    <t>173JMT0114</t>
  </si>
  <si>
    <t>173JMT0238</t>
  </si>
  <si>
    <t>173JMT0487</t>
  </si>
  <si>
    <t>171SFT0078</t>
  </si>
  <si>
    <t>173JMT0261</t>
  </si>
  <si>
    <t>173JFT0035</t>
  </si>
  <si>
    <t>173JMT1601</t>
  </si>
  <si>
    <t>173JFT0311</t>
  </si>
  <si>
    <t>173JMT1778</t>
  </si>
  <si>
    <t>173JFT0914</t>
  </si>
  <si>
    <t>173JMT0287</t>
  </si>
  <si>
    <t>173JMT0549</t>
  </si>
  <si>
    <t>173JMT0673</t>
  </si>
  <si>
    <t>173JMT1012</t>
  </si>
  <si>
    <t>173JMT1289</t>
  </si>
  <si>
    <t>173JMT0964</t>
  </si>
  <si>
    <t>173JFT0969</t>
  </si>
  <si>
    <t>173JMT0213</t>
  </si>
  <si>
    <t>173JMT0799</t>
  </si>
  <si>
    <t>173JMT1178</t>
  </si>
  <si>
    <t>173JFT0342</t>
  </si>
  <si>
    <t>173JFT0166</t>
  </si>
  <si>
    <t>173JFT0454</t>
  </si>
  <si>
    <t>173JMT0690</t>
  </si>
  <si>
    <t>173JMT0439</t>
  </si>
  <si>
    <t>173JFT1627</t>
  </si>
  <si>
    <t>173JFT0635</t>
  </si>
  <si>
    <t>173JMT0637</t>
  </si>
  <si>
    <t>173JMT0924</t>
  </si>
  <si>
    <t>173JMT0944</t>
  </si>
  <si>
    <t>173JMT0583</t>
  </si>
  <si>
    <t>173JMT1481</t>
  </si>
  <si>
    <t>173JMT1492</t>
  </si>
  <si>
    <t>173JFT0501</t>
  </si>
  <si>
    <t>173JFT1428</t>
  </si>
  <si>
    <t>173JMT0171</t>
  </si>
  <si>
    <t>173JFT0205</t>
  </si>
  <si>
    <t>173JMT1502</t>
  </si>
  <si>
    <t>173JMT0014</t>
  </si>
  <si>
    <t>173JMT0049</t>
  </si>
  <si>
    <t>173JFT0051</t>
  </si>
  <si>
    <t>173JMT0027</t>
  </si>
  <si>
    <t>173JMT0916</t>
  </si>
  <si>
    <t>173JMT0229</t>
  </si>
  <si>
    <t>173JMT0242</t>
  </si>
  <si>
    <t>173JMT0015</t>
  </si>
  <si>
    <t>173JMT0019</t>
  </si>
  <si>
    <t>173JFT0020</t>
  </si>
  <si>
    <t>173JMT0970</t>
  </si>
  <si>
    <t>173JMT1112</t>
  </si>
  <si>
    <t>173JMT0826</t>
  </si>
  <si>
    <t>173JMT0828</t>
  </si>
  <si>
    <t>173JMT0367</t>
  </si>
  <si>
    <t>173JMT0852</t>
  </si>
  <si>
    <t>173JMT0867</t>
  </si>
  <si>
    <t>173JFT0875</t>
  </si>
  <si>
    <t>173JFT0206</t>
  </si>
  <si>
    <t>173JFT1138</t>
  </si>
  <si>
    <t>173JMT0434</t>
  </si>
  <si>
    <t>173JMT0579</t>
  </si>
  <si>
    <t>173JMT1188</t>
  </si>
  <si>
    <t>173JMT0273</t>
  </si>
  <si>
    <t>173JFT0274</t>
  </si>
  <si>
    <t>173JMT0542</t>
  </si>
  <si>
    <t>173JMT0685</t>
  </si>
  <si>
    <t>173JMT1171</t>
  </si>
  <si>
    <t>173JMT0545</t>
  </si>
  <si>
    <t>173JFT1239</t>
  </si>
  <si>
    <t>173JMT1086</t>
  </si>
  <si>
    <t>173JMT1093</t>
  </si>
  <si>
    <t>173JMT0483</t>
  </si>
  <si>
    <t>173JMT0980</t>
  </si>
  <si>
    <t>173JFT0578</t>
  </si>
  <si>
    <t>173JMT1376</t>
  </si>
  <si>
    <t>173JMT0694</t>
  </si>
  <si>
    <t>173JMT1346</t>
  </si>
  <si>
    <t>173JMT1129</t>
  </si>
  <si>
    <t>173JFT0058</t>
  </si>
  <si>
    <t>173JMT1150</t>
  </si>
  <si>
    <t>173JMT0800</t>
  </si>
  <si>
    <t>173JMT1802</t>
  </si>
  <si>
    <t>173JFT0327</t>
  </si>
  <si>
    <t>173JMT0046</t>
  </si>
  <si>
    <t>173JMT0048</t>
  </si>
  <si>
    <t>173JMT0243</t>
  </si>
  <si>
    <t>173JMT0094</t>
  </si>
  <si>
    <t>173JMT0341</t>
  </si>
  <si>
    <t>173JFT0346</t>
  </si>
  <si>
    <t>173JMT0515</t>
  </si>
  <si>
    <t>173JMT1262</t>
  </si>
  <si>
    <t>173JMT0770</t>
  </si>
  <si>
    <t>162JMT1968</t>
  </si>
  <si>
    <t>173JMT0727</t>
  </si>
  <si>
    <t>173JMT0571</t>
  </si>
  <si>
    <t>173JFT0803</t>
  </si>
  <si>
    <t>173JMT0808</t>
  </si>
  <si>
    <t>173JMT0396</t>
  </si>
  <si>
    <t>173JMT0437</t>
  </si>
  <si>
    <t>173JMT0385</t>
  </si>
  <si>
    <t>173JMT1200</t>
  </si>
  <si>
    <t>173JMT0477</t>
  </si>
  <si>
    <t>173JMT0539</t>
  </si>
  <si>
    <t>173JMT3442</t>
  </si>
  <si>
    <t>173JFT0448</t>
  </si>
  <si>
    <t>173JMT1099</t>
  </si>
  <si>
    <t>173JFT0469</t>
  </si>
  <si>
    <t>173JFT0500</t>
  </si>
  <si>
    <t>173JMT1408</t>
  </si>
  <si>
    <t>173JFT2235</t>
  </si>
  <si>
    <t>173JFT1688</t>
  </si>
  <si>
    <t>173JMT2210</t>
  </si>
  <si>
    <t>173JMT0830</t>
  </si>
  <si>
    <t>173JMT1527</t>
  </si>
  <si>
    <t>173JMT2170</t>
  </si>
  <si>
    <t>173JFT2181</t>
  </si>
  <si>
    <t>173JMT0122</t>
  </si>
  <si>
    <t>173JMT0124</t>
  </si>
  <si>
    <t>173JMT0138</t>
  </si>
  <si>
    <t>173JMT1934</t>
  </si>
  <si>
    <t>173JFT1446</t>
  </si>
  <si>
    <t>173JMT2185</t>
  </si>
  <si>
    <t>173JMT1579</t>
  </si>
  <si>
    <t>173JFT1855</t>
  </si>
  <si>
    <t>173JFT0197</t>
  </si>
  <si>
    <t>173JMT2243</t>
  </si>
  <si>
    <t>173JMT2038</t>
  </si>
  <si>
    <t>173JFT0183</t>
  </si>
  <si>
    <t>173JMT1003</t>
  </si>
  <si>
    <t>173JFT1969</t>
  </si>
  <si>
    <t>173JMT2447</t>
  </si>
  <si>
    <t>173JMT0753</t>
  </si>
  <si>
    <t>173JMT0772</t>
  </si>
  <si>
    <t>173JMT0280</t>
  </si>
  <si>
    <t>173JMT0149</t>
  </si>
  <si>
    <t>173JMT2072</t>
  </si>
  <si>
    <t>173JMT0017</t>
  </si>
  <si>
    <t>173JMT2419</t>
  </si>
  <si>
    <t>173JMT1914</t>
  </si>
  <si>
    <t>173JMT2155</t>
  </si>
  <si>
    <t>173JMT0853</t>
  </si>
  <si>
    <t>173JFT0411</t>
  </si>
  <si>
    <t>173JFT0432</t>
  </si>
  <si>
    <t>173JFT2378</t>
  </si>
  <si>
    <t>173JMT1959</t>
  </si>
  <si>
    <t>173JMT1890</t>
  </si>
  <si>
    <t>171SMT1101</t>
  </si>
  <si>
    <t>173JFT0817</t>
  </si>
  <si>
    <t>173JFT0836</t>
  </si>
  <si>
    <t>173JMT1201</t>
  </si>
  <si>
    <t>173JMT1676</t>
  </si>
  <si>
    <t>173JMT2571</t>
  </si>
  <si>
    <t>173JFT0216</t>
  </si>
  <si>
    <t>173JMT1288</t>
  </si>
  <si>
    <t>173JFT1234</t>
  </si>
  <si>
    <t>173JMT2100</t>
  </si>
  <si>
    <t>173JMT0299</t>
  </si>
  <si>
    <t>173JFT1668</t>
  </si>
  <si>
    <t>173JMT1673</t>
  </si>
  <si>
    <t>173JFT0326</t>
  </si>
  <si>
    <t>171SMT0271</t>
  </si>
  <si>
    <t>173JMT0029</t>
  </si>
  <si>
    <t>173JMT2055</t>
  </si>
  <si>
    <t>173JMT0239</t>
  </si>
  <si>
    <t>173JMT1509</t>
  </si>
  <si>
    <t>173JMT1183</t>
  </si>
  <si>
    <t>173JFT0200</t>
  </si>
  <si>
    <t>173JMT1447</t>
  </si>
  <si>
    <t>173JFT2215</t>
  </si>
  <si>
    <t>173JMT2195</t>
  </si>
  <si>
    <t>173JMT0452</t>
  </si>
  <si>
    <t>173JFT1296</t>
  </si>
  <si>
    <t>173JFT1507</t>
  </si>
  <si>
    <t>173JFT1546</t>
  </si>
  <si>
    <t>173JFT1684</t>
  </si>
  <si>
    <t>173JMT1899</t>
  </si>
  <si>
    <t>173JMT0030</t>
  </si>
  <si>
    <t>173JFT1570</t>
  </si>
  <si>
    <t>173JFT1786</t>
  </si>
  <si>
    <t>173JMT0993</t>
  </si>
  <si>
    <t>173JMT1018</t>
  </si>
  <si>
    <t>173JMT1019</t>
  </si>
  <si>
    <t>173JMT2069</t>
  </si>
  <si>
    <t>173JMT1966</t>
  </si>
  <si>
    <t>173JFT0064</t>
  </si>
  <si>
    <t>173JMT1035</t>
  </si>
  <si>
    <t>173JMT1073</t>
  </si>
  <si>
    <t>173JFT2333</t>
  </si>
  <si>
    <t>173JMT1427</t>
  </si>
  <si>
    <t>173JMT2220</t>
  </si>
  <si>
    <t>171SMT2399</t>
  </si>
  <si>
    <t>173JMT1595</t>
  </si>
  <si>
    <t>173JMT1474</t>
  </si>
  <si>
    <t>173JFT2395</t>
  </si>
  <si>
    <t>173JMT0023</t>
  </si>
  <si>
    <t>173JMT1596</t>
  </si>
  <si>
    <t>173JMT1699</t>
  </si>
  <si>
    <t>173JMT1348</t>
  </si>
  <si>
    <t>173JMT2178</t>
  </si>
  <si>
    <t>173JMT0090</t>
  </si>
  <si>
    <t>173JMT1270</t>
  </si>
  <si>
    <t>173JMT0778</t>
  </si>
  <si>
    <t>173JFT0209</t>
  </si>
  <si>
    <t>173JMT0230</t>
  </si>
  <si>
    <t>173JMT0541</t>
  </si>
  <si>
    <t>173JMT2353</t>
  </si>
  <si>
    <t>173JFT1380</t>
  </si>
  <si>
    <t>173JMT1608</t>
  </si>
  <si>
    <t>173JFT0462</t>
  </si>
  <si>
    <t>173JMT2354</t>
  </si>
  <si>
    <t>173JMT2394</t>
  </si>
  <si>
    <t>173JMT2442</t>
  </si>
  <si>
    <t>173JFT0130</t>
  </si>
  <si>
    <t>173JMT0484</t>
  </si>
  <si>
    <t>173JMT0698</t>
  </si>
  <si>
    <t>173JFT2380</t>
  </si>
  <si>
    <t>173JFT2414</t>
  </si>
  <si>
    <t>173JFT0192</t>
  </si>
  <si>
    <t>173JFT0259</t>
  </si>
  <si>
    <t>173JFT0339</t>
  </si>
  <si>
    <t>173JMT0995</t>
  </si>
  <si>
    <t>173JMT1700</t>
  </si>
  <si>
    <t>173JMT0572</t>
  </si>
  <si>
    <t>173JMT1982</t>
  </si>
  <si>
    <t>173JFT2532</t>
  </si>
  <si>
    <t>173JMT0071</t>
  </si>
  <si>
    <t>173JMT0558</t>
  </si>
  <si>
    <t>173JMT0621</t>
  </si>
  <si>
    <t>173JMT2462</t>
  </si>
  <si>
    <t>173JFT2537</t>
  </si>
  <si>
    <t>173JMT1562</t>
  </si>
  <si>
    <t>173JMT1599</t>
  </si>
  <si>
    <t>173JMT1653</t>
  </si>
  <si>
    <t>173JMT3400</t>
  </si>
  <si>
    <t>173JMT0340</t>
  </si>
  <si>
    <t>173JFT0982</t>
  </si>
  <si>
    <t>173JMT2329</t>
  </si>
  <si>
    <t>173JMT1711</t>
  </si>
  <si>
    <t>173JMT0971</t>
  </si>
  <si>
    <t>173JFT2504</t>
  </si>
  <si>
    <t>173JFT0535</t>
  </si>
  <si>
    <t>173JFT0565</t>
  </si>
  <si>
    <t>173JFT0587</t>
  </si>
  <si>
    <t>173JMT0250</t>
  </si>
  <si>
    <t>174JMT0505</t>
  </si>
  <si>
    <t>173JMT0981</t>
  </si>
  <si>
    <t>173JMT2427</t>
  </si>
  <si>
    <t>173JFT2280</t>
  </si>
  <si>
    <t>173JMT2511</t>
  </si>
  <si>
    <t>173JFT1164</t>
  </si>
  <si>
    <t>173JMT1083</t>
  </si>
  <si>
    <t>173JFT1275</t>
  </si>
  <si>
    <t>173JMT2286</t>
  </si>
  <si>
    <t>173JFT2389</t>
  </si>
  <si>
    <t>173JMT2526</t>
  </si>
  <si>
    <t>173JMT0351</t>
  </si>
  <si>
    <t>173JMT0617</t>
  </si>
  <si>
    <t>173JMT0680</t>
  </si>
  <si>
    <t>173JMT0756</t>
  </si>
  <si>
    <t>173JMT0201</t>
  </si>
  <si>
    <t>173JMT0288</t>
  </si>
  <si>
    <t>173JMT1000</t>
  </si>
  <si>
    <t>173JFT2338</t>
  </si>
  <si>
    <t>173JMT2357</t>
  </si>
  <si>
    <t>173JFT2317</t>
  </si>
  <si>
    <t>173JMT0281</t>
  </si>
  <si>
    <t>173JMT1738</t>
  </si>
  <si>
    <t>173JMT1796</t>
  </si>
  <si>
    <t>173JFT1398</t>
  </si>
  <si>
    <t>173JMT0768</t>
  </si>
  <si>
    <t>173JMT0870</t>
  </si>
  <si>
    <t>173JMT0936</t>
  </si>
  <si>
    <t>173JMT1615</t>
  </si>
  <si>
    <t>173JMT1066</t>
  </si>
  <si>
    <t>173JMT0442</t>
  </si>
  <si>
    <t>173JMT1844</t>
  </si>
  <si>
    <t>173JMT1917</t>
  </si>
  <si>
    <t>173JMT0263</t>
  </si>
  <si>
    <t>174JMT0210</t>
  </si>
  <si>
    <t>173JMT0788</t>
  </si>
  <si>
    <t>173JMT1249</t>
  </si>
  <si>
    <t>173JMT0380</t>
  </si>
  <si>
    <t>173JMT0849</t>
  </si>
  <si>
    <t>173JMT0306</t>
  </si>
  <si>
    <t>173JMT0331</t>
  </si>
  <si>
    <t>173JFT1559</t>
  </si>
  <si>
    <t>173JMT1560</t>
  </si>
  <si>
    <t>173JMT1015</t>
  </si>
  <si>
    <t>173JFT1016</t>
  </si>
  <si>
    <t>173JFT0609</t>
  </si>
  <si>
    <t>173JMT0671</t>
  </si>
  <si>
    <t>173JMT0907</t>
  </si>
  <si>
    <t>173JMT0399</t>
  </si>
  <si>
    <t>173JMT1023</t>
  </si>
  <si>
    <t>173JMT1953</t>
  </si>
  <si>
    <t>173ME13143</t>
  </si>
  <si>
    <t>173ME13144</t>
  </si>
  <si>
    <t>173JMT3132</t>
  </si>
  <si>
    <t>173JME3065</t>
  </si>
  <si>
    <t>173JFT0350</t>
  </si>
  <si>
    <t>173JMT1632</t>
  </si>
  <si>
    <t>173JMT2010</t>
  </si>
  <si>
    <t>173JMT2132</t>
  </si>
  <si>
    <t>173JMT2153</t>
  </si>
  <si>
    <t>173JMT1693</t>
  </si>
  <si>
    <t>173JMT0248</t>
  </si>
  <si>
    <t>173JMT0264</t>
  </si>
  <si>
    <t>173JMT0451</t>
  </si>
  <si>
    <t>173JMT0458</t>
  </si>
  <si>
    <t>173JFT0085</t>
  </si>
  <si>
    <t>173JFT0118</t>
  </si>
  <si>
    <t>173JMT0413</t>
  </si>
  <si>
    <t>173JMT1354</t>
  </si>
  <si>
    <t>173JMT1118</t>
  </si>
  <si>
    <t>173JMT1279</t>
  </si>
  <si>
    <t>173JMT1866</t>
  </si>
  <si>
    <t>173JMT2723</t>
  </si>
  <si>
    <t>173JMT2963</t>
  </si>
  <si>
    <t>173JMT3001</t>
  </si>
  <si>
    <t>173JMT2970</t>
  </si>
  <si>
    <t>173JFT1525</t>
  </si>
  <si>
    <t>173JMT2788</t>
  </si>
  <si>
    <t>173JMT2862</t>
  </si>
  <si>
    <t>173JMT0526</t>
  </si>
  <si>
    <t>173JFT3073</t>
  </si>
  <si>
    <t>173JFT3075</t>
  </si>
  <si>
    <t>173JFT3113</t>
  </si>
  <si>
    <t>173JMT2630</t>
  </si>
  <si>
    <t>173JMT2032</t>
  </si>
  <si>
    <t>173JFT2254</t>
  </si>
  <si>
    <t>173JMT0975</t>
  </si>
  <si>
    <t>173JFT2811</t>
  </si>
  <si>
    <t>173JMT2822</t>
  </si>
  <si>
    <t>173JFT2959</t>
  </si>
  <si>
    <t>173JMT2665</t>
  </si>
  <si>
    <t>173JMT2667</t>
  </si>
  <si>
    <t>173JMT2680</t>
  </si>
  <si>
    <t>173JFT2528</t>
  </si>
  <si>
    <t>173JMT1145</t>
  </si>
  <si>
    <t>173JMT1967</t>
  </si>
  <si>
    <t>173JMT3072</t>
  </si>
  <si>
    <t>173JMT3124</t>
  </si>
  <si>
    <t>173JMT2599</t>
  </si>
  <si>
    <t>173JFT2756</t>
  </si>
  <si>
    <t>173JMT3120</t>
  </si>
  <si>
    <t>173JFT2738</t>
  </si>
  <si>
    <t>173JMT1153</t>
  </si>
  <si>
    <t>173JMT3151</t>
  </si>
  <si>
    <t>173JMT0913</t>
  </si>
  <si>
    <t>173JMT2763</t>
  </si>
  <si>
    <t>173JMT2767</t>
  </si>
  <si>
    <t>173JMT2808</t>
  </si>
  <si>
    <t>173JFT2966</t>
  </si>
  <si>
    <t>173JMT2955</t>
  </si>
  <si>
    <t>173JMT2644</t>
  </si>
  <si>
    <t>173JFT2725</t>
  </si>
  <si>
    <t>171SMT3391</t>
  </si>
  <si>
    <t>173JMT3257</t>
  </si>
  <si>
    <t>173JMT0582</t>
  </si>
  <si>
    <t>173JMT3252</t>
  </si>
  <si>
    <t>173JFT2307</t>
  </si>
  <si>
    <t>173JFT2474</t>
  </si>
  <si>
    <t>173JMT3006</t>
  </si>
  <si>
    <t>173JFT0823</t>
  </si>
  <si>
    <t>173JFT1069</t>
  </si>
  <si>
    <t>173JMT0422</t>
  </si>
  <si>
    <t>173JMT3090</t>
  </si>
  <si>
    <t>173JMT3455</t>
  </si>
  <si>
    <t>174JMT3143</t>
  </si>
  <si>
    <t>171SFT1285</t>
  </si>
  <si>
    <t>173JFT2646</t>
  </si>
  <si>
    <t>173JMT3161</t>
  </si>
  <si>
    <t>173JMT3169</t>
  </si>
  <si>
    <t>173JMT3324</t>
  </si>
  <si>
    <t>173JFT3312</t>
  </si>
  <si>
    <t>173JFT3327</t>
  </si>
  <si>
    <t>173JMT3445</t>
  </si>
  <si>
    <t>173JFT2658</t>
  </si>
  <si>
    <t>173JMT2663</t>
  </si>
  <si>
    <t>173JMT3446</t>
  </si>
  <si>
    <t>173JMT3440</t>
  </si>
  <si>
    <t>173JMT2600</t>
  </si>
  <si>
    <t>173JMT2669</t>
  </si>
  <si>
    <t>173JFT2673</t>
  </si>
  <si>
    <t>173JFT2594</t>
  </si>
  <si>
    <t>173JMT2710</t>
  </si>
  <si>
    <t>173JMT2849</t>
  </si>
  <si>
    <t>173JMT2886</t>
  </si>
  <si>
    <t>173JMT2184</t>
  </si>
  <si>
    <t>173JMT2163</t>
  </si>
  <si>
    <t>173ME13123</t>
  </si>
  <si>
    <t>173JMT1605</t>
  </si>
  <si>
    <t>173FE13138</t>
  </si>
  <si>
    <t>173ME13139</t>
  </si>
  <si>
    <t>173JMT2334</t>
  </si>
  <si>
    <t>173JMT2717</t>
  </si>
  <si>
    <t>173JMT2930</t>
  </si>
  <si>
    <t>173JMT3024</t>
  </si>
  <si>
    <t>173JMT2580</t>
  </si>
  <si>
    <t>174JMT2854</t>
  </si>
  <si>
    <t>173JMT3083</t>
  </si>
  <si>
    <t>173JFT0444</t>
  </si>
  <si>
    <t>173JFT0678</t>
  </si>
  <si>
    <t>173JFT1323</t>
  </si>
  <si>
    <t>173JFT2872</t>
  </si>
  <si>
    <t>173JFT3026</t>
  </si>
  <si>
    <t>173JMT3283</t>
  </si>
  <si>
    <t>173JMT3355</t>
  </si>
  <si>
    <t>173JFT2048</t>
  </si>
  <si>
    <t>173JFT2065</t>
  </si>
  <si>
    <t>173JFT2965</t>
  </si>
  <si>
    <t>173JMT2548</t>
  </si>
  <si>
    <t>173JMT3421</t>
  </si>
  <si>
    <t>173JMT3451</t>
  </si>
  <si>
    <t>173JMT3453</t>
  </si>
  <si>
    <t>173JMT3155</t>
  </si>
  <si>
    <t>173JFT0688</t>
  </si>
  <si>
    <t>173JMT1777</t>
  </si>
  <si>
    <t>173JFT2305</t>
  </si>
  <si>
    <t>173JMT2619</t>
  </si>
  <si>
    <t>173JFT3158</t>
  </si>
  <si>
    <t>173JMT2472</t>
  </si>
  <si>
    <t>173JMT2709</t>
  </si>
  <si>
    <t>173JFT0195</t>
  </si>
  <si>
    <t>173JMT0144</t>
  </si>
  <si>
    <t>173JMT0225</t>
  </si>
  <si>
    <t>173JMT0084</t>
  </si>
  <si>
    <t>173JMT0304</t>
  </si>
  <si>
    <t>173JFT2346</t>
  </si>
  <si>
    <t>173JFT2438</t>
  </si>
  <si>
    <t>173JMT1514</t>
  </si>
  <si>
    <t>173JFT1896</t>
  </si>
  <si>
    <t>173JMT2098</t>
  </si>
  <si>
    <t>173JFT2099</t>
  </si>
  <si>
    <t>173JMT1637</t>
  </si>
  <si>
    <t>171JMT1713</t>
  </si>
  <si>
    <t>173JMT1729</t>
  </si>
  <si>
    <t>173JMT0154</t>
  </si>
  <si>
    <t>173JFT0140</t>
  </si>
  <si>
    <t>173JFT1631</t>
  </si>
  <si>
    <t>173JMT1829</t>
  </si>
  <si>
    <t>173JMT2330</t>
  </si>
  <si>
    <t>173JMT2536</t>
  </si>
  <si>
    <t>173JMT2565</t>
  </si>
  <si>
    <t>173JMT2581</t>
  </si>
  <si>
    <t>173JMT2847</t>
  </si>
  <si>
    <t>173JFT2189</t>
  </si>
  <si>
    <t>173JMT0513</t>
  </si>
  <si>
    <t>173JMT2135</t>
  </si>
  <si>
    <t>173JFT2953</t>
  </si>
  <si>
    <t>173JMT3060</t>
  </si>
  <si>
    <t>173JMT3229</t>
  </si>
  <si>
    <t>173JMT1372</t>
  </si>
  <si>
    <t>173JMT2064</t>
  </si>
  <si>
    <t>173JFT2708</t>
  </si>
  <si>
    <t>173JFT2735</t>
  </si>
  <si>
    <t>173JMT0744</t>
  </si>
  <si>
    <t>173JMT2743</t>
  </si>
  <si>
    <t>173JMT0344</t>
  </si>
  <si>
    <t>173JFT0414</t>
  </si>
  <si>
    <t>173JMT1237</t>
  </si>
  <si>
    <t>173JMT3133</t>
  </si>
  <si>
    <t>173JMT3251</t>
  </si>
  <si>
    <t>173JMT0081</t>
  </si>
  <si>
    <t>173JMT0638</t>
  </si>
  <si>
    <t>173JMT0329</t>
  </si>
  <si>
    <t>173JMT2417</t>
  </si>
  <si>
    <t>173JMT2865</t>
  </si>
  <si>
    <t>173JMT3017</t>
  </si>
  <si>
    <t>173JMT3131</t>
  </si>
  <si>
    <t>173JMT3232</t>
  </si>
  <si>
    <t>173JMT3271</t>
  </si>
  <si>
    <t>173JMT2312</t>
  </si>
  <si>
    <t>173FE13140</t>
  </si>
  <si>
    <t>173ME13162</t>
  </si>
  <si>
    <t>173ME13166</t>
  </si>
  <si>
    <t>173ME13117</t>
  </si>
  <si>
    <t>173JMT3339</t>
  </si>
  <si>
    <t>173JMT2433</t>
  </si>
  <si>
    <t>173JMT0079</t>
  </si>
  <si>
    <t>173JMT1090</t>
  </si>
  <si>
    <t>173JMT1494</t>
  </si>
  <si>
    <t>173JFT3286</t>
  </si>
  <si>
    <t>173JMT2221</t>
  </si>
  <si>
    <t>173JMT2540</t>
  </si>
  <si>
    <t>173JMT0164</t>
  </si>
  <si>
    <t>173JFT0235</t>
  </si>
  <si>
    <t>173JMT0999</t>
  </si>
  <si>
    <t>173JMT1384</t>
  </si>
  <si>
    <t>173JMT1536</t>
  </si>
  <si>
    <t>173JMT2828</t>
  </si>
  <si>
    <t>173JFT3220</t>
  </si>
  <si>
    <t>173JFT2151</t>
  </si>
  <si>
    <t>173JMT2704</t>
  </si>
  <si>
    <t>173JMT0338</t>
  </si>
  <si>
    <t>173JMT1512</t>
  </si>
  <si>
    <t>173JFT1692</t>
  </si>
  <si>
    <t>173JFT1717</t>
  </si>
  <si>
    <t>173JMT1782</t>
  </si>
  <si>
    <t>173JMT2597</t>
  </si>
  <si>
    <t>171SMT3173</t>
  </si>
  <si>
    <t>173JMT2199</t>
  </si>
  <si>
    <t>173JMT1764</t>
  </si>
  <si>
    <t>173JMT0560</t>
  </si>
  <si>
    <t>173JFT0581</t>
  </si>
  <si>
    <t>173JFT1679</t>
  </si>
  <si>
    <t>173JFT0593</t>
  </si>
  <si>
    <t>173JMT1783</t>
  </si>
  <si>
    <t>173JMT2115</t>
  </si>
  <si>
    <t>173JMT0421</t>
  </si>
  <si>
    <t>173JFT2649</t>
  </si>
  <si>
    <t>173JMT2142</t>
  </si>
  <si>
    <t>173JFT0534</t>
  </si>
  <si>
    <t>173JMT2327</t>
  </si>
  <si>
    <t>173JFT1388</t>
  </si>
  <si>
    <t>173JMT2875</t>
  </si>
  <si>
    <t>173JMT1413</t>
  </si>
  <si>
    <t>173JFT2202</t>
  </si>
  <si>
    <t>173JMT1813</t>
  </si>
  <si>
    <t>173JFT0083</t>
  </si>
  <si>
    <t>173JMT3175</t>
  </si>
  <si>
    <t>173JFT0182</t>
  </si>
  <si>
    <t>173JFT1769</t>
  </si>
  <si>
    <t>173JMT2051</t>
  </si>
  <si>
    <t>173JMT0445</t>
  </si>
  <si>
    <t>173JMT1532</t>
  </si>
  <si>
    <t>173JFT1804</t>
  </si>
  <si>
    <t>173JMT0693</t>
  </si>
  <si>
    <t>173JFT3362</t>
  </si>
  <si>
    <t>173JME3014</t>
  </si>
  <si>
    <t>184JME3023</t>
  </si>
  <si>
    <t>195JME075</t>
  </si>
  <si>
    <t>195JME5076</t>
  </si>
  <si>
    <t>184JFT0677</t>
  </si>
  <si>
    <t>184JMT0116</t>
  </si>
  <si>
    <t>184JMT0296</t>
  </si>
  <si>
    <t>184JMT1105</t>
  </si>
  <si>
    <t>184JMT1498</t>
  </si>
  <si>
    <t>173JFT1092</t>
  </si>
  <si>
    <t>174JMT0376</t>
  </si>
  <si>
    <t>173JMT1246</t>
  </si>
  <si>
    <t>173JFT2702</t>
  </si>
  <si>
    <t>173JFT3285</t>
  </si>
  <si>
    <t>173JFT3439</t>
  </si>
  <si>
    <t>173JFT3368</t>
  </si>
  <si>
    <t>173JMT0165</t>
  </si>
  <si>
    <t>173JFT0550</t>
  </si>
  <si>
    <t>173JMT0362</t>
  </si>
  <si>
    <t>173JFT2945</t>
  </si>
  <si>
    <t>173JMT2951</t>
  </si>
  <si>
    <t>171SFT3031</t>
  </si>
  <si>
    <t>174JMT1163</t>
  </si>
  <si>
    <t>173JFT0232</t>
  </si>
  <si>
    <t>173JMT0880</t>
  </si>
  <si>
    <t>173JMT3365</t>
  </si>
  <si>
    <t>173JMT0364</t>
  </si>
  <si>
    <t>173JMT0509</t>
  </si>
  <si>
    <t>173JMT0629</t>
  </si>
  <si>
    <t>173JMT1045</t>
  </si>
  <si>
    <t>195JFE5069</t>
  </si>
  <si>
    <t>195JFE5070</t>
  </si>
  <si>
    <t>195JME5071</t>
  </si>
  <si>
    <t>195JFE5072</t>
  </si>
  <si>
    <t>195JFE5073</t>
  </si>
  <si>
    <t>173JMT1252</t>
  </si>
  <si>
    <t>173JMT3377</t>
  </si>
  <si>
    <t>173JMT3432</t>
  </si>
  <si>
    <t>173JMT3436</t>
  </si>
  <si>
    <t>173JFT0475</t>
  </si>
  <si>
    <t>173JFT1927</t>
  </si>
  <si>
    <t>173JMT1217</t>
  </si>
  <si>
    <t>173JMT3279</t>
  </si>
  <si>
    <t>173JFT2166</t>
  </si>
  <si>
    <t>173JMT0262</t>
  </si>
  <si>
    <t>173JMT0514</t>
  </si>
  <si>
    <t>173JFT0476</t>
  </si>
  <si>
    <t>173JMT0596</t>
  </si>
  <si>
    <t>183JMT0168</t>
  </si>
  <si>
    <t>184JMT2045</t>
  </si>
  <si>
    <t>184JMT2059</t>
  </si>
  <si>
    <t>184JMT0274</t>
  </si>
  <si>
    <t>184JMT1005</t>
  </si>
  <si>
    <t>184JMT1150</t>
  </si>
  <si>
    <t>184JMT1584</t>
  </si>
  <si>
    <t>184JFT1181</t>
  </si>
  <si>
    <t>184JFT1240</t>
  </si>
  <si>
    <t>184JFT2281</t>
  </si>
  <si>
    <t>184JMT3631</t>
  </si>
  <si>
    <t>184JMT3754</t>
  </si>
  <si>
    <t>182SFT3670</t>
  </si>
  <si>
    <t>184JMT3214</t>
  </si>
  <si>
    <t>184JMT3654</t>
  </si>
  <si>
    <t>184JFT3708</t>
  </si>
  <si>
    <t>184JMT0021</t>
  </si>
  <si>
    <t>184JFT3553</t>
  </si>
  <si>
    <t>184JFT3650</t>
  </si>
  <si>
    <t>184JFT0443</t>
  </si>
  <si>
    <t>184JFT1642</t>
  </si>
  <si>
    <t>184JMT2444</t>
  </si>
  <si>
    <t>184JFT2028</t>
  </si>
  <si>
    <t>184JFT2784</t>
  </si>
  <si>
    <t>184JFT0151</t>
  </si>
  <si>
    <t>184JMT3171</t>
  </si>
  <si>
    <t>184JMT2786</t>
  </si>
  <si>
    <t>184JFT1212</t>
  </si>
  <si>
    <t>184JFT3629</t>
  </si>
  <si>
    <t>184JFT2806</t>
  </si>
  <si>
    <t>184JFT3697</t>
  </si>
  <si>
    <t>184JMT3479</t>
  </si>
  <si>
    <t>173JMT0877</t>
  </si>
  <si>
    <t>151SFT3200</t>
  </si>
  <si>
    <t>161SMT3512</t>
  </si>
  <si>
    <t>172SMT1307</t>
  </si>
  <si>
    <t>10-7MT-243</t>
  </si>
  <si>
    <t>163JMT1401</t>
  </si>
  <si>
    <t>172SMT2755</t>
  </si>
  <si>
    <t>1611MT4769</t>
  </si>
  <si>
    <t>161SFT1349</t>
  </si>
  <si>
    <t>161SMT0062</t>
  </si>
  <si>
    <t>161SMT3429</t>
  </si>
  <si>
    <t>161SMT2336</t>
  </si>
  <si>
    <t>161SFT0888</t>
  </si>
  <si>
    <t>161SFT1163</t>
  </si>
  <si>
    <t>161SMT0015</t>
  </si>
  <si>
    <t>161SMT0063</t>
  </si>
  <si>
    <t>131SMT3219</t>
  </si>
  <si>
    <t>161SMT0465</t>
  </si>
  <si>
    <t>161SMT1390</t>
  </si>
  <si>
    <t>163JMT3409</t>
  </si>
  <si>
    <t>161SMT3465</t>
  </si>
  <si>
    <t>163JMT0896</t>
  </si>
  <si>
    <t>161SMT1886</t>
  </si>
  <si>
    <t>163JMT3517</t>
  </si>
  <si>
    <t>161SMT1315</t>
  </si>
  <si>
    <t>161SMT0966</t>
  </si>
  <si>
    <t>161SMT1354</t>
  </si>
  <si>
    <t>161SMT1942</t>
  </si>
  <si>
    <t>161SMT2324</t>
  </si>
  <si>
    <t>163JMT0168</t>
  </si>
  <si>
    <t>163JMT2611</t>
  </si>
  <si>
    <t>163JMT3244</t>
  </si>
  <si>
    <t>161SMT0228</t>
  </si>
  <si>
    <t>163JMT1189</t>
  </si>
  <si>
    <t>172SFT0246</t>
  </si>
  <si>
    <t>163JMT3811</t>
  </si>
  <si>
    <t>1611FT4773</t>
  </si>
  <si>
    <t>161SMT3376</t>
  </si>
  <si>
    <t>161SMT0131</t>
  </si>
  <si>
    <t>151SMT1747</t>
  </si>
  <si>
    <t>17271M4799</t>
  </si>
  <si>
    <t>161SFT2287</t>
  </si>
  <si>
    <t>161SMT0419</t>
  </si>
  <si>
    <t>161SFT0128</t>
  </si>
  <si>
    <t>161SFT0909</t>
  </si>
  <si>
    <t>174JFT2479</t>
  </si>
  <si>
    <t>163JFT3256</t>
  </si>
  <si>
    <t>161SFT0868</t>
  </si>
  <si>
    <t>161SFT0135</t>
  </si>
  <si>
    <t>164JFTB307</t>
  </si>
  <si>
    <t>164JMTB114</t>
  </si>
  <si>
    <t>164JMTB213</t>
  </si>
  <si>
    <t>164JFTB001</t>
  </si>
  <si>
    <t>163JMTB303</t>
  </si>
  <si>
    <t>164JMTB310</t>
  </si>
  <si>
    <t>164JFTB052</t>
  </si>
  <si>
    <t>164JMTB097</t>
  </si>
  <si>
    <t>164JFTB305</t>
  </si>
  <si>
    <t>164JMTB076</t>
  </si>
  <si>
    <t>164JMTB311</t>
  </si>
  <si>
    <t>164JMTB308</t>
  </si>
  <si>
    <t>16461FB304</t>
  </si>
  <si>
    <t>184JFTB691</t>
  </si>
  <si>
    <t>184JMTB635</t>
  </si>
  <si>
    <t>184JMTB700</t>
  </si>
  <si>
    <t>184JFTB209</t>
  </si>
  <si>
    <t>184JMTB698</t>
  </si>
  <si>
    <t>184JFTB076</t>
  </si>
  <si>
    <t>174JMTB545</t>
  </si>
  <si>
    <t>184JFTB578</t>
  </si>
  <si>
    <t>184JMTB251</t>
  </si>
  <si>
    <t>184JFTB177</t>
  </si>
  <si>
    <t>184JFTB026</t>
  </si>
  <si>
    <t>184JMTB712</t>
  </si>
  <si>
    <t>184JMTB345</t>
  </si>
  <si>
    <t>184JFTB665</t>
  </si>
  <si>
    <t>184JMTB208</t>
  </si>
  <si>
    <t>184JFTB061</t>
  </si>
  <si>
    <t>184JFTB324</t>
  </si>
  <si>
    <t>184JMTB523</t>
  </si>
  <si>
    <t>184JMTB633</t>
  </si>
  <si>
    <t>174JFTB013</t>
  </si>
  <si>
    <t>174JFTB216</t>
  </si>
  <si>
    <t>174JFEB590</t>
  </si>
  <si>
    <t>184JFEB436</t>
  </si>
  <si>
    <t>174JFTB007</t>
  </si>
  <si>
    <t>174JFTB148</t>
  </si>
  <si>
    <t>174JFTB566</t>
  </si>
  <si>
    <t>174JFTB108</t>
  </si>
  <si>
    <t>184JFEB396</t>
  </si>
  <si>
    <t>174JFTB492</t>
  </si>
  <si>
    <t>174JMTB437</t>
  </si>
  <si>
    <t>174JFTB463</t>
  </si>
  <si>
    <t>174JFTB103</t>
  </si>
  <si>
    <t>174JFTB325</t>
  </si>
  <si>
    <t>174JFTB570</t>
  </si>
  <si>
    <t>174JMTB576</t>
  </si>
  <si>
    <t>174JMTB024</t>
  </si>
  <si>
    <t>174JMTB345</t>
  </si>
  <si>
    <t>174JFTB402</t>
  </si>
  <si>
    <t>184JMTB516</t>
  </si>
  <si>
    <t>184JMTB551</t>
  </si>
  <si>
    <t>184JMTB252</t>
  </si>
  <si>
    <t>184JFTB583</t>
  </si>
  <si>
    <t>184JFTB553</t>
  </si>
  <si>
    <t>184JMTB317</t>
  </si>
  <si>
    <t>184JMTB276</t>
  </si>
  <si>
    <t>184JMTB647</t>
  </si>
  <si>
    <t>184JMTB339</t>
  </si>
  <si>
    <t>184JFTB079</t>
  </si>
  <si>
    <t>184JFTB596</t>
  </si>
  <si>
    <t>184JMTB351</t>
  </si>
  <si>
    <t>184JMTB598</t>
  </si>
  <si>
    <t>183JMTB132</t>
  </si>
  <si>
    <t>184JFTB601</t>
  </si>
  <si>
    <t>184JMTB281</t>
  </si>
  <si>
    <t>184JFTB028</t>
  </si>
  <si>
    <t>184JFTB043</t>
  </si>
  <si>
    <t>184JFEB323</t>
  </si>
  <si>
    <t>184JMTB490</t>
  </si>
  <si>
    <t>184JMTB671</t>
  </si>
  <si>
    <t>184JMTB342</t>
  </si>
  <si>
    <t>184JFTB249</t>
  </si>
  <si>
    <t>184JFTB600</t>
  </si>
  <si>
    <t>184JMTB149</t>
  </si>
  <si>
    <t>184JMTB269</t>
  </si>
  <si>
    <t>174JMTB464</t>
  </si>
  <si>
    <t>184JFTB044</t>
  </si>
  <si>
    <t>184JFTB092</t>
  </si>
  <si>
    <t>184JMTB638</t>
  </si>
  <si>
    <t>184JMTB566</t>
  </si>
  <si>
    <t>174JFTB364</t>
  </si>
  <si>
    <t>174JFTB461</t>
  </si>
  <si>
    <t>174JMTB587</t>
  </si>
  <si>
    <t>174JMTB394</t>
  </si>
  <si>
    <t>174JFTB276</t>
  </si>
  <si>
    <t>174JFTB482</t>
  </si>
  <si>
    <t>174JMTB233</t>
  </si>
  <si>
    <t>174JMTB202</t>
  </si>
  <si>
    <t>174JFTB335</t>
  </si>
  <si>
    <t>174JMTB406</t>
  </si>
  <si>
    <t>174JMTB367</t>
  </si>
  <si>
    <t>174JFTB555</t>
  </si>
  <si>
    <t>174JFTB339</t>
  </si>
  <si>
    <t>174JMTB023</t>
  </si>
  <si>
    <t>174JMTB496</t>
  </si>
  <si>
    <t>174JMTB348</t>
  </si>
  <si>
    <t>174JMTB457</t>
  </si>
  <si>
    <t>174JMTB439</t>
  </si>
  <si>
    <t>184JMTB489</t>
  </si>
  <si>
    <t>184JMTB025</t>
  </si>
  <si>
    <t>184JFTB137</t>
  </si>
  <si>
    <t>184JFTB029</t>
  </si>
  <si>
    <t>184JMTB123</t>
  </si>
  <si>
    <t>184JMTB576</t>
  </si>
  <si>
    <t>184JMTB724</t>
  </si>
  <si>
    <t>184JMTB575</t>
  </si>
  <si>
    <t>184JMTB554</t>
  </si>
  <si>
    <t>161JMTB087</t>
  </si>
  <si>
    <t>171JFE427</t>
  </si>
  <si>
    <t>171JMTB449</t>
  </si>
  <si>
    <t>171JFTB166</t>
  </si>
  <si>
    <t>171JFTB171</t>
  </si>
  <si>
    <t>171JMTB312</t>
  </si>
  <si>
    <t>171JMTB504</t>
  </si>
  <si>
    <t>171JMTB416</t>
  </si>
  <si>
    <t>171JFTB061</t>
  </si>
  <si>
    <t>181JMEB694</t>
  </si>
  <si>
    <t>171JMTB254</t>
  </si>
  <si>
    <t>182JFTB359</t>
  </si>
  <si>
    <t>171JMTB227</t>
  </si>
  <si>
    <t>171JFTB338</t>
  </si>
  <si>
    <t>171JFTB410</t>
  </si>
  <si>
    <t>171JMTB479</t>
  </si>
  <si>
    <t>171JMTB183</t>
  </si>
  <si>
    <t>171JFTB179</t>
  </si>
  <si>
    <t>171JMTB553</t>
  </si>
  <si>
    <t>171JFTB480</t>
  </si>
  <si>
    <t>171JFTB255</t>
  </si>
  <si>
    <t>193FTB1263</t>
  </si>
  <si>
    <t>171JFTB430</t>
  </si>
  <si>
    <t>171JFTB322</t>
  </si>
  <si>
    <t>171JMTB028</t>
  </si>
  <si>
    <t>171JFTB299</t>
  </si>
  <si>
    <t>171JMEB539</t>
  </si>
  <si>
    <t>171JFTB484</t>
  </si>
  <si>
    <t>171JMTB282</t>
  </si>
  <si>
    <t>171JMTB056</t>
  </si>
  <si>
    <t>171JMTB126</t>
  </si>
  <si>
    <t>171JMTB260</t>
  </si>
  <si>
    <t>171JMTB026</t>
  </si>
  <si>
    <t>171JFTB123</t>
  </si>
  <si>
    <t>171JMTB565</t>
  </si>
  <si>
    <t>171JFTB128</t>
  </si>
  <si>
    <t>182JMTB429</t>
  </si>
  <si>
    <t>182JMTB556</t>
  </si>
  <si>
    <t>193JMTB150</t>
  </si>
  <si>
    <t>171JMTB283</t>
  </si>
  <si>
    <t>171JMTB346</t>
  </si>
  <si>
    <t>171JFTB105</t>
  </si>
  <si>
    <t>171JFTB089</t>
  </si>
  <si>
    <t>171JMTB213</t>
  </si>
  <si>
    <t>171JFTB601</t>
  </si>
  <si>
    <t>171JMTB524</t>
  </si>
  <si>
    <t>193JFTB862</t>
  </si>
  <si>
    <t>171JMTB292</t>
  </si>
  <si>
    <t>171JMTB543</t>
  </si>
  <si>
    <t>171JFTB301</t>
  </si>
  <si>
    <t>171JFTB421</t>
  </si>
  <si>
    <t>171JMTB068</t>
  </si>
  <si>
    <t>171JMTB145</t>
  </si>
  <si>
    <t>171JFTB210</t>
  </si>
  <si>
    <t>171JMTB393</t>
  </si>
  <si>
    <t>171JFTB144</t>
  </si>
  <si>
    <t>171JMTB340</t>
  </si>
  <si>
    <t>171JFTB173</t>
  </si>
  <si>
    <t>171JMTB501</t>
  </si>
  <si>
    <t>171JMTB096</t>
  </si>
  <si>
    <t>171JMTB400</t>
  </si>
  <si>
    <t>171JFTB399</t>
  </si>
  <si>
    <t>171JMTB031</t>
  </si>
  <si>
    <t>171JFTB159</t>
  </si>
  <si>
    <t>171JMTB248</t>
  </si>
  <si>
    <t>171JFTB221</t>
  </si>
  <si>
    <t>181JMTB646</t>
  </si>
  <si>
    <t>171JMTB084</t>
  </si>
  <si>
    <t>171JMTB328</t>
  </si>
  <si>
    <t>171JFTB225</t>
  </si>
  <si>
    <t>171JFTB286</t>
  </si>
  <si>
    <t>171JFTB015</t>
  </si>
  <si>
    <t>193FTB1270</t>
  </si>
  <si>
    <t>171JMTB161</t>
  </si>
  <si>
    <t>171JFTB352</t>
  </si>
  <si>
    <t>171JFTB344</t>
  </si>
  <si>
    <t>171JMTB287</t>
  </si>
  <si>
    <t>171JFTB032</t>
  </si>
  <si>
    <t>171JMTB165</t>
  </si>
  <si>
    <t>171JFTB454</t>
  </si>
  <si>
    <t>171JMTB078</t>
  </si>
  <si>
    <t>171JMTB316</t>
  </si>
  <si>
    <t>171JMTB120</t>
  </si>
  <si>
    <t>181JMEB695</t>
  </si>
  <si>
    <t>161JMTB286</t>
  </si>
  <si>
    <t>161JMTB273</t>
  </si>
  <si>
    <t>161JFTB149</t>
  </si>
  <si>
    <t>161JMTB035</t>
  </si>
  <si>
    <t>161JFTB081</t>
  </si>
  <si>
    <t>161JMTB216</t>
  </si>
  <si>
    <t>161JMTB285</t>
  </si>
  <si>
    <t>161JMTB212</t>
  </si>
  <si>
    <t>161JFTB089</t>
  </si>
  <si>
    <t>161JFTB103</t>
  </si>
  <si>
    <t>161JFTB004</t>
  </si>
  <si>
    <t>161JFTB120</t>
  </si>
  <si>
    <t>161JMTB122</t>
  </si>
  <si>
    <t>183JMTB682</t>
  </si>
  <si>
    <t>183JMTB531</t>
  </si>
  <si>
    <t>161JMTB275</t>
  </si>
  <si>
    <t>161JMTB189</t>
  </si>
  <si>
    <t>161JMTB110</t>
  </si>
  <si>
    <t>161JFTB116</t>
  </si>
  <si>
    <t>161JFTB139</t>
  </si>
  <si>
    <t>161JFTB266</t>
  </si>
  <si>
    <t>161JMTB107</t>
  </si>
  <si>
    <t>161JFTB260</t>
  </si>
  <si>
    <t>161JFTB002</t>
  </si>
  <si>
    <t>161JFTB256</t>
  </si>
  <si>
    <t>161JFTB046</t>
  </si>
  <si>
    <t>161JFTB257</t>
  </si>
  <si>
    <t>161JFTB252</t>
  </si>
  <si>
    <t>161JMTB146</t>
  </si>
  <si>
    <t>161JMTB007</t>
  </si>
  <si>
    <t>161JMTB302</t>
  </si>
  <si>
    <t>161JMTB295</t>
  </si>
  <si>
    <t>161JFTB254</t>
  </si>
  <si>
    <t>161JMTB058</t>
  </si>
  <si>
    <t>161JFTB259</t>
  </si>
  <si>
    <t>161JMTB020</t>
  </si>
  <si>
    <t>161JFTB003</t>
  </si>
  <si>
    <t>161JMTB272</t>
  </si>
  <si>
    <t>161JMTB045</t>
  </si>
  <si>
    <t>161JMTB044</t>
  </si>
  <si>
    <t>161JMTB064</t>
  </si>
  <si>
    <t>161JFTB094</t>
  </si>
  <si>
    <t>161JFTB109</t>
  </si>
  <si>
    <t>161JMTB296</t>
  </si>
  <si>
    <t>161JFTB253</t>
  </si>
  <si>
    <t>161JMTB292</t>
  </si>
  <si>
    <t>171JFTB107</t>
  </si>
  <si>
    <t>171JFTB204</t>
  </si>
  <si>
    <t>171JMTB178</t>
  </si>
  <si>
    <t>161JMTB291</t>
  </si>
  <si>
    <t>171JMEB436</t>
  </si>
  <si>
    <t>171JFTB403</t>
  </si>
  <si>
    <t>171JMTB592</t>
  </si>
  <si>
    <t>171JFTB097</t>
  </si>
  <si>
    <t>171JMTB585</t>
  </si>
  <si>
    <t>171JMTB595</t>
  </si>
  <si>
    <t>171JFTB376</t>
  </si>
  <si>
    <t>171JMTB377</t>
  </si>
  <si>
    <t>161JFTB067</t>
  </si>
  <si>
    <t>171JMTB549</t>
  </si>
  <si>
    <t>161JFTB258</t>
  </si>
  <si>
    <t>171JMTB481</t>
  </si>
  <si>
    <t>161JMTB299</t>
  </si>
  <si>
    <t>161JMTB267</t>
  </si>
  <si>
    <t>171JFTB382</t>
  </si>
  <si>
    <t>171JMTB277</t>
  </si>
  <si>
    <t>171JFTB043</t>
  </si>
  <si>
    <t>171JFTB113</t>
  </si>
  <si>
    <t>171JMTB073</t>
  </si>
  <si>
    <t>171JMTB279</t>
  </si>
  <si>
    <t>171JFTB044</t>
  </si>
  <si>
    <t>171JMTB274</t>
  </si>
  <si>
    <t>171JMTB559</t>
  </si>
  <si>
    <t>171JFTB323</t>
  </si>
  <si>
    <t>171JFTB230</t>
  </si>
  <si>
    <t>171JMTB414</t>
  </si>
  <si>
    <t>171JFTB373</t>
  </si>
  <si>
    <t>171JMTB309</t>
  </si>
  <si>
    <t>171JMTB154</t>
  </si>
  <si>
    <t>171JMTB334</t>
  </si>
  <si>
    <t>171JFTB060</t>
  </si>
  <si>
    <t>171JFTB002</t>
  </si>
  <si>
    <t>171JFTB169</t>
  </si>
  <si>
    <t>171JMTB381</t>
  </si>
  <si>
    <t>171JFTB537</t>
  </si>
  <si>
    <t>171JFTB093</t>
  </si>
  <si>
    <t>171JFTB408</t>
  </si>
  <si>
    <t>171JMTB460</t>
  </si>
  <si>
    <t>171JMTB228</t>
  </si>
  <si>
    <t>161JMTB106</t>
  </si>
  <si>
    <t>161JFTB229</t>
  </si>
  <si>
    <t>161JMTB282</t>
  </si>
  <si>
    <t>161JFTB264</t>
  </si>
  <si>
    <t>161JMTB268</t>
  </si>
  <si>
    <t>161JMTB071</t>
  </si>
  <si>
    <t>161JMTB206</t>
  </si>
  <si>
    <t>161JMTB202</t>
  </si>
  <si>
    <t>161JMTB289</t>
  </si>
  <si>
    <t>161JMTB095</t>
  </si>
  <si>
    <t>161JMTB281</t>
  </si>
  <si>
    <t>161JFTB019</t>
  </si>
  <si>
    <t>161JMTB277</t>
  </si>
  <si>
    <t>161JMTB300</t>
  </si>
  <si>
    <t>161JMTB221</t>
  </si>
  <si>
    <t>161JFTB079</t>
  </si>
  <si>
    <t>161JFTB090</t>
  </si>
  <si>
    <t>161JMTB034</t>
  </si>
  <si>
    <t>161JMTB271</t>
  </si>
  <si>
    <t>161JMTB280</t>
  </si>
  <si>
    <t>172JMTB157</t>
  </si>
  <si>
    <t>161JMTB016</t>
  </si>
  <si>
    <t>161JFTB069</t>
  </si>
  <si>
    <t>161JFTB006</t>
  </si>
  <si>
    <t>161JMTB269</t>
  </si>
  <si>
    <t>161JMTB270</t>
  </si>
  <si>
    <t>161JMTB301</t>
  </si>
  <si>
    <t>161JFTB251</t>
  </si>
  <si>
    <t>161JFTB220</t>
  </si>
  <si>
    <t>161JMTB215</t>
  </si>
  <si>
    <t>161JMTB279</t>
  </si>
  <si>
    <t>161JMTB284</t>
  </si>
  <si>
    <t>163JFT0745</t>
  </si>
  <si>
    <t>172SMT0590</t>
  </si>
  <si>
    <t>161SMT1422</t>
  </si>
  <si>
    <t>161SFT2697</t>
  </si>
  <si>
    <t>161SMT3226</t>
  </si>
  <si>
    <t>151SFT3773</t>
  </si>
  <si>
    <t>151SMT2395</t>
  </si>
  <si>
    <t>1411MT4640</t>
  </si>
  <si>
    <t>161SMT2200</t>
  </si>
  <si>
    <t>151SFT3449</t>
  </si>
  <si>
    <t>161SMT0623</t>
  </si>
  <si>
    <t>161SMT0527</t>
  </si>
  <si>
    <t>153JFT0905</t>
  </si>
  <si>
    <t>17271M4811</t>
  </si>
  <si>
    <t>1611MT4771</t>
  </si>
  <si>
    <t>1411FT4741</t>
  </si>
  <si>
    <t>161SMT2520</t>
  </si>
  <si>
    <t>151SMT2764</t>
  </si>
  <si>
    <t>161SFT0872</t>
  </si>
  <si>
    <t>161SMT0367</t>
  </si>
  <si>
    <t>161SMT1284</t>
  </si>
  <si>
    <t>151SMT0437</t>
  </si>
  <si>
    <t>172SFT3236</t>
  </si>
  <si>
    <t>163JMT3737</t>
  </si>
  <si>
    <t>172SFT2283</t>
  </si>
  <si>
    <t>161SFT0421</t>
  </si>
  <si>
    <t>1611MT4772</t>
  </si>
  <si>
    <t>1611MT4775</t>
  </si>
  <si>
    <t>161SFT1176</t>
  </si>
  <si>
    <t>161SMT0290</t>
  </si>
  <si>
    <t>161SMT3787</t>
  </si>
  <si>
    <t>161SMT0239</t>
  </si>
  <si>
    <t>161SFT0335</t>
  </si>
  <si>
    <t>162SMT2857</t>
  </si>
  <si>
    <t>161SMT3661</t>
  </si>
  <si>
    <t>161SMT0284</t>
  </si>
  <si>
    <t>151SFT0524</t>
  </si>
  <si>
    <t>161SMT1486</t>
  </si>
  <si>
    <t>161SMT3689</t>
  </si>
  <si>
    <t>161SMT3903</t>
  </si>
  <si>
    <t>161SMT3206</t>
  </si>
  <si>
    <t>1611FT4774</t>
  </si>
  <si>
    <t>161SMT3926</t>
  </si>
  <si>
    <t>161SMT3910</t>
  </si>
  <si>
    <t>17271M4786</t>
  </si>
  <si>
    <t>151SMT1641</t>
  </si>
  <si>
    <t>161SMT1915</t>
  </si>
  <si>
    <t>161SFT0753</t>
  </si>
  <si>
    <t>161SMT1655</t>
  </si>
  <si>
    <t>161SMT2542</t>
  </si>
  <si>
    <t>1411MT4605</t>
  </si>
  <si>
    <t>1611MT4767</t>
  </si>
  <si>
    <t>1411MT4643</t>
  </si>
  <si>
    <t>151SMT3544</t>
  </si>
  <si>
    <t>163JMT2947</t>
  </si>
  <si>
    <t>161SMT2544</t>
  </si>
  <si>
    <t>163JMT3022</t>
  </si>
  <si>
    <t>161SMT0986</t>
  </si>
  <si>
    <t>151SFT2391</t>
  </si>
  <si>
    <t>161SMT1736</t>
  </si>
  <si>
    <t>161SMT0215</t>
  </si>
  <si>
    <t>163JMT2563</t>
  </si>
  <si>
    <t>161SMT3080</t>
  </si>
  <si>
    <t>172SMT3414</t>
  </si>
  <si>
    <t>161SMT0360</t>
  </si>
  <si>
    <t>161SMT0183</t>
  </si>
  <si>
    <t>161SFT3913</t>
  </si>
  <si>
    <t>163JMT2640</t>
  </si>
  <si>
    <t>163JMT0514</t>
  </si>
  <si>
    <t>161SMT3384</t>
  </si>
  <si>
    <t>151SFT1474</t>
  </si>
  <si>
    <t>161SMT2692</t>
  </si>
  <si>
    <t>164JMT3076</t>
  </si>
  <si>
    <t>17271F4794</t>
  </si>
  <si>
    <t>153JFT3024</t>
  </si>
  <si>
    <t>161SMT1049</t>
  </si>
  <si>
    <t>161SMT0477</t>
  </si>
  <si>
    <t>163JFT3753</t>
  </si>
  <si>
    <t>161SMT0755</t>
  </si>
  <si>
    <t>172SMT1347</t>
  </si>
  <si>
    <t>161SMT0701</t>
  </si>
  <si>
    <t>161SMT0846</t>
  </si>
  <si>
    <t>161SFT1211</t>
  </si>
  <si>
    <t>161SMT2045</t>
  </si>
  <si>
    <t>172SMT0608</t>
  </si>
  <si>
    <t>172SFT2812</t>
  </si>
  <si>
    <t>161SMT1303</t>
  </si>
  <si>
    <t>161SMT3145</t>
  </si>
  <si>
    <t>172SMT2435</t>
  </si>
  <si>
    <t>161SMT1235</t>
  </si>
  <si>
    <t>161SFT0341</t>
  </si>
  <si>
    <t>153JMT1805</t>
  </si>
  <si>
    <t>Bahaaeddine</t>
  </si>
  <si>
    <t>Radhwen</t>
  </si>
  <si>
    <t>KHARRAT</t>
  </si>
  <si>
    <t>Imed</t>
  </si>
  <si>
    <t>HMADI</t>
  </si>
  <si>
    <t>Amine</t>
  </si>
  <si>
    <t>BEN MIMOUN</t>
  </si>
  <si>
    <t>Ahmed Amine</t>
  </si>
  <si>
    <t>AL FALAH</t>
  </si>
  <si>
    <t>Ismail</t>
  </si>
  <si>
    <t>Ichraf</t>
  </si>
  <si>
    <t>TKA</t>
  </si>
  <si>
    <t>Slim</t>
  </si>
  <si>
    <t>Aymen</t>
  </si>
  <si>
    <t>CHETALI</t>
  </si>
  <si>
    <t>Hiba</t>
  </si>
  <si>
    <t>MECHICHI</t>
  </si>
  <si>
    <t>Chokri</t>
  </si>
  <si>
    <t>Hamadi</t>
  </si>
  <si>
    <t>HEMDANE</t>
  </si>
  <si>
    <t>Omar</t>
  </si>
  <si>
    <t>SLAMA</t>
  </si>
  <si>
    <t>Ahmed</t>
  </si>
  <si>
    <t>NEJAH</t>
  </si>
  <si>
    <t>Achraf</t>
  </si>
  <si>
    <t>Alaeddine</t>
  </si>
  <si>
    <t>ACHACH</t>
  </si>
  <si>
    <t>Ali</t>
  </si>
  <si>
    <t>HRAIRI</t>
  </si>
  <si>
    <t>Mohamed Anouar</t>
  </si>
  <si>
    <t>BEN FATHALLAH</t>
  </si>
  <si>
    <t>Oussama</t>
  </si>
  <si>
    <t>Mohamed aymen</t>
  </si>
  <si>
    <t>Saidi</t>
  </si>
  <si>
    <t>Mohamed Elafif</t>
  </si>
  <si>
    <t>Nadia</t>
  </si>
  <si>
    <t>Yahya</t>
  </si>
  <si>
    <t>Dhouha</t>
  </si>
  <si>
    <t>Sofian</t>
  </si>
  <si>
    <t>Skander</t>
  </si>
  <si>
    <t>BOUHIJA</t>
  </si>
  <si>
    <t>Mayssa</t>
  </si>
  <si>
    <t>Mouin</t>
  </si>
  <si>
    <t>Leith</t>
  </si>
  <si>
    <t>Mohamed</t>
  </si>
  <si>
    <t>Melek</t>
  </si>
  <si>
    <t>Mahdi</t>
  </si>
  <si>
    <t>Habib</t>
  </si>
  <si>
    <t>BELAID</t>
  </si>
  <si>
    <t>Koussay</t>
  </si>
  <si>
    <t>BOUDHIBA</t>
  </si>
  <si>
    <t>Ilhem</t>
  </si>
  <si>
    <t>Famata Alpha Sekou</t>
  </si>
  <si>
    <t>Rania</t>
  </si>
  <si>
    <t>Ghazi</t>
  </si>
  <si>
    <t>BOUKHARI</t>
  </si>
  <si>
    <t>Eskander</t>
  </si>
  <si>
    <t>Mohamed Moez</t>
  </si>
  <si>
    <t>MOKDECH</t>
  </si>
  <si>
    <t>Mouhamed</t>
  </si>
  <si>
    <t>BOUGATF</t>
  </si>
  <si>
    <t>Nidhal</t>
  </si>
  <si>
    <t>Imene</t>
  </si>
  <si>
    <t>NAIFAR</t>
  </si>
  <si>
    <t>Sirine</t>
  </si>
  <si>
    <t>MAJOUL</t>
  </si>
  <si>
    <t>Abdeljalil</t>
  </si>
  <si>
    <t>DABOUSSI</t>
  </si>
  <si>
    <t>Yousri</t>
  </si>
  <si>
    <t>ZAAFOURI</t>
  </si>
  <si>
    <t>Yoldez</t>
  </si>
  <si>
    <t>Yessine</t>
  </si>
  <si>
    <t>Aziz</t>
  </si>
  <si>
    <t>Linda</t>
  </si>
  <si>
    <t>Aicha</t>
  </si>
  <si>
    <t>MENAA</t>
  </si>
  <si>
    <t>Mohamed Mondher</t>
  </si>
  <si>
    <t>BELAKHEL</t>
  </si>
  <si>
    <t>Mohamed fedi</t>
  </si>
  <si>
    <t>TCHALLA</t>
  </si>
  <si>
    <t>Awo Edy Sabine</t>
  </si>
  <si>
    <t>Dorra</t>
  </si>
  <si>
    <t>ABDOULI</t>
  </si>
  <si>
    <t>Adem</t>
  </si>
  <si>
    <t>KASRAOUI</t>
  </si>
  <si>
    <t>Chahnez</t>
  </si>
  <si>
    <t>Alaedine</t>
  </si>
  <si>
    <t>IL BANNEY</t>
  </si>
  <si>
    <t>Haithem</t>
  </si>
  <si>
    <t>Abdelkarim</t>
  </si>
  <si>
    <t>Hedi</t>
  </si>
  <si>
    <t>JABOU</t>
  </si>
  <si>
    <t>SALY</t>
  </si>
  <si>
    <t>OTHMANI</t>
  </si>
  <si>
    <t>Elyes</t>
  </si>
  <si>
    <t>NOUIRA</t>
  </si>
  <si>
    <t>Houssem</t>
  </si>
  <si>
    <t>Mattar</t>
  </si>
  <si>
    <t>Selim</t>
  </si>
  <si>
    <t>KHEDIRA</t>
  </si>
  <si>
    <t>Ghada</t>
  </si>
  <si>
    <t>Sarah</t>
  </si>
  <si>
    <t>AKROUT</t>
  </si>
  <si>
    <t>Haifa</t>
  </si>
  <si>
    <t>Fedi</t>
  </si>
  <si>
    <t>Blanche</t>
  </si>
  <si>
    <t>NFENE MBADINGA</t>
  </si>
  <si>
    <t>Ylan Christopher</t>
  </si>
  <si>
    <t>ELFIDHA</t>
  </si>
  <si>
    <t>Tesnim</t>
  </si>
  <si>
    <t>Iheb</t>
  </si>
  <si>
    <t>BOUKHTIOUA</t>
  </si>
  <si>
    <t>Mohamed Salim</t>
  </si>
  <si>
    <t>Lobna</t>
  </si>
  <si>
    <t>TORCHENI</t>
  </si>
  <si>
    <t>SAHNOUN</t>
  </si>
  <si>
    <t>Firas</t>
  </si>
  <si>
    <t>SMIDI</t>
  </si>
  <si>
    <t>Mohamed Habib</t>
  </si>
  <si>
    <t>Zied</t>
  </si>
  <si>
    <t>Riadh</t>
  </si>
  <si>
    <t>HNIA</t>
  </si>
  <si>
    <t>M'hamed</t>
  </si>
  <si>
    <t>BOSCHER</t>
  </si>
  <si>
    <t>Edouard Marc Antoine</t>
  </si>
  <si>
    <t>Nejmeddine</t>
  </si>
  <si>
    <t>TABIB</t>
  </si>
  <si>
    <t>Nadèje</t>
  </si>
  <si>
    <t>Jawhar</t>
  </si>
  <si>
    <t>M'RAD</t>
  </si>
  <si>
    <t>Mohamed mehdi</t>
  </si>
  <si>
    <t>Mohamed Dhia</t>
  </si>
  <si>
    <t>LATIRI</t>
  </si>
  <si>
    <t>Kais Youssef</t>
  </si>
  <si>
    <t>MAHERSIA</t>
  </si>
  <si>
    <t>Khalil</t>
  </si>
  <si>
    <t>Louay</t>
  </si>
  <si>
    <t>AZZABI</t>
  </si>
  <si>
    <t>BERRAZAGA</t>
  </si>
  <si>
    <t>Kais</t>
  </si>
  <si>
    <t>MOUAFFAK</t>
  </si>
  <si>
    <t>Marouane</t>
  </si>
  <si>
    <t>M'BARKY</t>
  </si>
  <si>
    <t>Rym</t>
  </si>
  <si>
    <t>Amir</t>
  </si>
  <si>
    <t>GHADHOUN</t>
  </si>
  <si>
    <t>Farouk</t>
  </si>
  <si>
    <t>KHANFIR</t>
  </si>
  <si>
    <t>Sofien</t>
  </si>
  <si>
    <t>Meriam</t>
  </si>
  <si>
    <t>BOUWAZRA</t>
  </si>
  <si>
    <t>Chamseddine</t>
  </si>
  <si>
    <t>MALLOULI</t>
  </si>
  <si>
    <t>Kerem</t>
  </si>
  <si>
    <t>HEME MOUSSA</t>
  </si>
  <si>
    <t>Ahmed Hemahou Ellah</t>
  </si>
  <si>
    <t>Mohamed El Arbi</t>
  </si>
  <si>
    <t>CHOK</t>
  </si>
  <si>
    <t>LAOUINI</t>
  </si>
  <si>
    <t>Sofiene</t>
  </si>
  <si>
    <t>Barbouche</t>
  </si>
  <si>
    <t>Zeineb</t>
  </si>
  <si>
    <t>MIMOUNA</t>
  </si>
  <si>
    <t>Emna</t>
  </si>
  <si>
    <t>DA</t>
  </si>
  <si>
    <t>Cheun Anthony Cédric</t>
  </si>
  <si>
    <t>COULIBALY</t>
  </si>
  <si>
    <t>Brehima</t>
  </si>
  <si>
    <t>BOUJMIL</t>
  </si>
  <si>
    <t>Mariem</t>
  </si>
  <si>
    <t>BAMROUA</t>
  </si>
  <si>
    <t>Dhia Eddine</t>
  </si>
  <si>
    <t>BEN NEJMA</t>
  </si>
  <si>
    <t>MSAAD</t>
  </si>
  <si>
    <t>Ghassen</t>
  </si>
  <si>
    <t>HAMANI</t>
  </si>
  <si>
    <t>Makrem</t>
  </si>
  <si>
    <t>Mohamed Aziz</t>
  </si>
  <si>
    <t>Nadim</t>
  </si>
  <si>
    <t>HBAIEB</t>
  </si>
  <si>
    <t>Anis</t>
  </si>
  <si>
    <t>CHIBA</t>
  </si>
  <si>
    <t>Alaa</t>
  </si>
  <si>
    <t>TARZI</t>
  </si>
  <si>
    <t>Youssef</t>
  </si>
  <si>
    <t>Hajer</t>
  </si>
  <si>
    <t>MAALI</t>
  </si>
  <si>
    <t>LAYOUNI</t>
  </si>
  <si>
    <t>SAHMIM</t>
  </si>
  <si>
    <t>Dhia</t>
  </si>
  <si>
    <t>BAKHTI</t>
  </si>
  <si>
    <t>Anas</t>
  </si>
  <si>
    <t>Mohamed Mahdi</t>
  </si>
  <si>
    <t>BENNECIB</t>
  </si>
  <si>
    <t>Mohamed Ghayth</t>
  </si>
  <si>
    <t>Rayen</t>
  </si>
  <si>
    <t>BEN JEDDOU</t>
  </si>
  <si>
    <t>Heythem</t>
  </si>
  <si>
    <t>REGGUI</t>
  </si>
  <si>
    <t>Nadhem</t>
  </si>
  <si>
    <t>DOUSS</t>
  </si>
  <si>
    <t>Nihel</t>
  </si>
  <si>
    <t>FENINA</t>
  </si>
  <si>
    <t>Malek</t>
  </si>
  <si>
    <t>GLID</t>
  </si>
  <si>
    <t>Marwen</t>
  </si>
  <si>
    <t>Talel</t>
  </si>
  <si>
    <t>Nibrasse</t>
  </si>
  <si>
    <t>KASTALLI</t>
  </si>
  <si>
    <t>ABDELJAOUAD</t>
  </si>
  <si>
    <t>Sarra</t>
  </si>
  <si>
    <t>ZMERLI</t>
  </si>
  <si>
    <t>Mohamed Jihed</t>
  </si>
  <si>
    <t>RIMANI</t>
  </si>
  <si>
    <t>Ines</t>
  </si>
  <si>
    <t>Mohamed Ali</t>
  </si>
  <si>
    <t>GMACH</t>
  </si>
  <si>
    <t>Samar</t>
  </si>
  <si>
    <t>Wael</t>
  </si>
  <si>
    <t>Hamza</t>
  </si>
  <si>
    <t>TAIEB</t>
  </si>
  <si>
    <t>Nada</t>
  </si>
  <si>
    <t>ENDHIF</t>
  </si>
  <si>
    <t>Jobran Khalile</t>
  </si>
  <si>
    <t>BEN MLOUKA</t>
  </si>
  <si>
    <t>KRIAA</t>
  </si>
  <si>
    <t>Chihebeddine</t>
  </si>
  <si>
    <t>LAHMAR</t>
  </si>
  <si>
    <t>Lynda</t>
  </si>
  <si>
    <t>CHANDOUL</t>
  </si>
  <si>
    <t>Wejdène</t>
  </si>
  <si>
    <t>Walid</t>
  </si>
  <si>
    <t>Faten</t>
  </si>
  <si>
    <t>BERRAHAL</t>
  </si>
  <si>
    <t>MOSLAH</t>
  </si>
  <si>
    <t>Yassine</t>
  </si>
  <si>
    <t>LADJEMI</t>
  </si>
  <si>
    <t>CHERBIB</t>
  </si>
  <si>
    <t>Mohamed Amine</t>
  </si>
  <si>
    <t>Rafaa</t>
  </si>
  <si>
    <t>Mohamed Wajih</t>
  </si>
  <si>
    <t>JOUIROU</t>
  </si>
  <si>
    <t>Yasmine</t>
  </si>
  <si>
    <t>Jihéne</t>
  </si>
  <si>
    <t>SMIRI</t>
  </si>
  <si>
    <t>Imen</t>
  </si>
  <si>
    <t>LATRACH</t>
  </si>
  <si>
    <t>Fatma</t>
  </si>
  <si>
    <t>BAGHDADI</t>
  </si>
  <si>
    <t>KHOUFI</t>
  </si>
  <si>
    <t>Wissem</t>
  </si>
  <si>
    <t>REGUIGUI</t>
  </si>
  <si>
    <t>Mohamed Badis</t>
  </si>
  <si>
    <t>ZORGATI</t>
  </si>
  <si>
    <t>BOUGATEF</t>
  </si>
  <si>
    <t>BETTAYEB</t>
  </si>
  <si>
    <t>Nour Elhouda</t>
  </si>
  <si>
    <t>CHARRADA</t>
  </si>
  <si>
    <t>Abir</t>
  </si>
  <si>
    <t>Mohamed Oussema</t>
  </si>
  <si>
    <t>ZAAFRANE</t>
  </si>
  <si>
    <t>HAFI</t>
  </si>
  <si>
    <t>Nessrine</t>
  </si>
  <si>
    <t>DHIF</t>
  </si>
  <si>
    <t>Moez</t>
  </si>
  <si>
    <t>MAALEJ</t>
  </si>
  <si>
    <t>BELLAZI</t>
  </si>
  <si>
    <t>Meryam</t>
  </si>
  <si>
    <t>Karim</t>
  </si>
  <si>
    <t>Ihebeddine</t>
  </si>
  <si>
    <t>BEN HADJ KHALED</t>
  </si>
  <si>
    <t>Wassim</t>
  </si>
  <si>
    <t>ABDELHAFIDH</t>
  </si>
  <si>
    <t>WANNEN</t>
  </si>
  <si>
    <t>Nourhene</t>
  </si>
  <si>
    <t>Yacine</t>
  </si>
  <si>
    <t>Sami</t>
  </si>
  <si>
    <t>MERHABANE</t>
  </si>
  <si>
    <t>Said</t>
  </si>
  <si>
    <t>HAJ ROMDHANE</t>
  </si>
  <si>
    <t>ben hsouna</t>
  </si>
  <si>
    <t>chaima</t>
  </si>
  <si>
    <t>SADFI</t>
  </si>
  <si>
    <t>Mohamed Ghassen</t>
  </si>
  <si>
    <t>MILI</t>
  </si>
  <si>
    <t>Hassen</t>
  </si>
  <si>
    <t>Souha</t>
  </si>
  <si>
    <t>FROUJA</t>
  </si>
  <si>
    <t>Abdelkader</t>
  </si>
  <si>
    <t>BELHADJ YOUNES</t>
  </si>
  <si>
    <t>Loua</t>
  </si>
  <si>
    <t>Kmar</t>
  </si>
  <si>
    <t>JMAL</t>
  </si>
  <si>
    <t>Hazem</t>
  </si>
  <si>
    <t>BERRICH</t>
  </si>
  <si>
    <t>Chiheb</t>
  </si>
  <si>
    <t>Balkis</t>
  </si>
  <si>
    <t>GHARBI DIT MESKI</t>
  </si>
  <si>
    <t>Hattab</t>
  </si>
  <si>
    <t>SKHIRI</t>
  </si>
  <si>
    <t>ASFOURI</t>
  </si>
  <si>
    <t>GATRI</t>
  </si>
  <si>
    <t>FAKHFAKH</t>
  </si>
  <si>
    <t>Nourchene</t>
  </si>
  <si>
    <t>Eya</t>
  </si>
  <si>
    <t>HAJLAOUI</t>
  </si>
  <si>
    <t>Idriss</t>
  </si>
  <si>
    <t>Yassine Mahmoud</t>
  </si>
  <si>
    <t>RAJAH</t>
  </si>
  <si>
    <t>Olfa</t>
  </si>
  <si>
    <t>Bilel</t>
  </si>
  <si>
    <t>Thameur</t>
  </si>
  <si>
    <t>BEN SALEH</t>
  </si>
  <si>
    <t>ALLOUCHE</t>
  </si>
  <si>
    <t>OUERDI</t>
  </si>
  <si>
    <t>HMANDI</t>
  </si>
  <si>
    <t>Omaima</t>
  </si>
  <si>
    <t>DEROUICHE</t>
  </si>
  <si>
    <t>Amal</t>
  </si>
  <si>
    <t>METHNENI</t>
  </si>
  <si>
    <t>Sahar</t>
  </si>
  <si>
    <t>Oumayma</t>
  </si>
  <si>
    <t>Houaida</t>
  </si>
  <si>
    <t>MIDANI</t>
  </si>
  <si>
    <t>CHEMLALI</t>
  </si>
  <si>
    <t>Jihed</t>
  </si>
  <si>
    <t>EL WAFI</t>
  </si>
  <si>
    <t>Besbes</t>
  </si>
  <si>
    <t>KHASKHOUSSY</t>
  </si>
  <si>
    <t>Ghaieth</t>
  </si>
  <si>
    <t>TAKALI</t>
  </si>
  <si>
    <t>Mohamed Youssef</t>
  </si>
  <si>
    <t>TMAR</t>
  </si>
  <si>
    <t>SOUIBGUI</t>
  </si>
  <si>
    <t>KHEDHIRI</t>
  </si>
  <si>
    <t>Saifeddine</t>
  </si>
  <si>
    <t>Houssem Neji</t>
  </si>
  <si>
    <t>Noureddine</t>
  </si>
  <si>
    <t>Achref</t>
  </si>
  <si>
    <t>Yasser Aziz</t>
  </si>
  <si>
    <t>Rami</t>
  </si>
  <si>
    <t>Alaa Eddine</t>
  </si>
  <si>
    <t>ABOURAKHA</t>
  </si>
  <si>
    <t>Walaa</t>
  </si>
  <si>
    <t>DAHMANI</t>
  </si>
  <si>
    <t>Guirat</t>
  </si>
  <si>
    <t>Balkiss</t>
  </si>
  <si>
    <t>WAHBI</t>
  </si>
  <si>
    <t>LAYEB</t>
  </si>
  <si>
    <t>Mohamed Samih</t>
  </si>
  <si>
    <t>BASLY</t>
  </si>
  <si>
    <t>MAGHRAOUI</t>
  </si>
  <si>
    <t>Yosri</t>
  </si>
  <si>
    <t>MASTOURI</t>
  </si>
  <si>
    <t>LEBDI</t>
  </si>
  <si>
    <t>Raef</t>
  </si>
  <si>
    <t>Mohamed Oussama</t>
  </si>
  <si>
    <t>MOURIA</t>
  </si>
  <si>
    <t>Nayer</t>
  </si>
  <si>
    <t>ESSAFI</t>
  </si>
  <si>
    <t>MASTOURA</t>
  </si>
  <si>
    <t>FATHALLAH</t>
  </si>
  <si>
    <t>Mootez</t>
  </si>
  <si>
    <t>BECHRAOUI</t>
  </si>
  <si>
    <t>Bessem</t>
  </si>
  <si>
    <t>Mehdi</t>
  </si>
  <si>
    <t>BEN OSMAN</t>
  </si>
  <si>
    <t>BENSAID</t>
  </si>
  <si>
    <t>EL HAMMI</t>
  </si>
  <si>
    <t>HAJ SASSI</t>
  </si>
  <si>
    <t>Rahma</t>
  </si>
  <si>
    <t>KHALFA</t>
  </si>
  <si>
    <t>OUAJA</t>
  </si>
  <si>
    <t>Molka</t>
  </si>
  <si>
    <t>SAOUD</t>
  </si>
  <si>
    <t>Salma</t>
  </si>
  <si>
    <t>ALTAHER</t>
  </si>
  <si>
    <t>Maha</t>
  </si>
  <si>
    <t>ZEHANI</t>
  </si>
  <si>
    <t>Sinda</t>
  </si>
  <si>
    <t>Wiem</t>
  </si>
  <si>
    <t>Sadok</t>
  </si>
  <si>
    <t>BIKIE MBIDA</t>
  </si>
  <si>
    <t>Jean</t>
  </si>
  <si>
    <t>AYEDI</t>
  </si>
  <si>
    <t>BHIRI</t>
  </si>
  <si>
    <t>Aziza</t>
  </si>
  <si>
    <t>Jasser</t>
  </si>
  <si>
    <t>Ahmed Brahim</t>
  </si>
  <si>
    <t>CHOUAIB</t>
  </si>
  <si>
    <t>Emir</t>
  </si>
  <si>
    <t>Mohamed Slim Ahan</t>
  </si>
  <si>
    <t>DRIRA</t>
  </si>
  <si>
    <t>DAOUDI</t>
  </si>
  <si>
    <t>Mahmoud</t>
  </si>
  <si>
    <t>Siwar</t>
  </si>
  <si>
    <t>Bedis</t>
  </si>
  <si>
    <t>CHIBANI</t>
  </si>
  <si>
    <t>Kanaan</t>
  </si>
  <si>
    <t>Brahim</t>
  </si>
  <si>
    <t>Mohamed Ridha</t>
  </si>
  <si>
    <t>SOUOP FOGUE</t>
  </si>
  <si>
    <t>Loïc</t>
  </si>
  <si>
    <t>ABOUDI MEBOM</t>
  </si>
  <si>
    <t>Emmanuel Claude</t>
  </si>
  <si>
    <t>DAOUAS</t>
  </si>
  <si>
    <t>MOKNI</t>
  </si>
  <si>
    <t>BOUARROUJ</t>
  </si>
  <si>
    <t>BOUSBIH</t>
  </si>
  <si>
    <t>AMIRI</t>
  </si>
  <si>
    <t>Hejer</t>
  </si>
  <si>
    <t>ACHICH</t>
  </si>
  <si>
    <t>CHABBEB</t>
  </si>
  <si>
    <t>SDIRI</t>
  </si>
  <si>
    <t>CHOUAYA</t>
  </si>
  <si>
    <t>Lokmen</t>
  </si>
  <si>
    <t>Mohamed Mortadha</t>
  </si>
  <si>
    <t>Fakher</t>
  </si>
  <si>
    <t>KHAYOU</t>
  </si>
  <si>
    <t>Mohamed Rafed</t>
  </si>
  <si>
    <t>Hedi Marouen</t>
  </si>
  <si>
    <t>MHENNAOUI</t>
  </si>
  <si>
    <t>BehaEddine</t>
  </si>
  <si>
    <t>TEBESSI</t>
  </si>
  <si>
    <t>Nassreddine</t>
  </si>
  <si>
    <t>MAHDOUANI</t>
  </si>
  <si>
    <t>FOURATI</t>
  </si>
  <si>
    <t>Nassim</t>
  </si>
  <si>
    <t>BEL ARBI</t>
  </si>
  <si>
    <t>Nawfel</t>
  </si>
  <si>
    <t>NAIJA</t>
  </si>
  <si>
    <t>Majd</t>
  </si>
  <si>
    <t>RABAAOUI</t>
  </si>
  <si>
    <t>CHENANE</t>
  </si>
  <si>
    <t>Sidne</t>
  </si>
  <si>
    <t>SY</t>
  </si>
  <si>
    <t>Mohamed Lemine</t>
  </si>
  <si>
    <t>KEBOU DJEUFO</t>
  </si>
  <si>
    <t>Laurel Toussaint</t>
  </si>
  <si>
    <t>GALAI</t>
  </si>
  <si>
    <t>Faycal</t>
  </si>
  <si>
    <t>KHADRA</t>
  </si>
  <si>
    <t>Darine</t>
  </si>
  <si>
    <t>CHAAR</t>
  </si>
  <si>
    <t>BEN AICHA</t>
  </si>
  <si>
    <t>ELMOKHTAR</t>
  </si>
  <si>
    <t>Mohamed Raed</t>
  </si>
  <si>
    <t>Sidi Abdalla</t>
  </si>
  <si>
    <t>DIEUTOSS</t>
  </si>
  <si>
    <t>TEDDY KEVIN</t>
  </si>
  <si>
    <t>EMERIC BRANDON</t>
  </si>
  <si>
    <t>GHAOUAR</t>
  </si>
  <si>
    <t>Radhouen</t>
  </si>
  <si>
    <t>BRAIEK</t>
  </si>
  <si>
    <t>Chaima</t>
  </si>
  <si>
    <t>Nader</t>
  </si>
  <si>
    <t>KARRAY</t>
  </si>
  <si>
    <t>BACCARY</t>
  </si>
  <si>
    <t>NFISSI</t>
  </si>
  <si>
    <t>CHADLY</t>
  </si>
  <si>
    <t>Sana</t>
  </si>
  <si>
    <t>MIDINI</t>
  </si>
  <si>
    <t>Ahlem</t>
  </si>
  <si>
    <t>Imène</t>
  </si>
  <si>
    <t>Wijden</t>
  </si>
  <si>
    <t>Shema</t>
  </si>
  <si>
    <t>SOUAB</t>
  </si>
  <si>
    <t>Mohamed Ghazi</t>
  </si>
  <si>
    <t>Hela</t>
  </si>
  <si>
    <t>Mtimet</t>
  </si>
  <si>
    <t>AFDHAL</t>
  </si>
  <si>
    <t>Arima</t>
  </si>
  <si>
    <t>Fares</t>
  </si>
  <si>
    <t>Anouar</t>
  </si>
  <si>
    <t>BARBOU</t>
  </si>
  <si>
    <t>Jihene</t>
  </si>
  <si>
    <t>KHAYATI</t>
  </si>
  <si>
    <t>Baha</t>
  </si>
  <si>
    <t>NAJAR</t>
  </si>
  <si>
    <t>Narimen</t>
  </si>
  <si>
    <t>Mohamed Radhi</t>
  </si>
  <si>
    <t>DAGDOUG</t>
  </si>
  <si>
    <t>NAOUAR</t>
  </si>
  <si>
    <t>Ryhem</t>
  </si>
  <si>
    <t>GABSI</t>
  </si>
  <si>
    <t>Houssemeddine</t>
  </si>
  <si>
    <t>SAADANI</t>
  </si>
  <si>
    <t>Montassar</t>
  </si>
  <si>
    <t>Ilyes</t>
  </si>
  <si>
    <t>Soumaya</t>
  </si>
  <si>
    <t>BERRIMA</t>
  </si>
  <si>
    <t>Mohamed Nacer</t>
  </si>
  <si>
    <t>ZOMITI</t>
  </si>
  <si>
    <t>Chayma</t>
  </si>
  <si>
    <t>Takwa</t>
  </si>
  <si>
    <t>JREBI</t>
  </si>
  <si>
    <t>Marwa</t>
  </si>
  <si>
    <t>Touko Fameni</t>
  </si>
  <si>
    <t>Gaël Michel</t>
  </si>
  <si>
    <t>Ettien Kamenan Lauris Gervais</t>
  </si>
  <si>
    <t>SAYADI</t>
  </si>
  <si>
    <t>Khaoula</t>
  </si>
  <si>
    <t>MOUMNI</t>
  </si>
  <si>
    <t>Meryem</t>
  </si>
  <si>
    <t>BEN OUAHMA</t>
  </si>
  <si>
    <t>BETTABESSI</t>
  </si>
  <si>
    <t>Fedy</t>
  </si>
  <si>
    <t>Bahaeddine</t>
  </si>
  <si>
    <t>Najah</t>
  </si>
  <si>
    <t>Mohamed Lamine</t>
  </si>
  <si>
    <t>Maroua</t>
  </si>
  <si>
    <t>Sabrine</t>
  </si>
  <si>
    <t>LACHTAR</t>
  </si>
  <si>
    <t>Rayda</t>
  </si>
  <si>
    <t>ABED</t>
  </si>
  <si>
    <t>Cyrine</t>
  </si>
  <si>
    <t>LAHMER</t>
  </si>
  <si>
    <t>MAGHZAOUI</t>
  </si>
  <si>
    <t>Lazher</t>
  </si>
  <si>
    <t>SKIMA</t>
  </si>
  <si>
    <t>Themer</t>
  </si>
  <si>
    <t>TARCHOUNA</t>
  </si>
  <si>
    <t>Maissa</t>
  </si>
  <si>
    <t>BEN GAMRA</t>
  </si>
  <si>
    <t>Akram</t>
  </si>
  <si>
    <t>BACCARI</t>
  </si>
  <si>
    <t>Hamdi</t>
  </si>
  <si>
    <t>ZOUGHLAMI</t>
  </si>
  <si>
    <t>Haythem</t>
  </si>
  <si>
    <t>Rihab</t>
  </si>
  <si>
    <t>KHOUADJA</t>
  </si>
  <si>
    <t>Nesrine</t>
  </si>
  <si>
    <t>ARGOUBI</t>
  </si>
  <si>
    <t>Mohamed Yassine</t>
  </si>
  <si>
    <t>BEN HMIDA LAKHAL</t>
  </si>
  <si>
    <t>Khaled</t>
  </si>
  <si>
    <t>Emira</t>
  </si>
  <si>
    <t>BEN ALAYET</t>
  </si>
  <si>
    <t>Zouhour</t>
  </si>
  <si>
    <t>FTOUHI</t>
  </si>
  <si>
    <t>Salmen</t>
  </si>
  <si>
    <t>MOUROU</t>
  </si>
  <si>
    <t>MILADI</t>
  </si>
  <si>
    <t>Jihen</t>
  </si>
  <si>
    <t>BELLAHIRICH</t>
  </si>
  <si>
    <t>Helmi</t>
  </si>
  <si>
    <t>Arbia</t>
  </si>
  <si>
    <t>Safa</t>
  </si>
  <si>
    <t>BOUKHCHANA</t>
  </si>
  <si>
    <t>Abdelhedi</t>
  </si>
  <si>
    <t>Takoua</t>
  </si>
  <si>
    <t>FALLEH</t>
  </si>
  <si>
    <t>Farah</t>
  </si>
  <si>
    <t>Azza</t>
  </si>
  <si>
    <t>BRAIKI</t>
  </si>
  <si>
    <t>Ahmed Radhi</t>
  </si>
  <si>
    <t>BACHAGHA</t>
  </si>
  <si>
    <t>HIDOURI</t>
  </si>
  <si>
    <t>BEN FADHEL</t>
  </si>
  <si>
    <t>DRISS</t>
  </si>
  <si>
    <t>Taha</t>
  </si>
  <si>
    <t>Ons</t>
  </si>
  <si>
    <t>SOKKAH</t>
  </si>
  <si>
    <t>Fakhreddine</t>
  </si>
  <si>
    <t>Wajdi</t>
  </si>
  <si>
    <t>BELHADJ AMOR</t>
  </si>
  <si>
    <t>WAHADA</t>
  </si>
  <si>
    <t>BEN DAHMANE</t>
  </si>
  <si>
    <t>KRIMI</t>
  </si>
  <si>
    <t>Souhail</t>
  </si>
  <si>
    <t>ZOUBEIDI</t>
  </si>
  <si>
    <t>MARZOUK</t>
  </si>
  <si>
    <t>Mohamed Said</t>
  </si>
  <si>
    <t>Chakib</t>
  </si>
  <si>
    <t>KADER</t>
  </si>
  <si>
    <t>Ramy</t>
  </si>
  <si>
    <t>HENTATI</t>
  </si>
  <si>
    <t>BENNOUR</t>
  </si>
  <si>
    <t>Rabii</t>
  </si>
  <si>
    <t>Taher</t>
  </si>
  <si>
    <t>BORNI</t>
  </si>
  <si>
    <t>FOUZAI</t>
  </si>
  <si>
    <t>EL GHOUL</t>
  </si>
  <si>
    <t>Tarek</t>
  </si>
  <si>
    <t>LAHSOUMI</t>
  </si>
  <si>
    <t>Monia</t>
  </si>
  <si>
    <t>Seifeddine</t>
  </si>
  <si>
    <t>Balsam</t>
  </si>
  <si>
    <t>EL MILI</t>
  </si>
  <si>
    <t>Tawfik</t>
  </si>
  <si>
    <t>Mouhamed Hedi</t>
  </si>
  <si>
    <t>ZEMZEMI</t>
  </si>
  <si>
    <t>ABDENNADHER</t>
  </si>
  <si>
    <t>CHAMAKHI</t>
  </si>
  <si>
    <t>MIRAOUI</t>
  </si>
  <si>
    <t>DARDOURI</t>
  </si>
  <si>
    <t>Wafa</t>
  </si>
  <si>
    <t>LENGLIZ</t>
  </si>
  <si>
    <t>JAMI</t>
  </si>
  <si>
    <t>Kamel</t>
  </si>
  <si>
    <t>SOUARI</t>
  </si>
  <si>
    <t>Ameni</t>
  </si>
  <si>
    <t>M'SAAD</t>
  </si>
  <si>
    <t>M'Hammed</t>
  </si>
  <si>
    <t>SOMAI</t>
  </si>
  <si>
    <t>BERGAOUI</t>
  </si>
  <si>
    <t>Seif</t>
  </si>
  <si>
    <t>Raed</t>
  </si>
  <si>
    <t>Saif Eddine</t>
  </si>
  <si>
    <t>Mohamed Khaled</t>
  </si>
  <si>
    <t>MUMBANZA NGOY</t>
  </si>
  <si>
    <t>Marie Alice</t>
  </si>
  <si>
    <t>BEN MALEK CHERIF</t>
  </si>
  <si>
    <t>BEN OUIRANE</t>
  </si>
  <si>
    <t>Youssri</t>
  </si>
  <si>
    <t>Mariam</t>
  </si>
  <si>
    <t>NJAIMI</t>
  </si>
  <si>
    <t>Ahmed Naceur</t>
  </si>
  <si>
    <t>BLAIECH</t>
  </si>
  <si>
    <t>CHTARA</t>
  </si>
  <si>
    <t>Bader</t>
  </si>
  <si>
    <t>Nouha</t>
  </si>
  <si>
    <t>CHATTI</t>
  </si>
  <si>
    <t>LAAMARI</t>
  </si>
  <si>
    <t>BEZRATI</t>
  </si>
  <si>
    <t>Mohammed Aziz</t>
  </si>
  <si>
    <t>HIDOUSSI</t>
  </si>
  <si>
    <t>BORGI</t>
  </si>
  <si>
    <t>BENABDERRAHMEN</t>
  </si>
  <si>
    <t>ELLOUZE</t>
  </si>
  <si>
    <t>ZAABOUTI</t>
  </si>
  <si>
    <t>Lina</t>
  </si>
  <si>
    <t>ALKHEMIR</t>
  </si>
  <si>
    <t>SOUABNI</t>
  </si>
  <si>
    <t>Oumaima</t>
  </si>
  <si>
    <t>Mohamed Akrem</t>
  </si>
  <si>
    <t>TATOUH</t>
  </si>
  <si>
    <t>DAHEM</t>
  </si>
  <si>
    <t>BELLAZREG</t>
  </si>
  <si>
    <t>Mohamed Ahmed</t>
  </si>
  <si>
    <t>EL HMANDI</t>
  </si>
  <si>
    <t>MUFTI</t>
  </si>
  <si>
    <t>Feriel</t>
  </si>
  <si>
    <t>BARRED</t>
  </si>
  <si>
    <t>MHIRSI</t>
  </si>
  <si>
    <t>Oussema</t>
  </si>
  <si>
    <t>BARBOUCHI</t>
  </si>
  <si>
    <t>Nour</t>
  </si>
  <si>
    <t>EL OMRANI</t>
  </si>
  <si>
    <t>BEN DHIA</t>
  </si>
  <si>
    <t>Hassene</t>
  </si>
  <si>
    <t>Mohamed Haythem</t>
  </si>
  <si>
    <t>Houssem Eddine</t>
  </si>
  <si>
    <t>KHANNOUSSI</t>
  </si>
  <si>
    <t>Ayed</t>
  </si>
  <si>
    <t>HRAIECH</t>
  </si>
  <si>
    <t>GARAALI</t>
  </si>
  <si>
    <t>Asma</t>
  </si>
  <si>
    <t>ZAABI</t>
  </si>
  <si>
    <t>OUECHTETI</t>
  </si>
  <si>
    <t>JEMMALI</t>
  </si>
  <si>
    <t>Mohamed Emir</t>
  </si>
  <si>
    <t>RHAIEM</t>
  </si>
  <si>
    <t>GHANNEM</t>
  </si>
  <si>
    <t>RHIM</t>
  </si>
  <si>
    <t>Chamsedine</t>
  </si>
  <si>
    <t>BOUMENJEL</t>
  </si>
  <si>
    <t>EL KADHI</t>
  </si>
  <si>
    <t>Kays</t>
  </si>
  <si>
    <t>NACER</t>
  </si>
  <si>
    <t>KHEMAKHEM</t>
  </si>
  <si>
    <t>SMATI</t>
  </si>
  <si>
    <t>Ichrak</t>
  </si>
  <si>
    <t>SABBAGH</t>
  </si>
  <si>
    <t>IBENA ELMEKKI</t>
  </si>
  <si>
    <t>Radhouane</t>
  </si>
  <si>
    <t>FATTOUMI</t>
  </si>
  <si>
    <t>Tayssir</t>
  </si>
  <si>
    <t>BOUHNEK</t>
  </si>
  <si>
    <t>Mohamed Karim</t>
  </si>
  <si>
    <t>BEN MUSTAPHA</t>
  </si>
  <si>
    <t>BEN JAZIA</t>
  </si>
  <si>
    <t>Mohamed Achref</t>
  </si>
  <si>
    <t>LIMAM</t>
  </si>
  <si>
    <t>GAM</t>
  </si>
  <si>
    <t>Khawla</t>
  </si>
  <si>
    <t>FARHOUTI</t>
  </si>
  <si>
    <t>GUETTAT</t>
  </si>
  <si>
    <t>Moncef</t>
  </si>
  <si>
    <t>DOUIRI</t>
  </si>
  <si>
    <t>SEFFEN</t>
  </si>
  <si>
    <t>Narjes</t>
  </si>
  <si>
    <t>Lemjid</t>
  </si>
  <si>
    <t>SBOURI</t>
  </si>
  <si>
    <t>BEN HARIZ</t>
  </si>
  <si>
    <t>DAHMEN</t>
  </si>
  <si>
    <t>Salem</t>
  </si>
  <si>
    <t>Mohamed Malek</t>
  </si>
  <si>
    <t>CHALLAKH</t>
  </si>
  <si>
    <t>BEN HASSOUNA</t>
  </si>
  <si>
    <t>BOUZAIANE</t>
  </si>
  <si>
    <t>Mohamed Montassar</t>
  </si>
  <si>
    <t>BEN GHOZZIA</t>
  </si>
  <si>
    <t>HMOUDA</t>
  </si>
  <si>
    <t>Amr Amine</t>
  </si>
  <si>
    <t>Assil</t>
  </si>
  <si>
    <t>MESSAOUD</t>
  </si>
  <si>
    <t>Mohamed Yahya</t>
  </si>
  <si>
    <t>CHAOUACHI</t>
  </si>
  <si>
    <t>Ghaith</t>
  </si>
  <si>
    <t>BEN HAJ SALEM</t>
  </si>
  <si>
    <t>Wissal</t>
  </si>
  <si>
    <t>Mohamed Mokhtar</t>
  </si>
  <si>
    <t>SMA</t>
  </si>
  <si>
    <t>Khouloud</t>
  </si>
  <si>
    <t>BENHADJ</t>
  </si>
  <si>
    <t>Rabeb Dina</t>
  </si>
  <si>
    <t>ZAYENE</t>
  </si>
  <si>
    <t>Khmais</t>
  </si>
  <si>
    <t>Amira</t>
  </si>
  <si>
    <t>NSIRI</t>
  </si>
  <si>
    <t>MAKNI</t>
  </si>
  <si>
    <t>FENNI</t>
  </si>
  <si>
    <t>MIMOUN</t>
  </si>
  <si>
    <t>BELGUITH</t>
  </si>
  <si>
    <t>HASSAN</t>
  </si>
  <si>
    <t>Arbi</t>
  </si>
  <si>
    <t>MNISSI</t>
  </si>
  <si>
    <t>KRIT</t>
  </si>
  <si>
    <t>Zahra</t>
  </si>
  <si>
    <t>BEN SLAMA</t>
  </si>
  <si>
    <t>Ahmed Baha Eddine</t>
  </si>
  <si>
    <t>BEN AZIZA</t>
  </si>
  <si>
    <t>Chihaoui</t>
  </si>
  <si>
    <t>KHOUBAIB</t>
  </si>
  <si>
    <t>Othmen</t>
  </si>
  <si>
    <t>GRAMI</t>
  </si>
  <si>
    <t>Anwar</t>
  </si>
  <si>
    <t>Irad</t>
  </si>
  <si>
    <t>FERHAT</t>
  </si>
  <si>
    <t>HALAOUA</t>
  </si>
  <si>
    <t>Mayamen</t>
  </si>
  <si>
    <t>Samira</t>
  </si>
  <si>
    <t>YANOUBLI</t>
  </si>
  <si>
    <t>MAIZA</t>
  </si>
  <si>
    <t>Bahaedinne</t>
  </si>
  <si>
    <t>Sara</t>
  </si>
  <si>
    <t>BEN ABDERABBA</t>
  </si>
  <si>
    <t>Mohamed Ilyes</t>
  </si>
  <si>
    <t>Souad</t>
  </si>
  <si>
    <t>AYOUNI</t>
  </si>
  <si>
    <t>Ibrahim</t>
  </si>
  <si>
    <t>GHANDRI</t>
  </si>
  <si>
    <t>Salaheddine</t>
  </si>
  <si>
    <t>HIHI</t>
  </si>
  <si>
    <t>Mohamed Slim</t>
  </si>
  <si>
    <t>JEBARI</t>
  </si>
  <si>
    <t>BEL HADJ ALI</t>
  </si>
  <si>
    <t>Seif Eddine</t>
  </si>
  <si>
    <t>Mohamed Elyes</t>
  </si>
  <si>
    <t>HAJBI</t>
  </si>
  <si>
    <t>Mohamed Sassi</t>
  </si>
  <si>
    <t>Seddik</t>
  </si>
  <si>
    <t>BOUKERCHA</t>
  </si>
  <si>
    <t>Hechem</t>
  </si>
  <si>
    <t>GHDIRI</t>
  </si>
  <si>
    <t>MSEDDI</t>
  </si>
  <si>
    <t>Amel</t>
  </si>
  <si>
    <t>Amani</t>
  </si>
  <si>
    <t>Refka</t>
  </si>
  <si>
    <t>ANIBA</t>
  </si>
  <si>
    <t>KHADRAOUI</t>
  </si>
  <si>
    <t>SADKAOUI</t>
  </si>
  <si>
    <t>BEN ABID</t>
  </si>
  <si>
    <t>DAOU</t>
  </si>
  <si>
    <t>Mohamed Selim</t>
  </si>
  <si>
    <t>Islem</t>
  </si>
  <si>
    <t>JRAIDI</t>
  </si>
  <si>
    <t>Bayrem</t>
  </si>
  <si>
    <t>BARGAOUI</t>
  </si>
  <si>
    <t>Mohamed Chiheb</t>
  </si>
  <si>
    <t>Heni</t>
  </si>
  <si>
    <t>ALLOUGUI</t>
  </si>
  <si>
    <t>Mohamed Seifeddine</t>
  </si>
  <si>
    <t>EL HADJ SALAH</t>
  </si>
  <si>
    <t>Abderrahmen</t>
  </si>
  <si>
    <t>SAFI</t>
  </si>
  <si>
    <t>CHOUCHENE</t>
  </si>
  <si>
    <t>Soufiene</t>
  </si>
  <si>
    <t>Mohamed Houssem</t>
  </si>
  <si>
    <t>CHOUIKH</t>
  </si>
  <si>
    <t>MANI</t>
  </si>
  <si>
    <t>Donia</t>
  </si>
  <si>
    <t>SLIMANI</t>
  </si>
  <si>
    <t>ROMDHANE</t>
  </si>
  <si>
    <t>JALLALI</t>
  </si>
  <si>
    <t>Seif Allah</t>
  </si>
  <si>
    <t>DORBOZ</t>
  </si>
  <si>
    <t>MEZRIGUI</t>
  </si>
  <si>
    <t>BESGHAIER</t>
  </si>
  <si>
    <t>BELHIBA</t>
  </si>
  <si>
    <t>Raouia</t>
  </si>
  <si>
    <t>HEDHLY</t>
  </si>
  <si>
    <t>Majdi</t>
  </si>
  <si>
    <t>ATAOUI</t>
  </si>
  <si>
    <t>Mohamed Jileni</t>
  </si>
  <si>
    <t>BEN FREDJ</t>
  </si>
  <si>
    <t>Islam</t>
  </si>
  <si>
    <t>Abderraouf</t>
  </si>
  <si>
    <t>Jassem</t>
  </si>
  <si>
    <t>AJIMI</t>
  </si>
  <si>
    <t>MECHLAOUI</t>
  </si>
  <si>
    <t>MAIEZ</t>
  </si>
  <si>
    <t>GHROUBI</t>
  </si>
  <si>
    <t>Seifallah</t>
  </si>
  <si>
    <t>BAILI</t>
  </si>
  <si>
    <t>EL OUNI</t>
  </si>
  <si>
    <t>Meyssa</t>
  </si>
  <si>
    <t>MAJERDI</t>
  </si>
  <si>
    <t>BAATOUR</t>
  </si>
  <si>
    <t>TOUZRI</t>
  </si>
  <si>
    <t>DHAKOUANI</t>
  </si>
  <si>
    <t>ZOUBLI</t>
  </si>
  <si>
    <t>Mootaz</t>
  </si>
  <si>
    <t>GUELLELI</t>
  </si>
  <si>
    <t>Hana</t>
  </si>
  <si>
    <t>MONTASRI</t>
  </si>
  <si>
    <t>Ayoub</t>
  </si>
  <si>
    <t>Zain Elabidine</t>
  </si>
  <si>
    <t>KORDOGHLI</t>
  </si>
  <si>
    <t>ZITOUN</t>
  </si>
  <si>
    <t>Ala Eddine</t>
  </si>
  <si>
    <t>Mohamed Belhassen</t>
  </si>
  <si>
    <t>MAZLOUT</t>
  </si>
  <si>
    <t>KABTNI</t>
  </si>
  <si>
    <t>MEDIOUNI</t>
  </si>
  <si>
    <t>Arij</t>
  </si>
  <si>
    <t>BENKHALIFA</t>
  </si>
  <si>
    <t>Hessine</t>
  </si>
  <si>
    <t>BEN HAMMOUDA</t>
  </si>
  <si>
    <t>Abderrazzek</t>
  </si>
  <si>
    <t>BLAGUI</t>
  </si>
  <si>
    <t>ZINE ELABIDINE</t>
  </si>
  <si>
    <t>JOMAA</t>
  </si>
  <si>
    <t>Ghassèn</t>
  </si>
  <si>
    <t>Dhiaeddine</t>
  </si>
  <si>
    <t>MANGOUR</t>
  </si>
  <si>
    <t>MASTOUR</t>
  </si>
  <si>
    <t>BOUZGUENDA</t>
  </si>
  <si>
    <t>Mohamed Fadhel</t>
  </si>
  <si>
    <t>BEN MARZOUK</t>
  </si>
  <si>
    <t>Sabri</t>
  </si>
  <si>
    <t>Belhsen</t>
  </si>
  <si>
    <t>BEN JANNET</t>
  </si>
  <si>
    <t>TALEB HSSAN</t>
  </si>
  <si>
    <t>Ikbel</t>
  </si>
  <si>
    <t>FARHANI</t>
  </si>
  <si>
    <t>MBAYA</t>
  </si>
  <si>
    <t>Fahd</t>
  </si>
  <si>
    <t>BEN ABDA</t>
  </si>
  <si>
    <t>DAKHLAOUI</t>
  </si>
  <si>
    <t>ONANA BEYALLA</t>
  </si>
  <si>
    <t>Rick Lionel</t>
  </si>
  <si>
    <t>ONANA BAKOUT</t>
  </si>
  <si>
    <t>IVAN LANDRY</t>
  </si>
  <si>
    <t>MAKENGO SAYA</t>
  </si>
  <si>
    <t>Riphat</t>
  </si>
  <si>
    <t>DAGHMOURI</t>
  </si>
  <si>
    <t>Jasseur</t>
  </si>
  <si>
    <t>GARNAOUI</t>
  </si>
  <si>
    <t>MEGHIRBI</t>
  </si>
  <si>
    <t>Faiez</t>
  </si>
  <si>
    <t>MASSAABI</t>
  </si>
  <si>
    <t>MEGDICHE</t>
  </si>
  <si>
    <t>ALLAGUI</t>
  </si>
  <si>
    <t>Mohamed Khalil</t>
  </si>
  <si>
    <t>STA</t>
  </si>
  <si>
    <t>BELAOUN</t>
  </si>
  <si>
    <t>Wala</t>
  </si>
  <si>
    <t>Rassil</t>
  </si>
  <si>
    <t>TEMALA</t>
  </si>
  <si>
    <t>Rached</t>
  </si>
  <si>
    <t>HMAIDI</t>
  </si>
  <si>
    <t>REMADI</t>
  </si>
  <si>
    <t>Mouheb Eddine</t>
  </si>
  <si>
    <t>SAADALLAH</t>
  </si>
  <si>
    <t>Manel</t>
  </si>
  <si>
    <t>Foued</t>
  </si>
  <si>
    <t>WESLETI</t>
  </si>
  <si>
    <t>Chalbiya</t>
  </si>
  <si>
    <t>BOUSSAID</t>
  </si>
  <si>
    <t>ELKAMEL</t>
  </si>
  <si>
    <t>HAWEL</t>
  </si>
  <si>
    <t>Maher</t>
  </si>
  <si>
    <t>Ghofrane</t>
  </si>
  <si>
    <t>Mohamed Aymen</t>
  </si>
  <si>
    <t>BAZAR BACHA</t>
  </si>
  <si>
    <t>Sofienne</t>
  </si>
  <si>
    <t>HADJ ALI</t>
  </si>
  <si>
    <t>Zina</t>
  </si>
  <si>
    <t>KOCHBATI</t>
  </si>
  <si>
    <t>BEDHIAF</t>
  </si>
  <si>
    <t>Mouadh</t>
  </si>
  <si>
    <t>BOUSSEMA</t>
  </si>
  <si>
    <t>Abdelmajid</t>
  </si>
  <si>
    <t>BOUCHOUCHA</t>
  </si>
  <si>
    <t>IFA</t>
  </si>
  <si>
    <t>Mohamed Ayoub</t>
  </si>
  <si>
    <t>Rabiy</t>
  </si>
  <si>
    <t>BOUANENE</t>
  </si>
  <si>
    <t>RABOUDI</t>
  </si>
  <si>
    <t>AZOUZ</t>
  </si>
  <si>
    <t>Yethreb</t>
  </si>
  <si>
    <t>BEN HSSEN</t>
  </si>
  <si>
    <t>Nizar</t>
  </si>
  <si>
    <t>NEFZI GUESMI</t>
  </si>
  <si>
    <t>Sawsen</t>
  </si>
  <si>
    <t>Insaf</t>
  </si>
  <si>
    <t>BEN ROMDHANE ELHAJRI</t>
  </si>
  <si>
    <t>Houcem</t>
  </si>
  <si>
    <t>KARMA</t>
  </si>
  <si>
    <t>BOUSLAMA</t>
  </si>
  <si>
    <t>Hibatollah</t>
  </si>
  <si>
    <t>Mohamed Arbi</t>
  </si>
  <si>
    <t>ELKADHI</t>
  </si>
  <si>
    <t>GUEDRIA</t>
  </si>
  <si>
    <t>CHARAABI</t>
  </si>
  <si>
    <t>Douha</t>
  </si>
  <si>
    <t>BOUDHIAF</t>
  </si>
  <si>
    <t>Adnene</t>
  </si>
  <si>
    <t>BEN SEDRINE</t>
  </si>
  <si>
    <t>KARAA</t>
  </si>
  <si>
    <t>BEN YAGOUB</t>
  </si>
  <si>
    <t>Hakim</t>
  </si>
  <si>
    <t>FOKSOU TCHILIA</t>
  </si>
  <si>
    <t>Manassee</t>
  </si>
  <si>
    <t>ABROUZ</t>
  </si>
  <si>
    <t>Hatem</t>
  </si>
  <si>
    <t>MOUSSAVOU YESSI</t>
  </si>
  <si>
    <t>Brenda soyara</t>
  </si>
  <si>
    <t>NARE</t>
  </si>
  <si>
    <t>Steve</t>
  </si>
  <si>
    <t>Nabil</t>
  </si>
  <si>
    <t>NOUISSER</t>
  </si>
  <si>
    <t>MNASSRI</t>
  </si>
  <si>
    <t>Waref</t>
  </si>
  <si>
    <t>Salim</t>
  </si>
  <si>
    <t>DKHIL</t>
  </si>
  <si>
    <t>Nour El Houda</t>
  </si>
  <si>
    <t>MARTHI</t>
  </si>
  <si>
    <t>Fadhloun</t>
  </si>
  <si>
    <t>BEN LIMAM</t>
  </si>
  <si>
    <t>Fadhel</t>
  </si>
  <si>
    <t>BELARBI</t>
  </si>
  <si>
    <t>SARDOUK</t>
  </si>
  <si>
    <t>FATTOUM</t>
  </si>
  <si>
    <t>BEN FLEH</t>
  </si>
  <si>
    <t>Ikram</t>
  </si>
  <si>
    <t>Hayfa</t>
  </si>
  <si>
    <t>Radhi</t>
  </si>
  <si>
    <t>Angham</t>
  </si>
  <si>
    <t>SAYAHI</t>
  </si>
  <si>
    <t>RIDENE</t>
  </si>
  <si>
    <t>BEN MILED</t>
  </si>
  <si>
    <t>JEDDI</t>
  </si>
  <si>
    <t>HELAOUI</t>
  </si>
  <si>
    <t>Mouafek</t>
  </si>
  <si>
    <t>Tassnim</t>
  </si>
  <si>
    <t>MIGHRI</t>
  </si>
  <si>
    <t>Rabeb</t>
  </si>
  <si>
    <t>HANBLI</t>
  </si>
  <si>
    <t>Raghda</t>
  </si>
  <si>
    <t>Mohamed El Hedi</t>
  </si>
  <si>
    <t>Moatez</t>
  </si>
  <si>
    <t>DHAOUI</t>
  </si>
  <si>
    <t>Moez Mansour</t>
  </si>
  <si>
    <t>MAALEL</t>
  </si>
  <si>
    <t>Ahmed Ala Eddine</t>
  </si>
  <si>
    <t>Mohamed Rami</t>
  </si>
  <si>
    <t>Ouiem</t>
  </si>
  <si>
    <t>FADHEL</t>
  </si>
  <si>
    <t>Abdallah</t>
  </si>
  <si>
    <t>LAATAR</t>
  </si>
  <si>
    <t>FASSATOUI</t>
  </si>
  <si>
    <t>Roua</t>
  </si>
  <si>
    <t>WARDI</t>
  </si>
  <si>
    <t>MARNISSI</t>
  </si>
  <si>
    <t>BOUKARI</t>
  </si>
  <si>
    <t>TOUNEKTI</t>
  </si>
  <si>
    <t>SOUSSI</t>
  </si>
  <si>
    <t>BEN AMAR</t>
  </si>
  <si>
    <t>Meher</t>
  </si>
  <si>
    <t>LADJIMI</t>
  </si>
  <si>
    <t>LARNAOUT</t>
  </si>
  <si>
    <t>ZELFANI</t>
  </si>
  <si>
    <t>MIVINGA TSOPFACK</t>
  </si>
  <si>
    <t>Marichka Agnes</t>
  </si>
  <si>
    <t>NGUEMALEU NGUEMALEU</t>
  </si>
  <si>
    <t>Henri Dumont</t>
  </si>
  <si>
    <t>NYONGANG</t>
  </si>
  <si>
    <t>Dorine Carolle</t>
  </si>
  <si>
    <t>BILONGO AKO'O</t>
  </si>
  <si>
    <t>Joseph Vaneck</t>
  </si>
  <si>
    <t>SRIHI</t>
  </si>
  <si>
    <t>Yosr</t>
  </si>
  <si>
    <t>EL MAHMOUDI</t>
  </si>
  <si>
    <t>HACHAICHI</t>
  </si>
  <si>
    <t>ARIFA</t>
  </si>
  <si>
    <t>Slimen</t>
  </si>
  <si>
    <t>DABBEBI</t>
  </si>
  <si>
    <t>May Sarra</t>
  </si>
  <si>
    <t>HAFFEZ</t>
  </si>
  <si>
    <t>GARSAA</t>
  </si>
  <si>
    <t>BRIGUI</t>
  </si>
  <si>
    <t>NHILA</t>
  </si>
  <si>
    <t>Mazen</t>
  </si>
  <si>
    <t>BEN CHAABANE</t>
  </si>
  <si>
    <t>GRECH</t>
  </si>
  <si>
    <t>Majd Edine</t>
  </si>
  <si>
    <t>Nasr</t>
  </si>
  <si>
    <t>BEN OTHMANE</t>
  </si>
  <si>
    <t>Mohammed Wassim</t>
  </si>
  <si>
    <t>DAHECH</t>
  </si>
  <si>
    <t>Mohamed Saber</t>
  </si>
  <si>
    <t>BOUAJAJA</t>
  </si>
  <si>
    <t>Yosra</t>
  </si>
  <si>
    <t>Syrine</t>
  </si>
  <si>
    <t>HILA</t>
  </si>
  <si>
    <t>Mehrez Yassine</t>
  </si>
  <si>
    <t>ETHO TOUNG</t>
  </si>
  <si>
    <t>Orphé Maruis</t>
  </si>
  <si>
    <t>BILAL</t>
  </si>
  <si>
    <t>Mahamat Imar II</t>
  </si>
  <si>
    <t>VICAN</t>
  </si>
  <si>
    <t>Hugo Anthony</t>
  </si>
  <si>
    <t>Raspaud</t>
  </si>
  <si>
    <t>Rémi André Jean</t>
  </si>
  <si>
    <t>DIDI</t>
  </si>
  <si>
    <t>Doha</t>
  </si>
  <si>
    <t>BEN HELAL</t>
  </si>
  <si>
    <t>DOGGAZ</t>
  </si>
  <si>
    <t>CHABCHOUB</t>
  </si>
  <si>
    <t>SAMOUDI</t>
  </si>
  <si>
    <t>HADJ TAIEB</t>
  </si>
  <si>
    <t>DOUKI</t>
  </si>
  <si>
    <t>Omar Farouk</t>
  </si>
  <si>
    <t>MZEH</t>
  </si>
  <si>
    <t>SADOUKI</t>
  </si>
  <si>
    <t>Salah</t>
  </si>
  <si>
    <t>BARKET ALLAH</t>
  </si>
  <si>
    <t>Mohamed Zied</t>
  </si>
  <si>
    <t>GHAIEB</t>
  </si>
  <si>
    <t>Moahmed Sahbi</t>
  </si>
  <si>
    <t>Youssra</t>
  </si>
  <si>
    <t>BENKIRA</t>
  </si>
  <si>
    <t>Fatima ezzahra</t>
  </si>
  <si>
    <t>EL ALAOUI</t>
  </si>
  <si>
    <t>Othmane</t>
  </si>
  <si>
    <t>JAOUHARI</t>
  </si>
  <si>
    <t>Fatima Zahraa</t>
  </si>
  <si>
    <t>MOURTADI</t>
  </si>
  <si>
    <t>RADHOUANI</t>
  </si>
  <si>
    <t>Nazih</t>
  </si>
  <si>
    <t>Malak</t>
  </si>
  <si>
    <t>DOUGAZ</t>
  </si>
  <si>
    <t>HMOUDI</t>
  </si>
  <si>
    <t>Bechir</t>
  </si>
  <si>
    <t>BDAY</t>
  </si>
  <si>
    <t>Mohamed Anoir</t>
  </si>
  <si>
    <t>MEJRISSI</t>
  </si>
  <si>
    <t>Jawaher</t>
  </si>
  <si>
    <t>FOUDHAILI</t>
  </si>
  <si>
    <t>Feres</t>
  </si>
  <si>
    <t>Naim</t>
  </si>
  <si>
    <t>HAOUALA</t>
  </si>
  <si>
    <t>Intissar</t>
  </si>
  <si>
    <t>JAOUANI</t>
  </si>
  <si>
    <t>Mohamed Alaa</t>
  </si>
  <si>
    <t>MATAR</t>
  </si>
  <si>
    <t>Bady</t>
  </si>
  <si>
    <t>ABDESSAMI</t>
  </si>
  <si>
    <t>Najib</t>
  </si>
  <si>
    <t>CHEFAI</t>
  </si>
  <si>
    <t>MHISSEN</t>
  </si>
  <si>
    <t>Saida</t>
  </si>
  <si>
    <t>MSELMI</t>
  </si>
  <si>
    <t>BEN RABIA</t>
  </si>
  <si>
    <t>SAFRAOUI</t>
  </si>
  <si>
    <t>BOUFARES</t>
  </si>
  <si>
    <t>BOUSLIMI</t>
  </si>
  <si>
    <t>BANBIA</t>
  </si>
  <si>
    <t>ALLAL</t>
  </si>
  <si>
    <t>JEBNOUN</t>
  </si>
  <si>
    <t>LABBOUZ</t>
  </si>
  <si>
    <t>Abdessalem</t>
  </si>
  <si>
    <t>MEKADA</t>
  </si>
  <si>
    <t>Ramzi</t>
  </si>
  <si>
    <t>MELLAH</t>
  </si>
  <si>
    <t>OUERSIGHNI</t>
  </si>
  <si>
    <t>Michele Yolande</t>
  </si>
  <si>
    <t>TAMOUKOU TONLEU</t>
  </si>
  <si>
    <t>ABDELMOUMEN</t>
  </si>
  <si>
    <t>Ruth Elodie</t>
  </si>
  <si>
    <t>AMOUGOU</t>
  </si>
  <si>
    <t>Rosemonde Evelyne</t>
  </si>
  <si>
    <t>BABRI</t>
  </si>
  <si>
    <t>Feryel</t>
  </si>
  <si>
    <t>BEN GUERGUA</t>
  </si>
  <si>
    <t>Meriem</t>
  </si>
  <si>
    <t>Racha</t>
  </si>
  <si>
    <t>Djade Reine</t>
  </si>
  <si>
    <t>EHU</t>
  </si>
  <si>
    <t>Tahar</t>
  </si>
  <si>
    <t>KHLASS</t>
  </si>
  <si>
    <t>Ahmed Chawki</t>
  </si>
  <si>
    <t>NABI</t>
  </si>
  <si>
    <t>Houceme</t>
  </si>
  <si>
    <t>NHOUCHI</t>
  </si>
  <si>
    <t>Fadi</t>
  </si>
  <si>
    <t>SAKLY</t>
  </si>
  <si>
    <t>Sami Beker</t>
  </si>
  <si>
    <t>BEJAR</t>
  </si>
  <si>
    <t>BOURIGUA</t>
  </si>
  <si>
    <t>DAMAK</t>
  </si>
  <si>
    <t>Abdelaziz</t>
  </si>
  <si>
    <t>EL BARKI</t>
  </si>
  <si>
    <t>KETATNI</t>
  </si>
  <si>
    <t>Houssem Enour</t>
  </si>
  <si>
    <t>Rone</t>
  </si>
  <si>
    <t>ABDOULKADER AOULED</t>
  </si>
  <si>
    <t>ALOUANE</t>
  </si>
  <si>
    <t>BARAKET</t>
  </si>
  <si>
    <t>Zayneb</t>
  </si>
  <si>
    <t>Selim Firas</t>
  </si>
  <si>
    <t>BEJI CHARREK</t>
  </si>
  <si>
    <t>BEN CHEIKH BRAHIM</t>
  </si>
  <si>
    <t>Khadija</t>
  </si>
  <si>
    <t>DABBOUSSI</t>
  </si>
  <si>
    <t>Ouday</t>
  </si>
  <si>
    <t>ETTIH</t>
  </si>
  <si>
    <t>HORRI</t>
  </si>
  <si>
    <t>KASTOURI</t>
  </si>
  <si>
    <t>Sadri</t>
  </si>
  <si>
    <t>Afoua</t>
  </si>
  <si>
    <t>Nawres</t>
  </si>
  <si>
    <t>RABBOUDI</t>
  </si>
  <si>
    <t>Rima</t>
  </si>
  <si>
    <t>SBEI</t>
  </si>
  <si>
    <t>Desmond Lary</t>
  </si>
  <si>
    <t>TAMI TABEKOUENG</t>
  </si>
  <si>
    <t>TOURKI</t>
  </si>
  <si>
    <t>AROUAY</t>
  </si>
  <si>
    <t>Ghassene</t>
  </si>
  <si>
    <t>Abderrahman</t>
  </si>
  <si>
    <t>BEN DAOUD</t>
  </si>
  <si>
    <t>Omran</t>
  </si>
  <si>
    <t>BHAR</t>
  </si>
  <si>
    <t>BOUREHLA</t>
  </si>
  <si>
    <t>DOM</t>
  </si>
  <si>
    <t>Faouz</t>
  </si>
  <si>
    <t>FLISS</t>
  </si>
  <si>
    <t>KHADER</t>
  </si>
  <si>
    <t>KHARBICH</t>
  </si>
  <si>
    <t>MDIMAGH</t>
  </si>
  <si>
    <t>MEHRI</t>
  </si>
  <si>
    <t>Sajir</t>
  </si>
  <si>
    <t>Shems</t>
  </si>
  <si>
    <t>Chedy</t>
  </si>
  <si>
    <t>BEN ABDESSELEM</t>
  </si>
  <si>
    <t>BEN AISSIA</t>
  </si>
  <si>
    <t>BEN ALAYA</t>
  </si>
  <si>
    <t>BEN AMIRA</t>
  </si>
  <si>
    <t>BEN FREJ</t>
  </si>
  <si>
    <t>BOUGHZELA</t>
  </si>
  <si>
    <t>BOUHEJBA</t>
  </si>
  <si>
    <t>GHANEM</t>
  </si>
  <si>
    <t>Souhir</t>
  </si>
  <si>
    <t>KAHIA</t>
  </si>
  <si>
    <t>Hazar</t>
  </si>
  <si>
    <t>Mohamed Mehdi</t>
  </si>
  <si>
    <t>NAAMENE</t>
  </si>
  <si>
    <t>OSMAN</t>
  </si>
  <si>
    <t>Issam</t>
  </si>
  <si>
    <t>OUAGHREM</t>
  </si>
  <si>
    <t>Amina</t>
  </si>
  <si>
    <t>REKHISS</t>
  </si>
  <si>
    <t>Mohamed Hedi</t>
  </si>
  <si>
    <t>Youssef Kacem</t>
  </si>
  <si>
    <t>Adam</t>
  </si>
  <si>
    <t>BOUAISSI</t>
  </si>
  <si>
    <t>Abderrahmene</t>
  </si>
  <si>
    <t>ENNAIFER</t>
  </si>
  <si>
    <t>GASSAB</t>
  </si>
  <si>
    <t>Mustapha</t>
  </si>
  <si>
    <t>CHEOUR</t>
  </si>
  <si>
    <t>LICHIHEB</t>
  </si>
  <si>
    <t>AOUINA</t>
  </si>
  <si>
    <t>BOUSSARSAR</t>
  </si>
  <si>
    <t>KANDARA</t>
  </si>
  <si>
    <t>Ahmed Anis</t>
  </si>
  <si>
    <t>WASLI</t>
  </si>
  <si>
    <t>BEN HAMADI</t>
  </si>
  <si>
    <t>Inès</t>
  </si>
  <si>
    <t>BOUSHILA</t>
  </si>
  <si>
    <t>CHEIKH AHMED</t>
  </si>
  <si>
    <t>Zaineb</t>
  </si>
  <si>
    <t>MNIF</t>
  </si>
  <si>
    <t>OUAZ</t>
  </si>
  <si>
    <t>SAYAH</t>
  </si>
  <si>
    <t>Selima</t>
  </si>
  <si>
    <t>Badis</t>
  </si>
  <si>
    <t>TEBIB</t>
  </si>
  <si>
    <t>Mortadha</t>
  </si>
  <si>
    <t>HAMITOUCHE</t>
  </si>
  <si>
    <t>Hachem</t>
  </si>
  <si>
    <t>GAMHA</t>
  </si>
  <si>
    <t>OUENNICH</t>
  </si>
  <si>
    <t>BELHOULA</t>
  </si>
  <si>
    <t>BELLOUMA</t>
  </si>
  <si>
    <t>Noamen</t>
  </si>
  <si>
    <t>BEN MAKHLOUF</t>
  </si>
  <si>
    <t>Abdi</t>
  </si>
  <si>
    <t>BOUKHEIR</t>
  </si>
  <si>
    <t>DORAI</t>
  </si>
  <si>
    <t>Ala</t>
  </si>
  <si>
    <t>Roufaida</t>
  </si>
  <si>
    <t>KHARROUBI ESSAIED</t>
  </si>
  <si>
    <t>LAHIOUEL</t>
  </si>
  <si>
    <t>Aida</t>
  </si>
  <si>
    <t>LASRAM</t>
  </si>
  <si>
    <t>Med Aziz</t>
  </si>
  <si>
    <t>LOUZIR</t>
  </si>
  <si>
    <t>Hend</t>
  </si>
  <si>
    <t>SFIA</t>
  </si>
  <si>
    <t>TEBOURBI</t>
  </si>
  <si>
    <t>ABDELJAWED</t>
  </si>
  <si>
    <t>Mohamed Anas</t>
  </si>
  <si>
    <t>BEN HARZALLAH</t>
  </si>
  <si>
    <t>El Mehdi</t>
  </si>
  <si>
    <t>BENKACEM</t>
  </si>
  <si>
    <t>Bochra</t>
  </si>
  <si>
    <t>EL KATEB</t>
  </si>
  <si>
    <t>JEMLI</t>
  </si>
  <si>
    <t>LANDOULSY</t>
  </si>
  <si>
    <t>Mejdi</t>
  </si>
  <si>
    <t>NOUILI</t>
  </si>
  <si>
    <t>OUERHANI</t>
  </si>
  <si>
    <t>TAGORTI</t>
  </si>
  <si>
    <t>Kaouther</t>
  </si>
  <si>
    <t>ZARGOUNI</t>
  </si>
  <si>
    <t>Mouhamed Amine</t>
  </si>
  <si>
    <t>BEL HADJ HASSEN</t>
  </si>
  <si>
    <t>Camilia</t>
  </si>
  <si>
    <t>BELKILANI</t>
  </si>
  <si>
    <t>BOUCHADDEKH</t>
  </si>
  <si>
    <t>BOUSSABAH</t>
  </si>
  <si>
    <t>EZZEDINI</t>
  </si>
  <si>
    <t>Moughith</t>
  </si>
  <si>
    <t>SKANDAJI</t>
  </si>
  <si>
    <t>Mohamed Souhail</t>
  </si>
  <si>
    <t>BELHAY</t>
  </si>
  <si>
    <t>DANGUIR</t>
  </si>
  <si>
    <t>Mayla</t>
  </si>
  <si>
    <t>LAOUDJI</t>
  </si>
  <si>
    <t>AMY</t>
  </si>
  <si>
    <t>BOUAZIZ</t>
  </si>
  <si>
    <t>GUEMRI</t>
  </si>
  <si>
    <t>Nermine</t>
  </si>
  <si>
    <t>Mohamed Cherif</t>
  </si>
  <si>
    <t>SAAIED</t>
  </si>
  <si>
    <t>SADDEM</t>
  </si>
  <si>
    <t>Laabidi</t>
  </si>
  <si>
    <t>ASLI</t>
  </si>
  <si>
    <t>BOUZIR</t>
  </si>
  <si>
    <t>CHAMMEM</t>
  </si>
  <si>
    <t>BEN SGHAIER</t>
  </si>
  <si>
    <t>Lamjed</t>
  </si>
  <si>
    <t>Nassriddine</t>
  </si>
  <si>
    <t>Othman</t>
  </si>
  <si>
    <t>Mohamed Hazem</t>
  </si>
  <si>
    <t>SFAR</t>
  </si>
  <si>
    <t>Sawsin</t>
  </si>
  <si>
    <t>AL MLAOUAH</t>
  </si>
  <si>
    <t>BEN ELHADJ</t>
  </si>
  <si>
    <t>SEKMA</t>
  </si>
  <si>
    <t>Radhaunne</t>
  </si>
  <si>
    <t>SAADEDDINE</t>
  </si>
  <si>
    <t>Tijani</t>
  </si>
  <si>
    <t>FHIMI</t>
  </si>
  <si>
    <t>EL AYARI</t>
  </si>
  <si>
    <t>BEN AOUIENE</t>
  </si>
  <si>
    <t>ANNABI</t>
  </si>
  <si>
    <t>Chiraz</t>
  </si>
  <si>
    <t>WERDA</t>
  </si>
  <si>
    <t>ZAROUI</t>
  </si>
  <si>
    <t>TOUIR</t>
  </si>
  <si>
    <t xml:space="preserve">eagle.on.fire@hotmail.fr                                    </t>
  </si>
  <si>
    <t>radhwen-m@hotmail.com</t>
  </si>
  <si>
    <t>kharratimed11@gmail.com</t>
  </si>
  <si>
    <t>hmadi.amine@gmail.com</t>
  </si>
  <si>
    <t>temyhi94@hotmail.fr</t>
  </si>
  <si>
    <t>ismokeur@hotmail.fr</t>
  </si>
  <si>
    <t>ichrafbenromdhane@hotmail.fr</t>
  </si>
  <si>
    <t>slim.tka@gmail.com</t>
  </si>
  <si>
    <t>guezmiraymen@gmail.com</t>
  </si>
  <si>
    <t>hibachetali13@gmail.com</t>
  </si>
  <si>
    <t>pgm.hackers@gmail.com</t>
  </si>
  <si>
    <t>el.madi.sabri@gmail.com</t>
  </si>
  <si>
    <t>omar.hemdane@gmail.com</t>
  </si>
  <si>
    <t>slamaahmed1@hotmail.fr</t>
  </si>
  <si>
    <t>njahachraf@yahoo.com</t>
  </si>
  <si>
    <t>alabenatteya@gmail.com</t>
  </si>
  <si>
    <t>achach.ali94@gmail.com</t>
  </si>
  <si>
    <t>aloulou.bac2014@gmail.com</t>
  </si>
  <si>
    <t>hrairianouar@yahoo.com</t>
  </si>
  <si>
    <t>cabiouss@gmail.com</t>
  </si>
  <si>
    <t>fahd.yahmadi@yahoo.fr</t>
  </si>
  <si>
    <t>mohamedelafifsaidi@yahoo.fr</t>
  </si>
  <si>
    <t>nadia.trabelsi.aiesec@gmail.com</t>
  </si>
  <si>
    <t>yahya.bouguerra@gmail.com</t>
  </si>
  <si>
    <t>NULL</t>
  </si>
  <si>
    <t>sofianpower1@hotmail.com</t>
  </si>
  <si>
    <t>skamikazer@live.fr</t>
  </si>
  <si>
    <t>maymayssoun00@gmail.com</t>
  </si>
  <si>
    <t>mouinattafi@outlook.fr</t>
  </si>
  <si>
    <t>lyonzo@hotmail.fr</t>
  </si>
  <si>
    <t>bouabidi.mouhammed@gmail.com</t>
  </si>
  <si>
    <t>loo-ka@hotmail.com</t>
  </si>
  <si>
    <t>midou_gouider@live.fr</t>
  </si>
  <si>
    <t>bibodhouib@gmail.com</t>
  </si>
  <si>
    <t>belaidkoussay@hotmail.fr</t>
  </si>
  <si>
    <t>imenboudhiba@yahoo.fr</t>
  </si>
  <si>
    <t>traore.sekou91@yahoo.com</t>
  </si>
  <si>
    <t>raniacherni19@gmail.com</t>
  </si>
  <si>
    <t>skanderskon92@gmail.com</t>
  </si>
  <si>
    <t>moezkallel@hotmail.fr</t>
  </si>
  <si>
    <t>mokdech.emna@live.fr</t>
  </si>
  <si>
    <t>nidhal.bougatf@hotmail.com</t>
  </si>
  <si>
    <t>imene.rouissi@hotmail.fr</t>
  </si>
  <si>
    <t>mohamed.hosni.isi@gmail.com</t>
  </si>
  <si>
    <t>naifar.sirine@gmail.com</t>
  </si>
  <si>
    <t>djoedon12@gmail.com</t>
  </si>
  <si>
    <t>heartlove42@hotmail.com</t>
  </si>
  <si>
    <t>yzaafouri@gmail.com</t>
  </si>
  <si>
    <t>rebhi.yessine@gmail.com</t>
  </si>
  <si>
    <t>Amouri.aziz102@gmail.com</t>
  </si>
  <si>
    <t>lindanaoui96@gmail.com</t>
  </si>
  <si>
    <t>hach.aichaaa@hotmail.com</t>
  </si>
  <si>
    <t>mondhermenaa1@gmail.com</t>
  </si>
  <si>
    <t>fedi.belakhel@gmail.com</t>
  </si>
  <si>
    <t>sabinetchalla@gmail.com</t>
  </si>
  <si>
    <t>dorra.dalhoumi@gmail.com</t>
  </si>
  <si>
    <t>a.dem1995@hotmail.fr</t>
  </si>
  <si>
    <t>kasraoui_chaouki@hotmail.com</t>
  </si>
  <si>
    <t>omrialaedine@live.fr</t>
  </si>
  <si>
    <t>haythemovic.17@live.fr</t>
  </si>
  <si>
    <t>bechirtouati63@hotmail.fr</t>
  </si>
  <si>
    <t>hedi.hamza96@gmail.com</t>
  </si>
  <si>
    <t>jabou.saly@gmail.com</t>
  </si>
  <si>
    <t>ot.elyes@hotmail.fr</t>
  </si>
  <si>
    <t>h.nouira@gnet.tn</t>
  </si>
  <si>
    <t>selimmattar@gmail.com</t>
  </si>
  <si>
    <t>simo1307@outlook.com</t>
  </si>
  <si>
    <t>ghadakhedira@yahoo.fr</t>
  </si>
  <si>
    <t>sukki1994@yahoo.fr</t>
  </si>
  <si>
    <t>ctdmxunleash@gmail.com</t>
  </si>
  <si>
    <t>akrouthaifa6@gmail.com</t>
  </si>
  <si>
    <t>fedi-chebbi@hotmail.fr</t>
  </si>
  <si>
    <t>ylannfene@gmail.com</t>
  </si>
  <si>
    <t>ttesnim@yahoo.fr</t>
  </si>
  <si>
    <t>dagas92@hotmail.fr</t>
  </si>
  <si>
    <t>benhassine.oussama22@gmail.com</t>
  </si>
  <si>
    <t>ihebjridi@ymail.com</t>
  </si>
  <si>
    <t>ahmedboukhtioua@live.fr</t>
  </si>
  <si>
    <t>rad25011962@gmail.com</t>
  </si>
  <si>
    <t>lobnahanafi@yahoo.fr</t>
  </si>
  <si>
    <t>themedtrc@gmail.com</t>
  </si>
  <si>
    <t>IMED.SAHNOUN@GMAIL.COM</t>
  </si>
  <si>
    <t>s_mh5@live.fr</t>
  </si>
  <si>
    <t>benayedz@yahoo.fr</t>
  </si>
  <si>
    <t>riadhkaabi2011@hotmail.fr</t>
  </si>
  <si>
    <t>mhamed.hnia@aol.fr</t>
  </si>
  <si>
    <t>nejmeddine.khechine@gmail.com</t>
  </si>
  <si>
    <t>tabibnadeje@gmail.com</t>
  </si>
  <si>
    <t>jawhar.b.a.96@live.fr</t>
  </si>
  <si>
    <t>mehdi_mx95@hotmail.fr</t>
  </si>
  <si>
    <t>ubonto@hotmail.fr</t>
  </si>
  <si>
    <t>DHIABRAHAM1@gmail.com</t>
  </si>
  <si>
    <t>kaistor@hotmail.fr</t>
  </si>
  <si>
    <t>khalil.mahersia@gmail.com</t>
  </si>
  <si>
    <t>lamjed.boukhris@planet.tn</t>
  </si>
  <si>
    <t>riadh.azzabi@live.fr</t>
  </si>
  <si>
    <t>Berrazaga.oussama@gmail.com</t>
  </si>
  <si>
    <t>kais.bettaieb96@gmail.com</t>
  </si>
  <si>
    <t>a.sheva@hotmail.fr</t>
  </si>
  <si>
    <t>riia.vision@gmail.com</t>
  </si>
  <si>
    <t>technikos@yahoo.fr</t>
  </si>
  <si>
    <t>ssme.fg@planet.tn</t>
  </si>
  <si>
    <t>hiba.zekri@hotmail.fr</t>
  </si>
  <si>
    <t>Mourad.jlassi@gnet.tn</t>
  </si>
  <si>
    <t>sofiankhanfir@gmail.com</t>
  </si>
  <si>
    <t>meriam.gara@yahoo.fr</t>
  </si>
  <si>
    <t>hedikacemt8@gmail.com</t>
  </si>
  <si>
    <t>bouazrachamsi@gmail.com</t>
  </si>
  <si>
    <t>mehime94@gmail.com</t>
  </si>
  <si>
    <t>kerem.mallouli@outlook.fr</t>
  </si>
  <si>
    <t>arbihamda@gmail.com</t>
  </si>
  <si>
    <t>sa.lim10@hotmail.fr</t>
  </si>
  <si>
    <t>sofienelaouini123@gmail.com</t>
  </si>
  <si>
    <t>eemmnnaa22@gmail.com</t>
  </si>
  <si>
    <t>sidibbally@gmail.com</t>
  </si>
  <si>
    <t>cheuncheun71@gmail.com</t>
  </si>
  <si>
    <t>sougoule_assata@yahoo.fr</t>
  </si>
  <si>
    <t>maryemboujmil@gmail.com</t>
  </si>
  <si>
    <t>dhiabamroua1996@gmail.com</t>
  </si>
  <si>
    <t>fad.fadouch@gmail.com</t>
  </si>
  <si>
    <t>ghassenmsaad3@gmail.com</t>
  </si>
  <si>
    <t>chmakrem@icloud.com</t>
  </si>
  <si>
    <t>zizou953083@gmail.com</t>
  </si>
  <si>
    <t>nadim.zouari@outlook.com</t>
  </si>
  <si>
    <t>anishbaieb@yahoo.fr</t>
  </si>
  <si>
    <t>alaa.chibavic@gmail.com</t>
  </si>
  <si>
    <t>youssou-97@hotmail.fr</t>
  </si>
  <si>
    <t>hejer.harbaoui@yahoo.fr</t>
  </si>
  <si>
    <t>benkacemmariem@yahoo.fr</t>
  </si>
  <si>
    <t>midoubay-96@hotmail.fr</t>
  </si>
  <si>
    <t>slimmaali@hotmail.com</t>
  </si>
  <si>
    <t>houassa_45@hotmail.fr</t>
  </si>
  <si>
    <t>dhialupo1@gmail.com</t>
  </si>
  <si>
    <t>anasbakhti09@gmail.com</t>
  </si>
  <si>
    <t>mamiomar6@gmail.com</t>
  </si>
  <si>
    <t>hacheni.mehdii@outlook.com</t>
  </si>
  <si>
    <t>sean_faris17@yahoo.fr</t>
  </si>
  <si>
    <t>rayenhammami@gmail.com</t>
  </si>
  <si>
    <t>heythem.genus@gmail.com</t>
  </si>
  <si>
    <t>reggui_boulbaba@yahoo.fr</t>
  </si>
  <si>
    <t>ndmnexon2@gmail.com</t>
  </si>
  <si>
    <t>omarino2736@hotmail.fr</t>
  </si>
  <si>
    <t>doussmohamed@hotmail.com</t>
  </si>
  <si>
    <t>hajrinihel@gmail.com</t>
  </si>
  <si>
    <t>fnmalek@yahoo.fr</t>
  </si>
  <si>
    <t>mima1901@hotmail.fr</t>
  </si>
  <si>
    <t>saidi_marwen93@hotmail.com</t>
  </si>
  <si>
    <t>f0s@hotmail.com</t>
  </si>
  <si>
    <t>a_3loulou@yahoo.fr</t>
  </si>
  <si>
    <t>ahmedbelhaj_96@hotmail.com</t>
  </si>
  <si>
    <t>aloui_amir95@yahoo.fr</t>
  </si>
  <si>
    <t>weldsaidani@outlook.com</t>
  </si>
  <si>
    <t>aziz_zou@hotmail.fr</t>
  </si>
  <si>
    <t>amine.okhoubi@gmail.com</t>
  </si>
  <si>
    <t>abdeljaouad.sarra@gmail.com</t>
  </si>
  <si>
    <t>hich-zmerli@hotmail.com</t>
  </si>
  <si>
    <t>sofienderbel@yahoo.com</t>
  </si>
  <si>
    <t>kammoun.jihed@hotmail.com</t>
  </si>
  <si>
    <t>rimani.ines96@gmail.com</t>
  </si>
  <si>
    <t>dalidridi1919@gmail.com</t>
  </si>
  <si>
    <t>ahmedjaouaadi@gmail.com</t>
  </si>
  <si>
    <t>samar-gmach@hotmail.fr</t>
  </si>
  <si>
    <t>Mariem.Beji.Mimi@gmail.com</t>
  </si>
  <si>
    <t>benhamoudawael@yahoo.com</t>
  </si>
  <si>
    <t>sofiene.essassi@yahoo.fr</t>
  </si>
  <si>
    <t>bilel.saidani@esprit.tn</t>
  </si>
  <si>
    <t>skanders3idi@hotmail.fr</t>
  </si>
  <si>
    <t>Abahri@finances.tn</t>
  </si>
  <si>
    <t>youssefnd668@gmail.com</t>
  </si>
  <si>
    <t>houas96@icloud.com</t>
  </si>
  <si>
    <t>midou_titi@hotmail.fr</t>
  </si>
  <si>
    <t>zouaghi.f@planet.tn</t>
  </si>
  <si>
    <t>mef.etudes@yahoo.fr</t>
  </si>
  <si>
    <t>toumaleb@gmail.com</t>
  </si>
  <si>
    <t>chiheb80@hotmail.fr</t>
  </si>
  <si>
    <t>lyndalahmar14@gmail.com</t>
  </si>
  <si>
    <t>chandoul.wejdene@gmail.com</t>
  </si>
  <si>
    <t>walid2200@hotmail.fr</t>
  </si>
  <si>
    <t>sarra_aouadi@live.fr</t>
  </si>
  <si>
    <t>fatchensahli@yahoo.fr</t>
  </si>
  <si>
    <t>berrahal.ryadh@gmail.com</t>
  </si>
  <si>
    <t>moslahyassine@hotmail.fr</t>
  </si>
  <si>
    <t>Kais.ladjemi@gmail.com</t>
  </si>
  <si>
    <t>khalilbouraoui3@gmail.com</t>
  </si>
  <si>
    <t>mohamed.cherbib@live.fr</t>
  </si>
  <si>
    <t>masmoudiomar1@gmail.com</t>
  </si>
  <si>
    <t>rafaa.laouini@gmail.com</t>
  </si>
  <si>
    <t>turki.abdelkarim@yahoo.fr</t>
  </si>
  <si>
    <t>mohamedwajih2@gmail.com</t>
  </si>
  <si>
    <t>yasminejouirou@outlook.fr</t>
  </si>
  <si>
    <t>ji_hen@ymail.com</t>
  </si>
  <si>
    <t>youssefre95@gmail.com</t>
  </si>
  <si>
    <t>smiriimen@yahoo.fr</t>
  </si>
  <si>
    <t>ineesscht@outlook.com</t>
  </si>
  <si>
    <t>fatma.latrach@icloud.com</t>
  </si>
  <si>
    <t>wael.b.07@gmail.com</t>
  </si>
  <si>
    <t>wissem.khoufi@gmail.com</t>
  </si>
  <si>
    <t>aouadimedaziz@gmail.com</t>
  </si>
  <si>
    <t>reguigui.badis@yahoo.com</t>
  </si>
  <si>
    <t>melek-zorgati@outlook.fr</t>
  </si>
  <si>
    <t>bougatef92@gmail.com</t>
  </si>
  <si>
    <t>nourbettayeb30@gmail.com</t>
  </si>
  <si>
    <t>foufa3005@gmail.com</t>
  </si>
  <si>
    <t>lahmerscope@gmail.com</t>
  </si>
  <si>
    <t>dhiadhahri1@hotmail.fr</t>
  </si>
  <si>
    <t>oussema55@yahoo.fr</t>
  </si>
  <si>
    <t>nousabicha@live.fr</t>
  </si>
  <si>
    <t>wael.dhif96@gmail.com</t>
  </si>
  <si>
    <t>haddadmoez@hotmail.com</t>
  </si>
  <si>
    <t>badis.maalej@gmail.com</t>
  </si>
  <si>
    <t>Slumaa@hotmail.fr</t>
  </si>
  <si>
    <t>hidri.hedi.1996@gmail.com</t>
  </si>
  <si>
    <t>karim0ben0ammar@gmail.com</t>
  </si>
  <si>
    <t>ihebeddine-benfraj@hotmail.fr</t>
  </si>
  <si>
    <t>wassim_khaled@hotmail.com</t>
  </si>
  <si>
    <t>medabdh4805@gmail.com</t>
  </si>
  <si>
    <t>hamzooo96@gmail.com</t>
  </si>
  <si>
    <t>fatma_kacem@yahoo.fr</t>
  </si>
  <si>
    <t>mazouz.yacine@yahoo.fr</t>
  </si>
  <si>
    <t>ali.naustrad@gmail.com</t>
  </si>
  <si>
    <t>semi.mefteh@gmail.com</t>
  </si>
  <si>
    <t>aminemerhben@gmail.com</t>
  </si>
  <si>
    <t>said.hmidi1996@gmail.com</t>
  </si>
  <si>
    <t>h.selim29@gmail.com</t>
  </si>
  <si>
    <t>chaima.benhsouna@yahoo.com</t>
  </si>
  <si>
    <t>ali.sassi50@yahoo.fr</t>
  </si>
  <si>
    <t>sadfi_ghassen@yahoo.fr</t>
  </si>
  <si>
    <t>hassenmili97@hotmail.com</t>
  </si>
  <si>
    <t>louetisouha@outlook.fr</t>
  </si>
  <si>
    <t>youssef.dhrif3@gmail.com</t>
  </si>
  <si>
    <t>imenbmmsd310@hotmail.com</t>
  </si>
  <si>
    <t>louabenyounes96@gmail.com</t>
  </si>
  <si>
    <t>aichaferchichi2@gmail.com</t>
  </si>
  <si>
    <t>sipar@planet.tn</t>
  </si>
  <si>
    <t>hazem97jmal@gmail.com</t>
  </si>
  <si>
    <t>berrichmounir@yahoo.fr</t>
  </si>
  <si>
    <t>balkisjerbi20@gmail.com</t>
  </si>
  <si>
    <t>htouba123@live.fr</t>
  </si>
  <si>
    <t>alaeddine-jendoubi@hotmail.com</t>
  </si>
  <si>
    <t>zakraoui.ghassen@yahoo.fr</t>
  </si>
  <si>
    <t>amine-kapou@hotmail.com</t>
  </si>
  <si>
    <t>missaouioussama96@yahoo.fr</t>
  </si>
  <si>
    <t>delpandelpzie@gmail.com</t>
  </si>
  <si>
    <t>gatriwael02@gmail.com</t>
  </si>
  <si>
    <t>Nounoufakhfakh@gmail.com</t>
  </si>
  <si>
    <t>laouayyouta@yahoo.fr</t>
  </si>
  <si>
    <t>mahdi.hajlaoui.95@gmail.com</t>
  </si>
  <si>
    <t>mahjoubi.idris@gmail.com</t>
  </si>
  <si>
    <t>amarayassinem@yahoo.fr</t>
  </si>
  <si>
    <t>kamalrajah11@yahoo.fr</t>
  </si>
  <si>
    <t>foued.miled@topnet.tn</t>
  </si>
  <si>
    <t>thameurfehri@gmail.com</t>
  </si>
  <si>
    <t>nazaa1@hotmail.fr</t>
  </si>
  <si>
    <t>allouche.ahmed1447@gmail.com</t>
  </si>
  <si>
    <t>mintr3@mt.gov.tn</t>
  </si>
  <si>
    <t>jamil.hmandi@topnet.tn</t>
  </si>
  <si>
    <t>omaima.bsalah@gmail.com</t>
  </si>
  <si>
    <t>derouiche.mondher@stir.com.tn</t>
  </si>
  <si>
    <t>marwa.brahem@esprit.tn</t>
  </si>
  <si>
    <t>fethi.methnani@tunisia.gov.tn</t>
  </si>
  <si>
    <t>oumaymagalai@yahoo.fr</t>
  </si>
  <si>
    <t>h.ouda96@hotmail.fr</t>
  </si>
  <si>
    <t>midanirania@gmail.com</t>
  </si>
  <si>
    <t>Ch.esprit.2015@hotmail.com</t>
  </si>
  <si>
    <t>oussamawafi5050@gmail.com</t>
  </si>
  <si>
    <t>besbes.ahmed@outlook.fr</t>
  </si>
  <si>
    <t>youssef.khalsi1@gmail.com</t>
  </si>
  <si>
    <t>wisskhaskhoussy@yahoo.fr</t>
  </si>
  <si>
    <t>fathia-trabelsi@hotmail.fr</t>
  </si>
  <si>
    <t>ghaiethbmoussa@gmail.com</t>
  </si>
  <si>
    <t>takali.youssef@live.fr</t>
  </si>
  <si>
    <t>anis.tmar@yahoo.fr</t>
  </si>
  <si>
    <t>souibgui60@gmail.com</t>
  </si>
  <si>
    <t>foufa2633@gmail.com</t>
  </si>
  <si>
    <t>zakaria.hamad@industrie.gov.tn</t>
  </si>
  <si>
    <t>hse18@hotmail.com</t>
  </si>
  <si>
    <t>saidihammadi@gmail.com</t>
  </si>
  <si>
    <t>noureddine-jedidi@hotmail.fr</t>
  </si>
  <si>
    <t>skkipsher@gmail.com</t>
  </si>
  <si>
    <t>yasserazizhajji@yahoo.com</t>
  </si>
  <si>
    <t>omrikais@rocketmail.com</t>
  </si>
  <si>
    <t>ramioula@hotmail.com</t>
  </si>
  <si>
    <t>houssem.harbaui@hotmail.com</t>
  </si>
  <si>
    <t>alaa_akrout@hotmail.com</t>
  </si>
  <si>
    <t>mdahmani103@gmail.com</t>
  </si>
  <si>
    <t>balkoussa783@gmail.com</t>
  </si>
  <si>
    <t>yassine22121996@gmail.com</t>
  </si>
  <si>
    <t>samihh@outlook.fr</t>
  </si>
  <si>
    <t>heythembhy@gmail.com</t>
  </si>
  <si>
    <t>isml0071@gmail.com</t>
  </si>
  <si>
    <t>hachichamariem@yahoo.fr</t>
  </si>
  <si>
    <t>yasminemaghraouii@gmail.com</t>
  </si>
  <si>
    <t>yosri_47@hotmail.fr</t>
  </si>
  <si>
    <t>malek114@live.fr</t>
  </si>
  <si>
    <t>fiskouraef@ymail.com</t>
  </si>
  <si>
    <t>oussamaamor@hotmail.com</t>
  </si>
  <si>
    <t>yasminemouria1@gmail.com</t>
  </si>
  <si>
    <t>nayerjabri@yahoo.com</t>
  </si>
  <si>
    <t>fatmaessafi@yahoo.fr</t>
  </si>
  <si>
    <t>sahar.mastoura@gmail.com</t>
  </si>
  <si>
    <t>mabrouk.bacha@esprit.tn</t>
  </si>
  <si>
    <t>mehdighalleb95@gmail.com</t>
  </si>
  <si>
    <t>ahmed_ac@hotmail.fr</t>
  </si>
  <si>
    <t>sarra.ben.osman@hotmail.fr</t>
  </si>
  <si>
    <t>dali19435@gmail.com</t>
  </si>
  <si>
    <t>olfakaroui16@gmail.com</t>
  </si>
  <si>
    <t>ali-bensaid1@hotmail.com</t>
  </si>
  <si>
    <t>bejaouiskander@yahoo.fr</t>
  </si>
  <si>
    <t>mohamedhammi98@gmail.com</t>
  </si>
  <si>
    <t>rahma1sassi.rhs@gmail.com</t>
  </si>
  <si>
    <t>mariem.khalfa@gmail.com</t>
  </si>
  <si>
    <t>weja.molka@gmail.com</t>
  </si>
  <si>
    <t>salma123.saoud@gmail.com</t>
  </si>
  <si>
    <t>ettahermaha@hotmail.com</t>
  </si>
  <si>
    <t>sindazehani48@gmail.com</t>
  </si>
  <si>
    <t>gharbi.wieme77@gmail.com</t>
  </si>
  <si>
    <t>sadok.souissi82@gmail.com</t>
  </si>
  <si>
    <t>arf11@outlook.fr</t>
  </si>
  <si>
    <t>eboy2512@gmail.com</t>
  </si>
  <si>
    <t>chebbaelyes@gmail.com</t>
  </si>
  <si>
    <t>bhiriaziza@yahoo.com</t>
  </si>
  <si>
    <t>jas.oues@yahoo.com</t>
  </si>
  <si>
    <t>brahimbahri96@yahoo.fr</t>
  </si>
  <si>
    <t>emirchouaib96@gmail.com</t>
  </si>
  <si>
    <t>chikhov@outlook.fr</t>
  </si>
  <si>
    <t>youssef.drira1@gmail.com</t>
  </si>
  <si>
    <t>gdaoudi@live.fr</t>
  </si>
  <si>
    <t>khmayma@yahoo.com</t>
  </si>
  <si>
    <t>mahmoud.mejri@hotmail.com</t>
  </si>
  <si>
    <t>yessin.amor@gmail.com</t>
  </si>
  <si>
    <t>achrefkh.1996@gmail.com</t>
  </si>
  <si>
    <t>bousselmi996@gmail.com</t>
  </si>
  <si>
    <t>bedismarzouki@yahoo.fr</t>
  </si>
  <si>
    <t>chibanikanaan2@gmail.com</t>
  </si>
  <si>
    <t>nacifchebbi@hotmail.fr</t>
  </si>
  <si>
    <t>mejrimohamedridha@hotmail.com</t>
  </si>
  <si>
    <t>marouadaouas@yahoo.fr</t>
  </si>
  <si>
    <t>oups0@live.fr</t>
  </si>
  <si>
    <t>aminekamoun1920@yahoo.fr</t>
  </si>
  <si>
    <t>bn.skander@gmail.com</t>
  </si>
  <si>
    <t>fersi.anas@gmail.com</t>
  </si>
  <si>
    <t>bouarroujmedamine@gmail.com</t>
  </si>
  <si>
    <t>selimbousbih@gmail.com</t>
  </si>
  <si>
    <t>amirihejer19@gmail.com</t>
  </si>
  <si>
    <t>victoir194@hotmail.fr</t>
  </si>
  <si>
    <t>y.achich@yahoo.com</t>
  </si>
  <si>
    <t>bacocosanostra1802@gmail.com</t>
  </si>
  <si>
    <t>chabebamal05@gmail.com</t>
  </si>
  <si>
    <t>sdiri.imed96@gmail.com</t>
  </si>
  <si>
    <t>maleksmiri@gmail.com</t>
  </si>
  <si>
    <t>lokmen-ch@outlook.fr</t>
  </si>
  <si>
    <t>logtarimortadha@gmail.com</t>
  </si>
  <si>
    <t>fakherkhalfallah@yahoo.fr</t>
  </si>
  <si>
    <t>rafedkhayou@hotmail.Fr</t>
  </si>
  <si>
    <t>marwen.zouaghi@hotmail.fr</t>
  </si>
  <si>
    <t>beha.eddine.mhennaoui@gmail.com</t>
  </si>
  <si>
    <t>nassreddine.tebessi@gmail.com</t>
  </si>
  <si>
    <t>imed52309@gmail.com</t>
  </si>
  <si>
    <t>ymahdouani@yahoo.fr</t>
  </si>
  <si>
    <t>gh.je09@gmail.com</t>
  </si>
  <si>
    <t>nassim.fourati@yahoo.fr</t>
  </si>
  <si>
    <t>med.bel3arbi@yahoo.com</t>
  </si>
  <si>
    <t>nawfel7@live.com</t>
  </si>
  <si>
    <t>na3joun@gmail.com</t>
  </si>
  <si>
    <t>rahma_rhaim@live.fr</t>
  </si>
  <si>
    <t>lafimajd22@gmail.com</t>
  </si>
  <si>
    <t>souhagalai@hotmail.com</t>
  </si>
  <si>
    <t>faycel-boub@hotmail.fr</t>
  </si>
  <si>
    <t>darine_kh@hotmail.fr</t>
  </si>
  <si>
    <t>chaar.ali@outlook.fr</t>
  </si>
  <si>
    <t>jlassinadia130@gmail.com</t>
  </si>
  <si>
    <t>benaichasiwar@gmail.com</t>
  </si>
  <si>
    <t>omarelmokhtar832@gmail.com</t>
  </si>
  <si>
    <t>Bloodhound450@outlook.fr</t>
  </si>
  <si>
    <t>amalghaouar27@gmail.com</t>
  </si>
  <si>
    <t>radhouen.abidi@gmail.com</t>
  </si>
  <si>
    <t>chaimabraiek@rocketmail.com</t>
  </si>
  <si>
    <t>mootez.sedraoui@hotmail.com</t>
  </si>
  <si>
    <t>nadourch@gmail.com</t>
  </si>
  <si>
    <t>amounasassou@yahoo.com</t>
  </si>
  <si>
    <t>loukclubiste@gmail.com</t>
  </si>
  <si>
    <t>alaa.nfissi@gmail.com</t>
  </si>
  <si>
    <t>chadlysana2@gmail.com</t>
  </si>
  <si>
    <t>ahlem.elmdini@gmail.com</t>
  </si>
  <si>
    <t>amine.benkheli@gmail.com</t>
  </si>
  <si>
    <t>ayariahlem2@gmail.com</t>
  </si>
  <si>
    <t>imenemohieddineouni@gmail.com</t>
  </si>
  <si>
    <t>saadaouiwijden21@gmail.com</t>
  </si>
  <si>
    <t>affesshema15@gmail.com</t>
  </si>
  <si>
    <t>souab1993@gmail.com</t>
  </si>
  <si>
    <t>zizou.clubiste@live.fr</t>
  </si>
  <si>
    <t>halaabdelhamid86@gmail.com</t>
  </si>
  <si>
    <t>arem55@live.fr</t>
  </si>
  <si>
    <t>aymen.sans.pitie@gmail.com</t>
  </si>
  <si>
    <t>Epzylone@gmail.com</t>
  </si>
  <si>
    <t>lanwer.note@gmail.com</t>
  </si>
  <si>
    <t>alabarbou22@gmail.com</t>
  </si>
  <si>
    <t>annaautre0@gmail.com</t>
  </si>
  <si>
    <t>khayati.baha@gmail.com</t>
  </si>
  <si>
    <t>narmounaanajar@gmail.com</t>
  </si>
  <si>
    <t>mejrihaloula@gmail.com</t>
  </si>
  <si>
    <t>radhi.toujani@gmail.com</t>
  </si>
  <si>
    <t>omardagdoug7@gmail.com</t>
  </si>
  <si>
    <t>ryhemnaouar77@gmail.com</t>
  </si>
  <si>
    <t>souha.saadaoui@hotmail.com</t>
  </si>
  <si>
    <t>houssemgabsi123@gmail.com</t>
  </si>
  <si>
    <t>montassar.saadani@gmail.com</t>
  </si>
  <si>
    <t>ilyes12zouaoui@gmail.com</t>
  </si>
  <si>
    <t>a7med.masmoudi@outlook.com</t>
  </si>
  <si>
    <t>soumaya.hammami95@yahoo.com</t>
  </si>
  <si>
    <t>berrimaghassen@gmail.com</t>
  </si>
  <si>
    <t>cherninacer1@gmail.com</t>
  </si>
  <si>
    <t>freeeeedj@gmail.com</t>
  </si>
  <si>
    <t>marwen841@gmail.com</t>
  </si>
  <si>
    <t>chayma.zomiti@gmail.com</t>
  </si>
  <si>
    <t>benahmedtakwa02@gmail.com</t>
  </si>
  <si>
    <t>saadaouinidhal@yahoo.fr</t>
  </si>
  <si>
    <t>mehdi-jrebi@outlook.fr</t>
  </si>
  <si>
    <t>sialamarw@gmail.com</t>
  </si>
  <si>
    <t>hammma.seeehli@gmail.com</t>
  </si>
  <si>
    <t>ramirezfameni@yahoo.com</t>
  </si>
  <si>
    <t>hamzasghaier1992@gmail.com</t>
  </si>
  <si>
    <t>04khoukha@gmail.com</t>
  </si>
  <si>
    <t>telmoudi.imen91@gmail.com</t>
  </si>
  <si>
    <t>hamdi.ghammem@gmail.com</t>
  </si>
  <si>
    <t>mariem.ben.ouahma93@gmail.com</t>
  </si>
  <si>
    <t>vingarde@live.fr</t>
  </si>
  <si>
    <t>dhouib60@gmail.com</t>
  </si>
  <si>
    <t>fedy.tabessi@gmail.com</t>
  </si>
  <si>
    <t>bouha_23@hotmail.fr</t>
  </si>
  <si>
    <t>najah.jojo@hotmail.com</t>
  </si>
  <si>
    <t>hamatchou.rm@gmail.com</t>
  </si>
  <si>
    <t>gmachskander@yahoo.fr</t>
  </si>
  <si>
    <t>mohamedaziz.taleb@esprit.tn</t>
  </si>
  <si>
    <t>mhamdioussama10@gmail.com</t>
  </si>
  <si>
    <t>Sarra.sbaii6@gmail.com</t>
  </si>
  <si>
    <t>sabrine.gmati25@gmail.com</t>
  </si>
  <si>
    <t>lachtarfiras94@gmail.com</t>
  </si>
  <si>
    <t>ladou994@gmail.com</t>
  </si>
  <si>
    <t>amin_prince@live.fr</t>
  </si>
  <si>
    <t>cyrinemessai@gmail.com</t>
  </si>
  <si>
    <t>bqg1123@gmail.com</t>
  </si>
  <si>
    <t>med6845@gmail.com</t>
  </si>
  <si>
    <t>maghzaoui.lazher@gmail.com</t>
  </si>
  <si>
    <t>Skima-themer@hotmail.fr</t>
  </si>
  <si>
    <t>ghassentarchouna.f@gmail.com</t>
  </si>
  <si>
    <t>maissahudgens@live.com</t>
  </si>
  <si>
    <t>mazhoudferdaws4@gmail.com</t>
  </si>
  <si>
    <t>akrambg93@yahoo.com</t>
  </si>
  <si>
    <t>khouadjanesrine@gmail.com</t>
  </si>
  <si>
    <t>zoughlamiimen@gmail.com</t>
  </si>
  <si>
    <t>guebsihaythem13@gmail.com</t>
  </si>
  <si>
    <t>gella802@gmail.com</t>
  </si>
  <si>
    <t>argoubimedyassine@gmail.com</t>
  </si>
  <si>
    <t>ali18.nermine@hotmail.com</t>
  </si>
  <si>
    <t>ilovefrance123@yahoo.fr</t>
  </si>
  <si>
    <t>khaledfellah7@gmail.com</t>
  </si>
  <si>
    <t>slay_vip@outlook.fr</t>
  </si>
  <si>
    <t>ibtihel.slimi.is@gmail.com</t>
  </si>
  <si>
    <t>emira.obba@gmail.com</t>
  </si>
  <si>
    <t>marwenbenalayet0000@gmail.com</t>
  </si>
  <si>
    <t>zouhour.kh.95@gmail.com</t>
  </si>
  <si>
    <t>s.nate2604@gmail.com</t>
  </si>
  <si>
    <t>hamzaoui.ahmad2@yahoo.com</t>
  </si>
  <si>
    <t>mbarki.jihed1@gmail.com</t>
  </si>
  <si>
    <t>zaafourimalek120@gmail.com</t>
  </si>
  <si>
    <t>wissmourou@gmail.com</t>
  </si>
  <si>
    <t>diablousse@hotmail.fr</t>
  </si>
  <si>
    <t>g.dridi@yahoo.fr</t>
  </si>
  <si>
    <t>olfakass@yahoo.fr</t>
  </si>
  <si>
    <t>haylive9v3@gmail.com</t>
  </si>
  <si>
    <t>m.yassine94@yahoo.fr</t>
  </si>
  <si>
    <t>jihen_rjaibi@yahoo.fr</t>
  </si>
  <si>
    <t>bou7lim@hotmail.fr</t>
  </si>
  <si>
    <t>ouertataniarbia@gmail.com</t>
  </si>
  <si>
    <t>benturkiyasafa@gmail.com</t>
  </si>
  <si>
    <t>mohamed.drira.aiesec@gmail.com</t>
  </si>
  <si>
    <t>hadi.bkh@gmail.com</t>
  </si>
  <si>
    <t>ahmed.bm1994@gmail.com</t>
  </si>
  <si>
    <t>riahitakwa.3@gmail.com</t>
  </si>
  <si>
    <t>farahfalleh95@gmail.com</t>
  </si>
  <si>
    <t>azzaa.maalej@gmail.com</t>
  </si>
  <si>
    <t>braiki.ahmed.radhi@gmail.com</t>
  </si>
  <si>
    <t>elyesjrad95@gmail.com</t>
  </si>
  <si>
    <t>bachaghamoez@gmail.com</t>
  </si>
  <si>
    <t>anisalboudali@gmail.com</t>
  </si>
  <si>
    <t>khalil.hidouri@gmail.com</t>
  </si>
  <si>
    <t>safcherif95@gmail.com</t>
  </si>
  <si>
    <t>mahdicdeu@gmail.com</t>
  </si>
  <si>
    <t>taha.driss3@gmail.com</t>
  </si>
  <si>
    <t>hammamions123@gmail.com</t>
  </si>
  <si>
    <t>sokkah.sofiene@gmail.com</t>
  </si>
  <si>
    <t>fakhriy95ss@gmail.com</t>
  </si>
  <si>
    <t>wajdi.felhi1989@gmail.com</t>
  </si>
  <si>
    <t>Belhadjamorahmed69@gmail.com</t>
  </si>
  <si>
    <t>malekcheck@gmail.com</t>
  </si>
  <si>
    <t>mradfiras93@gmail.com</t>
  </si>
  <si>
    <t>HAYTHEM.MILED1@GMAIL.COM</t>
  </si>
  <si>
    <t>ghazi.ben.dahmen3@gmail.com</t>
  </si>
  <si>
    <t>souhailkrimi@gmail.com</t>
  </si>
  <si>
    <t>zoubeidi.mariem@yahoo.fr</t>
  </si>
  <si>
    <t>maryemmarzouk5@gmail.com</t>
  </si>
  <si>
    <t>amirbenzineb@gmail.com</t>
  </si>
  <si>
    <t>ghas.tri@gmail.com</t>
  </si>
  <si>
    <t>saidmaghraoui@gmail.com</t>
  </si>
  <si>
    <t>chakib.fathallah@gmail.com</t>
  </si>
  <si>
    <t>xiheb01@gmail.com</t>
  </si>
  <si>
    <t>ramykader@vivaldi.net</t>
  </si>
  <si>
    <t>sellami006@gmail.com</t>
  </si>
  <si>
    <t>habib-hentati@hotmail.com</t>
  </si>
  <si>
    <t>bedouiaymen94@gmail.com</t>
  </si>
  <si>
    <t>rihab_messaoudi@yahoo.com</t>
  </si>
  <si>
    <t>ghadaabbes1@gmail.com</t>
  </si>
  <si>
    <t>ismailbenfadhel@gmail.com</t>
  </si>
  <si>
    <t>firas.matoussi@gmail.com</t>
  </si>
  <si>
    <t>rabiibennour96@gmail.com</t>
  </si>
  <si>
    <t>safash55@gmail.com</t>
  </si>
  <si>
    <t>taherfendri@gmail.com</t>
  </si>
  <si>
    <t>chayma.borni@gmail.com</t>
  </si>
  <si>
    <t>gaaloulmarwa1802@gmail.com</t>
  </si>
  <si>
    <t>helmimarouani29@hotmail.com</t>
  </si>
  <si>
    <t>achraf.zribi@yahoo.fr</t>
  </si>
  <si>
    <t>fouzai.alaa@gmail.com</t>
  </si>
  <si>
    <t>Omar9jarray@gmail.com</t>
  </si>
  <si>
    <t>tarek.elghoul@outlook.com</t>
  </si>
  <si>
    <t>hela-turki@outlook.com</t>
  </si>
  <si>
    <t>mo.ni.a@live.com</t>
  </si>
  <si>
    <t>karimfourati@outlook.com</t>
  </si>
  <si>
    <t>brhseif@gmail.com</t>
  </si>
  <si>
    <t>chihibalsam@gmail.com</t>
  </si>
  <si>
    <t>tawfikmili3@gmail.com</t>
  </si>
  <si>
    <t>MedHediDerouiche@gmail.com</t>
  </si>
  <si>
    <t>zemzemitarek1@gmail.com</t>
  </si>
  <si>
    <t>abdennadher.mouhamed@gmail.com</t>
  </si>
  <si>
    <t>skander.chamakhi@outlook.com</t>
  </si>
  <si>
    <t>Mira.Oussema@Gmail.com</t>
  </si>
  <si>
    <t>waf.dardouri@gmail.com</t>
  </si>
  <si>
    <t>lengliz.skander@gmail.com</t>
  </si>
  <si>
    <t>aminebenhassine03@gmail.com</t>
  </si>
  <si>
    <t>hammami.mohamed262@gmail.com</t>
  </si>
  <si>
    <t>kamoula1994@gmail.com</t>
  </si>
  <si>
    <t>mabroukamal217@gmail.com</t>
  </si>
  <si>
    <t>baha.zrelli@gmail.com</t>
  </si>
  <si>
    <t>souariameni@gmail.com</t>
  </si>
  <si>
    <t>sanaazizi059@gmail.com</t>
  </si>
  <si>
    <t>b.skander@yahoo.fr</t>
  </si>
  <si>
    <t>mhamed.msaad@gmail.com</t>
  </si>
  <si>
    <t>somai.farouk@yahoo.com</t>
  </si>
  <si>
    <t>slmmlh30@gmail.com</t>
  </si>
  <si>
    <t>bergaoui.kais@gmail.com</t>
  </si>
  <si>
    <t>byounesfiras@gmail.com</t>
  </si>
  <si>
    <t>hamza.zaibi1312@gmail.com</t>
  </si>
  <si>
    <t>azizi.med01@gmail.com</t>
  </si>
  <si>
    <t>m.abdennadher.seif@gmail.com</t>
  </si>
  <si>
    <t>ridou316@hotmail.fr</t>
  </si>
  <si>
    <t>sghaier.saif.eddine@gmail.com</t>
  </si>
  <si>
    <t>moezkallel18@gmail.com</t>
  </si>
  <si>
    <t>elyeswed@gmail.com</t>
  </si>
  <si>
    <t>hamrouni.med.khaled.si@gmail.com</t>
  </si>
  <si>
    <t>mariealice94@yahoo.fr</t>
  </si>
  <si>
    <t>benmalekchrif@gmail.com</t>
  </si>
  <si>
    <t>ahlem_bg@live.fr</t>
  </si>
  <si>
    <t>benwiraneyoussri@gmail.com</t>
  </si>
  <si>
    <t>medamine.brahmi2@gmail.com</t>
  </si>
  <si>
    <t>why1234@outlook.fr</t>
  </si>
  <si>
    <t>mehdidrira2@gmail.com</t>
  </si>
  <si>
    <t>mariamria01@gmail.com</t>
  </si>
  <si>
    <t>amal.njeimi@gmail.com</t>
  </si>
  <si>
    <t>ahmednaceura@gmail.com</t>
  </si>
  <si>
    <t>chaymabl95@gmail.com</t>
  </si>
  <si>
    <t>khaled_zoghlami@live.fr</t>
  </si>
  <si>
    <t>bader.chtara@gmail.com</t>
  </si>
  <si>
    <t>nouha.bsn216@gmail.com</t>
  </si>
  <si>
    <t>yassinehakimi7@gmail.com</t>
  </si>
  <si>
    <t>chawlin_8@hotmail.fr</t>
  </si>
  <si>
    <t>youssef.chatti789@gmail.com</t>
  </si>
  <si>
    <t>houssem-bs@hotmail.com</t>
  </si>
  <si>
    <t>hsaidi291@gmail.com</t>
  </si>
  <si>
    <t>laamariiyassine@gmail.com</t>
  </si>
  <si>
    <t>mohammed.aziz.bezrati@gmail.com</t>
  </si>
  <si>
    <t>hidoussihiba@gmail.com</t>
  </si>
  <si>
    <t>bejaouisyrine@gmail.com</t>
  </si>
  <si>
    <t>boumaizaoussamab@gmail.com</t>
  </si>
  <si>
    <t>bejaoui.dev@gmail.com</t>
  </si>
  <si>
    <t>achraf.abdennadher.94@gmail.com</t>
  </si>
  <si>
    <t>borgi.skander@gmail.com</t>
  </si>
  <si>
    <t>benabderrahmenimen@gmail.com</t>
  </si>
  <si>
    <t>ahmedellouze2706@gmail.com</t>
  </si>
  <si>
    <t>sarrouna.zaabouti@gmail.com</t>
  </si>
  <si>
    <t>wajdi.aissa007@gmail.com</t>
  </si>
  <si>
    <t>lina95.a@hotmail.fr</t>
  </si>
  <si>
    <t>chaari.achref@gmail.com</t>
  </si>
  <si>
    <t>ons.b.slimen@gmail.com</t>
  </si>
  <si>
    <t>firasskhemiri@gmail.com</t>
  </si>
  <si>
    <t>oumaima.souabni@gmail.com</t>
  </si>
  <si>
    <t>med.akrem.bensalem@gmail.com</t>
  </si>
  <si>
    <t>achref.tatouh@gmail.com</t>
  </si>
  <si>
    <t>wassimbenhamouda00@gmail.com</t>
  </si>
  <si>
    <t>dahem.oussama95@gmail.com</t>
  </si>
  <si>
    <t>Onsbellazreg3@gmail.com</t>
  </si>
  <si>
    <t>medahmed.jallouli@gmail.com</t>
  </si>
  <si>
    <t>jouini.karim@outlook.fr</t>
  </si>
  <si>
    <t>nadhem16f877@gmail.com</t>
  </si>
  <si>
    <t>emnaabid16@gmail.com</t>
  </si>
  <si>
    <t>ferielmufti@gmail.com</t>
  </si>
  <si>
    <t>barredemna@gmail.com</t>
  </si>
  <si>
    <t>mhirsi_firas@yahoo.fr</t>
  </si>
  <si>
    <t>oussema.kraim@gmail.com</t>
  </si>
  <si>
    <t>nour_barbouchi@yahoo.com</t>
  </si>
  <si>
    <t>rymomrani5@gmail.com</t>
  </si>
  <si>
    <t>ihsmemail@gmail.com</t>
  </si>
  <si>
    <t>hassenbendhia@yahoo.com</t>
  </si>
  <si>
    <t>medhaythemkharrat@gmail.com</t>
  </si>
  <si>
    <t>jebali.houssem76@gmail.com</t>
  </si>
  <si>
    <t>hassen.kha@gmail.com</t>
  </si>
  <si>
    <t>waelissaoui94@gmail.com</t>
  </si>
  <si>
    <t>naouar.yassmine@gmail.com</t>
  </si>
  <si>
    <t>chaiebyasmine16@gmail.com</t>
  </si>
  <si>
    <t>saidii.aamine@gmail.com</t>
  </si>
  <si>
    <t>souhail_elkamel@hotmail.com</t>
  </si>
  <si>
    <t>ayedmrad@gmail.com</t>
  </si>
  <si>
    <t>oussema.hraiech@protonmail.ch</t>
  </si>
  <si>
    <t>touihri.mehdi20@gmail.com</t>
  </si>
  <si>
    <t>garaaliasma@gmail.com</t>
  </si>
  <si>
    <t>youssef-jdidi@hotmail.com</t>
  </si>
  <si>
    <t>zaabiahmed1yanni123@gmail.com</t>
  </si>
  <si>
    <t>riahib94@gmail.com</t>
  </si>
  <si>
    <t>ouechteti.radhwen@gmail.com</t>
  </si>
  <si>
    <t>jemmalimedemir@gmail.com</t>
  </si>
  <si>
    <t>rhaiemahmed@hotmail.com</t>
  </si>
  <si>
    <t>nidaghannem3@gmail.com</t>
  </si>
  <si>
    <t>marwenmaro02@gmail.com</t>
  </si>
  <si>
    <t>sunnychamsever@gmail.com</t>
  </si>
  <si>
    <t>cobwild_child@hotmail.com</t>
  </si>
  <si>
    <t>waeln2m@gmail.com</t>
  </si>
  <si>
    <t>kadhi.kays@gmail.com</t>
  </si>
  <si>
    <t>temaniali@gmail.com</t>
  </si>
  <si>
    <t>houssemnacer217@gmail.com</t>
  </si>
  <si>
    <t>nadiakhemakhem4@gmail.com</t>
  </si>
  <si>
    <t>smati.ichrak@gmail.com</t>
  </si>
  <si>
    <t>wiemsabbagh.ws@gmail.com</t>
  </si>
  <si>
    <t>radhouaneibenaelmekki@gmail.com</t>
  </si>
  <si>
    <t>fattoumitaycir@gmail.com</t>
  </si>
  <si>
    <t>karimbouhnek@gmail.com</t>
  </si>
  <si>
    <t>houcemmaalaoui@gmail.com</t>
  </si>
  <si>
    <t>benmustaphahiba@gmail.com</t>
  </si>
  <si>
    <t>benjaziaachref@gmail.com</t>
  </si>
  <si>
    <t>ghassen.limam.b@gmail.com</t>
  </si>
  <si>
    <t>seifbejaouiii@gmail.com</t>
  </si>
  <si>
    <t>omar-1995@live.fr</t>
  </si>
  <si>
    <t>gam.khaw@gmail.com</t>
  </si>
  <si>
    <t>skan.masmoudi@gmail.com</t>
  </si>
  <si>
    <t>karimfarhouti@gmail.com</t>
  </si>
  <si>
    <t>ktatmoncef01@gmail.com</t>
  </si>
  <si>
    <t>douiri.ach@gmail.com</t>
  </si>
  <si>
    <t>narjesseffen@gmail.com</t>
  </si>
  <si>
    <t>anouar.gabsi@outlook.com</t>
  </si>
  <si>
    <t>ben.said.mohamed@hotmail.com</t>
  </si>
  <si>
    <t>lemjidliwa77@gmail.com</t>
  </si>
  <si>
    <t>Sbouri.anis@gmail.com</t>
  </si>
  <si>
    <t>inesnoussabh@gmail.com</t>
  </si>
  <si>
    <t>selemdahmen12@gmail.com</t>
  </si>
  <si>
    <t>medmalek125@gmail.com</t>
  </si>
  <si>
    <t>challakhmedamine@gmail.com</t>
  </si>
  <si>
    <t>bhnihel@gmail.com</t>
  </si>
  <si>
    <t>bouzaiane.yassine@gmail.com</t>
  </si>
  <si>
    <t>khalilsaidane96@hotmail.com</t>
  </si>
  <si>
    <t>montassar_laribi@hotmail.com</t>
  </si>
  <si>
    <t>ahmed.ben.ghozzia@gmail.com</t>
  </si>
  <si>
    <t>oussama.saadaoui@gmail.com</t>
  </si>
  <si>
    <t>fatenhmouda20@gmail.com</t>
  </si>
  <si>
    <t>bensalem.amr@gmail.com</t>
  </si>
  <si>
    <t>mohamedmalektizz93@gmail.com</t>
  </si>
  <si>
    <t>asssilhamdi@gmail.com</t>
  </si>
  <si>
    <t>yahya.mess95@gmail.com</t>
  </si>
  <si>
    <t>skanderellouze94@gmail.com</t>
  </si>
  <si>
    <t>hamzamrj@gmail.com</t>
  </si>
  <si>
    <t>bouraoui.mayssa@yahoo.com</t>
  </si>
  <si>
    <t>chaouachi_ahmed@yahoo.com</t>
  </si>
  <si>
    <t>ghaithsaafi@gmail.com</t>
  </si>
  <si>
    <t>dhia.hsalem@gmail.com</t>
  </si>
  <si>
    <t>jasser.hadhri11@gmail.com</t>
  </si>
  <si>
    <t>wissalbarhoumi@yahoo.fr</t>
  </si>
  <si>
    <t>omarghorbel95@gmail.com</t>
  </si>
  <si>
    <t>mokhtarammar.ma@gmail.com</t>
  </si>
  <si>
    <t>achrefyousfi19@gmail.com</t>
  </si>
  <si>
    <t>smakhouloud@gmail.com</t>
  </si>
  <si>
    <t>fadhlaoui.ahmed.af@gmail.com</t>
  </si>
  <si>
    <t>benhadjkhouloud@gmail.com</t>
  </si>
  <si>
    <t>r.dinaabid@gmail.com</t>
  </si>
  <si>
    <t>zayene.khmais@gmail.com</t>
  </si>
  <si>
    <t>nefzioumayma96@yahoo.fr</t>
  </si>
  <si>
    <t>amirabalti16@gmail.com</t>
  </si>
  <si>
    <t>walidnsiri01@gmail.com</t>
  </si>
  <si>
    <t>makni.ahmed@outlook.com</t>
  </si>
  <si>
    <t>y.150attia@gmail.com</t>
  </si>
  <si>
    <t>mohamedkarimfenni@gmail.com</t>
  </si>
  <si>
    <t>turkiwiem94@gmail.com</t>
  </si>
  <si>
    <t>majdmn6@gmail.com</t>
  </si>
  <si>
    <t>Mouadh.kaabi@gmail.com</t>
  </si>
  <si>
    <t>khalilesaga@gmail.com</t>
  </si>
  <si>
    <t>hassan.elaarbi@gmail.com</t>
  </si>
  <si>
    <t>raniamnissi@gmail.com</t>
  </si>
  <si>
    <t>houssem_benachour@yahoo.com</t>
  </si>
  <si>
    <t>sami-n-roses@hotmail.com</t>
  </si>
  <si>
    <t>laabidizahra96@gmail.com</t>
  </si>
  <si>
    <t>rahmabasly20@gmail.com</t>
  </si>
  <si>
    <t>aymenchebbi1996@gmail.com</t>
  </si>
  <si>
    <t>midou_messi10@live.fr</t>
  </si>
  <si>
    <t>chaima.benaziiza@gmail.com</t>
  </si>
  <si>
    <t>ygargouri92@gmail.com</t>
  </si>
  <si>
    <t>cherif.dhouha15@gmail.com</t>
  </si>
  <si>
    <t>chiha.khou@live.fr</t>
  </si>
  <si>
    <t>othmen10@outlook.fr</t>
  </si>
  <si>
    <t>mohamed.grami94@gmail.com</t>
  </si>
  <si>
    <t>achrafdouss1994@gmail.com</t>
  </si>
  <si>
    <t>akrout.anwar1994@gmail.com</t>
  </si>
  <si>
    <t>rabeb.amri@bct.gov.tn</t>
  </si>
  <si>
    <t>th.alkilani@gmail.com</t>
  </si>
  <si>
    <t>galaxydellprepa@gmail.com</t>
  </si>
  <si>
    <t>ferhartarek@gmail.com</t>
  </si>
  <si>
    <t>ayari.moh@gmail.com</t>
  </si>
  <si>
    <t>Mrads.houssem@gmail.com</t>
  </si>
  <si>
    <t>halaoua.mayamen@yahoo.fr</t>
  </si>
  <si>
    <t>krizi.samira@gmail.com</t>
  </si>
  <si>
    <t>mahmoudsarra8@gmail.com</t>
  </si>
  <si>
    <t>aymen.yanoubli@outlook.fr</t>
  </si>
  <si>
    <t>youssefskouri@yahoo.fr</t>
  </si>
  <si>
    <t>jihed93samet@gmail.com</t>
  </si>
  <si>
    <t>marwalouani@gmail.com</t>
  </si>
  <si>
    <t>benothmenons@gmail.com</t>
  </si>
  <si>
    <t>asmahamrouni2017@gmail.com</t>
  </si>
  <si>
    <t>tanabenemahdi@gmail.com</t>
  </si>
  <si>
    <t>maizabahaedinne@gmail.com</t>
  </si>
  <si>
    <t>saraamari13@gmail.com</t>
  </si>
  <si>
    <t>benabderabbamedilyes@yahoo.fr</t>
  </si>
  <si>
    <t>souad.saidi.95@gmail.com</t>
  </si>
  <si>
    <t>layouniibrahim@gmail.com</t>
  </si>
  <si>
    <t>salah.ghandri@hotmail.fr</t>
  </si>
  <si>
    <t>amal.cha3ri@gmail.com</t>
  </si>
  <si>
    <t>hihi.slim@gmail.com</t>
  </si>
  <si>
    <t>je.mayssa@gmail.com</t>
  </si>
  <si>
    <t>sboui_amine@yahoo.fr</t>
  </si>
  <si>
    <t>belhadjali.seif@gmail.com</t>
  </si>
  <si>
    <t>elyesmestiri95@gmail.com</t>
  </si>
  <si>
    <t>firas.1.2008@hotmail.fr</t>
  </si>
  <si>
    <t>medsassihajbi@gmail.com</t>
  </si>
  <si>
    <t>seddik123@yahoo.com</t>
  </si>
  <si>
    <t>sarra.boukercha1@gmail.com</t>
  </si>
  <si>
    <t>hechem20@hotmail.fr</t>
  </si>
  <si>
    <t>helabenachour.97@gmail.com</t>
  </si>
  <si>
    <t>gh-oussama@hotmail.fr</t>
  </si>
  <si>
    <t>mseddiyousef@gmail.com</t>
  </si>
  <si>
    <t>emel.garouachi@hotmail.com</t>
  </si>
  <si>
    <t>hariziamani6@gmail.com</t>
  </si>
  <si>
    <t>refkahamzaoui3@gmail.com</t>
  </si>
  <si>
    <t>nadaaniba1@gmail.com</t>
  </si>
  <si>
    <t>imed.rami92@gmail.com</t>
  </si>
  <si>
    <t>ben.abdallah.ahmed00@gmail.com</t>
  </si>
  <si>
    <t>khadraouima21@gmail.com</t>
  </si>
  <si>
    <t>dhaouadi-asma@live.fr</t>
  </si>
  <si>
    <t>wahadak@gmail.com</t>
  </si>
  <si>
    <t>aminemh95@gmail.com</t>
  </si>
  <si>
    <t>ahmed.hamdi.tunisie@gmail.com</t>
  </si>
  <si>
    <t>charfiassil@gmail.com</t>
  </si>
  <si>
    <t>m.sadkaoui@yahoo.com</t>
  </si>
  <si>
    <t>cyrin_benabid@yahoo.com</t>
  </si>
  <si>
    <t>habib.daou@outlook.fr</t>
  </si>
  <si>
    <t>manai.mohamed.selim@gmail.com</t>
  </si>
  <si>
    <t>Salhiislem123@gmail.com</t>
  </si>
  <si>
    <t>bayrem.jraidi1425@gmail.com</t>
  </si>
  <si>
    <t>bargaoui-chiheb@hotmail.com</t>
  </si>
  <si>
    <t>heniayadi95@gmail.com</t>
  </si>
  <si>
    <t>riadh.landoulsi94@gmail.com</t>
  </si>
  <si>
    <t>tarekzarrouk9@gmail.com</t>
  </si>
  <si>
    <t>allouguiemna@outlook.fr</t>
  </si>
  <si>
    <t>medtrd14@gmail.com</t>
  </si>
  <si>
    <t>sirine.kefi16@gmail.com</t>
  </si>
  <si>
    <t>abderrahmenhadjsalah@gmail.com</t>
  </si>
  <si>
    <t>aminesafig@gmail.com</t>
  </si>
  <si>
    <t>melliti.amine04@gmail.com</t>
  </si>
  <si>
    <t>chouchanekarim75@gmail.com</t>
  </si>
  <si>
    <t>soufiene001@gmail.com</t>
  </si>
  <si>
    <t>omar.dachra13@gmail.com</t>
  </si>
  <si>
    <t>zeineblaabidi33@gmail.com</t>
  </si>
  <si>
    <t>houssemmili@live.fr</t>
  </si>
  <si>
    <t>firas.junior@hotmail.com</t>
  </si>
  <si>
    <t>oussamabs007@gmail.com</t>
  </si>
  <si>
    <t>donia_mani@yahoo.com</t>
  </si>
  <si>
    <t>haythembenabdallah95@gmail.com</t>
  </si>
  <si>
    <t>annoussaslimani@gmail.com</t>
  </si>
  <si>
    <t>nejmi.rom1196@gmail.com</t>
  </si>
  <si>
    <t>saifmath123@gmail.com</t>
  </si>
  <si>
    <t>yassine.etude@hotmail.fr</t>
  </si>
  <si>
    <t>mezrigui.d94@gmail.com</t>
  </si>
  <si>
    <t>besghaier.haithem@gmail.com</t>
  </si>
  <si>
    <t>samadosmida@hotmail.fr</t>
  </si>
  <si>
    <t>belhiba.rawya@gmail.com</t>
  </si>
  <si>
    <t>khiari.donia20@gmail.com</t>
  </si>
  <si>
    <t>omriamal71@gmail.com</t>
  </si>
  <si>
    <t>ghada.damak@gmail.com</t>
  </si>
  <si>
    <t>hedtakwa@gmail.com</t>
  </si>
  <si>
    <t>majdilogtari1995@gmail.com</t>
  </si>
  <si>
    <t>marwenjendoubi@yahoo.fr</t>
  </si>
  <si>
    <t>ataoui.kais@yahoo.com</t>
  </si>
  <si>
    <t>jileni.zehani@gmail.com</t>
  </si>
  <si>
    <t>islamnov94bf@gmail.com</t>
  </si>
  <si>
    <t>haythem.mnasri@gmail.com</t>
  </si>
  <si>
    <t>abd.raouf.saadaoui@gmail.com</t>
  </si>
  <si>
    <t>ymezghani@gmail.com</t>
  </si>
  <si>
    <t>jassem.tor@gmail.com</t>
  </si>
  <si>
    <t>ghada.jouini23@gmail.com</t>
  </si>
  <si>
    <t>sloumma.21@gmail.com</t>
  </si>
  <si>
    <t>ounioussama2@gmail.com</t>
  </si>
  <si>
    <t>ahmed.reb3i@live.fr</t>
  </si>
  <si>
    <t>khiri.malek.94@gmail.com</t>
  </si>
  <si>
    <t>meccch@yahoo.fr</t>
  </si>
  <si>
    <t>xiaonousha@gmail.com</t>
  </si>
  <si>
    <t>ahmidovic@gmail.com</t>
  </si>
  <si>
    <t>marwenghroubi93@gmail.com</t>
  </si>
  <si>
    <t>lionel1.seif@gmail.com</t>
  </si>
  <si>
    <t>khaoula.jouini1@gmail.com</t>
  </si>
  <si>
    <t>maryambaili25@gmail.com</t>
  </si>
  <si>
    <t>meyssa_ouni@hotmail.com</t>
  </si>
  <si>
    <t>rihab.hidri95@gmail.com</t>
  </si>
  <si>
    <t>chaouchhamza1992@gmail.com</t>
  </si>
  <si>
    <t>majerdi.38@gmail.com</t>
  </si>
  <si>
    <t>fares.baatour1@gmail.com</t>
  </si>
  <si>
    <t>sellamimarwen11@gmail.com</t>
  </si>
  <si>
    <t>malektouzri9@gmail.com</t>
  </si>
  <si>
    <t>Dhakouanir@gmail.com</t>
  </si>
  <si>
    <t>zoubli.ichrak@gmail.com</t>
  </si>
  <si>
    <t>motaz.pro@gmail.com</t>
  </si>
  <si>
    <t>hanaguelleli@gmail.com</t>
  </si>
  <si>
    <t>montasri.ayoub@gmail.com</t>
  </si>
  <si>
    <t>laouinirania2@gmail.com</t>
  </si>
  <si>
    <t>zainlfi@gmail.com</t>
  </si>
  <si>
    <t>firas9@rocketmail.com</t>
  </si>
  <si>
    <t>amine.boujnah@outlook.fr</t>
  </si>
  <si>
    <t>m.selim914@gmail.com</t>
  </si>
  <si>
    <t>makremzitoun2@gmail.com</t>
  </si>
  <si>
    <t>alakhattat17@gmail.com</t>
  </si>
  <si>
    <t>belhassen.limam@gmail.com</t>
  </si>
  <si>
    <t>aymen.mazlout91@gmail.com</t>
  </si>
  <si>
    <t>ghassen-moussa@outlook.fr</t>
  </si>
  <si>
    <t>mahdikabtni@gmail.com</t>
  </si>
  <si>
    <t>mediouniarij@hotmail.com</t>
  </si>
  <si>
    <t>gaaloulmed1@gmail.com</t>
  </si>
  <si>
    <t>ghorbel_mahmoud@hotmail.com</t>
  </si>
  <si>
    <t>achrefbenkhalifa69@gmail.com</t>
  </si>
  <si>
    <t>nebrasboulaares9@gmail.com</t>
  </si>
  <si>
    <t>chebbi.hessine@gmail.com</t>
  </si>
  <si>
    <t>rzouga20003@gmail.com</t>
  </si>
  <si>
    <t>ilyes.blagui@gmail.com</t>
  </si>
  <si>
    <t>seif.zine@hotmail.com</t>
  </si>
  <si>
    <t>sl.hamdi.slim@gmail.com</t>
  </si>
  <si>
    <t>jomaa.benamer@gmail.com</t>
  </si>
  <si>
    <t>barbouchighassene@yahoo.com</t>
  </si>
  <si>
    <t>bz.amine95@gmail.com</t>
  </si>
  <si>
    <t>dorra.mahfoudhi@outlook.fr</t>
  </si>
  <si>
    <t>dhiabsdl94@gmail.com</t>
  </si>
  <si>
    <t>medaminemangour@gmail.com</t>
  </si>
  <si>
    <t>mastourg@gmail.com</t>
  </si>
  <si>
    <t>bouzguenda.fadhel@gmail.com</t>
  </si>
  <si>
    <t>sabri-b-m@live.fr</t>
  </si>
  <si>
    <t>hamza.haddada@gmail.com</t>
  </si>
  <si>
    <t>Belhsenh@gmail.com</t>
  </si>
  <si>
    <t>Ilhem.Djebbi.ENIM@gmail.com</t>
  </si>
  <si>
    <t>oussemabenja@yahoo.com</t>
  </si>
  <si>
    <t>aladin.ouerfelli1@gmail.com</t>
  </si>
  <si>
    <t>ikbelousswa19@gmail.com</t>
  </si>
  <si>
    <t>wafefarhani@gmail.com</t>
  </si>
  <si>
    <t>fahd999@outlook.fr</t>
  </si>
  <si>
    <t>benamorahmed1594@gmail.com</t>
  </si>
  <si>
    <t>mehdi.gaaloul.tn@ieee.org</t>
  </si>
  <si>
    <t>benabdaamine94@gmail.com</t>
  </si>
  <si>
    <t>souhail.dakhlaoui1@gmail.com</t>
  </si>
  <si>
    <t>slim19touati@gmail.com</t>
  </si>
  <si>
    <t>riphamak@gmail.com</t>
  </si>
  <si>
    <t>azza_dagh@hotmail.fr</t>
  </si>
  <si>
    <t>jassalim8@hotmail.fr</t>
  </si>
  <si>
    <t>garnaouihamza1@gmail.com</t>
  </si>
  <si>
    <t>achrefarshavin@gmail.com</t>
  </si>
  <si>
    <t>oxvald95@gmail.com</t>
  </si>
  <si>
    <t>aminemassaabiprojet@gmail.com</t>
  </si>
  <si>
    <t>Hamdi-Megdiche@outlook.fr</t>
  </si>
  <si>
    <t>allaguiothmen96@gmail.com</t>
  </si>
  <si>
    <t>med.khalil.aloui.1994@gmail.com</t>
  </si>
  <si>
    <t>stayassine3@gmail.com</t>
  </si>
  <si>
    <t>sf9533@gmail.com</t>
  </si>
  <si>
    <t>benbrahimwala18@gmail.com</t>
  </si>
  <si>
    <t>br.rassil@gmail.com</t>
  </si>
  <si>
    <t>rachedtml2@gmail.com</t>
  </si>
  <si>
    <t>oussema_hmaidi@live.fr</t>
  </si>
  <si>
    <t>aymen.brahmi2023@gmail.com</t>
  </si>
  <si>
    <t>moezaliesprit@outlook.fr</t>
  </si>
  <si>
    <t>ahmedremadi7@gmail.com</t>
  </si>
  <si>
    <t>ala.jindo50@gmail.com</t>
  </si>
  <si>
    <t>houssemtorkhani96@gmail.com</t>
  </si>
  <si>
    <t>mouhebklai@gmail.com</t>
  </si>
  <si>
    <t>saadallahmanell@gmail.com</t>
  </si>
  <si>
    <t>mootez_256@hotmail.fr</t>
  </si>
  <si>
    <t>fouedbenothmen5@gmail.com</t>
  </si>
  <si>
    <t>obba.ali@gmail.com</t>
  </si>
  <si>
    <t>dorra.baghdadi123@gmail.com</t>
  </si>
  <si>
    <t>wesleti95ch@gmail.com</t>
  </si>
  <si>
    <t>ameni.weslati7@gmail.com</t>
  </si>
  <si>
    <t>aymen.boussaid@gmail.com</t>
  </si>
  <si>
    <t>hamza.oueslati.core@gmail.com</t>
  </si>
  <si>
    <t>khouloudkoukou487@gmail.com</t>
  </si>
  <si>
    <t>alaedine.felhi@gmail.com</t>
  </si>
  <si>
    <t>jasserhawell@hotmail.com</t>
  </si>
  <si>
    <t>zribimaher1@gmail.com</t>
  </si>
  <si>
    <t>yahmadighofrane@gmail.com</t>
  </si>
  <si>
    <t>aymen.saadani06@gmail.com</t>
  </si>
  <si>
    <t>aminamri979@gmail.com</t>
  </si>
  <si>
    <t>sofienne.bazarbecha@gmail.com</t>
  </si>
  <si>
    <t>zina.hajali@gmail.com</t>
  </si>
  <si>
    <t>oussamakoch@yahoo.fr</t>
  </si>
  <si>
    <t>abdelkader22jouini@yahoo.fr</t>
  </si>
  <si>
    <t>mouadh.bedhiaf@gmail.com</t>
  </si>
  <si>
    <t>boussemma.zr20@gmail.com</t>
  </si>
  <si>
    <t>abdelmajidjouini03@gmail.com</t>
  </si>
  <si>
    <t>ghofrane.abid1997@hotmail.com</t>
  </si>
  <si>
    <t>drakega3@gmail.com</t>
  </si>
  <si>
    <t>ines.bouchoucha28@gmail.com</t>
  </si>
  <si>
    <t>barrabrava0@gmail.com</t>
  </si>
  <si>
    <t>bennourrabiy69@gmail.com</t>
  </si>
  <si>
    <t>bouaneneamine@gmail.com</t>
  </si>
  <si>
    <t>mehdibslimene@gmail.com</t>
  </si>
  <si>
    <t>ahmed_zo@hotmail.fr</t>
  </si>
  <si>
    <t>rmmoez@gmail.com</t>
  </si>
  <si>
    <t>xnwcc@outlook.fr</t>
  </si>
  <si>
    <t>bendhia.ssyrine@gmail.com</t>
  </si>
  <si>
    <t>baderamine14@gmail.com</t>
  </si>
  <si>
    <t>azouzyathreb@gmail.com</t>
  </si>
  <si>
    <t>achouraymen80@gmail.com</t>
  </si>
  <si>
    <t>nizarhssen2@gmail.com</t>
  </si>
  <si>
    <t>nefzikhawla1995@gmail.com</t>
  </si>
  <si>
    <t>marwenzaidi10@gmail.com</t>
  </si>
  <si>
    <t>suzi.fouzai@gmail.com</t>
  </si>
  <si>
    <t>iinsafnefzii@yahoo.com</t>
  </si>
  <si>
    <t>souaada1235@gmail.com</t>
  </si>
  <si>
    <t>amalboukadida@gmail.com</t>
  </si>
  <si>
    <t>maha.ouni995@gmail.com</t>
  </si>
  <si>
    <t>medkarma09@gmail.com</t>
  </si>
  <si>
    <t>bouslama.moha@gmail.com</t>
  </si>
  <si>
    <t>aminrhrh@gmail.com</t>
  </si>
  <si>
    <t>Mjebali@outlook.fr</t>
  </si>
  <si>
    <t>fafouta6689@gmail.com</t>
  </si>
  <si>
    <t>sindatalbi69@gmail.com</t>
  </si>
  <si>
    <t>ayoub.el.kadhi@gmail.com</t>
  </si>
  <si>
    <t>khaledguedria@yahoo.fr</t>
  </si>
  <si>
    <t>ousseema.ibrrari@outlook.com</t>
  </si>
  <si>
    <t>ghadacharaabi18@gmail.com</t>
  </si>
  <si>
    <t>douhalou4@gmail.com</t>
  </si>
  <si>
    <t>helmidouiik@gmail.com</t>
  </si>
  <si>
    <t>nadounadia287@gmail.com</t>
  </si>
  <si>
    <t>dalibrahem9@gmail.com</t>
  </si>
  <si>
    <t>fedymanaa@gmail.com</t>
  </si>
  <si>
    <t>yahiaouii.ahmed@gmail.com</t>
  </si>
  <si>
    <t>saidi3mahdi@gmail.com</t>
  </si>
  <si>
    <t>waeldhouib@outlook.com</t>
  </si>
  <si>
    <t>sirinejouinisayouun@gmail.com</t>
  </si>
  <si>
    <t>wiwich96@gmail.com</t>
  </si>
  <si>
    <t>ladnene@yahoo.fr</t>
  </si>
  <si>
    <t>medkhalilbs@gmail.com</t>
  </si>
  <si>
    <t>ayoubkaraa01@gmail.com</t>
  </si>
  <si>
    <t>aladin.abidi@gmail.com</t>
  </si>
  <si>
    <t>hakimbenyagoub@gmail.com</t>
  </si>
  <si>
    <t>abrouzh@gmail.com</t>
  </si>
  <si>
    <t>41735986ltifinabil@gmail.com</t>
  </si>
  <si>
    <t>ghassen073@gmail.com</t>
  </si>
  <si>
    <t>ayariihamzaa6@gmail.com</t>
  </si>
  <si>
    <t>haythem.mnassri50@gmail.com</t>
  </si>
  <si>
    <t>waref@live.fr</t>
  </si>
  <si>
    <t>salim.hadhri@esprit.tn</t>
  </si>
  <si>
    <t>anis-saidani@hotmail.com</t>
  </si>
  <si>
    <t>oumaimaest42@gmail.com</t>
  </si>
  <si>
    <t>nour.dkhil@hotmail.com</t>
  </si>
  <si>
    <t>meryiam.merthi@gmail.com</t>
  </si>
  <si>
    <t>fadhlounferiel@gmail.com</t>
  </si>
  <si>
    <t>ons.bentili@gmail.com</t>
  </si>
  <si>
    <t>fadhel_92@hotmail.fr</t>
  </si>
  <si>
    <t>jihed.belarbi@gmail.com</t>
  </si>
  <si>
    <t>chahnezesardouk@gmail.com</t>
  </si>
  <si>
    <t>ines.kh1902@gmail.com</t>
  </si>
  <si>
    <t>nour31184@gmail.com</t>
  </si>
  <si>
    <t>amirfattoum100@hotmail.com</t>
  </si>
  <si>
    <t>sassimed2014@gmail.com</t>
  </si>
  <si>
    <t>benjemaaghayth0@gmail.com</t>
  </si>
  <si>
    <t>saadighassene1@gmail.com</t>
  </si>
  <si>
    <t>youssefbenfleh@gmail.com</t>
  </si>
  <si>
    <t>bejaouiikram@ieee.org</t>
  </si>
  <si>
    <t>houssemeddinmhamdi@outlook.com</t>
  </si>
  <si>
    <t>hayfa_allaoui@yahoo.com</t>
  </si>
  <si>
    <t>radhibahri29@gmail.com</t>
  </si>
  <si>
    <t>annghaamm@gmail.com</t>
  </si>
  <si>
    <t>sayahialadin@yahoo.com</t>
  </si>
  <si>
    <t>houssrid17@gmail.com</t>
  </si>
  <si>
    <t>tarkhaniasma85@gmail.com</t>
  </si>
  <si>
    <t>khalilbenmiled93@gmail.com</t>
  </si>
  <si>
    <t>mohamedjeddi06@gmail.com</t>
  </si>
  <si>
    <t>anis2040@live.com</t>
  </si>
  <si>
    <t>moafek.mezni@gmail.com</t>
  </si>
  <si>
    <t>rahmabenromdhane15@gmail.com</t>
  </si>
  <si>
    <t>guedritassnim111@gmail.com</t>
  </si>
  <si>
    <t>Tarek-hm@hotmail.fr</t>
  </si>
  <si>
    <t>rabebmighri1996@gmail.com</t>
  </si>
  <si>
    <t>ahmed.krichen95@gmail.com</t>
  </si>
  <si>
    <t>raghdah2012@hotmail.com</t>
  </si>
  <si>
    <t>benhmidahedimed@gmail.com</t>
  </si>
  <si>
    <t>gaddour_s@hotmail.com</t>
  </si>
  <si>
    <t>foued_akrmi@yahoo.fr</t>
  </si>
  <si>
    <t>dhawiim@gmail.com</t>
  </si>
  <si>
    <t>rebhirihab@gmail.com</t>
  </si>
  <si>
    <t>sarra.mechri@yahoo.fr</t>
  </si>
  <si>
    <t>bakloutimoez@hotmail.fr</t>
  </si>
  <si>
    <t>maalelwissem@gmail.com</t>
  </si>
  <si>
    <t>zied-16@live.fr</t>
  </si>
  <si>
    <t>baatour.ahmed93@gmail.com</t>
  </si>
  <si>
    <t>hamzafehry@gmail.com</t>
  </si>
  <si>
    <t>ramy.hajji1@gmail.com</t>
  </si>
  <si>
    <t>daoumayssa3@gmail.com</t>
  </si>
  <si>
    <t>aminelimem14@gmail.com</t>
  </si>
  <si>
    <t>gabsi-96@live.fr</t>
  </si>
  <si>
    <t>Ouiemboughrara@hotmail.fr</t>
  </si>
  <si>
    <t>baccarkhalil95@gmail.com</t>
  </si>
  <si>
    <t>achrefmejri32@gmail.com</t>
  </si>
  <si>
    <t>abdallah.fadhel99@gmail.com</t>
  </si>
  <si>
    <t>laater.ahmed@gmail.com</t>
  </si>
  <si>
    <t>roua.fassatoui92@gmail.com</t>
  </si>
  <si>
    <t>mohamedbirr123@gmail.com</t>
  </si>
  <si>
    <t>houssemwardi1000@gmail.com</t>
  </si>
  <si>
    <t>houssem.marnissi@gmail.com</t>
  </si>
  <si>
    <t>fatnassi.salmen.fs@gmail.com</t>
  </si>
  <si>
    <t>boukarihela@gmail.com</t>
  </si>
  <si>
    <t>tounektinader94@gmail.com</t>
  </si>
  <si>
    <t>esoussi.walid@gmail.com</t>
  </si>
  <si>
    <t>yassineben4mar@gmail.com</t>
  </si>
  <si>
    <t>mahdouch-totti91m1@hotmail.fr</t>
  </si>
  <si>
    <t>hkimimeher@gmail.com</t>
  </si>
  <si>
    <t>farouk942@gmail.com</t>
  </si>
  <si>
    <t>mrad.youssef60@gmail.com</t>
  </si>
  <si>
    <t>ghazilaajimi@gmail.com</t>
  </si>
  <si>
    <t>omar_larnaout@hotmail.com</t>
  </si>
  <si>
    <t>hamdimatador9@gmail.com</t>
  </si>
  <si>
    <t>mohamedzelfani1994@gmail.com</t>
  </si>
  <si>
    <t>Brahim.ammar.tn@gmail.com</t>
  </si>
  <si>
    <t>mohamed_benali3@yahoo.fr</t>
  </si>
  <si>
    <t>alisrihi806@gmail.com</t>
  </si>
  <si>
    <t>lahbib.haythem@yahoo.fr</t>
  </si>
  <si>
    <t>3aziz.hamadi@gmail.com</t>
  </si>
  <si>
    <t>hamzasomai94@gmail.com</t>
  </si>
  <si>
    <t>malek.obba@gmail.com</t>
  </si>
  <si>
    <t>hichriyoser@gmail.com</t>
  </si>
  <si>
    <t>laymen5590@gmail.com</t>
  </si>
  <si>
    <t>zizourades@outlook.fr</t>
  </si>
  <si>
    <t>boubakerdaly5@gmail.com</t>
  </si>
  <si>
    <t>arifamaroua@gmail.com</t>
  </si>
  <si>
    <t>mohamedpacha16@gmail.com</t>
  </si>
  <si>
    <t>ou.gh.nr@gmail.com</t>
  </si>
  <si>
    <t>mami.slimen.pro@gmail.com</t>
  </si>
  <si>
    <t>dabbebisifose@gmail.com</t>
  </si>
  <si>
    <t>rahmakhaldi20@gmail.com</t>
  </si>
  <si>
    <t>may.s.ameur@gmail.com</t>
  </si>
  <si>
    <t>mahdi.mezghani10@gmail.com</t>
  </si>
  <si>
    <t>haffez23@gmail.com</t>
  </si>
  <si>
    <t>cristoava1996@gmail.com</t>
  </si>
  <si>
    <t>mallouka-net@hotmail.com</t>
  </si>
  <si>
    <t>ameniilefii@gmail.com</t>
  </si>
  <si>
    <t>hambliraed@gmail.com</t>
  </si>
  <si>
    <t>mohamadbennhila1995@gmail.com</t>
  </si>
  <si>
    <t>mazenbejaoui11@gmail.com</t>
  </si>
  <si>
    <t>ben.chaabane.aymen@gmail.com</t>
  </si>
  <si>
    <t>majddine22@gmail.com</t>
  </si>
  <si>
    <t>ladibnasr@gmail.com</t>
  </si>
  <si>
    <t>cyrinebenothmen3@gmail.com</t>
  </si>
  <si>
    <t>amenibenmelek@gmail.com</t>
  </si>
  <si>
    <t>rannouna1995@gmail.com</t>
  </si>
  <si>
    <t>amine.exa01@gmail.com</t>
  </si>
  <si>
    <t>fahdkanzari@gmail.com</t>
  </si>
  <si>
    <t>wassimsahnoun25@gmail.com</t>
  </si>
  <si>
    <t>siwarsboui118@yahoo.com</t>
  </si>
  <si>
    <t>dahechwajdi@gmail.com</t>
  </si>
  <si>
    <t>tounssi.nadda@gmail.com</t>
  </si>
  <si>
    <t>cherif.marwen92@gmail.com</t>
  </si>
  <si>
    <t>ghazouaninada02@gmail.com</t>
  </si>
  <si>
    <t>salem.s1308@gmail.com</t>
  </si>
  <si>
    <t>barketisaber@gmail.com</t>
  </si>
  <si>
    <t>meddebmeriem95@gmail.com</t>
  </si>
  <si>
    <t>hmidianouar@gmail.com</t>
  </si>
  <si>
    <t>bouajeja.yosra@gmail.com</t>
  </si>
  <si>
    <t>wassimchaaben7@gmail.com</t>
  </si>
  <si>
    <t>amalbensassi@icloud.com</t>
  </si>
  <si>
    <t>marnissi.sirine@gmail.com</t>
  </si>
  <si>
    <t>ramisaadanii@gmail.com</t>
  </si>
  <si>
    <t>khaled.chebbi@outlook.com</t>
  </si>
  <si>
    <t>chiheb.bbrahim@gmail.com</t>
  </si>
  <si>
    <t>eyahila4@gmail.com</t>
  </si>
  <si>
    <t>yassin.mrad@yahoo.fr</t>
  </si>
  <si>
    <t>ayarirahma57@gmail.com</t>
  </si>
  <si>
    <t>ethotoung@gmail.com</t>
  </si>
  <si>
    <t>mbmahamat96@gmail.com</t>
  </si>
  <si>
    <t>zelaitich@gmail.com</t>
  </si>
  <si>
    <t>deddechatef1995@hotmail.fr</t>
  </si>
  <si>
    <t>hamza.mdb1111@gmail.com</t>
  </si>
  <si>
    <t>mouafek.ayadi.tn@ieee.org</t>
  </si>
  <si>
    <t>ikbel3500@gmail.com</t>
  </si>
  <si>
    <t>didi.dohaa@gmail.com</t>
  </si>
  <si>
    <t>wajdibenhelal52@live.fr</t>
  </si>
  <si>
    <t>doggazjihed@gmail.com</t>
  </si>
  <si>
    <t>khawla.chabchoub@hotmail.com</t>
  </si>
  <si>
    <t>Malekbouraoui@outlook.fr</t>
  </si>
  <si>
    <t>souissi.nourelhouda@gmail.com</t>
  </si>
  <si>
    <t>hb220ines@gmail.com</t>
  </si>
  <si>
    <t>firas.samoudi@gmail.com</t>
  </si>
  <si>
    <t>khouloudhadjtaieb@outlook.com</t>
  </si>
  <si>
    <t>Medamine.kotti@gmail.com</t>
  </si>
  <si>
    <t>lina.bahri1993@gmail.com</t>
  </si>
  <si>
    <t>doukimohamed.dev@gmail.com</t>
  </si>
  <si>
    <t>jouinisouha7@gmail.com</t>
  </si>
  <si>
    <t>omarlakhdhar@gmail.com</t>
  </si>
  <si>
    <t>mzehsabrine3@gmail.com</t>
  </si>
  <si>
    <t>amranimo@outlook.fr</t>
  </si>
  <si>
    <t>zapata.95@live.com</t>
  </si>
  <si>
    <t>fedi.sadouki@gmail.com</t>
  </si>
  <si>
    <t>salah4991@hotmail.com</t>
  </si>
  <si>
    <t>zied.ue@gmail.com</t>
  </si>
  <si>
    <t>ghaiebsahbi@gmail.com</t>
  </si>
  <si>
    <t>mehdiaouinti2@gmail.com</t>
  </si>
  <si>
    <t>nazihradhouani2@gmail.com</t>
  </si>
  <si>
    <t>rayenznina@gmail.com</t>
  </si>
  <si>
    <t>znaidimahdi93@gmail.com</t>
  </si>
  <si>
    <t>malakgouiaa04@gmail.com</t>
  </si>
  <si>
    <t>dorra.sfaxi95@gmail.com</t>
  </si>
  <si>
    <t>dougazseddik62@gmail.com</t>
  </si>
  <si>
    <t>mohamed.chelly.chelly@gmail.com</t>
  </si>
  <si>
    <t>meriemhmoudi96@gmail.com</t>
  </si>
  <si>
    <t>bechirguerfali2@gmail.com</t>
  </si>
  <si>
    <t>anoirbday@live.fr</t>
  </si>
  <si>
    <t>jawahermejrissi@gmail.com</t>
  </si>
  <si>
    <t>c.feres.a@gmail.com</t>
  </si>
  <si>
    <t>naimhlel120@gmail.com</t>
  </si>
  <si>
    <t>khaled.karim.121@gmail.com</t>
  </si>
  <si>
    <t>aniselarbianiselarbi@gmail.com</t>
  </si>
  <si>
    <t>ismaildhibi1@gmail.com</t>
  </si>
  <si>
    <t>sakouhiamin1@gmail.com</t>
  </si>
  <si>
    <t>fathallah.skander@gmail.com</t>
  </si>
  <si>
    <t>mounabja@gmail.com</t>
  </si>
  <si>
    <t>ouiemm.je@gmail.com</t>
  </si>
  <si>
    <t>sammoud.leila@gmail.com</t>
  </si>
  <si>
    <t>hana.benmansour1994@gmail.com</t>
  </si>
  <si>
    <t>seifeddineattia@outlook.com</t>
  </si>
  <si>
    <t>a2.ahmed.amri@gmail.com</t>
  </si>
  <si>
    <t>manelbenamor89@gmail.com</t>
  </si>
  <si>
    <t>hichriibrahim5040@gmail.com</t>
  </si>
  <si>
    <t>testanouar2015@gmail.com</t>
  </si>
  <si>
    <t>wiembensalah@outlook.fr</t>
  </si>
  <si>
    <t>sabrijazi27@gmail.com</t>
  </si>
  <si>
    <t>haouala.imen16@gmail.com</t>
  </si>
  <si>
    <t>sonnifaten@gmail.com</t>
  </si>
  <si>
    <t>emnaabdennadher0@gmail.com</t>
  </si>
  <si>
    <t>sarancib7@gmail.com</t>
  </si>
  <si>
    <t>leila.chaabane14@gmail.com</t>
  </si>
  <si>
    <t>marwa_seddiki@yahoo.com</t>
  </si>
  <si>
    <t>houbaiba58989220@gmail.com</t>
  </si>
  <si>
    <t>shayma.mediouni@gmail.com</t>
  </si>
  <si>
    <t>achrefovv@gmail.com</t>
  </si>
  <si>
    <t>benmiledfares@gmail.com</t>
  </si>
  <si>
    <t>oumayma.habouri@gmail.com</t>
  </si>
  <si>
    <t>selmiintissar21@gmail.com</t>
  </si>
  <si>
    <t>islambrik94@gmail.com</t>
  </si>
  <si>
    <t>manelbenamara1995@gmail.com</t>
  </si>
  <si>
    <t>skander_rourou@gmx.de</t>
  </si>
  <si>
    <t>jni.alaa@gmail.com</t>
  </si>
  <si>
    <t>matarabir@gmail.com</t>
  </si>
  <si>
    <t>badi3.ben.salah@gmail.com</t>
  </si>
  <si>
    <t>aymenbenchaalia1@gmail.com</t>
  </si>
  <si>
    <t>nervosaanorexia@hotmail.com</t>
  </si>
  <si>
    <t>hassenslimi12@gmail.com</t>
  </si>
  <si>
    <t>maalaoui.wiem@hotmail.fr</t>
  </si>
  <si>
    <t>wissemmechergui0@gmail.com</t>
  </si>
  <si>
    <t>mzoughui.melek@gmail.com</t>
  </si>
  <si>
    <t>ferahmohamedrhadhwen@gmail.com</t>
  </si>
  <si>
    <t>compusabir@gmail.com</t>
  </si>
  <si>
    <t>rihabwekdi@gmail.com</t>
  </si>
  <si>
    <t>ghassen.brahim@gmail.com</t>
  </si>
  <si>
    <t>mahmoudnaija@gmail.com</t>
  </si>
  <si>
    <t>benmansour.mouhamed@gmail.com</t>
  </si>
  <si>
    <t>aymenmch@gmail.com</t>
  </si>
  <si>
    <t>radhouanenehdi@hotmail.com</t>
  </si>
  <si>
    <t>naim.akaichi@yahoo.fr</t>
  </si>
  <si>
    <t>bilelchaabi.3@gmail.com</t>
  </si>
  <si>
    <t>Hamzusouertani@gmail.com</t>
  </si>
  <si>
    <t>ahmad-css@live.fr</t>
  </si>
  <si>
    <t>achref928@gmail.com</t>
  </si>
  <si>
    <t>jawher.welhazi@outlook.fr</t>
  </si>
  <si>
    <t>belguesmiaymen@gmail.com</t>
  </si>
  <si>
    <t>najibbakir@gmail.com</t>
  </si>
  <si>
    <t>ahmedmehri@live.fr</t>
  </si>
  <si>
    <t>ahmedmhatli7@gmail.com</t>
  </si>
  <si>
    <t>haykel.bensalha@gmail.com</t>
  </si>
  <si>
    <t>achrefmahfoudi@gmail.com</t>
  </si>
  <si>
    <t>ayoub-24@hotmail.com</t>
  </si>
  <si>
    <t>yessineorton@outlook.com</t>
  </si>
  <si>
    <t>hannachi_wadia@yahoo.fr</t>
  </si>
  <si>
    <t>shanks.dali@gmail.com</t>
  </si>
  <si>
    <t>ms.marwen.mselmi@gmail.com</t>
  </si>
  <si>
    <t>IG06399110@gmail.com</t>
  </si>
  <si>
    <t>marwen.benrabia@gmail.com</t>
  </si>
  <si>
    <t>yosramaaref@hotmail.fr</t>
  </si>
  <si>
    <t>safraoui.khalil@gmail.com</t>
  </si>
  <si>
    <t>safa-boufares@outlook.fr</t>
  </si>
  <si>
    <t>soumayazammali@gmail.com</t>
  </si>
  <si>
    <t>Hajerbenrhouma9@gmail.com</t>
  </si>
  <si>
    <t>arwa.achour@gmail.com</t>
  </si>
  <si>
    <t>syrinebouslimi3@gmail.com</t>
  </si>
  <si>
    <t>nourelhouda.banbia@gmail.com</t>
  </si>
  <si>
    <t>asmaallal@outlook.com</t>
  </si>
  <si>
    <t>yassine24250@gmail.com</t>
  </si>
  <si>
    <t>ch-junior@hotmail.fr</t>
  </si>
  <si>
    <t xml:space="preserve">aichadaoud8@gmail.com                                       </t>
  </si>
  <si>
    <t>hamzaguesmi658@gmail.com</t>
  </si>
  <si>
    <t>mohamed.jebnoun.9@gmail.com</t>
  </si>
  <si>
    <t>labbouzsafa@yahoo.fr</t>
  </si>
  <si>
    <t>maalej.abdeslem@gmail.com</t>
  </si>
  <si>
    <t>mansourikhouloud11@gmail.com</t>
  </si>
  <si>
    <t>mekadanoureddine@gmail.com</t>
  </si>
  <si>
    <t>mellehramzi70@gmail.com</t>
  </si>
  <si>
    <t>ouersighni.ob@gmail.com</t>
  </si>
  <si>
    <t>yolande.michele@yahoo.com</t>
  </si>
  <si>
    <t xml:space="preserve">sabrineabdeltif@gmail.com                                   </t>
  </si>
  <si>
    <t xml:space="preserve">hamdiafifi1997@gmail.com                                    </t>
  </si>
  <si>
    <t xml:space="preserve">aaissaoui@gmail.com                                         </t>
  </si>
  <si>
    <t xml:space="preserve">chirazeajroudi@gmail.com                                    </t>
  </si>
  <si>
    <t xml:space="preserve">bessioud79@gmail.com                                        </t>
  </si>
  <si>
    <t xml:space="preserve">bettaiebnesrine@gmail.com                                   </t>
  </si>
  <si>
    <t>ahmedborgi92@gmail.com</t>
  </si>
  <si>
    <t xml:space="preserve">syrine.ht.sh@gmail.com                                      </t>
  </si>
  <si>
    <t xml:space="preserve">medkahouech@gmail.com                                       </t>
  </si>
  <si>
    <t xml:space="preserve">cheima.lahmar@gmail.com                                     </t>
  </si>
  <si>
    <t xml:space="preserve">sanamaghzaoui16@gmail.com                                   </t>
  </si>
  <si>
    <t xml:space="preserve">mohamedwaelmattoussi@gmail.com                              </t>
  </si>
  <si>
    <t xml:space="preserve">mehrezahmed005@gmail.com                                    </t>
  </si>
  <si>
    <t xml:space="preserve">mraddorra@gmail.com                                         </t>
  </si>
  <si>
    <t xml:space="preserve">rokma-96@hotmail.com                                        </t>
  </si>
  <si>
    <t xml:space="preserve">saidiwafa453@gmail.com                                      </t>
  </si>
  <si>
    <t xml:space="preserve">saidi.senda1@gmail.com                                      </t>
  </si>
  <si>
    <t xml:space="preserve">adamtrabelsi95@gmail.com                                    </t>
  </si>
  <si>
    <t xml:space="preserve">aymenchargui28@gmail.com                                    </t>
  </si>
  <si>
    <t>abdelmomen.hajer@gmail.com</t>
  </si>
  <si>
    <t>ammar.ghada9@outlook.fr</t>
  </si>
  <si>
    <t>nguemewe2002@gmail.com</t>
  </si>
  <si>
    <t xml:space="preserve">babrirosemonde@gmail.com                                    </t>
  </si>
  <si>
    <t>balkisbargaoui@gmail.com</t>
  </si>
  <si>
    <t>feryelbenguergua@gmail.com</t>
  </si>
  <si>
    <t>b.mustapha.meriem@gmail.com</t>
  </si>
  <si>
    <t>racha.chebbi@gmail.com</t>
  </si>
  <si>
    <t xml:space="preserve">carmenehu@gmail.com                                         </t>
  </si>
  <si>
    <t>gharianisarra@gmail.com</t>
  </si>
  <si>
    <t>hamdi.tahar@gmail.com</t>
  </si>
  <si>
    <t>nesrine.jandubi@gmail.com</t>
  </si>
  <si>
    <t>Kyasmine95@gmail.com</t>
  </si>
  <si>
    <t xml:space="preserve">khlass.sana@gmail.com                                       </t>
  </si>
  <si>
    <t>mestiri.sahar@gmail.com</t>
  </si>
  <si>
    <t>ahmed.chawki.nabi@gmail.com</t>
  </si>
  <si>
    <t>houceme.nh07@gmail.com</t>
  </si>
  <si>
    <t>khalilromdhane10@gmail.com</t>
  </si>
  <si>
    <t>inesbencheikh2012@yahoo.fr</t>
  </si>
  <si>
    <t xml:space="preserve">azekahmed1@gmail.com                                        </t>
  </si>
  <si>
    <t xml:space="preserve">habib.baaboura@gmail.com                                    </t>
  </si>
  <si>
    <t xml:space="preserve">W.bedhaoui@gmail.com                                        </t>
  </si>
  <si>
    <t xml:space="preserve">sarahbenfraj25@gmail.com                                    </t>
  </si>
  <si>
    <t xml:space="preserve">rhym.benghazi97@outlook.fr                                  </t>
  </si>
  <si>
    <t xml:space="preserve">youssef.jemia@gmail.com                                     </t>
  </si>
  <si>
    <t xml:space="preserve">ghazibr19@gmail.com                                         </t>
  </si>
  <si>
    <t xml:space="preserve">farhatboubaker2@gmail.com                                   </t>
  </si>
  <si>
    <t xml:space="preserve">chedi.brahmii@gmail.com                                     </t>
  </si>
  <si>
    <t xml:space="preserve">yosr.b.chaouch@gmail.com                                    </t>
  </si>
  <si>
    <t xml:space="preserve">cyrinecharnii7@gmail.com                                    </t>
  </si>
  <si>
    <t xml:space="preserve">omarchelly06@gmail.com                                      </t>
  </si>
  <si>
    <t xml:space="preserve">fadi_1996@live.fr                                           </t>
  </si>
  <si>
    <t xml:space="preserve">abir.hafdhi1@gmail.com                                      </t>
  </si>
  <si>
    <t xml:space="preserve">jaboudorra@gmail.com                                        </t>
  </si>
  <si>
    <t xml:space="preserve">alijardak@gmail.com                                         </t>
  </si>
  <si>
    <t>ameni.khamessi@dauphine.tn</t>
  </si>
  <si>
    <t xml:space="preserve">khlifmaryam.mk@gmail.com                                    </t>
  </si>
  <si>
    <t xml:space="preserve">wafalamine83@gmail.com                                      </t>
  </si>
  <si>
    <t xml:space="preserve">mahmoudmanai10@gmail.com                                    </t>
  </si>
  <si>
    <t xml:space="preserve">sejirmergheni@icloud.com                                    </t>
  </si>
  <si>
    <t xml:space="preserve">alaa-mouelhi@hotmail.com                                    </t>
  </si>
  <si>
    <t xml:space="preserve">manel.mouj@gmail.com                                        </t>
  </si>
  <si>
    <t xml:space="preserve">mazouz777@yahoo.fr                                          </t>
  </si>
  <si>
    <t>ahmed.sakly94@gmail.com</t>
  </si>
  <si>
    <t xml:space="preserve">mdamine07@hotmail.fr                                        </t>
  </si>
  <si>
    <t>skander.meddeb@gmail.com</t>
  </si>
  <si>
    <t>souissiemnaa@gmail.com</t>
  </si>
  <si>
    <t xml:space="preserve">fatentlili1@gmail.com                                       </t>
  </si>
  <si>
    <t xml:space="preserve">zaafrane.yessine@gmail.com                                  </t>
  </si>
  <si>
    <t xml:space="preserve">arnoutali@gmail.com                                         </t>
  </si>
  <si>
    <t>IMEN.MHAMDI.1@esprit.tn</t>
  </si>
  <si>
    <t>sarra.tunisienne@gmail.com</t>
  </si>
  <si>
    <t>samy-beker-azaiez@hotmail.fr</t>
  </si>
  <si>
    <t>tarakbejar@gmail.com</t>
  </si>
  <si>
    <t>belkadhiemna@gmail.com</t>
  </si>
  <si>
    <t>feriel.ben.ayed1@gmail.com</t>
  </si>
  <si>
    <t>achref.ben.hamouda@live.fr</t>
  </si>
  <si>
    <t>khaledbourigua@yahoo.com</t>
  </si>
  <si>
    <t xml:space="preserve">hejer.damak@gmail.com                                       </t>
  </si>
  <si>
    <t>derouiche.abdelaziz.junior@gmail.com</t>
  </si>
  <si>
    <t xml:space="preserve">emnasgharbi@gmail.com                                       </t>
  </si>
  <si>
    <t>cchouchou064@gmail.com</t>
  </si>
  <si>
    <t xml:space="preserve">nessrineketatni.nk@gmail.com                                </t>
  </si>
  <si>
    <t>anis.naouali.1993@gmail.com</t>
  </si>
  <si>
    <t>nasri.sk@gmail.com</t>
  </si>
  <si>
    <t>Saadallahhousem@gmail.com</t>
  </si>
  <si>
    <t>skanderskhiri1990@gmail.com</t>
  </si>
  <si>
    <t>zarrouk.z@outlook.fr</t>
  </si>
  <si>
    <t xml:space="preserve">achref.abene@gmail.com                                      </t>
  </si>
  <si>
    <t xml:space="preserve">afifiaymen@hotmail.com                                      </t>
  </si>
  <si>
    <t xml:space="preserve">Hideyayadi@gmail.com                                        </t>
  </si>
  <si>
    <t xml:space="preserve">mariembamara@gmail.com                                      </t>
  </si>
  <si>
    <t xml:space="preserve">chetouaneahmed@hotmail.com                                  </t>
  </si>
  <si>
    <t xml:space="preserve">dhaouimohamed97@gmail.com                                   </t>
  </si>
  <si>
    <t xml:space="preserve">muhammedlamine95@gmail.com                                  </t>
  </si>
  <si>
    <t xml:space="preserve">nessimmnassri@gmail.com                                     </t>
  </si>
  <si>
    <t xml:space="preserve">montissiro@gmail.com                                        </t>
  </si>
  <si>
    <t>rachedabdennader@hotmail.fr</t>
  </si>
  <si>
    <t>roneaouled5@yahoo.com</t>
  </si>
  <si>
    <t>selimalouane@yahoo.com</t>
  </si>
  <si>
    <t xml:space="preserve">nourbaraket4@gmail.com                                      </t>
  </si>
  <si>
    <t>zayneb_bejaoui@yahoo.com</t>
  </si>
  <si>
    <t xml:space="preserve">selim.firas.beji@gmail.com                                  </t>
  </si>
  <si>
    <t>belhassenhamza21@gmail.com</t>
  </si>
  <si>
    <t>ahmed.benci54@gmail.com</t>
  </si>
  <si>
    <t xml:space="preserve">khadija_besbes98@hotmail.fr                                 </t>
  </si>
  <si>
    <t xml:space="preserve">coulibalysidybekaye7@gmail.com                              </t>
  </si>
  <si>
    <t>meherdaboussi@yahoo.com</t>
  </si>
  <si>
    <t xml:space="preserve">raghdadrissi7@gmail.com                                     </t>
  </si>
  <si>
    <t>xagta@hotmail.com</t>
  </si>
  <si>
    <t xml:space="preserve">azizafourati20@gmail.com                                    </t>
  </si>
  <si>
    <t>gargourinou@yahoo.fr</t>
  </si>
  <si>
    <t>outou.sasuke@gmail.com</t>
  </si>
  <si>
    <t>mohamedjdidi22@hotmail.com</t>
  </si>
  <si>
    <t>yasminekastouri@gmail.com</t>
  </si>
  <si>
    <t>khemakhem.sadri@hotmail.com</t>
  </si>
  <si>
    <t>afouakhemiri@yahoo.fr</t>
  </si>
  <si>
    <t>souad.lengliz.19@gmail.com</t>
  </si>
  <si>
    <t>mahmoudinawres@gmail.com</t>
  </si>
  <si>
    <t>sana.moalla0705@gmail.com</t>
  </si>
  <si>
    <t xml:space="preserve">cyrine.omri@gmail.com                                       </t>
  </si>
  <si>
    <t>aminerabboudi@gmail.com</t>
  </si>
  <si>
    <t xml:space="preserve">rourou.rima20@gmail.com                                     </t>
  </si>
  <si>
    <t>desmond.lary@yahoo.com</t>
  </si>
  <si>
    <t>zeinebtourki1@yahoo.fr</t>
  </si>
  <si>
    <t xml:space="preserve">turki.ahmed.95@gmail.com                                    </t>
  </si>
  <si>
    <t xml:space="preserve">arouayskander@yahoo.com                                     </t>
  </si>
  <si>
    <t xml:space="preserve">ghassghassene@hotmail.fr                                    </t>
  </si>
  <si>
    <t xml:space="preserve">ayariaymen970@gmail.com                                     </t>
  </si>
  <si>
    <t xml:space="preserve">abdoubelhadj1323@gmail.com                                  </t>
  </si>
  <si>
    <t xml:space="preserve">cheima.bendaoud@gmail.com                                   </t>
  </si>
  <si>
    <t>bharomran@outlook.fr</t>
  </si>
  <si>
    <t xml:space="preserve">sara.bourehla@gmail.com                                     </t>
  </si>
  <si>
    <t xml:space="preserve">slimboussaid80@gmail.com                                    </t>
  </si>
  <si>
    <t xml:space="preserve">chemssiyoussef@gmail                                        </t>
  </si>
  <si>
    <t>hisoka.aymen1997@gmail.com</t>
  </si>
  <si>
    <t xml:space="preserve">domwassim@yahoo.com                                         </t>
  </si>
  <si>
    <t>samielarbi1@gmail,com</t>
  </si>
  <si>
    <t>hamdifawz012@gmail.com</t>
  </si>
  <si>
    <t xml:space="preserve">slahferchichi123@gmail.com                                  </t>
  </si>
  <si>
    <t>fliss_a@hotmail.fr</t>
  </si>
  <si>
    <t>cyrinekhader56@gmail.com</t>
  </si>
  <si>
    <t>loulou98007@gmail.com</t>
  </si>
  <si>
    <t>sirinekhribich@gmail.com</t>
  </si>
  <si>
    <t xml:space="preserve">imen_namouchi@yahoo.fr                                      </t>
  </si>
  <si>
    <t>kaisoun_96@yahoo.com</t>
  </si>
  <si>
    <t xml:space="preserve">sarramdimagh@outlook.com                                    </t>
  </si>
  <si>
    <t>emna.mehri@msb.tn</t>
  </si>
  <si>
    <t xml:space="preserve">firas.nasri18@gmail.com                                     </t>
  </si>
  <si>
    <t>oussemas3idi06@gmail.com</t>
  </si>
  <si>
    <t>oumayma.sayedi12@outlook.fr</t>
  </si>
  <si>
    <t>sajirslimani65@gmail.com</t>
  </si>
  <si>
    <t xml:space="preserve">shemsyahyaoui@gmail.com                                     </t>
  </si>
  <si>
    <t>abdennadher.kitoff@gmail.com</t>
  </si>
  <si>
    <t xml:space="preserve">sinda.arbi20@gmail.com                                      </t>
  </si>
  <si>
    <t>houssem.eldinbaccouche98@gmail.com</t>
  </si>
  <si>
    <t xml:space="preserve">chedy_abdess@hotmail.com                                    </t>
  </si>
  <si>
    <t>chokri2034@gmail.com</t>
  </si>
  <si>
    <t>yasmyne.benalaya@gmail.com</t>
  </si>
  <si>
    <t xml:space="preserve">bamira.yassine@gmail.com                                    </t>
  </si>
  <si>
    <t xml:space="preserve">Z_zouba@hotmail.fr                                          </t>
  </si>
  <si>
    <t>ilyes.boughzela@hotmail.fr</t>
  </si>
  <si>
    <t>yasminebouhejba011@gmail.com</t>
  </si>
  <si>
    <t xml:space="preserve">achakroun16@gmail.com                                       </t>
  </si>
  <si>
    <t xml:space="preserve">chaouachijosef@gmail.com                                    </t>
  </si>
  <si>
    <t xml:space="preserve">safou22wow@gmail.com                                        </t>
  </si>
  <si>
    <t>ghazouani.taoufik@gmail.com</t>
  </si>
  <si>
    <t xml:space="preserve">malek.hm.123@gmail.com                                      </t>
  </si>
  <si>
    <t xml:space="preserve">sou.marco@hotmail.fr                                        </t>
  </si>
  <si>
    <t>hazourmaya@gmail.com</t>
  </si>
  <si>
    <t xml:space="preserve">khrissi.mehdi11@gmail.com                                   </t>
  </si>
  <si>
    <t xml:space="preserve">nour.naamene@yahoo.com                                      </t>
  </si>
  <si>
    <t xml:space="preserve">osman.emna10@gmail.com                                      </t>
  </si>
  <si>
    <t xml:space="preserve">aircs1.6@gmail.com                                          </t>
  </si>
  <si>
    <t xml:space="preserve">aminarekhiss@gmail.com                                      </t>
  </si>
  <si>
    <t xml:space="preserve">mohamedskouri3@gmail.com                                    </t>
  </si>
  <si>
    <t>maher.snoussi@planet.tn</t>
  </si>
  <si>
    <t xml:space="preserve">heditaieb66@gmail.com                                       </t>
  </si>
  <si>
    <t xml:space="preserve">tejyoussef05@gmail.com                                      </t>
  </si>
  <si>
    <t xml:space="preserve">haythem.tmanni@gmail.com                                    </t>
  </si>
  <si>
    <t xml:space="preserve">traorgaoussou57@gmail.com                                   </t>
  </si>
  <si>
    <t>amirabassi335@yahoo.com</t>
  </si>
  <si>
    <t xml:space="preserve">adamboc@hotmail.fr                                          </t>
  </si>
  <si>
    <t>nouchanourchene575@yahoo.ca</t>
  </si>
  <si>
    <t>ennaifersonia2010@yahoo.fr</t>
  </si>
  <si>
    <t xml:space="preserve">meyssa.gassab@hotmail.com                                   </t>
  </si>
  <si>
    <t>khabthani.mustafa@gmail.com</t>
  </si>
  <si>
    <t>wissem.math1@gmail.com</t>
  </si>
  <si>
    <t>ayadihassen5@gmail.com</t>
  </si>
  <si>
    <t>oumaima.cheour@gmail.com</t>
  </si>
  <si>
    <t>meriem.lichiheb96@gmail.com</t>
  </si>
  <si>
    <t xml:space="preserve">asmaaouina123@gmail.com                                     </t>
  </si>
  <si>
    <t>aziza.bennasr@outlook.fr</t>
  </si>
  <si>
    <t>n.bouallegue@mpc-prokim.com</t>
  </si>
  <si>
    <t xml:space="preserve">ghazi_boussa@hotmail.fr                                     </t>
  </si>
  <si>
    <t xml:space="preserve">khalilessid@gmail.com                                       </t>
  </si>
  <si>
    <t>Yassine.kandara.yk@gmail.com</t>
  </si>
  <si>
    <t>ahmadnsiri672@gmail.com</t>
  </si>
  <si>
    <t>ramzi-rayan@live.fr</t>
  </si>
  <si>
    <t>manouray@yahoo.fr</t>
  </si>
  <si>
    <t>balkiszitoun1996@yahoo.com</t>
  </si>
  <si>
    <t>nba.benamor@yahoo.fr</t>
  </si>
  <si>
    <t>bhdexp@yahoo.fr</t>
  </si>
  <si>
    <t>amiradamak4@gmail.com</t>
  </si>
  <si>
    <t xml:space="preserve">b.aziza@live.fr                                             </t>
  </si>
  <si>
    <t>chauk.boushila@gmail.com</t>
  </si>
  <si>
    <t xml:space="preserve">Mayssa.cheikh@hotmail.fr                                    </t>
  </si>
  <si>
    <t>eyaelkamel@icloud.com</t>
  </si>
  <si>
    <t>Zaineb_1998@hotmail.fr</t>
  </si>
  <si>
    <t>mnif.mahmoud7@gmail.com</t>
  </si>
  <si>
    <t xml:space="preserve">youssef.ouaz@hotmail.com                                    </t>
  </si>
  <si>
    <t>slim.rayan80@gmail.com</t>
  </si>
  <si>
    <t>sayah.mariem@outlook.fr</t>
  </si>
  <si>
    <t>Selimasboui22@gmail.com</t>
  </si>
  <si>
    <t>bedistebib@gmail.com</t>
  </si>
  <si>
    <t>soulefa2000@yahoo.fr</t>
  </si>
  <si>
    <t xml:space="preserve">onlyform9@gmail.com                                         </t>
  </si>
  <si>
    <t xml:space="preserve">marwa-97@live.com                                           </t>
  </si>
  <si>
    <t>mohamed.naoui.97@gmail.com</t>
  </si>
  <si>
    <t xml:space="preserve">akrimi.hachem@gmail.com                                     </t>
  </si>
  <si>
    <t xml:space="preserve">khalilbrahem51097@gmail.com                                 </t>
  </si>
  <si>
    <t>aziz2086@hotmail.fr</t>
  </si>
  <si>
    <t>gharam.kad@gmail.com</t>
  </si>
  <si>
    <t>imenkefi11@gmail.com</t>
  </si>
  <si>
    <t>mehdiwinnich1@hotmail.com</t>
  </si>
  <si>
    <t>arfaoui.syrine96@gmail.com</t>
  </si>
  <si>
    <t>yasmineayari97@gmail.com</t>
  </si>
  <si>
    <t xml:space="preserve">sindabaccar17@gmail.com                                     </t>
  </si>
  <si>
    <t>zayneb08@gmail.com</t>
  </si>
  <si>
    <t>abellouma@gmail.com</t>
  </si>
  <si>
    <t>no3-95@outlook.fr</t>
  </si>
  <si>
    <t>boukheirabdi@gmail.com</t>
  </si>
  <si>
    <t>ines5070623@gmail.com</t>
  </si>
  <si>
    <t>alaeddine.hamrouni@esprit.tn</t>
  </si>
  <si>
    <t>jendoubiroufaida@gmail.com</t>
  </si>
  <si>
    <t>selemessaied@gmail.com</t>
  </si>
  <si>
    <t>youyoulion11@live.com</t>
  </si>
  <si>
    <t>aidalasram1234@gmail.com</t>
  </si>
  <si>
    <t>espadasteam@gmail.com</t>
  </si>
  <si>
    <t xml:space="preserve">hend.nabli@outlook.fr                                       </t>
  </si>
  <si>
    <t>rahmouniferes@gmail.com</t>
  </si>
  <si>
    <t>romdez02@gmail.com</t>
  </si>
  <si>
    <t>helmisfia@yahoo.com</t>
  </si>
  <si>
    <t>tebourbi.moncef@hotmail.com</t>
  </si>
  <si>
    <t>malek.trabelsi90@gmail.com</t>
  </si>
  <si>
    <t>entrebat.fa@gmail.com</t>
  </si>
  <si>
    <t xml:space="preserve">attiaa180@gmail.com                                         </t>
  </si>
  <si>
    <t xml:space="preserve">benalayaeya@gmail.com                                       </t>
  </si>
  <si>
    <t xml:space="preserve">Ichrak.benh@hotmail.fr                                      </t>
  </si>
  <si>
    <t xml:space="preserve">bensalah.alaeddine@yahoo.fr                                 </t>
  </si>
  <si>
    <t xml:space="preserve">elmehdi.benyahia@yahoo.fr                                   </t>
  </si>
  <si>
    <t xml:space="preserve">benkacemnadia14@gmail.com                                   </t>
  </si>
  <si>
    <t xml:space="preserve">amine951996@gmail.com                                       </t>
  </si>
  <si>
    <t>ayoubbouslimi97@gmail.com</t>
  </si>
  <si>
    <t xml:space="preserve">arcticboch01@icloud.com                                     </t>
  </si>
  <si>
    <t>jemlinourr@gmail.com</t>
  </si>
  <si>
    <t>amine141416@gmail.com</t>
  </si>
  <si>
    <t>hejerlandoulsy@gmail.com</t>
  </si>
  <si>
    <t>ihebmaroinibh@gmail.com</t>
  </si>
  <si>
    <t>mejdimezrigui@gmail.com</t>
  </si>
  <si>
    <t xml:space="preserve">skanders.1998@gmail.com                                     </t>
  </si>
  <si>
    <t xml:space="preserve">nouili.siwar@gmail.com                                      </t>
  </si>
  <si>
    <t xml:space="preserve">ouerhanisirinei78@gmail.com                                 </t>
  </si>
  <si>
    <t>rania.oueslati3@gmail.com</t>
  </si>
  <si>
    <t>ysboui@yahoo.fr</t>
  </si>
  <si>
    <t>nadahefdhi1.3@gmail.com</t>
  </si>
  <si>
    <t xml:space="preserve">kouky14@hotmail.fr                                          </t>
  </si>
  <si>
    <t>yosr-zeddini@hotmail.com</t>
  </si>
  <si>
    <t>wassimzoghlami08@gmail.com</t>
  </si>
  <si>
    <t>fanitazee@gmail.com</t>
  </si>
  <si>
    <t>taieb.belhadj@yahoo.fr</t>
  </si>
  <si>
    <t>belkilanit@state.gov</t>
  </si>
  <si>
    <t>heithem.bch@gmail.com</t>
  </si>
  <si>
    <t>ines.boussabah@gmail.com</t>
  </si>
  <si>
    <t>yassinedridi236@yahoo.com</t>
  </si>
  <si>
    <t xml:space="preserve">yacine.ezdini@gmail.com                                     </t>
  </si>
  <si>
    <t>laouinioussema29@gmail.com</t>
  </si>
  <si>
    <t>ramimami16@gmail.com</t>
  </si>
  <si>
    <t>moughiths@hotmail.com</t>
  </si>
  <si>
    <t>youssefskandaji@hotmail.fr</t>
  </si>
  <si>
    <t>ayoubtarhouni@gmail.com</t>
  </si>
  <si>
    <t xml:space="preserve">nesrine_9b5@hotmail.fr                                      </t>
  </si>
  <si>
    <t>riadh.elhaouem@yahoo.fr</t>
  </si>
  <si>
    <t>belhay.souhail@outlook.fr</t>
  </si>
  <si>
    <t>momo.dr@live.fr</t>
  </si>
  <si>
    <t xml:space="preserve">mayla.mayla2015@gmail.com                                   </t>
  </si>
  <si>
    <t>yesmine.laoudji@hotmail.fr</t>
  </si>
  <si>
    <t>khaled.zakraoui1996@gmail.com</t>
  </si>
  <si>
    <t>houssemamy@gmail.com</t>
  </si>
  <si>
    <t>mikehanzo60@gmail.com</t>
  </si>
  <si>
    <t>saifbouaziz0@gmail.com</t>
  </si>
  <si>
    <t xml:space="preserve">malekguemri@live.fr                                         </t>
  </si>
  <si>
    <t xml:space="preserve">azzahamed@hotmail.fr                                        </t>
  </si>
  <si>
    <t xml:space="preserve">manaiali51@yahoo.com                                        </t>
  </si>
  <si>
    <t xml:space="preserve">youssef.mimouni20@gmail.com                                 </t>
  </si>
  <si>
    <t>aziz.nasra@hotmail.fr</t>
  </si>
  <si>
    <t>medcherifsaaied@gmail.com</t>
  </si>
  <si>
    <t>sadwiem@yahoo.fr</t>
  </si>
  <si>
    <t>fafoutrabelsi5@gmail.com</t>
  </si>
  <si>
    <t>abidiahmed12349@gmail.com</t>
  </si>
  <si>
    <t>gass.mdb@gmail.com</t>
  </si>
  <si>
    <t>oussama2101@gmail.com</t>
  </si>
  <si>
    <t>mokhtariamal5@gmail.com</t>
  </si>
  <si>
    <t>hamed-r@live.fr</t>
  </si>
  <si>
    <t>wael.rouissii@gmail.com</t>
  </si>
  <si>
    <t>benmoussaamira94@gmail.com</t>
  </si>
  <si>
    <t>ali.labidi912@gmail.com</t>
  </si>
  <si>
    <t>amel.ayari@esprit.tn</t>
  </si>
  <si>
    <t>Asli.amenallah@gmail.com</t>
  </si>
  <si>
    <t>swi3i@yahoo.fr</t>
  </si>
  <si>
    <t>takwa.chammem@gmail.com</t>
  </si>
  <si>
    <t>Hafedh.khed@yahoo.fr</t>
  </si>
  <si>
    <t>masghouni.atef@gmail.com</t>
  </si>
  <si>
    <t>sarrabsg@gmail.com</t>
  </si>
  <si>
    <t>aymen.tlili94@gmail.com</t>
  </si>
  <si>
    <t>wael.rjab@gmail.com</t>
  </si>
  <si>
    <t>safa.benbarka94@gmail.com</t>
  </si>
  <si>
    <t>nassriddine.khamasi@gmail.com</t>
  </si>
  <si>
    <t>elbehi_ghassen@outlook.fr</t>
  </si>
  <si>
    <t>hasni.hatem@gmail.com</t>
  </si>
  <si>
    <t>oujimarwa@hotmail.com</t>
  </si>
  <si>
    <t>saadaouiothman8@gmail.com</t>
  </si>
  <si>
    <t>ybentekaya@gmail.com</t>
  </si>
  <si>
    <t>salsabil.dridi1@gmail.com</t>
  </si>
  <si>
    <t>tahrihayfa3@gmail.com</t>
  </si>
  <si>
    <t>bouguezichedy@gmail.com</t>
  </si>
  <si>
    <t>sawsin.sfar54@gmail.com</t>
  </si>
  <si>
    <t>maroderouich@gmail.com</t>
  </si>
  <si>
    <t>cyrinemlawah@gmail.com</t>
  </si>
  <si>
    <t>haythem.pse@gmail.com</t>
  </si>
  <si>
    <t>sekma.khalil@hotmail.fr</t>
  </si>
  <si>
    <t>hbibghali@yahoo.com</t>
  </si>
  <si>
    <t>lobnabensassi7@gmail.com</t>
  </si>
  <si>
    <t>mouhamedaminek@gmail.com</t>
  </si>
  <si>
    <t>sabrouss@live.fr</t>
  </si>
  <si>
    <t>sadeddine.ragheb@gmail.com</t>
  </si>
  <si>
    <t>haithem.benaoun63@gmail.com</t>
  </si>
  <si>
    <t>aa@aa.tn</t>
  </si>
  <si>
    <t>tijani.methamem@gmail.com</t>
  </si>
  <si>
    <t>aziz.fhimi@gmail.com</t>
  </si>
  <si>
    <t>souissisami9@gmail.com</t>
  </si>
  <si>
    <t>yathrebarfaoui@gmail.com</t>
  </si>
  <si>
    <t>medayariistcom@gmail.com</t>
  </si>
  <si>
    <t>arfaouiala1@gmail.com</t>
  </si>
  <si>
    <t>selmi.abdelaziz@gmail.com</t>
  </si>
  <si>
    <t>hatemupes@gmail.com</t>
  </si>
  <si>
    <t>arfaouiadel1@gmail.com</t>
  </si>
  <si>
    <t>waelmrabet2@gmail.com</t>
  </si>
  <si>
    <t>rachedbg@live.com</t>
  </si>
  <si>
    <t>amdounibilel1@gmail.com</t>
  </si>
  <si>
    <t>sah.mondher1@gmail.com</t>
  </si>
  <si>
    <t>guissimedali@gmail.com</t>
  </si>
  <si>
    <t>aymen.baraket88@gmail.com</t>
  </si>
  <si>
    <t>b.abbes.amine@gmail.com</t>
  </si>
  <si>
    <t>foued.oueslati@gmail.com</t>
  </si>
  <si>
    <t>makrem.zouaghi@gmail.com</t>
  </si>
  <si>
    <t>khemirihassen94@gmail.com</t>
  </si>
  <si>
    <t>ben.aouiene.yosra@gmail.com</t>
  </si>
  <si>
    <t>riadh125@live.fr</t>
  </si>
  <si>
    <t>annabi.gihed@Gmail.com</t>
  </si>
  <si>
    <t>houssemchammakhi@yahoo.fr</t>
  </si>
  <si>
    <t>imenjendoubi01@gmail.com</t>
  </si>
  <si>
    <t>nejmaoui.haythem@gmail.com</t>
  </si>
  <si>
    <t>abdessalem.abid@gmail.com</t>
  </si>
  <si>
    <t>demni_chiraz@live.fr</t>
  </si>
  <si>
    <t>touil.montassar@gmail.com</t>
  </si>
  <si>
    <t>brahim.ben.arfa@gmail.com</t>
  </si>
  <si>
    <t>baltioumaima25@gmail.com</t>
  </si>
  <si>
    <t>habibbsy@hotmail.fr</t>
  </si>
  <si>
    <t>marwensabri@gmail.com</t>
  </si>
  <si>
    <t>thamer.belfkih@gmail.com</t>
  </si>
  <si>
    <t>alawerda@programmer.net</t>
  </si>
  <si>
    <t>sarah.zaroui1@gmail.com</t>
  </si>
  <si>
    <t>raouf.edabbar@gmail.com</t>
  </si>
  <si>
    <t>mehdi_touir@hotmail.fr</t>
  </si>
  <si>
    <t>dimassi10meriem@gmail.com</t>
  </si>
  <si>
    <t>Alaa.hf94@gmail.com</t>
  </si>
  <si>
    <t>HNAIEN@gmail.com</t>
  </si>
  <si>
    <t>ihebbensalem.dev@gmail.com</t>
  </si>
  <si>
    <t>gritli.walid@live.fr</t>
  </si>
  <si>
    <t>daoudhaifa94@gmail.com</t>
  </si>
  <si>
    <t>amir.gharred2@gmail.com</t>
  </si>
  <si>
    <t>Mauritania</t>
  </si>
  <si>
    <t>Egypt</t>
  </si>
  <si>
    <t>Palestine</t>
  </si>
  <si>
    <t>Cameroon</t>
  </si>
  <si>
    <t>Ivory Coast</t>
  </si>
  <si>
    <t>Morocco</t>
  </si>
  <si>
    <t>Computer science</t>
  </si>
  <si>
    <t>Electromechanical Engineer</t>
  </si>
  <si>
    <t>Master MDSI</t>
  </si>
  <si>
    <t>Master MKD</t>
  </si>
  <si>
    <t>Master BA</t>
  </si>
  <si>
    <t>Bacherlor LFG</t>
  </si>
  <si>
    <t>Bacherlor LFIG</t>
  </si>
  <si>
    <t xml:space="preserve">ESPRIT </t>
  </si>
  <si>
    <t xml:space="preserve">What were the top 3 reasons why you chose to undertake your programme of
study at ESPRIT? (Please select
and rank top 3 reasons from the list below)
</t>
  </si>
  <si>
    <t>Q71_13</t>
  </si>
  <si>
    <t>Q71_11</t>
  </si>
  <si>
    <t>Q71_14</t>
  </si>
  <si>
    <t>Q71_12</t>
  </si>
  <si>
    <t>Q71_15</t>
  </si>
  <si>
    <t>Q71_16</t>
  </si>
  <si>
    <t>Q71_17</t>
  </si>
  <si>
    <t>Q71_18</t>
  </si>
  <si>
    <t>What were the top 3 reasons why you chose to undertake your programme of study at ESPRIT? (Please select and rank top 3 reasons from the list below)
Note: Enter the rank in the text box below - Curricular content of the programme</t>
  </si>
  <si>
    <t xml:space="preserve">What were the top 3 reasons why you chose to undertake your programme of study at ESPRIT? (Please select and rank top 3 reasons from the list below)
Note: Enter the rank in the text box below - Job opportunities after graduation </t>
  </si>
  <si>
    <t>What were the top 3 reasons why you chose to undertake your programme of study at ESPRIT? (Please select and rank top 3 reasons from the list below)
Note: Enter the rank in the text box below - Potential of starting your own business</t>
  </si>
  <si>
    <t>What were the top 3 reasons why you chose to undertake your programme of study at ESPRIT? (Please select and rank top 3 reasons from the list below)
Note: Enter the rank in the text box below - Quality of the campus and the facilities</t>
  </si>
  <si>
    <t>What were the top 3 reasons why you chose to undertake your programme of study at ESPRIT? (Please select and rank top 3 reasons from the list below)
Note: Enter the rank in the text box below - Overall cost, tuition fee/value for money of the programme</t>
  </si>
  <si>
    <t>What were the top 3 reasons why you chose to undertake your programme of study at ESPRIT? (Please select and rank top 3 reasons from the list below)
Note: Enter the rank in the text box below - Meet the challenges of the job market with a competitive edge</t>
  </si>
  <si>
    <t>What were the top 3 reasons why you chose to undertake your programme of study at ESPRIT? (Please select and rank top 3 reasons from the list below)
Note: Enter the rank in the text box below - Quality of the academic faculty at the institution</t>
  </si>
  <si>
    <t>What were the top 3 reasons why you chose to undertake your programme of study at ESPRIT? (Please select and rank top 3 reasons from the list below)
Note: Enter the rank in the text box below - Opportunity to improve yourself personally</t>
  </si>
  <si>
    <t>What were the top 3 reasons why you chose to undertake your programme of study at ESPRIT? (Please select and rank top 3 reasons from the list below)
Note: Enter the rank in the text box below - Opportunity to form personal relationships with long term value</t>
  </si>
  <si>
    <t xml:space="preserve">What were the top 3 reasons why you chose to undertake your programme of study at ESPRIT? (Please select and rank top 3 reasons from the list below)
Note: Enter the rank in the text box below - Global mobility </t>
  </si>
  <si>
    <t>What were the top 3 reasons why you chose to undertake your programme of study at ESPRIT? (Please select and rank top 3 reasons from the list below)
Note: Enter the rank in the text box below - Level of student support and academic help available</t>
  </si>
  <si>
    <t>What were the top 3 reasons why you chose to undertake your programme of study at ESPRIT? (Please select and rank top 3 reasons from the list below)
Note: Enter the rank in the text box below - Flexibility to work around my time and location constraints</t>
  </si>
  <si>
    <t>What were the top 3 reasons why you chose to undertake your programme of study at ESPRIT? (Please select and rank top 3 reasons from the list below)
Note: Enter the rank in the text box below - Overall reputation of the institution</t>
  </si>
  <si>
    <t>What were the top 3 reasons why you chose to undertake your programme of study at ESPRIT? (Please select and rank top 3 reasons from the list below)
Note: Enter the rank in the text box below - Others, please specify</t>
  </si>
  <si>
    <t>What were the top 3 reasons why you chose to undertake your programme of study at ESPRIT? (Please select and rank top 3 reasons from the list below)
Note: Enter the rank in the text box below - Others, please specify - Text</t>
  </si>
  <si>
    <t>On a scale of 1 to 7 (where 1 =
extremely unsatisfied and 7 = extremely satisfied), please rate each of the
following in terms of your satisfaction
with your programme of study with ESPRIT (Please answer satisfaction level for all options) - Curricular content of the programme</t>
  </si>
  <si>
    <t>On a scale of 1 to 7 (where 1 =
extremely unsatisfied and 7 = extremely satisfied), please rate each of the
following in terms of your satisfaction
with your programme of study with ESPRIT (Please answer satisfaction level for all options) - Job opportunities after graduation</t>
  </si>
  <si>
    <t>On a scale of 1 to 7 (where 1 =
extremely unsatisfied and 7 = extremely satisfied), please rate each of the
following in terms of your satisfaction
with your programme of study with ESPRIT (Please answer satisfaction level for all options) - Potential of starting your own business</t>
  </si>
  <si>
    <t>On a scale of 1 to 7 (where 1 =
extremely unsatisfied and 7 = extremely satisfied), please rate each of the
following in terms of your satisfaction
with your programme of study with ESPRIT (Please answer satisfaction level for all options) - Quality of the campus and the facilities</t>
  </si>
  <si>
    <t>On a scale of 1 to 7 (where 1 =
extremely unsatisfied and 7 = extremely satisfied), please rate each of the
following in terms of your satisfaction
with your programme of study with ESPRIT (Please answer satisfaction level for all options) - Overall cost, tuition fee/value for money of the programme</t>
  </si>
  <si>
    <t>On a scale of 1 to 7 (where 1 =
extremely unsatisfied and 7 = extremely satisfied), please rate each of the
following in terms of your satisfaction
with your programme of study with ESPRIT (Please answer satisfaction level for all options) - Meet the challenges of the job market with a competitive edge</t>
  </si>
  <si>
    <t>On a scale of 1 to 7 (where 1 =
extremely unsatisfied and 7 = extremely satisfied), please rate each of the
following in terms of your satisfaction
with your programme of study with ESPRIT (Please answer satisfaction level for all options) - Quality of the academic faculty at the institution</t>
  </si>
  <si>
    <t>On a scale of 1 to 7 (where 1 =
extremely unsatisfied and 7 = extremely satisfied), please rate each of the
following in terms of your satisfaction
with your programme of study with ESPRIT (Please answer satisfaction level for all options) - Opportunity to improve yourself personally</t>
  </si>
  <si>
    <t>On a scale of 1 to 7 (where 1 =
extremely unsatisfied and 7 = extremely satisfied), please rate each of the
following in terms of your satisfaction
with your programme of study with ESPRIT (Please answer satisfaction level for all options) - Opportunity to form personal relationships with long term value</t>
  </si>
  <si>
    <t>On a scale of 1 to 7 (where 1 =
extremely unsatisfied and 7 = extremely satisfied), please rate each of the
following in terms of your satisfaction
with your programme of study with ESPRIT (Please answer satisfaction level for all options) - Global mobility</t>
  </si>
  <si>
    <t>On a scale of 1 to 7 (where 1 =
extremely unsatisfied and 7 = extremely satisfied), please rate each of the
following in terms of your satisfaction
with your programme of study with ESPRIT (Please answer satisfaction level for all options) - Level of student support and academic help available</t>
  </si>
  <si>
    <t>On a scale of 1 to 7 (where 1 =
extremely unsatisfied and 7 = extremely satisfied), please rate each of the
following in terms of your satisfaction
with your programme of study with ESPRIT (Please answer satisfaction level for all options) - Flexibility to work around my time and location constraints</t>
  </si>
  <si>
    <t>On a scale of 1 to 7 (where 1 =
extremely unsatisfied and 7 = extremely satisfied), please rate each of the
following in terms of your satisfaction
with your programme of study with ESPRIT (Please answer satisfaction level for all options) - Overall reputation of the institution</t>
  </si>
  <si>
    <t>On a scale of 1 to 7 (where 1 =
extremely unsatisfied and 7 = extremely satisfied), please rate each of the
following in terms of your satisfaction
with your programme of study with ESPRIT (Please answer satisfaction level for all options) - Others, please specify</t>
  </si>
  <si>
    <t>On a scale of 1 to 7 (where 1 =
extremely unsatisfied and 7 = extremely satisfied), please rate each of the
following in terms of your satisfaction
with your programme of study with ESPRIT (Please answer satisfaction level for all options) - Others, please specify - Text</t>
  </si>
  <si>
    <t>If
you started/grew your business after graduating, to what extent do you think the ESPRIT qualification contributed to this?
The ESPRIT qualification was:</t>
  </si>
  <si>
    <t>On a scale of 1-7 (where 1 =
extremely unsatisfied and 7 = extremely satisfied), how satisfied are you with ESPRIT overall? (Please select one option)</t>
  </si>
  <si>
    <t>On a scale of 0 to 10 (where 0 = will
definitely NOT recommend; 10 = will definitely recommend), how likely are you
to recommend ESPRIT to others? (Please
select one option) - Group</t>
  </si>
  <si>
    <t>On a scale of 0 to 10 (where 0 = will
definitely NOT recommend; 10 = will definitely recommend), how likely are you
to recommend ESPRIT to others? (Please
select one option)</t>
  </si>
  <si>
    <t>How would you rate your programme of
study at ESPRIT in terms of overall value for money?</t>
  </si>
  <si>
    <t>On a scale of 1-7, (where 1 = extremely unsatisfied and 7 = extremely satisfied), how satisfied are you with the employment/career outcomes from your programme of study at ESPRIT?</t>
  </si>
  <si>
    <t>What are the key strengths according to you of ESPRIT?
Please enter at least one response below - Strength 1</t>
  </si>
  <si>
    <t>What are the key strengths according to you of ESPRIT?
Please enter at least one response below - Strength 2</t>
  </si>
  <si>
    <t>What are the key strengths according to you of ESPRIT?
Please enter at least one response below - Strength 3</t>
  </si>
  <si>
    <t>What are the key improvement areas according to
you for ESPRIT?
Please enter at least one response below - Area of Improvement 1</t>
  </si>
  <si>
    <t>What are the key improvement areas according to
you for ESPRIT?
Please enter at least one response below - Area of Improvement 2</t>
  </si>
  <si>
    <t>What are the key improvement areas according to
you for ESPRIT?
Please enter at least one response below - Area of Improvement 3</t>
  </si>
  <si>
    <t>What services would you be interested in within a new career development center at ESPRIT? - Selected Choice - Career advisement</t>
  </si>
  <si>
    <t>What services would you be interested in within a new career development center at ESPRIT? - Selected Choice - Online job portal</t>
  </si>
  <si>
    <t>What services would you be interested in within a new career development center at ESPRIT? - Selected Choice - Psychometric testing</t>
  </si>
  <si>
    <t>What services would you be interested in within a new career development center at ESPRIT? - Selected Choice - Mentorship</t>
  </si>
  <si>
    <t>What services would you be interested in within a new career development center at ESPRIT? - Selected Choice - Virtual internships</t>
  </si>
  <si>
    <t>What services would you be interested in within a new career development center at ESPRIT? - Selected Choice - Interview preparation</t>
  </si>
  <si>
    <t>What services would you be interested in within a new career development center at ESPRIT? - Selected Choice - Career conferences and events</t>
  </si>
  <si>
    <t>What services would you be interested in within a new career development center at ESPRIT? - Selected Choice - Job listings, placements and referrals</t>
  </si>
  <si>
    <t>What services would you be interested in within a new career development center at ESPRIT? - Selected Choice - Networking events</t>
  </si>
  <si>
    <t>What services would you be interested in within a new career development center at ESPRIT? - Selected Choice - CV and cover letter writing</t>
  </si>
  <si>
    <t>What services would you be interested in within a new career development center at ESPRIT? - Selected Choice - Decision-making support</t>
  </si>
  <si>
    <t>What services would you be interested in within a new career development center at ESPRIT? - Selected Choice - Incubator integrated into the campus</t>
  </si>
  <si>
    <t>What services would you be interested in within a new career development center at ESPRIT? - Selected Choice - Start-up workshops</t>
  </si>
  <si>
    <t>What services would you be interested in within a new career development center at ESPRIT? - Selected Choice - Speaker series</t>
  </si>
  <si>
    <t>What services would you be interested in within a new career development center at ESPRIT? - Selected Choice - Training around behavioral skills "Soft Skills"</t>
  </si>
  <si>
    <t>What services would you be interested in within a new career development center at ESPRIT? - Selected Choice - Others, please specify</t>
  </si>
  <si>
    <t>What services would you be interested in within a new career development center at ESPRIT? - Others, please specify - Text</t>
  </si>
  <si>
    <t>{"ImportId":"QID77","choiceId":"13"}</t>
  </si>
  <si>
    <t>{"ImportId":"QID77","choiceId":"11"}</t>
  </si>
  <si>
    <t>{"ImportId":"QID77","choiceId":"14"}</t>
  </si>
  <si>
    <t>{"ImportId":"QID77","choiceId":"12"}</t>
  </si>
  <si>
    <t>{"ImportId":"QID77","choiceId":"15"}</t>
  </si>
  <si>
    <t>{"ImportId":"QID77","choiceId":"16"}</t>
  </si>
  <si>
    <t>{"ImportId":"QID77","choiceId":"17"}</t>
  </si>
  <si>
    <t>{"ImportId":"QID77","choiceId":"18"}</t>
  </si>
  <si>
    <t>Wine and Spirits</t>
  </si>
  <si>
    <t>RÃ©putation</t>
  </si>
  <si>
    <t>102.159.97.169</t>
  </si>
  <si>
    <t>R_3nf4kWxCWN7ioo9</t>
  </si>
  <si>
    <t>Smg</t>
  </si>
  <si>
    <t>IngÃ©nieur bi</t>
  </si>
  <si>
    <t xml:space="preserve">DiplÃ´me </t>
  </si>
  <si>
    <t xml:space="preserve">Enseignants </t>
  </si>
  <si>
    <t>176.165.131.109</t>
  </si>
  <si>
    <t>R_eWC8nKR3q8Sly0N</t>
  </si>
  <si>
    <t xml:space="preserve">Allianz </t>
  </si>
  <si>
    <t>Data scientist</t>
  </si>
  <si>
    <t>Projects</t>
  </si>
  <si>
    <t xml:space="preserve">Pedagogy </t>
  </si>
  <si>
    <t>Reputation</t>
  </si>
  <si>
    <t>Some subjects</t>
  </si>
  <si>
    <t>Some professors</t>
  </si>
  <si>
    <t>197.26.169.224</t>
  </si>
  <si>
    <t>R_pnQ3Aje5Pa3rQdz</t>
  </si>
  <si>
    <t>Fininfosolution</t>
  </si>
  <si>
    <t>DÃ©veloppeur fullstack</t>
  </si>
  <si>
    <t>Les projets</t>
  </si>
  <si>
    <t xml:space="preserve">Les matiÃ¨res </t>
  </si>
  <si>
    <t>Les projet (les techno)</t>
  </si>
  <si>
    <t>Start-up workshops</t>
  </si>
  <si>
    <t>Les projets, les workshops</t>
  </si>
  <si>
    <t>154.110.203.45</t>
  </si>
  <si>
    <t>R_3il5vhUIKHPuwcc</t>
  </si>
  <si>
    <t>AGENA3000</t>
  </si>
  <si>
    <t>AI/Software Engineer</t>
  </si>
  <si>
    <t>Ability to self-teach</t>
  </si>
  <si>
    <t>Studying of the latest technologies</t>
  </si>
  <si>
    <t>Decision-making support</t>
  </si>
  <si>
    <t>Incubator integrated into the campus</t>
  </si>
  <si>
    <t>Improve the Information system of the school</t>
  </si>
  <si>
    <t>197.18.18.254</t>
  </si>
  <si>
    <t>R_31F6rm6LCANvbYc</t>
  </si>
  <si>
    <t>L'agence parisienne des talents</t>
  </si>
  <si>
    <t>CEO</t>
  </si>
  <si>
    <t>L'approche pÃ©dagogique</t>
  </si>
  <si>
    <t>Les clubs et associations</t>
  </si>
  <si>
    <t>Le matÃ©riel</t>
  </si>
  <si>
    <t>Plus de soutiens aux clubs</t>
  </si>
  <si>
    <t>Plus d'encadrement</t>
  </si>
  <si>
    <t>Training around behavioral skills "Soft Skills"</t>
  </si>
  <si>
    <t xml:space="preserve">Aujourd'hui, j'ai mon entreprise filiale de l'entreprise franÃ§aise dans laquelle j'ai dÃ©roulÃ© mon stage de fin d'Ã©tudes. Je suis ouverte Ã  toute contribution possible Ã  Esprit </t>
  </si>
  <si>
    <t>197.27.123.130</t>
  </si>
  <si>
    <t>R_03w7RLCBu5twBzP</t>
  </si>
  <si>
    <t>ZELAITI</t>
  </si>
  <si>
    <t>Wynsys</t>
  </si>
  <si>
    <t>Consultant sap</t>
  </si>
  <si>
    <t xml:space="preserve">Trouver un travail </t>
  </si>
  <si>
    <t>Reseau d'anciens</t>
  </si>
  <si>
    <t xml:space="preserve">Equipement </t>
  </si>
  <si>
    <t xml:space="preserve">Ecoute des besoins de l'Ã©tudiant </t>
  </si>
  <si>
    <t xml:space="preserve">Certains enseignants </t>
  </si>
  <si>
    <t>Online job portal</t>
  </si>
  <si>
    <t>Psychometric testing</t>
  </si>
  <si>
    <t>176.175.85.207</t>
  </si>
  <si>
    <t>R_3EzfpKkk6AGwCYR</t>
  </si>
  <si>
    <t>Matcha Wine</t>
  </si>
  <si>
    <t>Full stack JS engineer</t>
  </si>
  <si>
    <t xml:space="preserve">Flexibility </t>
  </si>
  <si>
    <t>Listen to the students</t>
  </si>
  <si>
    <t>The amount of program used</t>
  </si>
  <si>
    <t xml:space="preserve">Projects </t>
  </si>
  <si>
    <t>Teach github properly</t>
  </si>
  <si>
    <t>Teach github properly again</t>
  </si>
  <si>
    <t>196.234.227.184</t>
  </si>
  <si>
    <t>R_2UYLc4hAIOvV7yF</t>
  </si>
  <si>
    <t>Mint it</t>
  </si>
  <si>
    <t xml:space="preserve">DÃ©veloppeur mobile </t>
  </si>
  <si>
    <t>IntÃ©grÃ© des matiere comme le test</t>
  </si>
  <si>
    <t>Rades</t>
  </si>
  <si>
    <t>41.227.158.61</t>
  </si>
  <si>
    <t>R_2EudSwnCfqszk4h</t>
  </si>
  <si>
    <t xml:space="preserve">Programme d'Ã©tudes </t>
  </si>
  <si>
    <t xml:space="preserve">Les projets durant l'annÃ©e universitaire </t>
  </si>
  <si>
    <t xml:space="preserve">Le niveau des enseignants </t>
  </si>
  <si>
    <t xml:space="preserve">Takwa.benahmed@esprit.tn </t>
  </si>
  <si>
    <t>178.200.237.93</t>
  </si>
  <si>
    <t>R_3OdhdGFlU9wte7v</t>
  </si>
  <si>
    <t>LeanIX</t>
  </si>
  <si>
    <t>Software engineer</t>
  </si>
  <si>
    <t>Germany</t>
  </si>
  <si>
    <t>Group projects</t>
  </si>
  <si>
    <t>More relevant subjects</t>
  </si>
  <si>
    <t xml:space="preserve">More professional professors </t>
  </si>
  <si>
    <t>Subjects that are up to date with new technologies</t>
  </si>
  <si>
    <t>Bonn</t>
  </si>
  <si>
    <t>Help students with internships</t>
  </si>
  <si>
    <t>196.234.133.27</t>
  </si>
  <si>
    <t>R_2DYrYhpj5sQzG4e</t>
  </si>
  <si>
    <t>Les spÃ©cialitÃ©s</t>
  </si>
  <si>
    <t>CTI</t>
  </si>
  <si>
    <t>Les enseignants</t>
  </si>
  <si>
    <t>Le Programme</t>
  </si>
  <si>
    <t>L' infrastructure</t>
  </si>
  <si>
    <t>Virtual internships</t>
  </si>
  <si>
    <t>seifallah.bennour@esprit.tn</t>
  </si>
  <si>
    <t>Dans le programme de l'option Arctic il manque beaucoup de matiÃ©res qui sont trÃ©s importantes et demandÃ©es dans le marchÃ© de travail,  par contre il y a des matiÃ©res qui sont inutiles, aussi quelques enseignants enseignent des matiÃ©res et ils ne savent mÃªme pas les bases de ces matiÃ©res.  De plus, l'absence des certifications malgrÃ© les frais d'enseignements Ã©levÃ©s reprÃ©sente un problÃ©me dans le marchÃ© de travail puisque plusieurs Ã©coles donnent l'opportunitÃ© Ã  ses Ã©tudiants de passer des certificats internationaux.</t>
  </si>
  <si>
    <t>41.227.170.123</t>
  </si>
  <si>
    <t>R_23uRTmDgpbDqATf</t>
  </si>
  <si>
    <t xml:space="preserve">mobilitÃ© </t>
  </si>
  <si>
    <t>102.108.82.13</t>
  </si>
  <si>
    <t>R_1MMW2HytwDasXIX</t>
  </si>
  <si>
    <t>Uniq soft technology</t>
  </si>
  <si>
    <t>Junior dev</t>
  </si>
  <si>
    <t>Les projet academique en groupe</t>
  </si>
  <si>
    <t>Faire les exercice de progrommation en pratique</t>
  </si>
  <si>
    <t>Donner la possibilitÃ© au etudiand de rester dans l'ecole pendant la nuit pour reviser et travailler en groupe</t>
  </si>
  <si>
    <t>Suivre la tendance dzs technologie</t>
  </si>
  <si>
    <t>Eliminer les profs des bas niveau</t>
  </si>
  <si>
    <t>Ameliorer la qualitÃ©e des cours pour que les etudiants qui n'assite pas peuvent reviser et comprendre</t>
  </si>
  <si>
    <t>asma.tarkhani@esprit.tn</t>
  </si>
  <si>
    <t>102.158.196.71</t>
  </si>
  <si>
    <t>R_1N8ePMLUh8vK6HL</t>
  </si>
  <si>
    <t xml:space="preserve">le travail d'Ã©quipe </t>
  </si>
  <si>
    <t xml:space="preserve">dÃ©partement des stages </t>
  </si>
  <si>
    <t xml:space="preserve">soutien des Ã©tudiants </t>
  </si>
  <si>
    <t>196.234.148.40</t>
  </si>
  <si>
    <t>R_2YidqyBbGCcwYkR</t>
  </si>
  <si>
    <t>Acensi nord</t>
  </si>
  <si>
    <t>IngÃ©nieur Devops</t>
  </si>
  <si>
    <t xml:space="preserve">RÃ©putation </t>
  </si>
  <si>
    <t>Cloud</t>
  </si>
  <si>
    <t xml:space="preserve">QualitÃ© du bÃ¢timent </t>
  </si>
  <si>
    <t>197.9.221.94</t>
  </si>
  <si>
    <t>R_3qs8HGZ5GuoPQ2K</t>
  </si>
  <si>
    <t xml:space="preserve">Enseignant formateur </t>
  </si>
  <si>
    <t xml:space="preserve">Le programme </t>
  </si>
  <si>
    <t>Concours dâ€™admission</t>
  </si>
  <si>
    <t>medkhaled.hamrouni@esprit.tn</t>
  </si>
  <si>
    <t>160.156.38.149</t>
  </si>
  <si>
    <t>R_1DTDuoTEjsfkhbZ</t>
  </si>
  <si>
    <t xml:space="preserve">Travail en Ã©quipe </t>
  </si>
  <si>
    <t>Pratiquer des diff technologies</t>
  </si>
  <si>
    <t xml:space="preserve">EnlevÃ© le Pi sys de l'option gl </t>
  </si>
  <si>
    <t>Douhalou4@gmail.com</t>
  </si>
  <si>
    <t>KÃ©bili</t>
  </si>
  <si>
    <t>102.174.210.198</t>
  </si>
  <si>
    <t>R_2B2pdfd2n9MU4Fn</t>
  </si>
  <si>
    <t>bonne formation</t>
  </si>
  <si>
    <t>les Ã©tudes</t>
  </si>
  <si>
    <t>Tataouine</t>
  </si>
  <si>
    <t>41.62.32.240</t>
  </si>
  <si>
    <t>R_ezgoZrwgk1wQFr3</t>
  </si>
  <si>
    <t>new access</t>
  </si>
  <si>
    <t>software developer</t>
  </si>
  <si>
    <t>reputation</t>
  </si>
  <si>
    <t>ttest</t>
  </si>
  <si>
    <t>77.205.46.218</t>
  </si>
  <si>
    <t>R_2zchNbYDraiYNZa</t>
  </si>
  <si>
    <t>Groupe SII</t>
  </si>
  <si>
    <t>Embedded Software Engineer</t>
  </si>
  <si>
    <t>programme assez Ã  jour</t>
  </si>
  <si>
    <t>bons professeurs</t>
  </si>
  <si>
    <t>bonne rÃ©putation</t>
  </si>
  <si>
    <t>infrastructure</t>
  </si>
  <si>
    <t>mettre Ã  jour le programme</t>
  </si>
  <si>
    <t>certifications</t>
  </si>
  <si>
    <t>Toulouse</t>
  </si>
  <si>
    <t>-</t>
  </si>
  <si>
    <t>197.0.96.241</t>
  </si>
  <si>
    <t>R_reXyPi6NutG4uJP</t>
  </si>
  <si>
    <t xml:space="preserve">QualitÃ© de lâ€™enseignement </t>
  </si>
  <si>
    <t xml:space="preserve">Formation riche </t>
  </si>
  <si>
    <t xml:space="preserve">Plus de diversitÃ© Ã§a serait mieux </t>
  </si>
  <si>
    <t xml:space="preserve">MobilitÃ© internationale accessible </t>
  </si>
  <si>
    <t>197.0.60.59</t>
  </si>
  <si>
    <t>R_3nxin55QsVNjHk0</t>
  </si>
  <si>
    <t>Ats digital dev</t>
  </si>
  <si>
    <t>IngÃ©nieur data</t>
  </si>
  <si>
    <t xml:space="preserve">Les projets au cours de l'annÃ©e </t>
  </si>
  <si>
    <t>Big data</t>
  </si>
  <si>
    <t>Diminuer le nombre d'Ã©tudiants dans les classes</t>
  </si>
  <si>
    <t>196.224.225.48</t>
  </si>
  <si>
    <t>R_1FrHdDPh2YjF75y</t>
  </si>
  <si>
    <t>Academic cursus</t>
  </si>
  <si>
    <t>Projects quality</t>
  </si>
  <si>
    <t>opportunity to improve</t>
  </si>
  <si>
    <t>Clubs</t>
  </si>
  <si>
    <t>projects</t>
  </si>
  <si>
    <t>academic life</t>
  </si>
  <si>
    <t>thameur.fehri@esprit.tn</t>
  </si>
  <si>
    <t>Help students that recently graduate integrate the professional life.</t>
  </si>
  <si>
    <t>194.51.227.106</t>
  </si>
  <si>
    <t>R_C9MvDcPl11tiIRb</t>
  </si>
  <si>
    <t>Celio</t>
  </si>
  <si>
    <t>IngÃ©nieur BI</t>
  </si>
  <si>
    <t>QualitÃ© de la formation</t>
  </si>
  <si>
    <t>Prix Ã©levÃ©</t>
  </si>
  <si>
    <t>Ben Arous, Tunisia</t>
  </si>
  <si>
    <t>197.30.1.14</t>
  </si>
  <si>
    <t>R_3hhIayKLKv9VL5z</t>
  </si>
  <si>
    <t>Touchlink</t>
  </si>
  <si>
    <t>DÃ©veloppeurs full stack</t>
  </si>
  <si>
    <t>Le cursus</t>
  </si>
  <si>
    <t>La rÃ©putation</t>
  </si>
  <si>
    <t>Infrastructures</t>
  </si>
  <si>
    <t>102.110.59.42</t>
  </si>
  <si>
    <t>R_2PbSNQYdBgAlaQM</t>
  </si>
  <si>
    <t>Tpr glass</t>
  </si>
  <si>
    <t xml:space="preserve">IngÃ©nieur </t>
  </si>
  <si>
    <t xml:space="preserve">Ã‰cole bien recommandÃ© </t>
  </si>
  <si>
    <t xml:space="preserve">Programme Ã©ducatif </t>
  </si>
  <si>
    <t xml:space="preserve">MatÃ©riels </t>
  </si>
  <si>
    <t>197.27.79.22</t>
  </si>
  <si>
    <t>R_2R1Akj0Z351XBwb</t>
  </si>
  <si>
    <t xml:space="preserve">Se former autrement </t>
  </si>
  <si>
    <t xml:space="preserve">Assurer des emplois pour les jeunes diplÃ´mÃ©s sans expÃ©rience </t>
  </si>
  <si>
    <t>Assurer des stages de fin d Ã©tude pre-embauche</t>
  </si>
  <si>
    <t xml:space="preserve">Benachourhoucem@gmail.com </t>
  </si>
  <si>
    <t>Denden</t>
  </si>
  <si>
    <t>196.178.88.39</t>
  </si>
  <si>
    <t>R_3EuoBgPKyRJbdAc</t>
  </si>
  <si>
    <t xml:space="preserve">Groupe SAMEF </t>
  </si>
  <si>
    <t xml:space="preserve">IngÃ©nieur conseil </t>
  </si>
  <si>
    <t xml:space="preserve">ImplÃ©mentation de la filiÃ¨re gÃ©nie industriel </t>
  </si>
  <si>
    <t xml:space="preserve">mayssa.bouraoui@esprit.tn </t>
  </si>
  <si>
    <t>197.20.61.42</t>
  </si>
  <si>
    <t>R_2SH9o6iccIm79bs</t>
  </si>
  <si>
    <t>Gihed</t>
  </si>
  <si>
    <t>CODINBEST</t>
  </si>
  <si>
    <t>None of the above, just some Personal reasons</t>
  </si>
  <si>
    <t>Doesn't have any strength</t>
  </si>
  <si>
    <t>subjects studied</t>
  </si>
  <si>
    <t>Environment</t>
  </si>
  <si>
    <t>staff, both administration staff and teachers</t>
  </si>
  <si>
    <t>The experience as a night course student at Esprit was very dreadful, I did study in a public university before joining Esprit, and my experience in that public university was far more pleasing and satisfactory than what've experienced in Esprit.</t>
  </si>
  <si>
    <t>41.228.35.201</t>
  </si>
  <si>
    <t>R_2CxCdTxnptj1HLa</t>
  </si>
  <si>
    <t xml:space="preserve">Delta service electrique </t>
  </si>
  <si>
    <t>Responsable HSE</t>
  </si>
  <si>
    <t xml:space="preserve">C'est la sociÃ©tÃ© de mon pÃ¨re </t>
  </si>
  <si>
    <t xml:space="preserve">Hard et soft skills </t>
  </si>
  <si>
    <t xml:space="preserve">Auto apprentissages </t>
  </si>
  <si>
    <t>41.226.11.245</t>
  </si>
  <si>
    <t>R_2DSMpzAmhF5vZd0</t>
  </si>
  <si>
    <t>Enseignante</t>
  </si>
  <si>
    <t>Formation pratique</t>
  </si>
  <si>
    <t>41.225.36.206</t>
  </si>
  <si>
    <t>R_1omQNAZeeB9ucVJ</t>
  </si>
  <si>
    <t>EstateOs</t>
  </si>
  <si>
    <t xml:space="preserve">Software engineer </t>
  </si>
  <si>
    <t xml:space="preserve">PÃ©dagogie </t>
  </si>
  <si>
    <t>Projets acadÃ©miques</t>
  </si>
  <si>
    <t>Les certifications internationales</t>
  </si>
  <si>
    <t xml:space="preserve">Nidhal.bougatf@hotmail.com </t>
  </si>
  <si>
    <t>197.14.226.157</t>
  </si>
  <si>
    <t>R_23VjR6vuAdzZInA</t>
  </si>
  <si>
    <t>LEONI</t>
  </si>
  <si>
    <t>Continus Improvement Officer</t>
  </si>
  <si>
    <t>strong academic programes</t>
  </si>
  <si>
    <t>great teachers</t>
  </si>
  <si>
    <t>good name</t>
  </si>
  <si>
    <t>adding other courses</t>
  </si>
  <si>
    <t xml:space="preserve">improving the study conditions </t>
  </si>
  <si>
    <t>helping students threw job fairs</t>
  </si>
  <si>
    <t>Reunions between old alumnis</t>
  </si>
  <si>
    <t>Mateur</t>
  </si>
  <si>
    <t>how about adding buissness intelgense courses to the OGI cuuricilum like other universities</t>
  </si>
  <si>
    <t>102.105.183.245</t>
  </si>
  <si>
    <t>R_2v87nN6VQOX9in8</t>
  </si>
  <si>
    <t>Genitech</t>
  </si>
  <si>
    <t>IngÃ©nieur dÃ©veloppement</t>
  </si>
  <si>
    <t>Le nom de l'Ã©cole</t>
  </si>
  <si>
    <t>Nombre des Ã©tudiants par classe</t>
  </si>
  <si>
    <t>mohamedsassi.hajbi@esprit.tn</t>
  </si>
  <si>
    <t>197.153.129.142</t>
  </si>
  <si>
    <t>R_1g2zSzUZc2KPMvz</t>
  </si>
  <si>
    <t>Alexsys Solutions</t>
  </si>
  <si>
    <t>Casablanca-Settat</t>
  </si>
  <si>
    <t>Educational approach</t>
  </si>
  <si>
    <t xml:space="preserve">Partners </t>
  </si>
  <si>
    <t>Reducing the number of students per class</t>
  </si>
  <si>
    <t>Elyes.ouederni@gmail.com</t>
  </si>
  <si>
    <t xml:space="preserve">Casablanca </t>
  </si>
  <si>
    <t>102.156.70.222</t>
  </si>
  <si>
    <t>R_1Kxopyol0TZk1US</t>
  </si>
  <si>
    <t>Positive Thinking Company (BGFI)</t>
  </si>
  <si>
    <t>Consultante BI</t>
  </si>
  <si>
    <t xml:space="preserve">DiplÃ´me reconnu Ã  lâ€™Ã©chelle internationale </t>
  </si>
  <si>
    <t xml:space="preserve">PossibilitÃ© de travailler ailleurs </t>
  </si>
  <si>
    <t xml:space="preserve">Connexion internet </t>
  </si>
  <si>
    <t xml:space="preserve">Recrutement des enseignants </t>
  </si>
  <si>
    <t>196.186.230.84</t>
  </si>
  <si>
    <t>R_1GvqoxLqmMPDNui</t>
  </si>
  <si>
    <t xml:space="preserve">COMET (Site dâ€™assemblage des vÃ©hicules </t>
  </si>
  <si>
    <t>IngÃ©nieur qualitÃ©</t>
  </si>
  <si>
    <t>Le travail en groupe (projet)</t>
  </si>
  <si>
    <t xml:space="preserve">La bonne rÃ©putation </t>
  </si>
  <si>
    <t xml:space="preserve">La bonne qualitÃ© dâ€™enseignement </t>
  </si>
  <si>
    <t xml:space="preserve">La qualitÃ© du bÃ¢timent </t>
  </si>
  <si>
    <t xml:space="preserve">Les collaborateurs Ã©trangers </t>
  </si>
  <si>
    <t>197.25.195.235</t>
  </si>
  <si>
    <t>R_1i393Qpno0Wrdws</t>
  </si>
  <si>
    <t>self learning</t>
  </si>
  <si>
    <t>great staff</t>
  </si>
  <si>
    <t>facilities / infrastructure</t>
  </si>
  <si>
    <t>guidance</t>
  </si>
  <si>
    <t>197.2.85.12</t>
  </si>
  <si>
    <t>R_r0Zb1l4fPzVZBGF</t>
  </si>
  <si>
    <t>BBC</t>
  </si>
  <si>
    <t xml:space="preserve">Consultant chiffrage </t>
  </si>
  <si>
    <t xml:space="preserve">SÃ©lection lors des entretiens d'admission </t>
  </si>
  <si>
    <t>ahmed.krichen@esprit.tn</t>
  </si>
  <si>
    <t xml:space="preserve">Je suggÃ¨re qye vous introduisez un peu plus les logiciels de DAO Ã©lectricitÃ© dans la branche Ã©lectromÃ©canique </t>
  </si>
  <si>
    <t>102.157.11.0</t>
  </si>
  <si>
    <t>R_1qgq4F8FZDwydaq</t>
  </si>
  <si>
    <t>Fondinor</t>
  </si>
  <si>
    <t>IngÃ©nieur mÃ©thode mainten1nce</t>
  </si>
  <si>
    <t xml:space="preserve">Avoir une riche expÃ©rience dans mon domaine </t>
  </si>
  <si>
    <t xml:space="preserve">Programme d'Ã©ducation riche </t>
  </si>
  <si>
    <t>Plus de formations</t>
  </si>
  <si>
    <t>DisponibilitÃ© des stages</t>
  </si>
  <si>
    <t>Aide a la recherche d'emploi</t>
  </si>
  <si>
    <t>Khaledfellah7@gmail.com</t>
  </si>
  <si>
    <t xml:space="preserve">Ã‰galitÃ© entre les Ã©tudiants (au niveau des profs) c'est a dire les stages et les offres d'emploi sont traitÃ©s suivant un cercle de connaissance personnels non pas suivant la compÃ©tence </t>
  </si>
  <si>
    <t>197.240.11.51</t>
  </si>
  <si>
    <t>R_294fdGVCOsUvYUD</t>
  </si>
  <si>
    <t xml:space="preserve">une bonne formation </t>
  </si>
  <si>
    <t xml:space="preserve">qualitÃ© de service </t>
  </si>
  <si>
    <t xml:space="preserve">Ã‰lectromÃ©canique </t>
  </si>
  <si>
    <t>un site web plus clair et flexible Ã  utiliser</t>
  </si>
  <si>
    <t>197.238.38.160</t>
  </si>
  <si>
    <t>R_3jfcVQMa3lN5Zsg</t>
  </si>
  <si>
    <t>Aseaco ag</t>
  </si>
  <si>
    <t>Developpeur fullstack</t>
  </si>
  <si>
    <t>MobilitÃ© internationale</t>
  </si>
  <si>
    <t xml:space="preserve">Les PI </t>
  </si>
  <si>
    <t>Plus de projets</t>
  </si>
  <si>
    <t>102.104.22.235</t>
  </si>
  <si>
    <t>R_2diRiE9uQsNAfHW</t>
  </si>
  <si>
    <t>LBI TUNISIE</t>
  </si>
  <si>
    <t xml:space="preserve">Web developper  </t>
  </si>
  <si>
    <t>Professors</t>
  </si>
  <si>
    <t>Reduntent subjects</t>
  </si>
  <si>
    <t>196.179.251.253</t>
  </si>
  <si>
    <t>R_2w4tKcOSFO9RjTZ</t>
  </si>
  <si>
    <t>DHIBI</t>
  </si>
  <si>
    <t>groupado</t>
  </si>
  <si>
    <t>QA</t>
  </si>
  <si>
    <t>nom de l'ecole</t>
  </si>
  <si>
    <t xml:space="preserve">IOT </t>
  </si>
  <si>
    <t>WEB</t>
  </si>
  <si>
    <t>102.24.127.124</t>
  </si>
  <si>
    <t>R_2344FFFW6KyitDy</t>
  </si>
  <si>
    <t>Haykel</t>
  </si>
  <si>
    <t>Bilog</t>
  </si>
  <si>
    <t xml:space="preserve">IngÃ©nieur d'Ã©tude  </t>
  </si>
  <si>
    <t>flexibilitÃ© horaire</t>
  </si>
  <si>
    <t xml:space="preserve">rÃ©putation </t>
  </si>
  <si>
    <t xml:space="preserve">bÃ¢timents et Ã©quipements  </t>
  </si>
  <si>
    <t xml:space="preserve">options </t>
  </si>
  <si>
    <t>haykel.bensalha@esprit.tn</t>
  </si>
  <si>
    <t>93.22.148.53</t>
  </si>
  <si>
    <t>R_3pshiVE24XnceXT</t>
  </si>
  <si>
    <t>La communautÃ© espritienne</t>
  </si>
  <si>
    <t>Administration flexible</t>
  </si>
  <si>
    <t xml:space="preserve">Programme dâ€™Ã©tude Ã  jour par rapport aux besoins du marchÃ© </t>
  </si>
  <si>
    <t>La relation enseignant-etudiant</t>
  </si>
  <si>
    <t>Arbi.hassan@esprit.com</t>
  </si>
  <si>
    <t>Paris</t>
  </si>
  <si>
    <t>196.185.78.230</t>
  </si>
  <si>
    <t>R_3L0eE7tKDzSOXh5</t>
  </si>
  <si>
    <t xml:space="preserve">L'apprentissage par projet </t>
  </si>
  <si>
    <t>chahnez.sardouk@esprit.tn</t>
  </si>
  <si>
    <t>196.186.22.177</t>
  </si>
  <si>
    <t>R_qINvHmBxlGSetiN</t>
  </si>
  <si>
    <t>STAVIRED</t>
  </si>
  <si>
    <t>ingÃ©nieur qualitÃ©</t>
  </si>
  <si>
    <t>un bonne communication</t>
  </si>
  <si>
    <t>programme trÃ¨s claire</t>
  </si>
  <si>
    <t xml:space="preserve">l'ambiance </t>
  </si>
  <si>
    <t>le niveau des enseignants</t>
  </si>
  <si>
    <t>87.128.101.147</t>
  </si>
  <si>
    <t>R_BP7Qvx4zfJ0XC4p</t>
  </si>
  <si>
    <t>Isardigital</t>
  </si>
  <si>
    <t>Fullstack JS developer</t>
  </si>
  <si>
    <t>content</t>
  </si>
  <si>
    <t xml:space="preserve"> app approach</t>
  </si>
  <si>
    <t>professors with more experience</t>
  </si>
  <si>
    <t xml:space="preserve">All good :) ðŸ‘ </t>
  </si>
  <si>
    <t>217.64.103.67</t>
  </si>
  <si>
    <t>R_3r1ZP5fJQyuCujc</t>
  </si>
  <si>
    <t>Sidy Bekaye</t>
  </si>
  <si>
    <t>coulibalysidybekaye7@gmail.com</t>
  </si>
  <si>
    <t>Renommer</t>
  </si>
  <si>
    <t>Relations internationales</t>
  </si>
  <si>
    <t>Logistique</t>
  </si>
  <si>
    <t>Ressources pÃ©dagogiques</t>
  </si>
  <si>
    <t>Bamako</t>
  </si>
  <si>
    <t>154.111.168.119</t>
  </si>
  <si>
    <t>R_suJ6SwhFmCsHRZL</t>
  </si>
  <si>
    <t>travail de groupe</t>
  </si>
  <si>
    <t>Marwenmaro02@gmail.com</t>
  </si>
  <si>
    <t>un peu d'organisation</t>
  </si>
  <si>
    <t>197.15.203.148</t>
  </si>
  <si>
    <t>R_1M5NIM13GTwSWqU</t>
  </si>
  <si>
    <t>Geeks data</t>
  </si>
  <si>
    <t>DÃ©veloppeur web</t>
  </si>
  <si>
    <t>Formation</t>
  </si>
  <si>
    <t>MÃ©canique</t>
  </si>
  <si>
    <t>GÃ©nie civil</t>
  </si>
  <si>
    <t>196.203.111.105</t>
  </si>
  <si>
    <t>R_rj9solM43n6w1Sp</t>
  </si>
  <si>
    <t xml:space="preserve">svp les professeur </t>
  </si>
  <si>
    <t xml:space="preserve">lâ€™encadrement des etudients au niveau de stage ( cad a la recherche de stage ) </t>
  </si>
  <si>
    <t xml:space="preserve">lâ€™encadrement des etudients </t>
  </si>
  <si>
    <t>102.26.105.202</t>
  </si>
  <si>
    <t>R_2eaif1yf9nngZhb</t>
  </si>
  <si>
    <t>S.f.b.t</t>
  </si>
  <si>
    <t>ISS consultant</t>
  </si>
  <si>
    <t>Teachers</t>
  </si>
  <si>
    <t>35.181.97.65</t>
  </si>
  <si>
    <t>R_1NrWx1lasZ4PNGC</t>
  </si>
  <si>
    <t>Alaaeddine</t>
  </si>
  <si>
    <t>HFIDHI</t>
  </si>
  <si>
    <t>TF1</t>
  </si>
  <si>
    <t>Techlead</t>
  </si>
  <si>
    <t>CollÃ¨gues</t>
  </si>
  <si>
    <t>Le programme d'Ã©tudes</t>
  </si>
  <si>
    <t>196.234.129.80</t>
  </si>
  <si>
    <t>R_earWP6LSvbgQQIV</t>
  </si>
  <si>
    <t>Spark IT</t>
  </si>
  <si>
    <t>DÃ©veloppeur FullStack (Java/Angular)</t>
  </si>
  <si>
    <t>Les projets pratiques</t>
  </si>
  <si>
    <t xml:space="preserve">dÃ©couvrir sur la marchÃ© de travail </t>
  </si>
  <si>
    <t xml:space="preserve">Enseignement </t>
  </si>
  <si>
    <t>Contenu de programme il doit amÃ©liorer selon la marchÃ© aujourd'hui</t>
  </si>
  <si>
    <t>Aidez-nous Ã  trouver du travail dans des entreprises rÃ©putÃ©es</t>
  </si>
  <si>
    <t>41.226.8.81</t>
  </si>
  <si>
    <t>R_1fjC7YmfrIsjy5K</t>
  </si>
  <si>
    <t>CED</t>
  </si>
  <si>
    <t>DÃ©veloppeur BI</t>
  </si>
  <si>
    <t>Projets intÃ©grÃ©</t>
  </si>
  <si>
    <t>Megrine</t>
  </si>
  <si>
    <t>46.193.64.173</t>
  </si>
  <si>
    <t>R_1hYeeh5wwkZLhw0</t>
  </si>
  <si>
    <t>Heptasys</t>
  </si>
  <si>
    <t>IngÃ©nieur clous/devops</t>
  </si>
  <si>
    <t>rÃ©putation dans l'Europe</t>
  </si>
  <si>
    <t>Contenu de programme</t>
  </si>
  <si>
    <t>Les projets pratiques surtout</t>
  </si>
  <si>
    <t xml:space="preserve">Pour certains projets vous demandez des anciennes technologies, donc priÃ¨re de suivre encore plus l'actualitÃ© technologique </t>
  </si>
  <si>
    <t>SVP faÃ®tes des formations DevOps pour les Ã©tudiants, c'est trÃ¨s important</t>
  </si>
  <si>
    <t>Suivez encore plus l'actualitÃ© technologique lors de la prÃ©paration des projets d'intÃ©gration &amp; faÃ®tes des formations pratiques pour les Ã©tudiants (devops, sÃ©curitÃ©...)</t>
  </si>
  <si>
    <t>196.227.93.5</t>
  </si>
  <si>
    <t>R_3szY8iV3PyRFBGk</t>
  </si>
  <si>
    <t>IID</t>
  </si>
  <si>
    <t>Analyste developpeur</t>
  </si>
  <si>
    <t>La multitude de projet</t>
  </si>
  <si>
    <t>Batiments</t>
  </si>
  <si>
    <t>154.108.191.233</t>
  </si>
  <si>
    <t>R_3nBNveJ1KR0ka44</t>
  </si>
  <si>
    <t>ENNAKL</t>
  </si>
  <si>
    <t>stage marketing</t>
  </si>
  <si>
    <t>DiversitÃ©</t>
  </si>
  <si>
    <t>dÃ©v. personnel</t>
  </si>
  <si>
    <t xml:space="preserve">Environnement de travail </t>
  </si>
  <si>
    <t>selimasboui22@gmail.Com</t>
  </si>
  <si>
    <t>Esprit School Of Business aura marquÃ© mon parcours Ã  jamais. Toutes les connaissances, apprentissages et activitÃ©s extra-scolaires que j'ai entreprises, m'ont servies et me servent toujours. L'Ã©cole nous apprend des qualitÃ©s humaines trÃ¨s importantes sans oublier les connaissances thÃ©oriques qui font de nous des individus aussi compÃ©tents qu'instruits. J'aurais peut-Ãªtre prÃ©fÃ©rÃ© Ã©tudier dans un cadre plus "agrÃ©able". L'administration manquait considÃ©rablement d'organisation et cela se sentait. Que de bons souvenirs! Bonne continuation.</t>
  </si>
  <si>
    <t>102.158.104.101</t>
  </si>
  <si>
    <t>R_3k09On4QIkUXqdT</t>
  </si>
  <si>
    <t>Batimod</t>
  </si>
  <si>
    <t>Chef de projet</t>
  </si>
  <si>
    <t>Familiale</t>
  </si>
  <si>
    <t xml:space="preserve">AccrÃ©ditation </t>
  </si>
  <si>
    <t xml:space="preserve">Programme de formation genie civil </t>
  </si>
  <si>
    <t xml:space="preserve">La formation des enseignants gÃ©nie civil </t>
  </si>
  <si>
    <t>Le laboratoire</t>
  </si>
  <si>
    <t xml:space="preserve">Hazem97jmal@gmail.com </t>
  </si>
  <si>
    <t>102.156.156.186</t>
  </si>
  <si>
    <t>R_2y19804yjcO8o41</t>
  </si>
  <si>
    <t>AFIFI</t>
  </si>
  <si>
    <t>afifiaymen@hotmail.com</t>
  </si>
  <si>
    <t>Bacha Technologie</t>
  </si>
  <si>
    <t>Project manager</t>
  </si>
  <si>
    <t>transformation digitale</t>
  </si>
  <si>
    <t>opurtunitÃ©s stages</t>
  </si>
  <si>
    <t>196.178.204.208</t>
  </si>
  <si>
    <t>R_2v6YSRjXg0YDGaa</t>
  </si>
  <si>
    <t xml:space="preserve">DiplÃ´me accrÃ©ditÃ© </t>
  </si>
  <si>
    <t xml:space="preserve">FlexibilitÃ© de Paiement </t>
  </si>
  <si>
    <t xml:space="preserve">Un bon programme d'Ã©tude </t>
  </si>
  <si>
    <t xml:space="preserve">L'opportunitÃ© de stage ou de travail </t>
  </si>
  <si>
    <t>aymen.chebbi@esprit.tn</t>
  </si>
  <si>
    <t xml:space="preserve">Ben Arous </t>
  </si>
  <si>
    <t>197.1.116.15</t>
  </si>
  <si>
    <t>R_6JzAFQcMUi66CAN</t>
  </si>
  <si>
    <t>Ced Group</t>
  </si>
  <si>
    <t>Le contenu de programme</t>
  </si>
  <si>
    <t>La rÃ©putation de l'Ã©cole</t>
  </si>
  <si>
    <t xml:space="preserve">La climatisation des salles , </t>
  </si>
  <si>
    <t>AmÃ©liorer la climatisation des salles</t>
  </si>
  <si>
    <t>197.3.11.41</t>
  </si>
  <si>
    <t>R_2z6G6ifTQHMOhdk</t>
  </si>
  <si>
    <t>Neopolis</t>
  </si>
  <si>
    <t>Data Engineer</t>
  </si>
  <si>
    <t>Autonomie</t>
  </si>
  <si>
    <t>Auto Formation</t>
  </si>
  <si>
    <t xml:space="preserve">Projets </t>
  </si>
  <si>
    <t>Professeurs</t>
  </si>
  <si>
    <t>Locaux</t>
  </si>
  <si>
    <t>Technologies</t>
  </si>
  <si>
    <t>aymen.yanoubli@esprit.tn</t>
  </si>
  <si>
    <t>197.2.222.230</t>
  </si>
  <si>
    <t>R_SH0p2BRWa7aYrnj</t>
  </si>
  <si>
    <t>360Medlink</t>
  </si>
  <si>
    <t>DÃ©veloppeur Android</t>
  </si>
  <si>
    <t>pÃ©dagogie</t>
  </si>
  <si>
    <t xml:space="preserve">Ã  jours par rapport au marchÃ© </t>
  </si>
  <si>
    <t xml:space="preserve">Les diplÃ´mes sont accrÃ©ditÃ©s par la CTI </t>
  </si>
  <si>
    <t>recrutement des nouveaux enseingnantts</t>
  </si>
  <si>
    <t>Bon courage</t>
  </si>
  <si>
    <t>197.24.242.216</t>
  </si>
  <si>
    <t>R_3EcgjBnoIWfdZNc</t>
  </si>
  <si>
    <t>Medcretech</t>
  </si>
  <si>
    <t>IngÃ©nieur IA</t>
  </si>
  <si>
    <t>le pratique</t>
  </si>
  <si>
    <t xml:space="preserve">Enseignant </t>
  </si>
  <si>
    <t>equipement</t>
  </si>
  <si>
    <t>41.225.23.122</t>
  </si>
  <si>
    <t>R_cAARZms3j1ugEOR</t>
  </si>
  <si>
    <t>SITAR</t>
  </si>
  <si>
    <t>IngÃ©nieur mÃ©thodes</t>
  </si>
  <si>
    <t>la prÃ©sence de beaucoup de projet dans le cursus d'Ã©tude</t>
  </si>
  <si>
    <t>le support pÃ©dagogique et acadÃ©mique</t>
  </si>
  <si>
    <t>ambiance</t>
  </si>
  <si>
    <t>amÃ©liorer le programme d'Ã©tude</t>
  </si>
  <si>
    <t>embaucher des professeurs corps A (des docteurs expÃ©rimenter )</t>
  </si>
  <si>
    <t>menzel bourguiba</t>
  </si>
  <si>
    <t>154.110.118.89</t>
  </si>
  <si>
    <t>R_129okrt44VKOsLR</t>
  </si>
  <si>
    <t>DÃ®plome accrÃ©ditÃ© par la cti</t>
  </si>
  <si>
    <t>Bonne qualitÃ© d'Ã©tude par rapport aux autres Ã©coles privÃ©es</t>
  </si>
  <si>
    <t>aider les diplomÃ©s Ã  accrocher un emploie</t>
  </si>
  <si>
    <t>amÃ©liorer la qualitÃ© d'Ã©tude surtout pour le calcul des structures et le RDM</t>
  </si>
  <si>
    <t>PremiÃ¨rement ,le problÃ¨me que les entreprises et les bureaux d'Ã©tudes ont des mauvaises idÃ©es pour les ingÃ©nieurs qui viennent des Ã©coles privÃ©es, donc c'est Ã  vous de changer cette idÃ©e et de monter que esprit c'est une exception et que leurs ingÃ©nieurs sont des ingÃ©nieurs hautement qualifiÃ©. DeuxiÃ¨ment, aux niveau de la formation des ingÃ©nieurs gÃ©nie civil il faut plus de concentration pour le calcul statique et le rdm qui est sont la base de l'ingÃ©nierie des structures et plus d'efforts pour la formation en bim qui est un domaine trÃ¨s demandÃ© et qui nÃ©cÃ©ssite beaucuop de travail et de formation</t>
  </si>
  <si>
    <t>41.224.13.162</t>
  </si>
  <si>
    <t>R_2ElP8rU7ksYpVGu</t>
  </si>
  <si>
    <t>Senda</t>
  </si>
  <si>
    <t>saidi.senda1@gmail.com</t>
  </si>
  <si>
    <t>Orange Tunisie</t>
  </si>
  <si>
    <t>Chef de produit Broadband</t>
  </si>
  <si>
    <t>Lien de la fiche de poste partagÃ©e par le pÃ´le stages</t>
  </si>
  <si>
    <t>La notoriÃ©tÃ© du groupe</t>
  </si>
  <si>
    <t>Plus de partenariats comme Vermeg/travail-Ã©tudes</t>
  </si>
  <si>
    <t>197.1.10.36</t>
  </si>
  <si>
    <t>R_2VvGY32FBOcfSPA</t>
  </si>
  <si>
    <t>Inheaden gmbh</t>
  </si>
  <si>
    <t>Full stack web developer</t>
  </si>
  <si>
    <t xml:space="preserve">PossibilitÃ© de trouver un emploi Ã  l'Ã©tranger </t>
  </si>
  <si>
    <t xml:space="preserve">Bonne experience </t>
  </si>
  <si>
    <t>Plus de projet PI</t>
  </si>
  <si>
    <t xml:space="preserve">rania.mnissi@esprit.tn </t>
  </si>
  <si>
    <t>41.226.183.134</t>
  </si>
  <si>
    <t>R_1dLUmwuJySm4Neb</t>
  </si>
  <si>
    <t xml:space="preserve">Pisquare </t>
  </si>
  <si>
    <t xml:space="preserve">IngÃ©nieure cloud et devops </t>
  </si>
  <si>
    <t xml:space="preserve">Les projets dâ€™intÃ©gration </t>
  </si>
  <si>
    <t xml:space="preserve">La mÃ©thode dâ€™enseignement </t>
  </si>
  <si>
    <t xml:space="preserve">La qualitÃ© de quelques enseignants  </t>
  </si>
  <si>
    <t>102.110.12.203</t>
  </si>
  <si>
    <t>R_3eenKz1SMkIENQ4</t>
  </si>
  <si>
    <t>..</t>
  </si>
  <si>
    <t>197.18.62.175</t>
  </si>
  <si>
    <t>R_2yj5yGo34rOtLPj</t>
  </si>
  <si>
    <t>Contenu du programme</t>
  </si>
  <si>
    <t>AccrÃ©ditation cti</t>
  </si>
  <si>
    <t xml:space="preserve">Apprentissage par projets </t>
  </si>
  <si>
    <t xml:space="preserve">Il faut que la sÃ©lection des Ã©tudiants soit plus stricte </t>
  </si>
  <si>
    <t xml:space="preserve">Radhi.toujani@gmail.com </t>
  </si>
  <si>
    <t xml:space="preserve">BÃ©ja </t>
  </si>
  <si>
    <t>197.15.71.155</t>
  </si>
  <si>
    <t>R_UGVcTYyk6aS0v1n</t>
  </si>
  <si>
    <t>ROUROU</t>
  </si>
  <si>
    <t>Plastindus</t>
  </si>
  <si>
    <t>IngÃ©nieur production</t>
  </si>
  <si>
    <t>L'organisation</t>
  </si>
  <si>
    <t>197.14.207.41</t>
  </si>
  <si>
    <t>R_2vddnTPiPj1FAZ3</t>
  </si>
  <si>
    <t>Laevitas</t>
  </si>
  <si>
    <t>CTO</t>
  </si>
  <si>
    <t>Students</t>
  </si>
  <si>
    <t>Up to date with new technologies</t>
  </si>
  <si>
    <t>More Competitive Events</t>
  </si>
  <si>
    <t>rassil@laevitas.ch</t>
  </si>
  <si>
    <t>Aouina</t>
  </si>
  <si>
    <t>41.225.230.145</t>
  </si>
  <si>
    <t>R_2YM4WQYqcDSNQMO</t>
  </si>
  <si>
    <t>Afrique contrÃ´le</t>
  </si>
  <si>
    <t>ingÃ©nieur structure</t>
  </si>
  <si>
    <t>les bureaux d'Ã©tudes</t>
  </si>
  <si>
    <t>a</t>
  </si>
  <si>
    <t>41.226.1.173</t>
  </si>
  <si>
    <t>R_3JJdJKUDJZ1SXv7</t>
  </si>
  <si>
    <t>Finaxys</t>
  </si>
  <si>
    <t>full stack developer</t>
  </si>
  <si>
    <t>light and straight to the point program</t>
  </si>
  <si>
    <t>more practice oriented than other universities</t>
  </si>
  <si>
    <t>lacking theory ( maths for example)</t>
  </si>
  <si>
    <t>outdated technologies ( symfony / android with java )</t>
  </si>
  <si>
    <t>not strict enough with students ( we all have bad memories of pidev groups )</t>
  </si>
  <si>
    <t>tunisia</t>
  </si>
  <si>
    <t>197.1.124.224</t>
  </si>
  <si>
    <t>R_24JiwH3IHl7IQuR</t>
  </si>
  <si>
    <t>BOX Advertainment</t>
  </si>
  <si>
    <t>Innovation Manager</t>
  </si>
  <si>
    <t>Computer Games</t>
  </si>
  <si>
    <t>diplÃ´me reconnu a l'Ã©chelle nationale</t>
  </si>
  <si>
    <t>accrÃ©ditation du diplome</t>
  </si>
  <si>
    <t>pas besoin d'expliquer le cursus de formation d'ingÃ©nieur en une entretien, il est tres connu</t>
  </si>
  <si>
    <t>ConnectivitÃ© internet et la condition des salles en cours de soire</t>
  </si>
  <si>
    <t>les enseignant sont moins qualifiÃ© pour les trois derniÃ¨res annÃ©es, un nouveau diplomÃ© avec aucune experience m'a formÃ© en php et symfony 4</t>
  </si>
  <si>
    <t>la plateforme pfe et la gestion des projets d'Ã©tudes pour les cours du soir</t>
  </si>
  <si>
    <t>193.95.53.66</t>
  </si>
  <si>
    <t>R_2eVjIvSTNHLwG51</t>
  </si>
  <si>
    <t>casco automotive</t>
  </si>
  <si>
    <t xml:space="preserve">superviseur maintenance </t>
  </si>
  <si>
    <t xml:space="preserve">cours du soir </t>
  </si>
  <si>
    <t xml:space="preserve">optimisation du cout </t>
  </si>
  <si>
    <t>197.25.201.252</t>
  </si>
  <si>
    <t>R_2s1rQJpsv4ikoVf</t>
  </si>
  <si>
    <t xml:space="preserve">Clediss </t>
  </si>
  <si>
    <t xml:space="preserve">DÃ©veloppeur Full Stack </t>
  </si>
  <si>
    <t xml:space="preserve">QualitÃ© de formation </t>
  </si>
  <si>
    <t xml:space="preserve">BÃ¢timent </t>
  </si>
  <si>
    <t xml:space="preserve">Surcharge </t>
  </si>
  <si>
    <t>41.231.84.98</t>
  </si>
  <si>
    <t>R_3FPfVjgPRWWMFJS</t>
  </si>
  <si>
    <t>Mint-IT</t>
  </si>
  <si>
    <t>Android developer</t>
  </si>
  <si>
    <t>Autonomy</t>
  </si>
  <si>
    <t>Soft skills</t>
  </si>
  <si>
    <t>Innovation</t>
  </si>
  <si>
    <t>Diversity</t>
  </si>
  <si>
    <t>102.26.226.88</t>
  </si>
  <si>
    <t>R_3HYTJvx7UaReHiU</t>
  </si>
  <si>
    <t>Fee</t>
  </si>
  <si>
    <t>Changing the director</t>
  </si>
  <si>
    <t xml:space="preserve">Be more organized </t>
  </si>
  <si>
    <t>196.238.145.112</t>
  </si>
  <si>
    <t>R_1OVKAjRiQDoxMKT</t>
  </si>
  <si>
    <t xml:space="preserve">Midgard engineering </t>
  </si>
  <si>
    <t xml:space="preserve">InhÃ©nieur en gÃ©nie civil </t>
  </si>
  <si>
    <t xml:space="preserve">Communication skills </t>
  </si>
  <si>
    <t xml:space="preserve">Niveau des enseignements </t>
  </si>
  <si>
    <t xml:space="preserve">Programme (MAJ des normes) </t>
  </si>
  <si>
    <t xml:space="preserve">benwiraneyoussri@gmail.com </t>
  </si>
  <si>
    <t>197.2.227.166</t>
  </si>
  <si>
    <t>R_3qqwPHWXjsE3xUc</t>
  </si>
  <si>
    <t>tic</t>
  </si>
  <si>
    <t>ingÃ©nieur dÃ©butant</t>
  </si>
  <si>
    <t>Recreational Facilities and Services</t>
  </si>
  <si>
    <t>accreditation europe</t>
  </si>
  <si>
    <t xml:space="preserve">les relations avec les sociÃ©tÃ©s </t>
  </si>
  <si>
    <t>gh.tarchouna@gmail.com</t>
  </si>
  <si>
    <t>197.27.126.50</t>
  </si>
  <si>
    <t>R_3CN7N3bHVhkAGXq</t>
  </si>
  <si>
    <t>khalilbrahem51097@gmail.com</t>
  </si>
  <si>
    <t>MODERNX</t>
  </si>
  <si>
    <t>IT consultant</t>
  </si>
  <si>
    <t>rich curriculum</t>
  </si>
  <si>
    <t>good teachers</t>
  </si>
  <si>
    <t>none</t>
  </si>
  <si>
    <t>not welcoming more students :) but well that's inconceivable since there's profit in there.</t>
  </si>
  <si>
    <t>refining the teachers' experience more and more</t>
  </si>
  <si>
    <t>more communication between departments, as well as between students</t>
  </si>
  <si>
    <t>196.235.81.184</t>
  </si>
  <si>
    <t>R_vf4VpjZxGxBnmeZ</t>
  </si>
  <si>
    <t xml:space="preserve">Techniplast Industrie </t>
  </si>
  <si>
    <t xml:space="preserve">IngÃ©nieur projet : QualitÃ© et dÃ©velopement </t>
  </si>
  <si>
    <t>le systÃ¨me Ã©ducatif</t>
  </si>
  <si>
    <t>197.25.57.122</t>
  </si>
  <si>
    <t>R_VKmKuzUKEgrmOnn</t>
  </si>
  <si>
    <t>BAKIR</t>
  </si>
  <si>
    <t>Innov alliance tech</t>
  </si>
  <si>
    <t>ingÃ©nieur tÃ©lÃ©com</t>
  </si>
  <si>
    <t xml:space="preserve">formation acadÃ©mique </t>
  </si>
  <si>
    <t xml:space="preserve">rÃ©putation de l'Ã©cole </t>
  </si>
  <si>
    <t xml:space="preserve">flexibilitÃ© de paiement </t>
  </si>
  <si>
    <t xml:space="preserve">Technologies d'information </t>
  </si>
  <si>
    <t xml:space="preserve">Il suffit d'Ãªtre plus proche de l'Ã©lÃ¨ve et de l'Ã©couter ainsi que ses idÃ©es </t>
  </si>
  <si>
    <t>196.234.249.139</t>
  </si>
  <si>
    <t>R_333an1ZPvCMh8Qf</t>
  </si>
  <si>
    <t>encourage l'autoformation</t>
  </si>
  <si>
    <t>Programme a jour tout les ans</t>
  </si>
  <si>
    <t>local et equipements</t>
  </si>
  <si>
    <t>atelier</t>
  </si>
  <si>
    <t>197.28.241.246</t>
  </si>
  <si>
    <t>R_27OpoEy847cvNKF</t>
  </si>
  <si>
    <t>Jawher</t>
  </si>
  <si>
    <t>WELHAZI</t>
  </si>
  <si>
    <t>Cours du soir</t>
  </si>
  <si>
    <t>Ã‰quilibrer la cÃ´te entre l'info et l'EM rn terme d'opportunitÃ©s</t>
  </si>
  <si>
    <t>197.14.141.135</t>
  </si>
  <si>
    <t>R_2X4CL8U8vCPAJlv</t>
  </si>
  <si>
    <t>Montacer Belleh</t>
  </si>
  <si>
    <t>montissiro@gmail.com</t>
  </si>
  <si>
    <t xml:space="preserve">Keep up with future technology </t>
  </si>
  <si>
    <t xml:space="preserve">Understanding students needs </t>
  </si>
  <si>
    <t xml:space="preserve">sekri.montacerbelleh@gmail.com </t>
  </si>
  <si>
    <t>213.150.184.245</t>
  </si>
  <si>
    <t>R_2y4upqijTTJnO57</t>
  </si>
  <si>
    <t>Smart Med</t>
  </si>
  <si>
    <t>Data Science Lead</t>
  </si>
  <si>
    <t>practical experience</t>
  </si>
  <si>
    <t>soft skills</t>
  </si>
  <si>
    <t>quality of campus</t>
  </si>
  <si>
    <t>quality of content</t>
  </si>
  <si>
    <t>quality of teachers</t>
  </si>
  <si>
    <t>El Mourouj</t>
  </si>
  <si>
    <t>More partnerships with other universities</t>
  </si>
  <si>
    <t>82.169.139.21</t>
  </si>
  <si>
    <t>R_UF73u4wMBzFK0qB</t>
  </si>
  <si>
    <t>DTT Multimedia BV</t>
  </si>
  <si>
    <t>Android Developer</t>
  </si>
  <si>
    <t>Netherlands</t>
  </si>
  <si>
    <t>Reputable diploma</t>
  </si>
  <si>
    <t>Projects / exams evaluation</t>
  </si>
  <si>
    <t>Mentors qualification</t>
  </si>
  <si>
    <t>102.158.61.20</t>
  </si>
  <si>
    <t>R_2EH3919p4oH953y</t>
  </si>
  <si>
    <t>Neoxam</t>
  </si>
  <si>
    <t xml:space="preserve">IngÃ©nieur DevOps </t>
  </si>
  <si>
    <t>Rien (Good luck)</t>
  </si>
  <si>
    <t>197.14.78.138</t>
  </si>
  <si>
    <t>R_3iCK9JlRTKRkDGG</t>
  </si>
  <si>
    <t>Group work</t>
  </si>
  <si>
    <t>Time management for those who work and study</t>
  </si>
  <si>
    <t xml:space="preserve">Focus on the main program studies </t>
  </si>
  <si>
    <t xml:space="preserve">ayoub.tarhouni@esprit.tn </t>
  </si>
  <si>
    <t xml:space="preserve">Tunisia </t>
  </si>
  <si>
    <t>102.159.192.199</t>
  </si>
  <si>
    <t>R_bHor9uJuRtakHSh</t>
  </si>
  <si>
    <t>Clinique l'espoir Menzah 9</t>
  </si>
  <si>
    <t>Digital marketer</t>
  </si>
  <si>
    <t>La rÃ©putation Ã  l'echelle nationale</t>
  </si>
  <si>
    <t xml:space="preserve">Le contenu des Ã©tudes </t>
  </si>
  <si>
    <t>Les perspectives d'embauche</t>
  </si>
  <si>
    <t>Les offres de stage</t>
  </si>
  <si>
    <t>197.26.147.207</t>
  </si>
  <si>
    <t>R_8B5swgp8RcWNe9P</t>
  </si>
  <si>
    <t>Usertimes Solutions Gmbh</t>
  </si>
  <si>
    <t>Full stack developer</t>
  </si>
  <si>
    <t xml:space="preserve">somewhat internationally recognised </t>
  </si>
  <si>
    <t xml:space="preserve">active clubs </t>
  </si>
  <si>
    <t>project approach learning</t>
  </si>
  <si>
    <t xml:space="preserve">curricular content </t>
  </si>
  <si>
    <t>experienced professors in cutting edge fields</t>
  </si>
  <si>
    <t>minimise number of students per class</t>
  </si>
  <si>
    <t>195.135.1.154</t>
  </si>
  <si>
    <t>R_3oYEcNE7br7xvtz</t>
  </si>
  <si>
    <t xml:space="preserve">projets acadÃ©mique </t>
  </si>
  <si>
    <t xml:space="preserve">pÃ©dagogie  </t>
  </si>
  <si>
    <t xml:space="preserve">Plus de visite des chantiers </t>
  </si>
  <si>
    <t>mamiomar6@gmail.</t>
  </si>
  <si>
    <t>FRANCE</t>
  </si>
  <si>
    <t xml:space="preserve">Montpellier </t>
  </si>
  <si>
    <t>154.68.31.166</t>
  </si>
  <si>
    <t>R_BEymFpulmY7Dtu1</t>
  </si>
  <si>
    <t>babrirosemonde@gmail.com</t>
  </si>
  <si>
    <t>Mazars CI</t>
  </si>
  <si>
    <t>Consultant IT</t>
  </si>
  <si>
    <t xml:space="preserve">MobilitÃ© </t>
  </si>
  <si>
    <t>Audit</t>
  </si>
  <si>
    <t>babrilinda@gmail.com</t>
  </si>
  <si>
    <t>CÃ´te dâ€™Ivoire</t>
  </si>
  <si>
    <t>Abidjan</t>
  </si>
  <si>
    <t>77.204.146.124</t>
  </si>
  <si>
    <t>R_2ykdNQLYrr1l8Z9</t>
  </si>
  <si>
    <t xml:space="preserve">Je ne travaille pas </t>
  </si>
  <si>
    <t>Formation variÃ©e</t>
  </si>
  <si>
    <t xml:space="preserve">Apprentissage par projet </t>
  </si>
  <si>
    <t xml:space="preserve">Accompagnement </t>
  </si>
  <si>
    <t xml:space="preserve">Organisation </t>
  </si>
  <si>
    <t>BÃ¢timents</t>
  </si>
  <si>
    <t>196.236.74.9</t>
  </si>
  <si>
    <t>R_2aP3k8Wc65A5Y20</t>
  </si>
  <si>
    <t>Mohamed Amin</t>
  </si>
  <si>
    <t>Itserv</t>
  </si>
  <si>
    <t xml:space="preserve">Software developer </t>
  </si>
  <si>
    <t xml:space="preserve">PrÃ©sence = rÃ©ussite </t>
  </si>
  <si>
    <t>Certification</t>
  </si>
  <si>
    <t xml:space="preserve">Programme de la section BI Ã  amÃ©liorer </t>
  </si>
  <si>
    <t>197.25.189.4</t>
  </si>
  <si>
    <t>R_25KGOIhWBIwsTwy</t>
  </si>
  <si>
    <t>Menaps</t>
  </si>
  <si>
    <t>DÃ©veloppeur full stack javascript</t>
  </si>
  <si>
    <t>Staffing and Recruiting</t>
  </si>
  <si>
    <t>Les projets en groupe</t>
  </si>
  <si>
    <t xml:space="preserve">Le relationnel avec les enseignants </t>
  </si>
  <si>
    <t>La connexion internet</t>
  </si>
  <si>
    <t>l'Ã©tat des salles / outils de travail</t>
  </si>
  <si>
    <t xml:space="preserve">Rien Ã  rajouter pour vous aider, mais ma remarque est que l'amÃ©lioration de la connexion internet est primordiale pour la gÃ©nÃ©ration futur. Je vous souhaite une bonne continuation et je suis ravie d'avoir Ã©tÃ© Ã©tudiante Ã  ESPRIT  </t>
  </si>
  <si>
    <t>95.178.110.130</t>
  </si>
  <si>
    <t>R_77LlZtPzZYTY02B</t>
  </si>
  <si>
    <t>Zaion</t>
  </si>
  <si>
    <t>Full stack engineer</t>
  </si>
  <si>
    <t>team work</t>
  </si>
  <si>
    <t>tech</t>
  </si>
  <si>
    <t>professional network</t>
  </si>
  <si>
    <t>be strict</t>
  </si>
  <si>
    <t>love what you do</t>
  </si>
  <si>
    <t>196.178.130.145</t>
  </si>
  <si>
    <t>R_2feNtzSGpPpCwr2</t>
  </si>
  <si>
    <t>ALTRA CALL</t>
  </si>
  <si>
    <t>Developpeur full stack</t>
  </si>
  <si>
    <t>j4AI POSTUL2 SUR OPTION CARRIERE</t>
  </si>
  <si>
    <t>Par obligation</t>
  </si>
  <si>
    <t>Administration + QualitÃ© ensegnement</t>
  </si>
  <si>
    <t>Pas de confiance aux autres</t>
  </si>
  <si>
    <t>Faire les choses moi meme</t>
  </si>
  <si>
    <t>Prendre mes droits a la force du poignet</t>
  </si>
  <si>
    <t>Respect de la dignitÃ© des etudiants</t>
  </si>
  <si>
    <t>Organisation pour defendre les droits de l Ã©tudiant et defnir les limites de libertÃ© pour chaque professeur ou agent d administration.LE RESPECT MUTUEL</t>
  </si>
  <si>
    <t>Denifinir les limites du personnel en termes de respect de l 'etudiant</t>
  </si>
  <si>
    <t>Il faut dÃ©finir des mÃ©canismes qui obligent le personnel de l 'Ã©cole a respecter les droits et la dignitÃ© des Ã©tudiants. Ce mÃ©canisme doit Ãªtre indÃ©pendant et il doit avoir le pouvoir nÃ©cessaire de faire respecter les autres.</t>
  </si>
  <si>
    <t>197.26.54.37</t>
  </si>
  <si>
    <t>R_23ZyRBArm5JgSvc</t>
  </si>
  <si>
    <t>Order</t>
  </si>
  <si>
    <t>Coordination between subjects</t>
  </si>
  <si>
    <t>Quality over quantity</t>
  </si>
  <si>
    <t>Activities out of class like sports</t>
  </si>
  <si>
    <t>196.203.148.34</t>
  </si>
  <si>
    <t>R_xrcMgQ2sPALyfkZ</t>
  </si>
  <si>
    <t>Responsable marketing</t>
  </si>
  <si>
    <t xml:space="preserve">CoÃ»t </t>
  </si>
  <si>
    <t>QualitÃ© deformation</t>
  </si>
  <si>
    <t xml:space="preserve">L'Ã©coute des Ã©tudiants </t>
  </si>
  <si>
    <t>La qualitÃ© de certains enseignants</t>
  </si>
  <si>
    <t>41.227.182.218</t>
  </si>
  <si>
    <t>R_Za5OVtWOYPYSiyZ</t>
  </si>
  <si>
    <t>EY</t>
  </si>
  <si>
    <t>Data Scintist</t>
  </si>
  <si>
    <t>L'autonomie</t>
  </si>
  <si>
    <t>La responsabilitÃ©</t>
  </si>
  <si>
    <t xml:space="preserve">la sÃ©lection des Ã©tudiants </t>
  </si>
  <si>
    <t>102.157.52.120</t>
  </si>
  <si>
    <t>R_C1QYTktDT05BMyd</t>
  </si>
  <si>
    <t>AJROUDI</t>
  </si>
  <si>
    <t>Chiraze</t>
  </si>
  <si>
    <t>chirazeajroudi@gmail.com</t>
  </si>
  <si>
    <t>Trafalgar Properties LLC</t>
  </si>
  <si>
    <t xml:space="preserve">Remote Authorized agent </t>
  </si>
  <si>
    <t>just for experience</t>
  </si>
  <si>
    <t>92.169.213.1</t>
  </si>
  <si>
    <t>R_YXlz2T6VQkryeeR</t>
  </si>
  <si>
    <t>Nexeo Consulting</t>
  </si>
  <si>
    <t>Consultant BI</t>
  </si>
  <si>
    <t>Rich and Market Oriented Program</t>
  </si>
  <si>
    <t>Improve programs</t>
  </si>
  <si>
    <t>41.227.119.120</t>
  </si>
  <si>
    <t>R_pxXHviiAjdDU9Lr</t>
  </si>
  <si>
    <t>FIS</t>
  </si>
  <si>
    <t>System Operations Analyst</t>
  </si>
  <si>
    <t>le projet intÃ©grÃ©</t>
  </si>
  <si>
    <t>la flexibilitÃ©</t>
  </si>
  <si>
    <t>le niveau des enseignants pour la specialitÃ© NIDS</t>
  </si>
  <si>
    <t>102.159.117.86</t>
  </si>
  <si>
    <t>R_2usbPwEd68pzlvL</t>
  </si>
  <si>
    <t xml:space="preserve">amelioration continue </t>
  </si>
  <si>
    <t>197.26.228.60</t>
  </si>
  <si>
    <t>R_3nwqafcI69s9Cs3</t>
  </si>
  <si>
    <t>Legalplace</t>
  </si>
  <si>
    <t>DÃ©veloppeur Full stask</t>
  </si>
  <si>
    <t>Projet</t>
  </si>
  <si>
    <t>hedi.hamza@esprit.tn</t>
  </si>
  <si>
    <t>197.15.105.192</t>
  </si>
  <si>
    <t>R_1NwFa3zlr6ujAIX</t>
  </si>
  <si>
    <t>DiplÃ´me reconue</t>
  </si>
  <si>
    <t xml:space="preserve">Infrastructures </t>
  </si>
  <si>
    <t>hassene.bendhia@esprit.tn</t>
  </si>
  <si>
    <t>sommaa</t>
  </si>
  <si>
    <t xml:space="preserve">Reverifier les service de sÃ©lection des Ã©tudiants pour esprit </t>
  </si>
  <si>
    <t>102.152.150.45</t>
  </si>
  <si>
    <t>R_12Rpm6lNWZPrJ5C</t>
  </si>
  <si>
    <t>Creativas - Paris</t>
  </si>
  <si>
    <t>DÃ©veloppeur Full Stack</t>
  </si>
  <si>
    <t xml:space="preserve">La possibilitÃ© de travailler en suivant les Ã©tudes d'ingÃ©nierie. </t>
  </si>
  <si>
    <t xml:space="preserve">Suivre des Ã©tudes d'ingÃ©nierie et travailler en mÃªme temps (la flexibilitÃ© des horaires est top et l'absentÃ©isme n'engendre pas de soucis) </t>
  </si>
  <si>
    <t xml:space="preserve">Le bÃ¢timent, les Ã©quipements </t>
  </si>
  <si>
    <t xml:space="preserve">Le rÃ©seau (WiFi) trÃ¨s mÃ©diocre par rapport au nombre d'Ã©tudiants </t>
  </si>
  <si>
    <t xml:space="preserve">Les sites/ plate-forme (mis Ã  part le site vitrine qui a eu une refonte totale l'annÃ©e derniÃ¨re, c'est l'exemple Ã  suivre) </t>
  </si>
  <si>
    <t>41.227.42.96</t>
  </si>
  <si>
    <t>R_2CPLuhRz3ELffsk</t>
  </si>
  <si>
    <t xml:space="preserve">Avoir un diplÃ´me d'ingÃ©nieur </t>
  </si>
  <si>
    <t xml:space="preserve">Travailler dans une Ã©quipe </t>
  </si>
  <si>
    <t xml:space="preserve">AmÃ©liorer l'emploi du temps </t>
  </si>
  <si>
    <t>amira.baltti@gmail.com</t>
  </si>
  <si>
    <t xml:space="preserve">Plate-forme pour trouver des offres d'emplois </t>
  </si>
  <si>
    <t>95.141.43.190</t>
  </si>
  <si>
    <t>R_1j8skdqLvTZZ7x2</t>
  </si>
  <si>
    <t>Neopolis Dev</t>
  </si>
  <si>
    <t>Internshi</t>
  </si>
  <si>
    <t>Program</t>
  </si>
  <si>
    <t>I</t>
  </si>
  <si>
    <t>Dont</t>
  </si>
  <si>
    <t>Know</t>
  </si>
  <si>
    <t>196.179.248.173</t>
  </si>
  <si>
    <t>R_2SwvrVqe2B43VD6</t>
  </si>
  <si>
    <t>Akkurad Gmbh</t>
  </si>
  <si>
    <t xml:space="preserve">IngÃ©nieur en dÃ©veloppement mobile IOS  </t>
  </si>
  <si>
    <t xml:space="preserve">La mÃ©thode d'enseignement </t>
  </si>
  <si>
    <t>Infrastructure</t>
  </si>
  <si>
    <t>83.114.99.250</t>
  </si>
  <si>
    <t>R_1DYJsZH7laWoeid</t>
  </si>
  <si>
    <t>Squikit</t>
  </si>
  <si>
    <t>IngÃ©nieur en dÃ©veloppement mobile Full-stack</t>
  </si>
  <si>
    <t>Computer Hardware</t>
  </si>
  <si>
    <t>Apprentissage par projet</t>
  </si>
  <si>
    <t xml:space="preserve">basÃ© en pratique </t>
  </si>
  <si>
    <t>dev mobile/web</t>
  </si>
  <si>
    <t>BI</t>
  </si>
  <si>
    <t xml:space="preserve">modifier quelques enseignants </t>
  </si>
  <si>
    <t>194.254.61.161</t>
  </si>
  <si>
    <t>R_3KW8dP7bcMwrDpa</t>
  </si>
  <si>
    <t>Locomotive</t>
  </si>
  <si>
    <t xml:space="preserve">Full stack dÃ©veloppeur </t>
  </si>
  <si>
    <t xml:space="preserve">MobilitÃ©s internationales </t>
  </si>
  <si>
    <t>Programme dâ€™Ã©tudes</t>
  </si>
  <si>
    <t xml:space="preserve">Continuer Ã  regarder les technologies demandÃ©es sur le marchÃ© de l'emplois </t>
  </si>
  <si>
    <t>197.240.58.59</t>
  </si>
  <si>
    <t>R_3hfFcfBvRKGMe98</t>
  </si>
  <si>
    <t>Accent sur la formation des ingÃ©nieurs et non sur l'argent</t>
  </si>
  <si>
    <t>Adaptation de la formation selon le marchÃ©</t>
  </si>
  <si>
    <t xml:space="preserve">nÃ©gligence sur l'organisation et administration </t>
  </si>
  <si>
    <t>Plateforme de connexion trop lente (compte Ã©tudiant, gestion de stage)</t>
  </si>
  <si>
    <t>176.145.70.191</t>
  </si>
  <si>
    <t>R_2CCThEzpAKiclGC</t>
  </si>
  <si>
    <t>ICOHUP</t>
  </si>
  <si>
    <t>ingÃ©nieur embarquÃ©</t>
  </si>
  <si>
    <t>les mobilitÃ©s international</t>
  </si>
  <si>
    <t xml:space="preserve">le contenu de la formation </t>
  </si>
  <si>
    <t xml:space="preserve">Les salles et les Ã©quipements </t>
  </si>
  <si>
    <t xml:space="preserve">les spÃ©cialitÃ©s </t>
  </si>
  <si>
    <t>154.112.5.164</t>
  </si>
  <si>
    <t>R_1FJquQ5IXUvDAT2</t>
  </si>
  <si>
    <t xml:space="preserve">La qualitÃ© du programme </t>
  </si>
  <si>
    <t>programme route</t>
  </si>
  <si>
    <t>ethotoung@gmail.co</t>
  </si>
  <si>
    <t>+241 066934060</t>
  </si>
  <si>
    <t xml:space="preserve">Gabon </t>
  </si>
  <si>
    <t xml:space="preserve">Libreville </t>
  </si>
  <si>
    <t>197.26.33.60</t>
  </si>
  <si>
    <t>R_3oLnNRBPlJTuGtT</t>
  </si>
  <si>
    <t xml:space="preserve">La notion de projet </t>
  </si>
  <si>
    <t xml:space="preserve">AmÃ©lioration continue </t>
  </si>
  <si>
    <t>197.15.37.34</t>
  </si>
  <si>
    <t>R_1OpIHwgUJjVsM10</t>
  </si>
  <si>
    <t>Autoliv electronics</t>
  </si>
  <si>
    <t xml:space="preserve">Data scientist </t>
  </si>
  <si>
    <t>Devenir autonome (se former autrement )</t>
  </si>
  <si>
    <t xml:space="preserve">Travailler sur des projets rÃ©els </t>
  </si>
  <si>
    <t xml:space="preserve">Plus de mathÃ©matiques </t>
  </si>
  <si>
    <t>Chandoul.wejdene@gmail.com</t>
  </si>
  <si>
    <t>197.9.168.225</t>
  </si>
  <si>
    <t>R_BWBDJ6rrRgEMDtf</t>
  </si>
  <si>
    <t>BAABOURA</t>
  </si>
  <si>
    <t>habib.baaboura@gmail.com</t>
  </si>
  <si>
    <t>Fatales</t>
  </si>
  <si>
    <t>Digital business developer</t>
  </si>
  <si>
    <t>Habib.baaboura@gmail.com</t>
  </si>
  <si>
    <t>Merci</t>
  </si>
  <si>
    <t>197.238.21.144</t>
  </si>
  <si>
    <t>R_1MLiKO2XBlvFryq</t>
  </si>
  <si>
    <t>Med Ikbel</t>
  </si>
  <si>
    <t>BEN NESSIB</t>
  </si>
  <si>
    <t>Yuvo</t>
  </si>
  <si>
    <t xml:space="preserve">Front Office engineer </t>
  </si>
  <si>
    <t>quality of people</t>
  </si>
  <si>
    <t>quality of applied education</t>
  </si>
  <si>
    <t>transport for those who don't have cars</t>
  </si>
  <si>
    <t>medikbel.bennessib@esprit.tn</t>
  </si>
  <si>
    <t>41.226.171.25</t>
  </si>
  <si>
    <t>R_3KZsNFJq9Avbfqp</t>
  </si>
  <si>
    <t>GOUISSEM</t>
  </si>
  <si>
    <t>X</t>
  </si>
  <si>
    <t>IngÃ©nieur IT</t>
  </si>
  <si>
    <t>PFA</t>
  </si>
  <si>
    <t>FlexibilitÃ©</t>
  </si>
  <si>
    <t>phyton</t>
  </si>
  <si>
    <t>les ERP</t>
  </si>
  <si>
    <t>issam.gouissem@esprit.tn</t>
  </si>
  <si>
    <t>jbel wost</t>
  </si>
  <si>
    <t>ajoutez phyton et ERP pour les IT</t>
  </si>
  <si>
    <t>197.26.46.158</t>
  </si>
  <si>
    <t>R_d7ka966htrHqVlT</t>
  </si>
  <si>
    <t>NEHDI</t>
  </si>
  <si>
    <t>Segula</t>
  </si>
  <si>
    <t>ingÃ©nieur</t>
  </si>
  <si>
    <t xml:space="preserve">DiplÃ´me certifier </t>
  </si>
  <si>
    <t>Cours de soir</t>
  </si>
  <si>
    <t>TP</t>
  </si>
  <si>
    <t>denden</t>
  </si>
  <si>
    <t>41.225.220.163</t>
  </si>
  <si>
    <t>R_3M6EOoWELRpXneQ</t>
  </si>
  <si>
    <t xml:space="preserve">Team projects </t>
  </si>
  <si>
    <t xml:space="preserve">Teaching methods </t>
  </si>
  <si>
    <t xml:space="preserve">Numbers of students per class </t>
  </si>
  <si>
    <t xml:space="preserve">Omriamal71@gmail.com </t>
  </si>
  <si>
    <t xml:space="preserve">Tunisian </t>
  </si>
  <si>
    <t xml:space="preserve">Bizerte </t>
  </si>
  <si>
    <t>102.157.144.148</t>
  </si>
  <si>
    <t>R_2QYXoaBUVa9YKxY</t>
  </si>
  <si>
    <t>//</t>
  </si>
  <si>
    <t>196.238.217.21</t>
  </si>
  <si>
    <t>R_1dmAMD8z75ZtyDw</t>
  </si>
  <si>
    <t>Be-softilys  tunisie</t>
  </si>
  <si>
    <t>Ingenieur full stack</t>
  </si>
  <si>
    <t xml:space="preserve">Les projets </t>
  </si>
  <si>
    <t>La flexibilitÃ© du temps</t>
  </si>
  <si>
    <t>Delegation Nouvelle Medina</t>
  </si>
  <si>
    <t xml:space="preserve">Je vous aime </t>
  </si>
  <si>
    <t>196.235.28.254</t>
  </si>
  <si>
    <t>R_2e2zfOZezPLubQn</t>
  </si>
  <si>
    <t>ECHO sarl</t>
  </si>
  <si>
    <t>Concepteur mÃ©canique</t>
  </si>
  <si>
    <t>accrÃ©ditation EUR ACE</t>
  </si>
  <si>
    <t>Programme d'Ã©tudes pour l'Ã©lectromÃ©canique</t>
  </si>
  <si>
    <t>Ã©lever le niveau des cours du soir Ã  ceux du jour</t>
  </si>
  <si>
    <t>Ezzahra</t>
  </si>
  <si>
    <t>37.47.126.247</t>
  </si>
  <si>
    <t>R_1GwvNGnZZpEyOFH</t>
  </si>
  <si>
    <t>sinda.arbi20@gmail.com</t>
  </si>
  <si>
    <t>HSBC</t>
  </si>
  <si>
    <t xml:space="preserve">Analyste financiÃ¨re </t>
  </si>
  <si>
    <t>Poland</t>
  </si>
  <si>
    <t xml:space="preserve">Une banque internationale </t>
  </si>
  <si>
    <t>Programme dâ€™etude</t>
  </si>
  <si>
    <t>Je ne sais pas</t>
  </si>
  <si>
    <t>Continuez comme Ã§a</t>
  </si>
  <si>
    <t>41.224.46.2</t>
  </si>
  <si>
    <t>R_2QANS7r0qxL93JV</t>
  </si>
  <si>
    <t>Sofrecom Tunisie</t>
  </si>
  <si>
    <t>La pratique</t>
  </si>
  <si>
    <t>90.92.24.41</t>
  </si>
  <si>
    <t>R_2R51wZtJEwFr3A5</t>
  </si>
  <si>
    <t>Ergosum</t>
  </si>
  <si>
    <t>Developpeur Web</t>
  </si>
  <si>
    <t>Alternance</t>
  </si>
  <si>
    <t>41.228.15.52</t>
  </si>
  <si>
    <t>R_AictZS0eyFRYC4h</t>
  </si>
  <si>
    <t>Le positionnement de l'Ã©cole par rapport Ã  ses concurrents</t>
  </si>
  <si>
    <t>la formation en soft skills</t>
  </si>
  <si>
    <t>plus d'Ã©coute des Ã©tudiants par rapport Ã  leurs demandes</t>
  </si>
  <si>
    <t>des espaces verts</t>
  </si>
  <si>
    <t>confort (climatisation, chauffage, bidet dans les nouveaux blocs)</t>
  </si>
  <si>
    <t>nadia.trabelsi@esprit.tn</t>
  </si>
  <si>
    <t>Pour les personnes sanctionnÃ©es (exclues de la mailing list d'esprit pour une quelconque raison), veuillez svp fixer la sanction pour une durÃ©e limitÃ©e selon la faute commise, car bcp de privilÃ¨ges sont retirÃ©s (parfois pour un rien) comme par exemple des offres d'emploi ou des Ã©vÃ¨nements</t>
  </si>
  <si>
    <t>102.111.6.151</t>
  </si>
  <si>
    <t>R_5olhx88VoizPytb</t>
  </si>
  <si>
    <t>Enda Tamweel</t>
  </si>
  <si>
    <t>Data Engineer &amp; Analyst</t>
  </si>
  <si>
    <t xml:space="preserve">Ã‰ducation Ã  distance </t>
  </si>
  <si>
    <t>Marwenbenalayet0000@gmail.com</t>
  </si>
  <si>
    <t>102.159.214.211</t>
  </si>
  <si>
    <t>R_2bJicroPABW1SWd</t>
  </si>
  <si>
    <t>Forsyslab</t>
  </si>
  <si>
    <t>Fullstack Dev</t>
  </si>
  <si>
    <t>Une reconnaissance internationale</t>
  </si>
  <si>
    <t>programme dâ€™Ã©tudes</t>
  </si>
  <si>
    <t>mohamedkhalil.bensedrine@esprit.tn</t>
  </si>
  <si>
    <t>102.158.48.13</t>
  </si>
  <si>
    <t>R_UswSy8EbqHZdnoZ</t>
  </si>
  <si>
    <t>Timsoft Group</t>
  </si>
  <si>
    <t>Consultante ERP/Retail</t>
  </si>
  <si>
    <t>les opportunitÃ©s d'emploi</t>
  </si>
  <si>
    <t>la formation des enseignants</t>
  </si>
  <si>
    <t>plus d'encadrement dans les projets intÃ©grÃ©s</t>
  </si>
  <si>
    <t>la qualitÃ© du programme d'Ã©tudes et des enseignants</t>
  </si>
  <si>
    <t>Je suis heureuse et fiÃ¨re d'Ãªtre un jour une Ã©tudiante Ã  ESPRIT et puisque j'aime beaucoup mon Ã©cole et je veux la voir toujours classÃ©es parmi  les meilleurs, je vous conseille de former de plus vos enseignants et surtout les enseignants qui encadrent les Ã©tudiants durant les projets intÃ©grÃ©es (PIDEV) , essayez d'amÃ©liorer la qualitÃ© des Ã©tudes, d'amÃ©liorer la communication avec les Ã©tudiants et surtout d'Ãªtre comprÃ©hensifs avec eux.</t>
  </si>
  <si>
    <t>165.225.21.38</t>
  </si>
  <si>
    <t>R_2w5do49ynGT7VPo</t>
  </si>
  <si>
    <t>Saft batterie</t>
  </si>
  <si>
    <t>opÃ©rationnel</t>
  </si>
  <si>
    <t>proximitÃ© des enseignants</t>
  </si>
  <si>
    <t>Ã©quipe d'enseignant relativement jeune</t>
  </si>
  <si>
    <t>Donner plus d'importance aux dÃ©partements EM et GC Ã©ventuellement en terme d'Ã©vÃ¨nements et participation Ã  la vie sociale</t>
  </si>
  <si>
    <t>plus de travaux pratiques, j'ai tant rÃªvÃ© de passer mon cycle ingÃ©nieur en alternance</t>
  </si>
  <si>
    <t>LORMONT</t>
  </si>
  <si>
    <t>Bon courage et bonne continuation</t>
  </si>
  <si>
    <t>197.2.117.88</t>
  </si>
  <si>
    <t>R_3qDpZx02jDR5VvI</t>
  </si>
  <si>
    <t>Front Office Engineer</t>
  </si>
  <si>
    <t>Heythembenjeddou@gmail.com</t>
  </si>
  <si>
    <t xml:space="preserve">Manouba </t>
  </si>
  <si>
    <t>41.225.56.166</t>
  </si>
  <si>
    <t>R_24cMXHA4jC77uj2</t>
  </si>
  <si>
    <t>Mile</t>
  </si>
  <si>
    <t xml:space="preserve">iOS developer </t>
  </si>
  <si>
    <t xml:space="preserve">Education program </t>
  </si>
  <si>
    <t xml:space="preserve">Teamwork centered </t>
  </si>
  <si>
    <t>Leading edge technology usage</t>
  </si>
  <si>
    <t xml:space="preserve">Less students per class </t>
  </si>
  <si>
    <t xml:space="preserve">Recruitment process review </t>
  </si>
  <si>
    <t xml:space="preserve">More inter class competition </t>
  </si>
  <si>
    <t>197.2.232.107</t>
  </si>
  <si>
    <t>R_2SHA6Yeil0xzm9P</t>
  </si>
  <si>
    <t xml:space="preserve">Wynsys </t>
  </si>
  <si>
    <t>Consultant Sap</t>
  </si>
  <si>
    <t>Les Projets</t>
  </si>
  <si>
    <t>La qualitÃ© de formation</t>
  </si>
  <si>
    <t>Le site web esprit</t>
  </si>
  <si>
    <t>la connexion internet</t>
  </si>
  <si>
    <t>Grombelia</t>
  </si>
  <si>
    <t>196.233.234.144</t>
  </si>
  <si>
    <t>R_1IbVSk7bEi24ECa</t>
  </si>
  <si>
    <t xml:space="preserve">Mobile powered </t>
  </si>
  <si>
    <t>Software engineer backend java /jee</t>
  </si>
  <si>
    <t xml:space="preserve">Accreditation </t>
  </si>
  <si>
    <t>Pi</t>
  </si>
  <si>
    <t xml:space="preserve">Khouloud.elkamel@esprit.tn </t>
  </si>
  <si>
    <t>197.0.167.93</t>
  </si>
  <si>
    <t>R_2E5Z5w9ALyfQC9F</t>
  </si>
  <si>
    <t xml:space="preserve">Chaabene freres </t>
  </si>
  <si>
    <t>Ingenieur</t>
  </si>
  <si>
    <t>77.203.12.239</t>
  </si>
  <si>
    <t>R_2dg8b3qPBZKQE35</t>
  </si>
  <si>
    <t xml:space="preserve">Beaucoup Pratique </t>
  </si>
  <si>
    <t xml:space="preserve">Communication </t>
  </si>
  <si>
    <t>Il y a un problÃ¨me de communication entre les Ã©tudiants et l administration</t>
  </si>
  <si>
    <t>196.227.243.130</t>
  </si>
  <si>
    <t>R_25RYzMy1U6kpvtC</t>
  </si>
  <si>
    <t>elyps</t>
  </si>
  <si>
    <t>Software Engineer</t>
  </si>
  <si>
    <t>Belgium</t>
  </si>
  <si>
    <t>Embauche quasi-garantie</t>
  </si>
  <si>
    <t>Ecole de renommÃ©e</t>
  </si>
  <si>
    <t>Emplacement</t>
  </si>
  <si>
    <t>Enseignement</t>
  </si>
  <si>
    <t>197.2.51.137</t>
  </si>
  <si>
    <t>R_3Pq1U28OKP6bFjb</t>
  </si>
  <si>
    <t xml:space="preserve">La formation </t>
  </si>
  <si>
    <t>Batiments et climatisation</t>
  </si>
  <si>
    <t>farah.falleh@esprit.tn</t>
  </si>
  <si>
    <t>129.0.205.245</t>
  </si>
  <si>
    <t>R_3oZJtjjh00d9Q0p</t>
  </si>
  <si>
    <t xml:space="preserve">Banque Ã©quatoriale </t>
  </si>
  <si>
    <t xml:space="preserve">TrÃ¨s bonne approche pÃ©dagogique </t>
  </si>
  <si>
    <t xml:space="preserve">Volume horaire de certaine matiÃ¨re complÃ©mentaire beaucoup trop Ã©levÃ© </t>
  </si>
  <si>
    <t xml:space="preserve">Cameroun </t>
  </si>
  <si>
    <t xml:space="preserve">YaoundÃ© </t>
  </si>
  <si>
    <t>102.28.41.180</t>
  </si>
  <si>
    <t>R_32W7TbTY1yUraaE</t>
  </si>
  <si>
    <t>PwC</t>
  </si>
  <si>
    <t>Consultant</t>
  </si>
  <si>
    <t>Accompagnement PFE</t>
  </si>
  <si>
    <t>102.157.21.22</t>
  </si>
  <si>
    <t>R_DOFTsz0lUMxASK5</t>
  </si>
  <si>
    <t>ABENE</t>
  </si>
  <si>
    <t>achref.abene@gmail.com</t>
  </si>
  <si>
    <t>Yellowsys</t>
  </si>
  <si>
    <t>Data Scientist / BI consultant</t>
  </si>
  <si>
    <t>Curriculum</t>
  </si>
  <si>
    <t>More Masters</t>
  </si>
  <si>
    <t>Bring professionals to teach</t>
  </si>
  <si>
    <t>Find opportunies for students</t>
  </si>
  <si>
    <t xml:space="preserve">It was a good experience ! Thank you </t>
  </si>
  <si>
    <t>213.150.184.81</t>
  </si>
  <si>
    <t>R_1KyhG8a3XPrBII8</t>
  </si>
  <si>
    <t>Oodrive</t>
  </si>
  <si>
    <t>IngÃ©nieur Full stack</t>
  </si>
  <si>
    <t>PiDev</t>
  </si>
  <si>
    <t>41.62.175.111</t>
  </si>
  <si>
    <t>R_3Gl9gres5PDiOJb</t>
  </si>
  <si>
    <t>78.198.127.225</t>
  </si>
  <si>
    <t>R_1LcGuj9sOFyDAD2</t>
  </si>
  <si>
    <t>BTP Consultants</t>
  </si>
  <si>
    <t>Responsable de Missions en ContrÃ´le Technique</t>
  </si>
  <si>
    <t xml:space="preserve">Vie associative </t>
  </si>
  <si>
    <t xml:space="preserve">Recruter des enseignants plus expÃ©rimentÃ©s pour Ã©pauler ceux qui le sont moins. En GÃ©nie Civil M. Mrad est le seul expert. </t>
  </si>
  <si>
    <t xml:space="preserve">L'indiscipline des Ã©tudiants mal gÃ©rÃ©e par les enseignants </t>
  </si>
  <si>
    <t>Les langues</t>
  </si>
  <si>
    <t>197.31.99.196</t>
  </si>
  <si>
    <t>R_1KyaE5itB2I3vDt</t>
  </si>
  <si>
    <t>STEG Energies Renouvelables</t>
  </si>
  <si>
    <t>IngÃ©nieur d'Ã©tude</t>
  </si>
  <si>
    <t>mobilitÃ© internationale</t>
  </si>
  <si>
    <t>plus de spÃ©cialisation</t>
  </si>
  <si>
    <t>flexibilitÃ© des cours</t>
  </si>
  <si>
    <t>mohamedsalim.damergi@esprit.tn</t>
  </si>
  <si>
    <t>Grombalia</t>
  </si>
  <si>
    <t>41.226.37.82</t>
  </si>
  <si>
    <t>R_3iJxU8T1fb0X17i</t>
  </si>
  <si>
    <t>Codix</t>
  </si>
  <si>
    <t>DÃ©veloppeur</t>
  </si>
  <si>
    <t xml:space="preserve">la qualitÃ© des professeurs </t>
  </si>
  <si>
    <t xml:space="preserve">l'amÃ©lioration de l'environnement de l'Ã©tablissement </t>
  </si>
  <si>
    <t>dorra.sfaxii@gmail.com</t>
  </si>
  <si>
    <t>41.230.60.195</t>
  </si>
  <si>
    <t>R_1GUHA5z7MC3VQDA</t>
  </si>
  <si>
    <t>Avempace wireless</t>
  </si>
  <si>
    <t>Ã‰tre operationnel</t>
  </si>
  <si>
    <t>Polyvalence</t>
  </si>
  <si>
    <t>Mohamed.karma@esprit.tn</t>
  </si>
  <si>
    <t>Il faut rÃ©duire le nombre d'etudiants dans les prochaines annÃ©es</t>
  </si>
  <si>
    <t>88.141.1.241</t>
  </si>
  <si>
    <t>R_2EagKT4eUYYtSmy</t>
  </si>
  <si>
    <t>le partenariat avec les entreprises</t>
  </si>
  <si>
    <t xml:space="preserve">le partenariat international avec les Ã©coles (mobilitÃ©) </t>
  </si>
  <si>
    <t>le mode d'apprentissage par projet</t>
  </si>
  <si>
    <t xml:space="preserve">inclure plus de certification professionnelle pour tous spÃ©cialitÃ©s sans exception car j'ai remarquÃ© qu'il n' y a pas un Ã©quilibre par example l'option Data science a plus de certifications que les autres options </t>
  </si>
  <si>
    <t>accompagnement des jeunes diplomÃ©s pour trouver leurs premier emploi</t>
  </si>
  <si>
    <t>AsniÃ©res-Sur-Seine</t>
  </si>
  <si>
    <t>197.7.199.213</t>
  </si>
  <si>
    <t>R_2qltG9P9UQCir47</t>
  </si>
  <si>
    <t>Maibornwolff</t>
  </si>
  <si>
    <t>Donner plus d'initiative au Ã©tudiants</t>
  </si>
  <si>
    <t>mohamedmortadha.logtari@gmail.com</t>
  </si>
  <si>
    <t>41.225.237.194</t>
  </si>
  <si>
    <t>R_1HpEz7SLlffHf4Q</t>
  </si>
  <si>
    <t>Arwa</t>
  </si>
  <si>
    <t xml:space="preserve">HLi Consulting </t>
  </si>
  <si>
    <t xml:space="preserve">Consultante </t>
  </si>
  <si>
    <t>QualitÃ© d'enseignement</t>
  </si>
  <si>
    <t>L'encadrement PFE</t>
  </si>
  <si>
    <t>176.158.21.113</t>
  </si>
  <si>
    <t>R_TaR582MHLfZjjiN</t>
  </si>
  <si>
    <t>Airbus</t>
  </si>
  <si>
    <t>front end engineer</t>
  </si>
  <si>
    <t>Twin</t>
  </si>
  <si>
    <t>Essayez de renouveler la plateforme en ligne</t>
  </si>
  <si>
    <t>196.238.37.186</t>
  </si>
  <si>
    <t>R_1gCHIIh2y2Za96x</t>
  </si>
  <si>
    <t>Leoni Tunisie</t>
  </si>
  <si>
    <t>Sales administrator</t>
  </si>
  <si>
    <t>Une vie associative dynamique</t>
  </si>
  <si>
    <t>MatÃ©riel ( Ã©lectrique - mÃ©canique</t>
  </si>
  <si>
    <t>197.240.100.238</t>
  </si>
  <si>
    <t>R_2QM900ggGSk06UE</t>
  </si>
  <si>
    <t>L emplacement</t>
  </si>
  <si>
    <t>Domaine de recherche d emploi y en a beaucoup de chomeurs</t>
  </si>
  <si>
    <t>2.200.89.118</t>
  </si>
  <si>
    <t>R_uymKekbyTyO7yz7</t>
  </si>
  <si>
    <t>Diplome bien reputÃ©</t>
  </si>
  <si>
    <t>excellente methode de formation</t>
  </si>
  <si>
    <t>un bon athmosphere</t>
  </si>
  <si>
    <t>la qualitÃ© des platforme digitales</t>
  </si>
  <si>
    <t>196.235.195.250</t>
  </si>
  <si>
    <t>R_1S2Zv8B9ikHJSAp</t>
  </si>
  <si>
    <t>khlass.sana@gmail.com</t>
  </si>
  <si>
    <t xml:space="preserve">ADP ES </t>
  </si>
  <si>
    <t>Gestionnaire de paie - pÃ´le maladie</t>
  </si>
  <si>
    <t>Notoriete</t>
  </si>
  <si>
    <t>DÃ©veloppement personnel</t>
  </si>
  <si>
    <t>Moins de theorique et plus de pratique</t>
  </si>
  <si>
    <t xml:space="preserve">Khlass.sana@gmail.com </t>
  </si>
  <si>
    <t>196.234.229.78</t>
  </si>
  <si>
    <t>R_339DqmOomp6ERcs</t>
  </si>
  <si>
    <t>Red Hat</t>
  </si>
  <si>
    <t>Cloud consultant</t>
  </si>
  <si>
    <t>no strength at all</t>
  </si>
  <si>
    <t>Changing the entire way of teaching</t>
  </si>
  <si>
    <t>197.14.8.16</t>
  </si>
  <si>
    <t>R_2ZEVblz5VkH5NMn</t>
  </si>
  <si>
    <t>Timsoft Tunisie</t>
  </si>
  <si>
    <t>Software Developer</t>
  </si>
  <si>
    <t>travail en Ã©quipe</t>
  </si>
  <si>
    <t>r</t>
  </si>
  <si>
    <t>medali.dridi@esprit.tn</t>
  </si>
  <si>
    <t>213.11.30.76</t>
  </si>
  <si>
    <t>R_2pWVw1OIX3RuaNX</t>
  </si>
  <si>
    <t xml:space="preserve">Enseignements </t>
  </si>
  <si>
    <t>Projets</t>
  </si>
  <si>
    <t>Charges de travail</t>
  </si>
  <si>
    <t xml:space="preserve">ProcÃ©dures administratifs pour les Ã©tudiants Ã©trangers </t>
  </si>
  <si>
    <t>Une meilleure connection internet</t>
  </si>
  <si>
    <t xml:space="preserve">Une Ã©valuation semestriel des profs </t>
  </si>
  <si>
    <t>brehima.coulibaly@esprit.tn</t>
  </si>
  <si>
    <t>102.157.37.104</t>
  </si>
  <si>
    <t>R_tEvQo0fTSAA93gd</t>
  </si>
  <si>
    <t>Digital Power Consulting</t>
  </si>
  <si>
    <t>DÃ©veloppeuse java angular</t>
  </si>
  <si>
    <t>la qualitÃ© du programme</t>
  </si>
  <si>
    <t>les projets de fin d'annÃ©e</t>
  </si>
  <si>
    <t>travail en Ã©quippe</t>
  </si>
  <si>
    <t>le taux d'acceptation des Ã©lÃ¨ves est trÃ¨s Ã©levÃ©e</t>
  </si>
  <si>
    <t>manque de certification</t>
  </si>
  <si>
    <t>manque de climatisation</t>
  </si>
  <si>
    <t>197.28.42.216</t>
  </si>
  <si>
    <t>R_22EN1EvbrGltJDR</t>
  </si>
  <si>
    <t>tp</t>
  </si>
  <si>
    <t>program</t>
  </si>
  <si>
    <t xml:space="preserve">opportunitÃ© </t>
  </si>
  <si>
    <t>nids</t>
  </si>
  <si>
    <t xml:space="preserve">communication </t>
  </si>
  <si>
    <t>41.62.207.251</t>
  </si>
  <si>
    <t>R_AI4rGT3WnaPzrTr</t>
  </si>
  <si>
    <t>AccrÃ©dation du diplome</t>
  </si>
  <si>
    <t>ScolaritÃ©</t>
  </si>
  <si>
    <t>80.215.197.46</t>
  </si>
  <si>
    <t>R_1feIuwyE7bbDCDr</t>
  </si>
  <si>
    <t>UNESCO</t>
  </si>
  <si>
    <t>Business Intelligence Specialist</t>
  </si>
  <si>
    <t>DiplÃ´me international</t>
  </si>
  <si>
    <t>SystÃ¨me acadÃ©mique basÃ© sur les projets</t>
  </si>
  <si>
    <t>Vie associative</t>
  </si>
  <si>
    <t>Le prix</t>
  </si>
  <si>
    <t>Les matiÃ¨res enseignÃ©es</t>
  </si>
  <si>
    <t>197.0.24.217</t>
  </si>
  <si>
    <t>R_22Adw2XWeTQvzGn</t>
  </si>
  <si>
    <t>Wevioo</t>
  </si>
  <si>
    <t>Consultante</t>
  </si>
  <si>
    <t>Unique choix</t>
  </si>
  <si>
    <t>Professeur</t>
  </si>
  <si>
    <t>Cours</t>
  </si>
  <si>
    <t>RÃ©putÃ© sur le marchÃ©</t>
  </si>
  <si>
    <t xml:space="preserve">Internet </t>
  </si>
  <si>
    <t>Accepter nimporte qui meme sans entretien</t>
  </si>
  <si>
    <t xml:space="preserve">J'espÃ¨re que esprit reviendra comme elle etait un de ces jours. La qualitÃ©s des profs et des Ã©tudiants se degradent ce qui diminuera sa reputation bientot. Pour la 5eme annÃ©e vaudrait mieux avoir plus de cours surtt pour les etudiants de la gl. Pour les entretiens faites les pour tous les etudiants. Et pour les nouveaux ne choisissez plus des personnes qui nont pas un bac scientifique </t>
  </si>
  <si>
    <t>41.62.55.211</t>
  </si>
  <si>
    <t>R_2DMGvRkSWKPhwCD</t>
  </si>
  <si>
    <t>SESAMM</t>
  </si>
  <si>
    <t>Data Scientist</t>
  </si>
  <si>
    <t>App</t>
  </si>
  <si>
    <t>DÃ©bouchÃ©s</t>
  </si>
  <si>
    <t>QualitÃ© des professeurs</t>
  </si>
  <si>
    <t>Selection des eleves</t>
  </si>
  <si>
    <t>41.231.83.254</t>
  </si>
  <si>
    <t>R_2tFOKAA6fJiMtfz</t>
  </si>
  <si>
    <t>Netreviews</t>
  </si>
  <si>
    <t>DÃ©veloppeuse web</t>
  </si>
  <si>
    <t>AccrÃ©ditation de EUR-ACE</t>
  </si>
  <si>
    <t>160.157.19.73</t>
  </si>
  <si>
    <t>R_SVmOk4J4dz5LIgF</t>
  </si>
  <si>
    <t>Talys consulting</t>
  </si>
  <si>
    <t>Consultant Talend</t>
  </si>
  <si>
    <t>Le travail sur des projets</t>
  </si>
  <si>
    <t>Data</t>
  </si>
  <si>
    <t xml:space="preserve">SÃ©lection des Ã©tudiants </t>
  </si>
  <si>
    <t>194.45.227.5</t>
  </si>
  <si>
    <t>R_1Oqsg3bilxnxdYk</t>
  </si>
  <si>
    <t xml:space="preserve">MaibornWolff </t>
  </si>
  <si>
    <t>Junior software engineer</t>
  </si>
  <si>
    <t>academic projects</t>
  </si>
  <si>
    <t>tuition fees(too high now)</t>
  </si>
  <si>
    <t>Hammamet</t>
  </si>
  <si>
    <t>102.158.45.224</t>
  </si>
  <si>
    <t>R_2AHHtRy5tM79WP5</t>
  </si>
  <si>
    <t>H2C consulting</t>
  </si>
  <si>
    <t xml:space="preserve">DevOps Engineer </t>
  </si>
  <si>
    <t>the facility</t>
  </si>
  <si>
    <t xml:space="preserve">program </t>
  </si>
  <si>
    <t>teachers</t>
  </si>
  <si>
    <t xml:space="preserve">logistics </t>
  </si>
  <si>
    <t>160.157.246.54</t>
  </si>
  <si>
    <t>R_ZwPjbK2aUNdyfHH</t>
  </si>
  <si>
    <t>TANIT WEB</t>
  </si>
  <si>
    <t>WEB Developer</t>
  </si>
  <si>
    <t>Liberty</t>
  </si>
  <si>
    <t>Creativity</t>
  </si>
  <si>
    <t>**</t>
  </si>
  <si>
    <t>***</t>
  </si>
  <si>
    <t>majd.lefi@gmail.com</t>
  </si>
  <si>
    <t>196.224.14.219</t>
  </si>
  <si>
    <t>R_3HHA3EN3Rtlu90r</t>
  </si>
  <si>
    <t>Ingenieur cybersecurite</t>
  </si>
  <si>
    <t>/</t>
  </si>
  <si>
    <t>88.217.140.140</t>
  </si>
  <si>
    <t>R_232cjbKv9gmWztY</t>
  </si>
  <si>
    <t>HABOURI</t>
  </si>
  <si>
    <t>good reputation</t>
  </si>
  <si>
    <t>number of students per class</t>
  </si>
  <si>
    <t>theoric courses</t>
  </si>
  <si>
    <t>196.235.248.47</t>
  </si>
  <si>
    <t>R_1OBqXBJv0QWUgci</t>
  </si>
  <si>
    <t>les sÃ©minaires</t>
  </si>
  <si>
    <t>les matiÃ¨res d'enseignement</t>
  </si>
  <si>
    <t>46.193.66.226</t>
  </si>
  <si>
    <t>R_wM2gZeNesXYHchr</t>
  </si>
  <si>
    <t>En alternance.</t>
  </si>
  <si>
    <t>Generali France</t>
  </si>
  <si>
    <t>Alternant Data Scientist</t>
  </si>
  <si>
    <t>QualitÃ©/Prix</t>
  </si>
  <si>
    <t>46.193.66.142</t>
  </si>
  <si>
    <t>R_1Dw2MljnA3QMVh2</t>
  </si>
  <si>
    <t>flexibilitÃ©</t>
  </si>
  <si>
    <t>41.225.38.244</t>
  </si>
  <si>
    <t>R_3IVOfnJyHRNpNgP</t>
  </si>
  <si>
    <t>Ernest &amp; Young</t>
  </si>
  <si>
    <t>Assez connu</t>
  </si>
  <si>
    <t xml:space="preserve">La qualitÃ© de formation </t>
  </si>
  <si>
    <t xml:space="preserve">La discipline </t>
  </si>
  <si>
    <t>196.186.187.98</t>
  </si>
  <si>
    <t>R_xz0532m8bV9xqsp</t>
  </si>
  <si>
    <t>AVS corporation</t>
  </si>
  <si>
    <t>DG</t>
  </si>
  <si>
    <t xml:space="preserve">Domaine passionnant </t>
  </si>
  <si>
    <t xml:space="preserve">La renommÃ©e </t>
  </si>
  <si>
    <t xml:space="preserve">Le programme scolaire </t>
  </si>
  <si>
    <t xml:space="preserve">Le manque de pratique </t>
  </si>
  <si>
    <t>197.238.0.4</t>
  </si>
  <si>
    <t>R_7WI9CUQMwm2e1uV</t>
  </si>
  <si>
    <t>Teamwill group</t>
  </si>
  <si>
    <t>Dev full stack</t>
  </si>
  <si>
    <t>Projects Integration</t>
  </si>
  <si>
    <t>Program of study</t>
  </si>
  <si>
    <t xml:space="preserve">Locals </t>
  </si>
  <si>
    <t>Number of classes</t>
  </si>
  <si>
    <t>160.154.48.134</t>
  </si>
  <si>
    <t>R_3gOwZKN8VMQON2E</t>
  </si>
  <si>
    <t>MAZARS CI</t>
  </si>
  <si>
    <t>CONSULTANTE IT</t>
  </si>
  <si>
    <t>MobilitÃ©</t>
  </si>
  <si>
    <t>Bon encadrement</t>
  </si>
  <si>
    <t>ras</t>
  </si>
  <si>
    <t>+225 0777019738</t>
  </si>
  <si>
    <t>196.224.176.99</t>
  </si>
  <si>
    <t>R_2s4ukDd3OINpPI3</t>
  </si>
  <si>
    <t>Mouhamed Achref</t>
  </si>
  <si>
    <t xml:space="preserve">Time flexibility </t>
  </si>
  <si>
    <t>B2 english</t>
  </si>
  <si>
    <t xml:space="preserve">Student solove real problems </t>
  </si>
  <si>
    <t xml:space="preserve">Visiting </t>
  </si>
  <si>
    <t>Historic of " building " for civilian engineer</t>
  </si>
  <si>
    <t>ma.mahfoudhi@sonede.com.tn; mouhamedachref.mahfoudhi@esprit.tn</t>
  </si>
  <si>
    <t>27904951  / 58168953</t>
  </si>
  <si>
    <t xml:space="preserve">More communicated whith students and teaching them an international programmes </t>
  </si>
  <si>
    <t>196.224.32.196</t>
  </si>
  <si>
    <t>R_3CZbj3yRavl6rGJ</t>
  </si>
  <si>
    <t>turki.ahmed.95@gmail.com</t>
  </si>
  <si>
    <t xml:space="preserve">SportPro Plus </t>
  </si>
  <si>
    <t>Responsable Marketing</t>
  </si>
  <si>
    <t xml:space="preserve">Programme </t>
  </si>
  <si>
    <t>enseignants vacataires</t>
  </si>
  <si>
    <t>sousse tunisie</t>
  </si>
  <si>
    <t>197.31.101.243</t>
  </si>
  <si>
    <t>R_1NlWZgqBW1gkdRT</t>
  </si>
  <si>
    <t>mraddorra@gmail.com</t>
  </si>
  <si>
    <t>Ã‰volution personnel et professionnelle</t>
  </si>
  <si>
    <t xml:space="preserve">Paufinement des compÃ©tences en adÃ©quation avec le marchÃ© </t>
  </si>
  <si>
    <t xml:space="preserve">Suivi de la carriÃ¨re des anciens Ã©tudiant </t>
  </si>
  <si>
    <t>Mraddorra@gmail.com</t>
  </si>
  <si>
    <t>197.0.162.223</t>
  </si>
  <si>
    <t>R_1Fn5Gk43n3hMQzX</t>
  </si>
  <si>
    <t>IDLINK</t>
  </si>
  <si>
    <t>Le projet est intÃ©ressant</t>
  </si>
  <si>
    <t>196.184.97.142</t>
  </si>
  <si>
    <t>R_cA58smUfTQE1WdH</t>
  </si>
  <si>
    <t>prÃ©-embauche</t>
  </si>
  <si>
    <t>irad.amri@esprit.tn</t>
  </si>
  <si>
    <t>sidi bouzid</t>
  </si>
  <si>
    <t>41.230.92.62</t>
  </si>
  <si>
    <t>R_3J34JI4IlWr8PjL</t>
  </si>
  <si>
    <t>197.26.87.222</t>
  </si>
  <si>
    <t>R_25F4mVSJOTkiz3O</t>
  </si>
  <si>
    <t>196.178.49.73</t>
  </si>
  <si>
    <t>R_ahsTEXjGlQYQLIJ</t>
  </si>
  <si>
    <t>80.215.103.57</t>
  </si>
  <si>
    <t>R_PzHfckIwoeOxyU1</t>
  </si>
  <si>
    <t>41.228.243.100</t>
  </si>
  <si>
    <t>R_3r2M72y0Kwc2HXy</t>
  </si>
  <si>
    <t>102.170.245.152</t>
  </si>
  <si>
    <t>R_1jdggapVEXZNCOz</t>
  </si>
  <si>
    <t>109.190.91.67</t>
  </si>
  <si>
    <t>R_2VDDMKftQAuizzz</t>
  </si>
  <si>
    <t>102.157.28.161</t>
  </si>
  <si>
    <t>R_12EUsLA1ZU9mfio</t>
  </si>
  <si>
    <t>41.227.218.18</t>
  </si>
  <si>
    <t>R_2fdiHphETtP5Uuk</t>
  </si>
  <si>
    <t>109.14.140.103</t>
  </si>
  <si>
    <t>R_2V4ngvS61ebASrV</t>
  </si>
  <si>
    <t>hejer.damak@gmail.com</t>
  </si>
  <si>
    <t>41.62.199.130</t>
  </si>
  <si>
    <t>R_ThmgN96teW0VHQR</t>
  </si>
  <si>
    <t>ELOUAKDI</t>
  </si>
  <si>
    <t xml:space="preserve">Cipi actia </t>
  </si>
  <si>
    <t xml:space="preserve">Chef projet qualitÃ© client </t>
  </si>
  <si>
    <t>197.18.20.138</t>
  </si>
  <si>
    <t>R_2WVFDt7nLhiGVkE</t>
  </si>
  <si>
    <t>37.210.228.21</t>
  </si>
  <si>
    <t>R_29nUcDkqucYrEBc</t>
  </si>
  <si>
    <t>102.110.60.206</t>
  </si>
  <si>
    <t>R_1Nzz3BznhniH56o</t>
  </si>
  <si>
    <t>Larisys north africa</t>
  </si>
  <si>
    <t xml:space="preserve">IngÃ©nieur dÃ©veloppement mÃ©canique </t>
  </si>
  <si>
    <t>196.235.38.140</t>
  </si>
  <si>
    <t>R_1Ld81uzl8gayoT1</t>
  </si>
  <si>
    <t>PFE depuis l'annÃ©e derniÃ¨re</t>
  </si>
  <si>
    <t>41.227.56.81</t>
  </si>
  <si>
    <t>R_30q5CGbogC3knfL</t>
  </si>
  <si>
    <t>196.200.94.100</t>
  </si>
  <si>
    <t>R_DvLlC2YzBkW51Id</t>
  </si>
  <si>
    <t>Discovery informatique</t>
  </si>
  <si>
    <t xml:space="preserve">SAP Consultant </t>
  </si>
  <si>
    <t>197.0.11.46</t>
  </si>
  <si>
    <t>R_3eh8wUEXO02c5x2</t>
  </si>
  <si>
    <t>154.109.240.162</t>
  </si>
  <si>
    <t>R_DvZDCienbS77p9D</t>
  </si>
  <si>
    <t>102.168.25.126</t>
  </si>
  <si>
    <t>R_eXKRurNijxvBVcZ</t>
  </si>
  <si>
    <t>197.240.91.130</t>
  </si>
  <si>
    <t>R_3QRUdSJ42AbtRLg</t>
  </si>
  <si>
    <t>KHOUALDIA</t>
  </si>
  <si>
    <t>102.170.16.49</t>
  </si>
  <si>
    <t>R_2ZPpeSG7CqBp0XN</t>
  </si>
  <si>
    <t>197.14.222.233</t>
  </si>
  <si>
    <t>R_2721LgW2z42mE0g</t>
  </si>
  <si>
    <t>Stmicroelectronics</t>
  </si>
  <si>
    <t>Admin system</t>
  </si>
  <si>
    <t>102.30.1.175</t>
  </si>
  <si>
    <t>R_1EiZhlR2LtAXJxC</t>
  </si>
  <si>
    <t>197.7.81.100</t>
  </si>
  <si>
    <t>R_263j4NnllFkVj6c</t>
  </si>
  <si>
    <t>196.239.130.158</t>
  </si>
  <si>
    <t>R_Q6O0tHbXTqS5acF</t>
  </si>
  <si>
    <t>197.26.185.233</t>
  </si>
  <si>
    <t>R_2dX4bWvRjnQRcfP</t>
  </si>
  <si>
    <t>197.14.49.177</t>
  </si>
  <si>
    <t>R_1C1FwI3bNvESIgg</t>
  </si>
  <si>
    <t>88.140.48.50</t>
  </si>
  <si>
    <t>R_1o4KxWSz6RieLTO</t>
  </si>
  <si>
    <t>m</t>
  </si>
  <si>
    <t>154.125.220.81</t>
  </si>
  <si>
    <t>R_DwXTa3a04ThkONX</t>
  </si>
  <si>
    <t>benalayaeya@gmail.com</t>
  </si>
  <si>
    <t>102.105.153.145</t>
  </si>
  <si>
    <t>R_28CGz01zjBihEGi</t>
  </si>
  <si>
    <t>Windata solutions</t>
  </si>
  <si>
    <t>engiineer</t>
  </si>
  <si>
    <t>197.19.71.194</t>
  </si>
  <si>
    <t>R_1qXw5uObaszpHuS</t>
  </si>
  <si>
    <t>102.26.43.88</t>
  </si>
  <si>
    <t>R_1hYFbLurtVbge06</t>
  </si>
  <si>
    <t>102.111.57.179</t>
  </si>
  <si>
    <t>R_2OZJgbYWXcQjFBV</t>
  </si>
  <si>
    <t>41.225.173.40</t>
  </si>
  <si>
    <t>R_NXaHNoxKi31xrfX</t>
  </si>
  <si>
    <t>BEN HADJ YOUSSEF</t>
  </si>
  <si>
    <t xml:space="preserve">IngÃ©nieur en informatique </t>
  </si>
  <si>
    <t>24.201.174.29</t>
  </si>
  <si>
    <t>R_1HdTBIUWSBhttG3</t>
  </si>
  <si>
    <t>102.159.202.234</t>
  </si>
  <si>
    <t>R_1f0HjZm2pETR7ky</t>
  </si>
  <si>
    <t>102.26.110.185</t>
  </si>
  <si>
    <t>R_1eRfZMxzsech2uJ</t>
  </si>
  <si>
    <t>R_1PbpGVvz21IwvE0</t>
  </si>
  <si>
    <t>102.104.175.2</t>
  </si>
  <si>
    <t>R_2v1vV6FpWD13sJb</t>
  </si>
  <si>
    <t>196.238.219.92</t>
  </si>
  <si>
    <t>R_2QoGTDvtLMAJ1Jk</t>
  </si>
  <si>
    <t>85.57.226.11</t>
  </si>
  <si>
    <t>R_29ubmZdwSuxslAq</t>
  </si>
  <si>
    <t>197.240.168.132</t>
  </si>
  <si>
    <t>R_sog46rV2WCFKIoh</t>
  </si>
  <si>
    <t>196.178.95.49</t>
  </si>
  <si>
    <t>R_3J3s19YZu3Stywp</t>
  </si>
  <si>
    <t>102.158.112.28</t>
  </si>
  <si>
    <t>R_1f2uTT2AxLaiuCY</t>
  </si>
  <si>
    <t>196.231.252.14</t>
  </si>
  <si>
    <t>R_2QoExBQwlDt7wmg</t>
  </si>
  <si>
    <t>102.109.203.102</t>
  </si>
  <si>
    <t>R_1BRvQpmZbtI6ewU</t>
  </si>
  <si>
    <t>102.30.229.119</t>
  </si>
  <si>
    <t>R_3QYsX0mxlUr9i09</t>
  </si>
  <si>
    <t xml:space="preserve">Focus </t>
  </si>
  <si>
    <t>217.64.100.255</t>
  </si>
  <si>
    <t>R_33lN5j72dhIqB8e</t>
  </si>
  <si>
    <t>Mettre Ã  profit des Ã©tudiants les relations avec les entreprises locales et aussi Ã  l'Ã©tranger</t>
  </si>
  <si>
    <t>Merci beaucoup de prendre des nouvelles de vos anciens Ã©tudiants.</t>
  </si>
  <si>
    <t>41.227.152.13</t>
  </si>
  <si>
    <t>R_3lsw648NWVUZtiF</t>
  </si>
  <si>
    <t xml:space="preserve">Discipline </t>
  </si>
  <si>
    <t>Hard work</t>
  </si>
  <si>
    <t>197.20.86.193</t>
  </si>
  <si>
    <t>R_27J7gn9e28YBq4i</t>
  </si>
  <si>
    <t>196.185.221.199</t>
  </si>
  <si>
    <t>R_3GpMeM7hp90lkxX</t>
  </si>
  <si>
    <t xml:space="preserve">IngÃ©nieur debutant </t>
  </si>
  <si>
    <t xml:space="preserve">Populaire </t>
  </si>
  <si>
    <t xml:space="preserve">Une bonne formation </t>
  </si>
  <si>
    <t xml:space="preserve">International </t>
  </si>
  <si>
    <t xml:space="preserve">Les enseignent </t>
  </si>
  <si>
    <t xml:space="preserve">L equipement </t>
  </si>
  <si>
    <t>Raniacherni19@gmail.com</t>
  </si>
  <si>
    <t>Djerba</t>
  </si>
  <si>
    <t>85.171.129.228</t>
  </si>
  <si>
    <t>R_2TzVuvIoHVKmS4j</t>
  </si>
  <si>
    <t>197.14.216.72</t>
  </si>
  <si>
    <t>R_3JmiFqHcoRvahHd</t>
  </si>
  <si>
    <t>yuvo</t>
  </si>
  <si>
    <t>e-business support engineer</t>
  </si>
  <si>
    <t>climatisation</t>
  </si>
  <si>
    <t>parking</t>
  </si>
  <si>
    <t>nihel.benhassouna@esprit.tn</t>
  </si>
  <si>
    <t>188.142.175.157</t>
  </si>
  <si>
    <t>R_WkwhUnJXRwksCvT</t>
  </si>
  <si>
    <t>197.15.234.186</t>
  </si>
  <si>
    <t>R_2DS3zc25dwGFMEH</t>
  </si>
  <si>
    <t>Graph Synergie</t>
  </si>
  <si>
    <t>Frontend developer</t>
  </si>
  <si>
    <t>Canada</t>
  </si>
  <si>
    <t>197.26.74.127</t>
  </si>
  <si>
    <t>R_2VmuifXOnp5JxmW</t>
  </si>
  <si>
    <t>auto apprentissage</t>
  </si>
  <si>
    <t>197.1.240.188</t>
  </si>
  <si>
    <t>R_ZeeXY3SLhzwE0hP</t>
  </si>
  <si>
    <t>Gomycode</t>
  </si>
  <si>
    <t>Instruteur</t>
  </si>
  <si>
    <t>197.2.72.38</t>
  </si>
  <si>
    <t>R_2tgIfXw1OWizHYG</t>
  </si>
  <si>
    <t>197.240.204.102</t>
  </si>
  <si>
    <t>R_2dgu8pyqfTQ9wW5</t>
  </si>
  <si>
    <t>37.171.188.194</t>
  </si>
  <si>
    <t>R_3LZR7WaBGWHUaQO</t>
  </si>
  <si>
    <t>SKF</t>
  </si>
  <si>
    <t xml:space="preserve">IngÃ©nieur Ã©nergie </t>
  </si>
  <si>
    <t xml:space="preserve">La qualitÃ© de ses enseignants </t>
  </si>
  <si>
    <t xml:space="preserve">Les modules Ã©tudiÃ©s </t>
  </si>
  <si>
    <t xml:space="preserve">Les clubs au sein de lâ€™Ã©cole </t>
  </si>
  <si>
    <t xml:space="preserve">Lâ€™Ã©lectromÃ©canique </t>
  </si>
  <si>
    <t>Accorder plus dâ€™importance aux clubs</t>
  </si>
  <si>
    <t>196.203.219.59</t>
  </si>
  <si>
    <t>R_123h0FNu5qlYWET</t>
  </si>
  <si>
    <t>Unimed</t>
  </si>
  <si>
    <t xml:space="preserve">Bonne Ã©ducation </t>
  </si>
  <si>
    <t xml:space="preserve">L'environnement de travail </t>
  </si>
  <si>
    <t>Salem.dahmen@esprit.tn</t>
  </si>
  <si>
    <t>196.235.149.250</t>
  </si>
  <si>
    <t>R_2cdXyGitGAY7dxT</t>
  </si>
  <si>
    <t>Xquant</t>
  </si>
  <si>
    <t>Korea South</t>
  </si>
  <si>
    <t>41.226.248.136</t>
  </si>
  <si>
    <t>R_10NNDH2zWI1PZGU</t>
  </si>
  <si>
    <t>105.235.71.159</t>
  </si>
  <si>
    <t>R_veEGaAsqr7Nkko1</t>
  </si>
  <si>
    <t>carmenehu@gmail.com</t>
  </si>
  <si>
    <t>196.232.216.159</t>
  </si>
  <si>
    <t>R_3QEuKHrGTr1u4xR</t>
  </si>
  <si>
    <t>Ajusteo</t>
  </si>
  <si>
    <t>Consultant Data</t>
  </si>
  <si>
    <t>102.104.219.123</t>
  </si>
  <si>
    <t>R_pgQuwPFJm5Tu9yN</t>
  </si>
  <si>
    <t>197.27.11.161</t>
  </si>
  <si>
    <t>R_6JoWNCQSsbSiAed</t>
  </si>
  <si>
    <t>itsap</t>
  </si>
  <si>
    <t>dÃ©veloppeur front end</t>
  </si>
  <si>
    <t>amis</t>
  </si>
  <si>
    <t>prof</t>
  </si>
  <si>
    <t>despline</t>
  </si>
  <si>
    <t>197.2.203.209</t>
  </si>
  <si>
    <t>R_2S7YCB7KF8iJJrX</t>
  </si>
  <si>
    <t xml:space="preserve">la bÃ¢timent </t>
  </si>
  <si>
    <t>les certifes exemple oca ocp scrum</t>
  </si>
  <si>
    <t>41.226.166.121</t>
  </si>
  <si>
    <t>R_2D6zcALUn2QxyAm</t>
  </si>
  <si>
    <t>41.227.159.77</t>
  </si>
  <si>
    <t>R_2Sc0KHMWW42we40</t>
  </si>
  <si>
    <t>Ms solutions</t>
  </si>
  <si>
    <t>junior data scientist</t>
  </si>
  <si>
    <t>R_2QSXH21XL4mZAtD</t>
  </si>
  <si>
    <t>MeKom Kft.</t>
  </si>
  <si>
    <t>Mobile apps developer</t>
  </si>
  <si>
    <t>Hungary</t>
  </si>
  <si>
    <t>Pushes you to learn</t>
  </si>
  <si>
    <t>Makes you be in a competitive atmosphere</t>
  </si>
  <si>
    <t>Best in trends</t>
  </si>
  <si>
    <t>Adapt newer technologies</t>
  </si>
  <si>
    <t>Infrastructure again</t>
  </si>
  <si>
    <t>197.2.30.234</t>
  </si>
  <si>
    <t>R_116DjV6JpIONZ3Z</t>
  </si>
  <si>
    <t>SMS</t>
  </si>
  <si>
    <t xml:space="preserve">Civil engineer </t>
  </si>
  <si>
    <t>197.27.103.50</t>
  </si>
  <si>
    <t>R_ylLxkuvNnSWCMIp</t>
  </si>
  <si>
    <t>197.14.99.60</t>
  </si>
  <si>
    <t>R_11Z8dCKU2DEVctt</t>
  </si>
  <si>
    <t>197.14.69.181</t>
  </si>
  <si>
    <t>R_qOALkGdwyK1C9Ut</t>
  </si>
  <si>
    <t>197.0.50.66</t>
  </si>
  <si>
    <t>R_2S1wQPaoWyIlY93</t>
  </si>
  <si>
    <t>197.14.236.89</t>
  </si>
  <si>
    <t>R_1GVsh4qAGnzbunV</t>
  </si>
  <si>
    <t>46.90.71.166</t>
  </si>
  <si>
    <t>R_1E6aDO97zvovnDC</t>
  </si>
  <si>
    <t>197.2.214.16</t>
  </si>
  <si>
    <t>R_2fqfsfSKBDJo9ae</t>
  </si>
  <si>
    <t>Ced group</t>
  </si>
  <si>
    <t xml:space="preserve">Bi developper </t>
  </si>
  <si>
    <t>41.227.151.161</t>
  </si>
  <si>
    <t>R_1d0RPh8AnDUbINt</t>
  </si>
  <si>
    <t>197.14.49.126</t>
  </si>
  <si>
    <t>R_22KZ5R4HTK1TY2J</t>
  </si>
  <si>
    <t>197.3.154.75</t>
  </si>
  <si>
    <t>R_2aei8Ca4wmypJp6</t>
  </si>
  <si>
    <t>196.203.166.66</t>
  </si>
  <si>
    <t>R_33fjUmGpM6jH3kC</t>
  </si>
  <si>
    <t>196.234.195.43</t>
  </si>
  <si>
    <t>R_2CHEl2RrxW5YEpl</t>
  </si>
  <si>
    <t>102.27.240.93</t>
  </si>
  <si>
    <t>R_1OWenUer6cmN4xr</t>
  </si>
  <si>
    <t>197.3.70.75</t>
  </si>
  <si>
    <t>R_2RaJGNvHmvguWy4</t>
  </si>
  <si>
    <t xml:space="preserve">Wimbee </t>
  </si>
  <si>
    <t>41.225.160.44</t>
  </si>
  <si>
    <t>R_URQZrijcfv8NayR</t>
  </si>
  <si>
    <t>197.3.124.76</t>
  </si>
  <si>
    <t>R_3HZehRa0TGYPxhT</t>
  </si>
  <si>
    <t>41.226.37.234</t>
  </si>
  <si>
    <t>R_UDrqNZKI99ZfLy1</t>
  </si>
  <si>
    <t>Information security engineer</t>
  </si>
  <si>
    <t>90.73.135.198</t>
  </si>
  <si>
    <t>R_5748mX9ljy0do65</t>
  </si>
  <si>
    <t>197.0.27.110</t>
  </si>
  <si>
    <t>R_3JFcrMt3ugz05qz</t>
  </si>
  <si>
    <t>Pentabell</t>
  </si>
  <si>
    <t>ingÃ©nieure</t>
  </si>
  <si>
    <t>Esprit d'Ã©quipe</t>
  </si>
  <si>
    <t>ii</t>
  </si>
  <si>
    <t>41.225.163.170</t>
  </si>
  <si>
    <t>R_9LHTczCSecJLe7L</t>
  </si>
  <si>
    <t>173.252.95.16</t>
  </si>
  <si>
    <t>R_UolzhbWs4LZopod</t>
  </si>
  <si>
    <t>154.110.214.70</t>
  </si>
  <si>
    <t>R_A70q3SOWTpdXtGV</t>
  </si>
  <si>
    <t xml:space="preserve">Avis vÃ©rifier </t>
  </si>
  <si>
    <t xml:space="preserve">IngÃ©nieur dÃ©veloppement </t>
  </si>
  <si>
    <t>197.3.75.127</t>
  </si>
  <si>
    <t>R_1dE3RNvK72x8GpN</t>
  </si>
  <si>
    <t>Cloud Sylla</t>
  </si>
  <si>
    <t xml:space="preserve">Consultante Salesforce </t>
  </si>
  <si>
    <t>197.25.33.197</t>
  </si>
  <si>
    <t>R_yXeyQbRXpmDuBTb</t>
  </si>
  <si>
    <t>Je travaille câ€™est tout</t>
  </si>
  <si>
    <t>154.109.72.235</t>
  </si>
  <si>
    <t>R_Zt24UKzJAlfCFSp</t>
  </si>
  <si>
    <t>Talan</t>
  </si>
  <si>
    <t>IngÃ©nieur DevOps DevSecops AWS</t>
  </si>
  <si>
    <t>196.234.220.180</t>
  </si>
  <si>
    <t>R_31YucsVoiUXHop2</t>
  </si>
  <si>
    <t>102.157.99.166</t>
  </si>
  <si>
    <t>R_UzNNNW6ntaYZpId</t>
  </si>
  <si>
    <t>Les conventions</t>
  </si>
  <si>
    <t>Les collaborations</t>
  </si>
  <si>
    <t>197.240.163.39</t>
  </si>
  <si>
    <t>R_2dnA7dPameHDH19</t>
  </si>
  <si>
    <t>102.159.199.213</t>
  </si>
  <si>
    <t>R_ODskv7NNwr6mIRr</t>
  </si>
  <si>
    <t>Amna</t>
  </si>
  <si>
    <t>41.62.57.205</t>
  </si>
  <si>
    <t>R_bxruxIy9MFf2Kel</t>
  </si>
  <si>
    <t>196.228.176.15</t>
  </si>
  <si>
    <t>R_PULAOW9jeliUkXn</t>
  </si>
  <si>
    <t>196.184.58.160</t>
  </si>
  <si>
    <t>R_26a6vdKYyNKaE71</t>
  </si>
  <si>
    <t>196.235.224.140</t>
  </si>
  <si>
    <t>R_2B8QTU02PI0GHl1</t>
  </si>
  <si>
    <t>BEN CHAALIA</t>
  </si>
  <si>
    <t>41.225.102.175</t>
  </si>
  <si>
    <t>R_vCC56nBAweNAjcd</t>
  </si>
  <si>
    <t>102.110.9.249</t>
  </si>
  <si>
    <t>R_3PjEn3r4pFXgs7w</t>
  </si>
  <si>
    <t>196.178.66.75</t>
  </si>
  <si>
    <t>R_RnxzxF3RMgd9PQ5</t>
  </si>
  <si>
    <t>102.105.249.229</t>
  </si>
  <si>
    <t>R_2Tv2aCU7JHh4LGb</t>
  </si>
  <si>
    <t>alaa-mouelhi@hotmail.com</t>
  </si>
  <si>
    <t>197.20.62.180</t>
  </si>
  <si>
    <t>R_3KU4ksZrSFHB7zs</t>
  </si>
  <si>
    <t>196.227.0.119</t>
  </si>
  <si>
    <t>R_3nHLdCGhWjhNNa4</t>
  </si>
  <si>
    <t>80.214.120.123</t>
  </si>
  <si>
    <t>R_3svpz2BSCBfqKWR</t>
  </si>
  <si>
    <t>fatentlili1@gmail.com</t>
  </si>
  <si>
    <t>197.238.33.255</t>
  </si>
  <si>
    <t>R_2Sw7EIl0jFXwx64</t>
  </si>
  <si>
    <t>197.14.8.21</t>
  </si>
  <si>
    <t>R_2dWRutOE7A6ROFX</t>
  </si>
  <si>
    <t>41.231.83.122</t>
  </si>
  <si>
    <t>R_1qVqUXtbgMOaONb</t>
  </si>
  <si>
    <t>ghazibr19@gmail.com</t>
  </si>
  <si>
    <t>178.7.89.18</t>
  </si>
  <si>
    <t>R_8wVAPMAOww94xLr</t>
  </si>
  <si>
    <t>197.25.170.253</t>
  </si>
  <si>
    <t>R_2fXmcLByjSDSqSR</t>
  </si>
  <si>
    <t>178.51.240.28</t>
  </si>
  <si>
    <t>R_2CHeP4y59M1P8TC</t>
  </si>
  <si>
    <t>197.14.12.165</t>
  </si>
  <si>
    <t>R_z2SNGoJrXp2nuil</t>
  </si>
  <si>
    <t>196.235.238.124</t>
  </si>
  <si>
    <t>R_1Nh2gmhLW0Qm87r</t>
  </si>
  <si>
    <t>196.179.225.111</t>
  </si>
  <si>
    <t>R_2Cv9DlOsxc8BepD</t>
  </si>
  <si>
    <t>196.179.238.90</t>
  </si>
  <si>
    <t>R_PXt8xNNa0hsbcgp</t>
  </si>
  <si>
    <t>37.173.85.38</t>
  </si>
  <si>
    <t>R_3GqzXPHSWbkwkhr</t>
  </si>
  <si>
    <t>BEDHAOUI</t>
  </si>
  <si>
    <t>W.bedhaoui@gmail.com</t>
  </si>
  <si>
    <t>197.238.26.95</t>
  </si>
  <si>
    <t>R_1i2oc2H2Qsoha1r</t>
  </si>
  <si>
    <t>Ibtihel</t>
  </si>
  <si>
    <t>41.230.48.18</t>
  </si>
  <si>
    <t>R_1j6WancP59IfNIF</t>
  </si>
  <si>
    <t>SARTEX GROUP</t>
  </si>
  <si>
    <t>Cybersecurity engineer</t>
  </si>
  <si>
    <t>196.234.158.92</t>
  </si>
  <si>
    <t>R_2WVgVC1ppgqGAOJ</t>
  </si>
  <si>
    <t>197.9.219.86</t>
  </si>
  <si>
    <t>R_2eR3RDGhgPvdUk4</t>
  </si>
  <si>
    <t>102.30.17.176</t>
  </si>
  <si>
    <t>R_2bZvLIiVd8RLySE</t>
  </si>
  <si>
    <t>je travail en temps plein et mÃªme temps je poursuis mon projet de fin d'Ã©tude</t>
  </si>
  <si>
    <t>SIBTEL</t>
  </si>
  <si>
    <t>Responsable Swift et Service Cloud</t>
  </si>
  <si>
    <t>102.159.14.134</t>
  </si>
  <si>
    <t>R_1Oy3nO3CpD06r9m</t>
  </si>
  <si>
    <t>93.22.36.23</t>
  </si>
  <si>
    <t>R_3Gjkq1cLjtLJ04j</t>
  </si>
  <si>
    <t>171.33.188.77</t>
  </si>
  <si>
    <t>R_solWRuN8rwKQb17</t>
  </si>
  <si>
    <t>102.108.89.93</t>
  </si>
  <si>
    <t>R_1cTEfNe4vAN3aes</t>
  </si>
  <si>
    <t>41.73.106.90</t>
  </si>
  <si>
    <t>R_1cZo8BGaOP42vw2</t>
  </si>
  <si>
    <t>Gaoussou</t>
  </si>
  <si>
    <t>traorgaoussou57@gmail.com</t>
  </si>
  <si>
    <t>197.31.110.233</t>
  </si>
  <si>
    <t>R_eUQGQ6APwX06qtj</t>
  </si>
  <si>
    <t>41.226.37.154</t>
  </si>
  <si>
    <t>R_3LeaxBsm22omcBd</t>
  </si>
  <si>
    <t>196.179.238.219</t>
  </si>
  <si>
    <t>R_u3Qgi2US9UEMcBb</t>
  </si>
  <si>
    <t>197.31.236.173</t>
  </si>
  <si>
    <t>R_2349BrsrbTf1KbK</t>
  </si>
  <si>
    <t>197.23.128.166</t>
  </si>
  <si>
    <t>R_1ifD9eYYBwMqq3J</t>
  </si>
  <si>
    <t>102.156.240.225</t>
  </si>
  <si>
    <t>R_1q9PXbfidkFmPzY</t>
  </si>
  <si>
    <t>102.109.207.100</t>
  </si>
  <si>
    <t>R_3isdIHPFjdsfAcO</t>
  </si>
  <si>
    <t>197.6.104.35</t>
  </si>
  <si>
    <t>R_264rzKSH80fuLfr</t>
  </si>
  <si>
    <t>197.25.152.245</t>
  </si>
  <si>
    <t>R_33ybDR5cpCsP4zX</t>
  </si>
  <si>
    <t>Mobile Software Engineer</t>
  </si>
  <si>
    <t>197.0.124.122</t>
  </si>
  <si>
    <t>R_2aXfL1mmWWaqwD8</t>
  </si>
  <si>
    <t>41.225.233.114</t>
  </si>
  <si>
    <t>R_2Tw0Jot027NrF0L</t>
  </si>
  <si>
    <t>Mohamed Fares</t>
  </si>
  <si>
    <t>Well recognized diploma</t>
  </si>
  <si>
    <t>Need to update the it study program</t>
  </si>
  <si>
    <t>41.225.195.132</t>
  </si>
  <si>
    <t>R_8puuOTcvEWQcUyR</t>
  </si>
  <si>
    <t>BEST LEASE</t>
  </si>
  <si>
    <t>chargÃ© clientÃ¨le</t>
  </si>
  <si>
    <t>41.226.161.158</t>
  </si>
  <si>
    <t>R_3GxDUzObfn1CgnJ</t>
  </si>
  <si>
    <t>L-mobile Tunisia S.a.r.l.</t>
  </si>
  <si>
    <t>Junior Project Engineer</t>
  </si>
  <si>
    <t>Academic Projects</t>
  </si>
  <si>
    <t>Quality of some professors</t>
  </si>
  <si>
    <t>85.171.128.172</t>
  </si>
  <si>
    <t>R_2YnBuDxAXG45Hsi</t>
  </si>
  <si>
    <t xml:space="preserve">zsot </t>
  </si>
  <si>
    <t xml:space="preserve">consultant java </t>
  </si>
  <si>
    <t xml:space="preserve">projet intÃ©grÃ© </t>
  </si>
  <si>
    <t>gestion de stress</t>
  </si>
  <si>
    <t xml:space="preserve">locaux </t>
  </si>
  <si>
    <t xml:space="preserve">support du cours </t>
  </si>
  <si>
    <t>certification gratuite</t>
  </si>
  <si>
    <t xml:space="preserve">ajout des certifications pour les Ã©tudiants </t>
  </si>
  <si>
    <t>197.14.12.170</t>
  </si>
  <si>
    <t>R_3sollODcqgHxrmG</t>
  </si>
  <si>
    <t>197.31.232.147</t>
  </si>
  <si>
    <t>R_1o1fMEiC10jqLK1</t>
  </si>
  <si>
    <t xml:space="preserve">Reputation </t>
  </si>
  <si>
    <t xml:space="preserve">Facilities </t>
  </si>
  <si>
    <t xml:space="preserve">ihsmemail@gmail.com </t>
  </si>
  <si>
    <t xml:space="preserve">Stop accepting too many people </t>
  </si>
  <si>
    <t>41.230.67.141</t>
  </si>
  <si>
    <t>R_2YD2m0gvymzN2dJ</t>
  </si>
  <si>
    <t xml:space="preserve">Je valide mon diplÃ´me prochainement et je suis Ã  la recherche d'un emploi </t>
  </si>
  <si>
    <t>196.179.234.128</t>
  </si>
  <si>
    <t>R_27OH9cMU7Tl3gRK</t>
  </si>
  <si>
    <t>mdamine07@hotmail.fr</t>
  </si>
  <si>
    <t>Novation City -  Starti 4</t>
  </si>
  <si>
    <t>Startup Program Manager</t>
  </si>
  <si>
    <t>197.26.106.105</t>
  </si>
  <si>
    <t>R_W8JYe4cSRhLpY0V</t>
  </si>
  <si>
    <t>185.228.229.75</t>
  </si>
  <si>
    <t>R_3kH3WIyH4LO32xG</t>
  </si>
  <si>
    <t>41.227.186.162</t>
  </si>
  <si>
    <t>R_3spRuhb62LZeaZQ</t>
  </si>
  <si>
    <t>46.193.64.73</t>
  </si>
  <si>
    <t>R_1Ecg4TmPgvQUrwB</t>
  </si>
  <si>
    <t>92.90.87.65</t>
  </si>
  <si>
    <t>R_b8Hcx4iLIGPEZ1f</t>
  </si>
  <si>
    <t>193.52.24.21</t>
  </si>
  <si>
    <t>R_2VdN5p52J0V198h</t>
  </si>
  <si>
    <t>193.95.54.250</t>
  </si>
  <si>
    <t>R_2Qun2Ig7Rn8RQ8K</t>
  </si>
  <si>
    <t>41.224.62.26</t>
  </si>
  <si>
    <t>R_zSI0zuqvfnE1YzL</t>
  </si>
  <si>
    <t>simac</t>
  </si>
  <si>
    <t>consultante en erp</t>
  </si>
  <si>
    <t>196.179.248.242</t>
  </si>
  <si>
    <t>R_3h6CLiLYNTnvi32</t>
  </si>
  <si>
    <t>102.128.12.2</t>
  </si>
  <si>
    <t>R_2SisiV23pLLlTnJ</t>
  </si>
  <si>
    <t>test</t>
  </si>
  <si>
    <t>102.105.188.119</t>
  </si>
  <si>
    <t>R_3h3dx5cy2ZYEJCJ</t>
  </si>
  <si>
    <t>197.27.126.11</t>
  </si>
  <si>
    <t>R_1F4dPJYHBi4kmel</t>
  </si>
  <si>
    <t>189.6.16.20</t>
  </si>
  <si>
    <t>R_1HcJCnT2d4OKGgX</t>
  </si>
  <si>
    <t>197.3.79.50</t>
  </si>
  <si>
    <t>R_22LYsIHsjv8rSmb</t>
  </si>
  <si>
    <t>196.236.99.155</t>
  </si>
  <si>
    <t>R_5iPectaGnIFh8Jz</t>
  </si>
  <si>
    <t xml:space="preserve">Accretio </t>
  </si>
  <si>
    <t xml:space="preserve">IngÃ©nieur recherche et dÃ©veloppement </t>
  </si>
  <si>
    <t xml:space="preserve">Excellente formation </t>
  </si>
  <si>
    <t xml:space="preserve">Lina.bahri1993@gmail.com </t>
  </si>
  <si>
    <t>Chebba mahdia</t>
  </si>
  <si>
    <t xml:space="preserve">Les certificats </t>
  </si>
  <si>
    <t>41.227.156.55</t>
  </si>
  <si>
    <t>R_306PWfYBLNLaV1U</t>
  </si>
  <si>
    <t>196.235.252.162</t>
  </si>
  <si>
    <t>R_cGagEdwNaOlMaIh</t>
  </si>
  <si>
    <t>41.227.224.179</t>
  </si>
  <si>
    <t>R_31HENgIWfdVAMET</t>
  </si>
  <si>
    <t>165.50.103.59</t>
  </si>
  <si>
    <t>R_OdRrHMLsU5be2fD</t>
  </si>
  <si>
    <t>NEOLEDGE</t>
  </si>
  <si>
    <t>IngÃ©nieur intÃ©gration</t>
  </si>
  <si>
    <t>154.110.182.119</t>
  </si>
  <si>
    <t>R_30ufXcGQo7NdA9c</t>
  </si>
  <si>
    <t>102.152.40.68</t>
  </si>
  <si>
    <t>R_1ih7KskjDtx5RKe</t>
  </si>
  <si>
    <t>197.2.253.100</t>
  </si>
  <si>
    <t>R_1YrEdOh88Kfjfrj</t>
  </si>
  <si>
    <t>Atef</t>
  </si>
  <si>
    <t>DEDECHE</t>
  </si>
  <si>
    <t>197.29.2.168</t>
  </si>
  <si>
    <t>R_2sYL7OVcS2XLdge</t>
  </si>
  <si>
    <t>41.230.62.130</t>
  </si>
  <si>
    <t>R_3HNuWvjkax1icEN</t>
  </si>
  <si>
    <t>197.26.48.72</t>
  </si>
  <si>
    <t>R_zUADx1AAKFtcMoh</t>
  </si>
  <si>
    <t>102.159.61.188</t>
  </si>
  <si>
    <t>R_2QnPoaeAmCTQyBc</t>
  </si>
  <si>
    <t>196.234.154.63</t>
  </si>
  <si>
    <t>R_ukqaMKyn2l6z8Up</t>
  </si>
  <si>
    <t>197.14.206.161</t>
  </si>
  <si>
    <t>R_3MhEYxQzTlgF3IL</t>
  </si>
  <si>
    <t>80.215.155.166</t>
  </si>
  <si>
    <t>R_2fEfnZA0NTH5qDL</t>
  </si>
  <si>
    <t>197.15.120.170</t>
  </si>
  <si>
    <t>R_2uxHTaVzaeOrxqt</t>
  </si>
  <si>
    <t xml:space="preserve">Teamwill </t>
  </si>
  <si>
    <t>Python developer</t>
  </si>
  <si>
    <t>197.15.10.168</t>
  </si>
  <si>
    <t>R_REN5aENwb19orU5</t>
  </si>
  <si>
    <t>102.169.212.245</t>
  </si>
  <si>
    <t>R_2640RARc9qActqn</t>
  </si>
  <si>
    <t>196.238.177.237</t>
  </si>
  <si>
    <t>R_1gIUHXADsIiclgm</t>
  </si>
  <si>
    <t>41.230.88.15</t>
  </si>
  <si>
    <t>R_1GxdcPzPkCusQN3</t>
  </si>
  <si>
    <t>tech-experrt</t>
  </si>
  <si>
    <t xml:space="preserve">Full Stack dÃ©velopper </t>
  </si>
  <si>
    <t>41.226.14.34</t>
  </si>
  <si>
    <t>R_28YEnF1e6E3CvAk</t>
  </si>
  <si>
    <t>196.179.248.239</t>
  </si>
  <si>
    <t>R_29hxh2S20jegRtv</t>
  </si>
  <si>
    <t>197.14.212.201</t>
  </si>
  <si>
    <t>R_Q0uLCfFDI6T7Pb3</t>
  </si>
  <si>
    <t>196.234.167.23</t>
  </si>
  <si>
    <t>R_xgVQtL2rno9XAAN</t>
  </si>
  <si>
    <t>41.227.50.21</t>
  </si>
  <si>
    <t>R_2cw1u6H2YGxKKpp</t>
  </si>
  <si>
    <t>196.178.218.11</t>
  </si>
  <si>
    <t>R_12gLrd4TT818j7c</t>
  </si>
  <si>
    <t>165.51.56.188</t>
  </si>
  <si>
    <t>R_22ldv5FG4qZSrCu</t>
  </si>
  <si>
    <t>Hafedh</t>
  </si>
  <si>
    <t>41.227.171.192</t>
  </si>
  <si>
    <t>R_1Ho4OAlKTMsbeCQ</t>
  </si>
  <si>
    <t>196.178.57.24</t>
  </si>
  <si>
    <t>R_r7GSq8RuppVNbcR</t>
  </si>
  <si>
    <t>41.225.176.40</t>
  </si>
  <si>
    <t>R_0cz71ouhgbZNbEJ</t>
  </si>
  <si>
    <t xml:space="preserve">IngÃ©nieur qualitÃ© UAP </t>
  </si>
  <si>
    <t xml:space="preserve">Programmes d'Ã©tudes qui suit la tendance mondiale </t>
  </si>
  <si>
    <t xml:space="preserve">Les stages et les visites d'Ã©tudes </t>
  </si>
  <si>
    <t xml:space="preserve">barketisaber@gmail.co </t>
  </si>
  <si>
    <t>41.228.190.19</t>
  </si>
  <si>
    <t>R_3O0RokRFSxVYWaK</t>
  </si>
  <si>
    <t>77.205.68.54</t>
  </si>
  <si>
    <t>R_qEltZIhRyfTx27L</t>
  </si>
  <si>
    <t>165.225.204.213</t>
  </si>
  <si>
    <t>R_3s7eDWrj8lYZoz8</t>
  </si>
  <si>
    <t>102.158.105.69</t>
  </si>
  <si>
    <t>R_yvYDBIeBkYyz4qd</t>
  </si>
  <si>
    <t>Pixalione</t>
  </si>
  <si>
    <t>IngÃ©nieur R&amp;D</t>
  </si>
  <si>
    <t>196.178.142.38</t>
  </si>
  <si>
    <t>R_2t9y8OIKXIL9Gt0</t>
  </si>
  <si>
    <t>ayariaymen970@gmail.com</t>
  </si>
  <si>
    <t>94.18.217.74</t>
  </si>
  <si>
    <t>R_1ohV2VtgQItAqj9</t>
  </si>
  <si>
    <t>Shape A/S</t>
  </si>
  <si>
    <t>Denmark</t>
  </si>
  <si>
    <t>196.235.34.159</t>
  </si>
  <si>
    <t>R_1HaUQO0uhJE6VYl</t>
  </si>
  <si>
    <t>102.110.66.38</t>
  </si>
  <si>
    <t>R_3g5b0qAHAsWJcFa</t>
  </si>
  <si>
    <t>Mohamed Weal</t>
  </si>
  <si>
    <t>mohamedwaelmattoussi@gmail.com</t>
  </si>
  <si>
    <t>Jumia</t>
  </si>
  <si>
    <t xml:space="preserve">Designer </t>
  </si>
  <si>
    <t>197.1.42.73</t>
  </si>
  <si>
    <t>R_1KqZ7pvVBY9sPtu</t>
  </si>
  <si>
    <t>197.2.102.18</t>
  </si>
  <si>
    <t>R_YSOJxBhE84O0wq5</t>
  </si>
  <si>
    <t>196.203.175.138</t>
  </si>
  <si>
    <t>R_3MECW7dCs4Z0gqS</t>
  </si>
  <si>
    <t>R_1InmBdxJBRlvMMW</t>
  </si>
  <si>
    <t>Wadii</t>
  </si>
  <si>
    <t>102.108.49.68</t>
  </si>
  <si>
    <t>R_2Vej2MVI7AozBfj</t>
  </si>
  <si>
    <t>197.240.17.174</t>
  </si>
  <si>
    <t>R_2OHmtFuXwyf3Abi</t>
  </si>
  <si>
    <t>Liwa</t>
  </si>
  <si>
    <t>ODDO-BHF</t>
  </si>
  <si>
    <t>DevOps Engineer</t>
  </si>
  <si>
    <t>196.235.43.214</t>
  </si>
  <si>
    <t>R_2BbV0gL9yIN7Bjg</t>
  </si>
  <si>
    <t>196.235.171.159</t>
  </si>
  <si>
    <t>R_WD5WvKiHzsbhDgd</t>
  </si>
  <si>
    <t>196.225.79.226</t>
  </si>
  <si>
    <t>R_1iljECkcuvE9k5M</t>
  </si>
  <si>
    <t>197.238.97.204</t>
  </si>
  <si>
    <t>R_1lfnAKFSemoqniU</t>
  </si>
  <si>
    <t>197.0.63.87</t>
  </si>
  <si>
    <t>R_21cUYbVFhRPpbL4</t>
  </si>
  <si>
    <t>ALD Automotive</t>
  </si>
  <si>
    <t>IT business analyst</t>
  </si>
  <si>
    <t>Spain</t>
  </si>
  <si>
    <t>185.246.30.182</t>
  </si>
  <si>
    <t>R_2CUorNf2kmjxs80</t>
  </si>
  <si>
    <t>196.179.169.238</t>
  </si>
  <si>
    <t>R_2cuColyBFBwrAFz</t>
  </si>
  <si>
    <t>197.27.30.119</t>
  </si>
  <si>
    <t>R_33xPdRaVkXRdHLS</t>
  </si>
  <si>
    <t>41.224.62.82</t>
  </si>
  <si>
    <t>R_1KeVujDP7lL5Oc2</t>
  </si>
  <si>
    <t>196.232.162.120</t>
  </si>
  <si>
    <t>R_3Dbf9DiTFMODOvE</t>
  </si>
  <si>
    <t>2.48.53.183</t>
  </si>
  <si>
    <t>R_BPc7jv7ZRu8GcBr</t>
  </si>
  <si>
    <t>41.225.141.231</t>
  </si>
  <si>
    <t>R_3qJr6c1scLS0eeQ</t>
  </si>
  <si>
    <t>T4ulabs</t>
  </si>
  <si>
    <t>DÃ©veloppeur flutter</t>
  </si>
  <si>
    <t>197.240.40.111</t>
  </si>
  <si>
    <t>R_1HpFIInmcnwHbIn</t>
  </si>
  <si>
    <t>95.157.48.77</t>
  </si>
  <si>
    <t>R_2v2LvZnPOcqDgZM</t>
  </si>
  <si>
    <t>197.25.199.231</t>
  </si>
  <si>
    <t>R_2VmPwHTzukr78ME</t>
  </si>
  <si>
    <t>212.201.42.54</t>
  </si>
  <si>
    <t>R_4OsBwkzrfIftjCF</t>
  </si>
  <si>
    <t>197.3.95.162</t>
  </si>
  <si>
    <t>R_1KrR4RcTnjLxA4t</t>
  </si>
  <si>
    <t>41.225.99.59</t>
  </si>
  <si>
    <t>R_ysdU8HubW1RIQMN</t>
  </si>
  <si>
    <t xml:space="preserve">Fulfillment  bridge </t>
  </si>
  <si>
    <t xml:space="preserve">Business technology  engineer </t>
  </si>
  <si>
    <t xml:space="preserve">I was engaged deeply in the business logic and finance </t>
  </si>
  <si>
    <t>Courses</t>
  </si>
  <si>
    <t>Instructors</t>
  </si>
  <si>
    <t>Esprit website</t>
  </si>
  <si>
    <t>Tutors</t>
  </si>
  <si>
    <t>Subjects</t>
  </si>
  <si>
    <t>46.114.90.160</t>
  </si>
  <si>
    <t>R_3maanjc2z0p1ZXJ</t>
  </si>
  <si>
    <t>ONCARE</t>
  </si>
  <si>
    <t xml:space="preserve">FullStack developer </t>
  </si>
  <si>
    <t xml:space="preserve">Variety </t>
  </si>
  <si>
    <t xml:space="preserve">Ambiance </t>
  </si>
  <si>
    <t>BALLY</t>
  </si>
  <si>
    <t>Sidi Boubacar</t>
  </si>
  <si>
    <t>BEN HAJ</t>
  </si>
  <si>
    <t>TELMOUDI</t>
  </si>
  <si>
    <t>MAZHOUD</t>
  </si>
  <si>
    <t>Ferdaws</t>
  </si>
  <si>
    <t>Souhaib</t>
  </si>
  <si>
    <t>OUERTATANI</t>
  </si>
  <si>
    <t>YOUSFI</t>
  </si>
  <si>
    <t>KHIRI</t>
  </si>
  <si>
    <t>DOUIK</t>
  </si>
  <si>
    <t>MANAA</t>
  </si>
  <si>
    <t>YAHIAOUI</t>
  </si>
  <si>
    <t>Elmahdi</t>
  </si>
  <si>
    <t>Ghayth</t>
  </si>
  <si>
    <t>MOUAFEK</t>
  </si>
  <si>
    <t>AMRANI</t>
  </si>
  <si>
    <t>Selma</t>
  </si>
  <si>
    <t>ZNINA</t>
  </si>
  <si>
    <t>HELLEL</t>
  </si>
  <si>
    <t>SAKOUHI</t>
  </si>
  <si>
    <t>Mouna</t>
  </si>
  <si>
    <t>Leila</t>
  </si>
  <si>
    <t>BEN HMED</t>
  </si>
  <si>
    <t>JAZI</t>
  </si>
  <si>
    <t>SONNI</t>
  </si>
  <si>
    <t>Seddiki</t>
  </si>
  <si>
    <t>Inès Houbaiba</t>
  </si>
  <si>
    <t>KAHLANI</t>
  </si>
  <si>
    <t>Achref El Mansour</t>
  </si>
  <si>
    <t>MECHERGUI</t>
  </si>
  <si>
    <t>FERAH</t>
  </si>
  <si>
    <t>Mohamed Radhwen</t>
  </si>
  <si>
    <t>HMID</t>
  </si>
  <si>
    <t>AKAICHI</t>
  </si>
  <si>
    <t>Naïm</t>
  </si>
  <si>
    <t>MAAREF</t>
  </si>
  <si>
    <t>BESSIOUD</t>
  </si>
  <si>
    <t>HTIOUECH</t>
  </si>
  <si>
    <t>MEHREZ</t>
  </si>
  <si>
    <t>ROKBANI</t>
  </si>
  <si>
    <t>CHARGUI</t>
  </si>
  <si>
    <t>AZAK</t>
  </si>
  <si>
    <t>Rhym</t>
  </si>
  <si>
    <t>BEN GHAZI</t>
  </si>
  <si>
    <t>BEN JEMIA</t>
  </si>
  <si>
    <t>Farhat</t>
  </si>
  <si>
    <t>Chedi Amir</t>
  </si>
  <si>
    <t>CHARNI</t>
  </si>
  <si>
    <t>HAFDHI</t>
  </si>
  <si>
    <t>JARDAK</t>
  </si>
  <si>
    <t>Maryam</t>
  </si>
  <si>
    <t>KHLIF</t>
  </si>
  <si>
    <t>LAMINE</t>
  </si>
  <si>
    <t>Sejir</t>
  </si>
  <si>
    <t>MERGHENI</t>
  </si>
  <si>
    <t>MOUJEHED</t>
  </si>
  <si>
    <t>Sihem</t>
  </si>
  <si>
    <t>NASRAOUI EP MAZOUZ</t>
  </si>
  <si>
    <t>ARNOUT</t>
  </si>
  <si>
    <t>Hideya</t>
  </si>
  <si>
    <t>CHETOUANE</t>
  </si>
  <si>
    <t>Nessim</t>
  </si>
  <si>
    <t>M'NASSRI</t>
  </si>
  <si>
    <t>CHEMSI</t>
  </si>
  <si>
    <t>MOKHTARI</t>
  </si>
  <si>
    <t>Hamed</t>
  </si>
  <si>
    <t>Amenallah</t>
  </si>
  <si>
    <t>SWII</t>
  </si>
  <si>
    <t>MASGHOUNI</t>
  </si>
  <si>
    <t>REJEB</t>
  </si>
  <si>
    <t>MAAROUFI OUJI</t>
  </si>
  <si>
    <t>BEN TEKAYA</t>
  </si>
  <si>
    <t>Salsabil</t>
  </si>
  <si>
    <t>BOUGUEZZI</t>
  </si>
  <si>
    <t>Mohamed Hbib</t>
  </si>
  <si>
    <t>Ragheb</t>
  </si>
  <si>
    <t>Yathreb</t>
  </si>
  <si>
    <t>BEN DAHMEN</t>
  </si>
  <si>
    <t>Adel</t>
  </si>
  <si>
    <t>Mondher</t>
  </si>
  <si>
    <t>GUISSI</t>
  </si>
  <si>
    <t>DABBAR</t>
  </si>
  <si>
    <t>CHAMMAKHI</t>
  </si>
  <si>
    <t>NEJMAOUI</t>
  </si>
  <si>
    <t>BELFEKI</t>
  </si>
  <si>
    <t>Thamer</t>
  </si>
  <si>
    <t>EDABBAR</t>
  </si>
  <si>
    <t>Raouf</t>
  </si>
  <si>
    <t>HNAIEN</t>
  </si>
  <si>
    <t>GRITLI</t>
  </si>
  <si>
    <t>Heifa</t>
  </si>
  <si>
    <t>GHARRED</t>
  </si>
  <si>
    <t>ESB</t>
  </si>
  <si>
    <t>ESPRIT Engineering</t>
  </si>
  <si>
    <t>Bachelor</t>
  </si>
  <si>
    <t>102.157.76.230</t>
  </si>
  <si>
    <t>R_1Nzjmu2qx3VV7ya</t>
  </si>
  <si>
    <t>Vermeg</t>
  </si>
  <si>
    <t xml:space="preserve">Junior business analyst </t>
  </si>
  <si>
    <t xml:space="preserve">Alternance </t>
  </si>
  <si>
    <t>Suivi de programmes actuels</t>
  </si>
  <si>
    <t xml:space="preserve">La disponibilitÃ© des enseignants </t>
  </si>
  <si>
    <t xml:space="preserve">Le programme d'Ã©tudes </t>
  </si>
  <si>
    <t xml:space="preserve">Ykandara@vermeg.com </t>
  </si>
  <si>
    <t>90.115.23.122</t>
  </si>
  <si>
    <t>R_1IF9Fy4kEw6DRSa</t>
  </si>
  <si>
    <t>196.235.21.47</t>
  </si>
  <si>
    <t>R_3EtniTEfCljuoap</t>
  </si>
  <si>
    <t>sagemcom</t>
  </si>
  <si>
    <t>IT system engineer</t>
  </si>
  <si>
    <t>Austria</t>
  </si>
  <si>
    <t>Parents wanted me to pursue my education.</t>
  </si>
  <si>
    <t>Abroad opportunities</t>
  </si>
  <si>
    <t>its community</t>
  </si>
  <si>
    <t>Continuously update the curriculum and the facility</t>
  </si>
  <si>
    <t xml:space="preserve">DEVOPS culture </t>
  </si>
  <si>
    <t>197.14.217.131</t>
  </si>
  <si>
    <t>R_1mXDS4c5hm6NUkH</t>
  </si>
  <si>
    <t>Numeryx</t>
  </si>
  <si>
    <t>IngÃ©nieur Ã©tudes et dÃ©veloppement</t>
  </si>
  <si>
    <t>160.159.85.158</t>
  </si>
  <si>
    <t>R_2BnyN9h3NDEogJP</t>
  </si>
  <si>
    <t>BinitNS</t>
  </si>
  <si>
    <t>DÃ©veloppeur BI l C#</t>
  </si>
  <si>
    <t>197.240.21.144</t>
  </si>
  <si>
    <t>R_1EdsRogpsKr5adF</t>
  </si>
  <si>
    <t>197.20.54.113</t>
  </si>
  <si>
    <t>R_22y2VSkaJZhhdQ5</t>
  </si>
  <si>
    <t>102.168.2.95</t>
  </si>
  <si>
    <t>R_2eUThk05fvDBQWP</t>
  </si>
  <si>
    <t>Randa</t>
  </si>
  <si>
    <t xml:space="preserve">IngÃ©nieur maintenance </t>
  </si>
  <si>
    <t xml:space="preserve">RÃ©putation du diplÃ´me </t>
  </si>
  <si>
    <t xml:space="preserve">Polyvalence du profil </t>
  </si>
  <si>
    <t xml:space="preserve">CoÃ»t de la formation </t>
  </si>
  <si>
    <t xml:space="preserve">Les stages </t>
  </si>
  <si>
    <t xml:space="preserve">Le professionnalisme </t>
  </si>
  <si>
    <t>Nouveaux logiciels</t>
  </si>
  <si>
    <t xml:space="preserve">anouar.gabsi@outlook.com </t>
  </si>
  <si>
    <t xml:space="preserve">Hammamet </t>
  </si>
  <si>
    <t xml:space="preserve">AccroÃ®tre la rÃ©putation de l'Ã©tablissement </t>
  </si>
  <si>
    <t>197.27.73.86</t>
  </si>
  <si>
    <t>R_3PovRUTYZ6dkYFo</t>
  </si>
  <si>
    <t xml:space="preserve">DevOps engineer </t>
  </si>
  <si>
    <t xml:space="preserve">Internships </t>
  </si>
  <si>
    <t xml:space="preserve">Doctors instead of teachers </t>
  </si>
  <si>
    <t>197.240.15.27</t>
  </si>
  <si>
    <t>R_2WvthgELsXT33uF</t>
  </si>
  <si>
    <t>41.227.164.27</t>
  </si>
  <si>
    <t>R_3paL1poTuo6IV44</t>
  </si>
  <si>
    <t>esprit</t>
  </si>
  <si>
    <t xml:space="preserve">enseignant  </t>
  </si>
  <si>
    <t>102.152.153.239</t>
  </si>
  <si>
    <t>R_cvAjXPLzc96tVId</t>
  </si>
  <si>
    <t>196.229.101.151</t>
  </si>
  <si>
    <t>R_126dmKdUVmMso4P</t>
  </si>
  <si>
    <t>197.31.108.147</t>
  </si>
  <si>
    <t>R_1K1jR2WJLrv7dXl</t>
  </si>
  <si>
    <t>197.30.211.76</t>
  </si>
  <si>
    <t>R_XzZEtKaoO5cU26l</t>
  </si>
  <si>
    <t>ReadyTo Tek</t>
  </si>
  <si>
    <t>Unity Developer</t>
  </si>
  <si>
    <t>money</t>
  </si>
  <si>
    <t>education program</t>
  </si>
  <si>
    <t>entering fee</t>
  </si>
  <si>
    <t>add more certifications</t>
  </si>
  <si>
    <t xml:space="preserve">nothing from you thank you very much </t>
  </si>
  <si>
    <t xml:space="preserve">you can't fix shattered glass you need to replace it is all I can say </t>
  </si>
  <si>
    <t>197.10.124.48</t>
  </si>
  <si>
    <t>R_u3KKUF6ULJEzChP</t>
  </si>
  <si>
    <t>Prosperus</t>
  </si>
  <si>
    <t>Developper</t>
  </si>
  <si>
    <t>suivi de marchÃ© de travail</t>
  </si>
  <si>
    <t>bonne exploitation des profs</t>
  </si>
  <si>
    <t>researchs</t>
  </si>
  <si>
    <t>41.226.11.248</t>
  </si>
  <si>
    <t>R_2SksPx6GsJ8YGzp</t>
  </si>
  <si>
    <t>174.4.0.65</t>
  </si>
  <si>
    <t>R_vDBrBi287XncPlv</t>
  </si>
  <si>
    <t>196.226.207.68</t>
  </si>
  <si>
    <t>R_XTWY3U3KumhvnC9</t>
  </si>
  <si>
    <t xml:space="preserve">Univers Working Zone </t>
  </si>
  <si>
    <t xml:space="preserve">general manager </t>
  </si>
  <si>
    <t>196.231.146.28</t>
  </si>
  <si>
    <t>R_bEPE3gIa3gfGTxT</t>
  </si>
  <si>
    <t xml:space="preserve">je travaille Ã  temps plein </t>
  </si>
  <si>
    <t xml:space="preserve">chimicouleur emballage mÃ©tallique </t>
  </si>
  <si>
    <t xml:space="preserve">ingÃ©nieur maintenance </t>
  </si>
  <si>
    <t>196.234.232.77</t>
  </si>
  <si>
    <t>R_ROxKUK1qvfoxhZf</t>
  </si>
  <si>
    <t>R_Wv41k6kDV8egzjH</t>
  </si>
  <si>
    <t>DÃ©veloppeur. Net</t>
  </si>
  <si>
    <t>196.235.81.128</t>
  </si>
  <si>
    <t>R_9RVRM496rTg3Us1</t>
  </si>
  <si>
    <t>196.178.19.210</t>
  </si>
  <si>
    <t>R_3hcqfSR4KbL9l2M</t>
  </si>
  <si>
    <t>196.228.150.121</t>
  </si>
  <si>
    <t>R_3n8y2BVrOaPu8QA</t>
  </si>
  <si>
    <t>102.27.243.130</t>
  </si>
  <si>
    <t>R_2Xom4wyPidnZfEx</t>
  </si>
  <si>
    <t>SociÃ©tÃ© d transformation des metaux/poulina group holding</t>
  </si>
  <si>
    <t>Responsable maintenance</t>
  </si>
  <si>
    <t>41.224.60.226</t>
  </si>
  <si>
    <t>R_2V4GbcC7SQ48uDf</t>
  </si>
  <si>
    <t>IngÃ©nÃ©ieure VOIP</t>
  </si>
  <si>
    <t>41.230.218.226</t>
  </si>
  <si>
    <t>R_2B2TZBqzzAVRsIA</t>
  </si>
  <si>
    <t>80.215.205.240</t>
  </si>
  <si>
    <t>R_1mVplYd40WURISF</t>
  </si>
  <si>
    <t>41.230.63.103</t>
  </si>
  <si>
    <t>R_1Iszv17yo2Ixg4w</t>
  </si>
  <si>
    <t>Rhis</t>
  </si>
  <si>
    <t>197.2.144.163</t>
  </si>
  <si>
    <t>R_1I5k4WpCun7nDaB</t>
  </si>
  <si>
    <t>eliteBusiness</t>
  </si>
  <si>
    <t>dÃ©veloppeur full stack</t>
  </si>
  <si>
    <t>94.252.40.10</t>
  </si>
  <si>
    <t>R_1Cw26do9xjievnW</t>
  </si>
  <si>
    <t>Talan luxembourg</t>
  </si>
  <si>
    <t xml:space="preserve">bi developper </t>
  </si>
  <si>
    <t>Luxembourg</t>
  </si>
  <si>
    <t>par recherche moi meme</t>
  </si>
  <si>
    <t>102.156.242.14</t>
  </si>
  <si>
    <t>R_1FsTqryd3IhJmaA</t>
  </si>
  <si>
    <t>Valeo tunisie</t>
  </si>
  <si>
    <t>IngÃ©rieur qualitÃ© produit</t>
  </si>
  <si>
    <t>197.238.108.75</t>
  </si>
  <si>
    <t>R_yxbiF5eJXEdGzWp</t>
  </si>
  <si>
    <t>102.158.80.202</t>
  </si>
  <si>
    <t>R_vUBYC0vZjQhq49P</t>
  </si>
  <si>
    <t>197.2.168.183</t>
  </si>
  <si>
    <t>R_D6oQNnL3PU9QOXL</t>
  </si>
  <si>
    <t>i didnt find a job yet</t>
  </si>
  <si>
    <t>Turkey</t>
  </si>
  <si>
    <t xml:space="preserve">i didnt find a job yet </t>
  </si>
  <si>
    <t>37.228.215.2</t>
  </si>
  <si>
    <t>R_3iP6fphERvBRwUD</t>
  </si>
  <si>
    <t>Facebook</t>
  </si>
  <si>
    <t xml:space="preserve">Marketing specialist </t>
  </si>
  <si>
    <t>Ireland</t>
  </si>
  <si>
    <t>envoyer candidature</t>
  </si>
  <si>
    <t>41.221.187.165</t>
  </si>
  <si>
    <t>R_2aK3uK4CWuZ3G5Y</t>
  </si>
  <si>
    <t>197.26.47.181</t>
  </si>
  <si>
    <t>R_2YmkyCRIq0ARLuD</t>
  </si>
  <si>
    <t>196.234.8.68</t>
  </si>
  <si>
    <t>R_1QsbP24UJZcsBGV</t>
  </si>
  <si>
    <t>179.246.222.17</t>
  </si>
  <si>
    <t>R_1GwdHmOSIRhRmEB</t>
  </si>
  <si>
    <t xml:space="preserve">Whirlpool </t>
  </si>
  <si>
    <t xml:space="preserve">Intern engineer </t>
  </si>
  <si>
    <t>102.156.38.133</t>
  </si>
  <si>
    <t>R_1EcAkg9diK4DCBz</t>
  </si>
  <si>
    <t>Ichrak.benh@hotmail.fr</t>
  </si>
  <si>
    <t>102.169.79.192</t>
  </si>
  <si>
    <t>R_1DSUXEDKUvOEuHf</t>
  </si>
  <si>
    <t>% Value for Money</t>
  </si>
  <si>
    <t>% Rated 5-7</t>
  </si>
  <si>
    <t>Tunisia - ESPRIT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</si>
</sst>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k"/>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u/>
      <sz val="11"/>
      <color theme="1"/>
      <name val="Calibri"/>
      <family val="2"/>
      <scheme val="minor"/>
    </font>
    <font>
      <b/>
      <sz val="10"/>
      <color theme="0"/>
      <name val="Calibri"/>
      <family val="2"/>
      <scheme val="minor"/>
    </font>
    <font>
      <b/>
      <sz val="12"/>
      <color theme="1"/>
      <name val="Calibri"/>
      <family val="2"/>
      <scheme val="minor"/>
    </font>
    <font>
      <u/>
      <sz val="11"/>
      <color theme="1"/>
      <name val="Calibri"/>
      <family val="2"/>
      <scheme val="minor"/>
    </font>
    <font>
      <i/>
      <sz val="11"/>
      <color theme="1"/>
      <name val="Calibri"/>
      <family val="2"/>
      <scheme val="minor"/>
    </font>
    <font>
      <sz val="12"/>
      <color rgb="FF000000"/>
      <name val="Calibri"/>
      <family val="2"/>
      <scheme val="minor"/>
    </font>
    <font>
      <b/>
      <sz val="12"/>
      <color rgb="FF000000"/>
      <name val="Calibri"/>
      <family val="2"/>
      <scheme val="minor"/>
    </font>
    <font>
      <b/>
      <u/>
      <sz val="12"/>
      <color theme="1"/>
      <name val="Calibri"/>
      <family val="2"/>
      <scheme val="minor"/>
    </font>
    <font>
      <sz val="11"/>
      <color theme="1"/>
      <name val="Calibri"/>
      <family val="2"/>
      <charset val="178"/>
      <scheme val="minor"/>
    </font>
    <font>
      <sz val="11"/>
      <name val="Calibri"/>
      <family val="2"/>
      <scheme val="minor"/>
    </font>
    <font>
      <sz val="12"/>
      <color theme="0"/>
      <name val="Calibri"/>
      <family val="2"/>
      <scheme val="minor"/>
    </font>
    <font>
      <b/>
      <u/>
      <sz val="10"/>
      <color theme="0"/>
      <name val="Calibri"/>
      <family val="2"/>
      <scheme val="minor"/>
    </font>
    <font>
      <sz val="10"/>
      <name val="Arial"/>
      <family val="2"/>
    </font>
    <font>
      <sz val="10"/>
      <name val="Arial"/>
      <family val="2"/>
    </font>
    <font>
      <b/>
      <u/>
      <sz val="10"/>
      <name val="Arial"/>
      <family val="2"/>
    </font>
    <font>
      <b/>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rgb="FF701427"/>
        <bgColor indexed="64"/>
      </patternFill>
    </fill>
    <fill>
      <patternFill patternType="solid">
        <fgColor indexed="4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top style="thin">
        <color indexed="64"/>
      </top>
      <bottom style="double">
        <color indexed="64"/>
      </bottom>
      <diagonal/>
    </border>
    <border>
      <left/>
      <right/>
      <top style="thin">
        <color indexed="64"/>
      </top>
      <bottom/>
      <diagonal/>
    </border>
    <border>
      <left style="thin">
        <color theme="0" tint="-0.14999847407452621"/>
      </left>
      <right style="thin">
        <color theme="0" tint="-0.14999847407452621"/>
      </right>
      <top/>
      <bottom style="thin">
        <color theme="0" tint="-0.1499984740745262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8" fillId="0" borderId="0"/>
    <xf numFmtId="0" fontId="27" fillId="0" borderId="0"/>
    <xf numFmtId="0" fontId="31" fillId="0" borderId="0"/>
  </cellStyleXfs>
  <cellXfs count="165">
    <xf numFmtId="0" fontId="0" fillId="0" borderId="0" xfId="0"/>
    <xf numFmtId="0" fontId="0" fillId="0" borderId="0" xfId="0" applyAlignment="1">
      <alignment wrapText="1"/>
    </xf>
    <xf numFmtId="0" fontId="0" fillId="0" borderId="0" xfId="0" applyAlignment="1"/>
    <xf numFmtId="22" fontId="0" fillId="0" borderId="0" xfId="0" applyNumberFormat="1" applyAlignment="1"/>
    <xf numFmtId="0" fontId="0" fillId="33" borderId="0" xfId="0" applyFill="1"/>
    <xf numFmtId="0" fontId="0" fillId="33" borderId="0" xfId="0" applyFill="1" applyBorder="1"/>
    <xf numFmtId="0" fontId="16" fillId="33" borderId="0" xfId="0" applyFont="1" applyFill="1" applyBorder="1" applyAlignment="1">
      <alignment horizontal="center"/>
    </xf>
    <xf numFmtId="0" fontId="0" fillId="33" borderId="0" xfId="0" applyFill="1" applyBorder="1" applyAlignment="1">
      <alignment horizontal="center"/>
    </xf>
    <xf numFmtId="0" fontId="16" fillId="33" borderId="0" xfId="0" applyFont="1" applyFill="1"/>
    <xf numFmtId="0" fontId="0" fillId="33" borderId="0" xfId="0" applyFill="1" applyAlignment="1">
      <alignment horizontal="center"/>
    </xf>
    <xf numFmtId="0" fontId="16" fillId="34" borderId="0" xfId="0" applyFont="1" applyFill="1"/>
    <xf numFmtId="0" fontId="0" fillId="34" borderId="0" xfId="0" applyFill="1"/>
    <xf numFmtId="0" fontId="17" fillId="33" borderId="0" xfId="0" applyFont="1" applyFill="1"/>
    <xf numFmtId="0" fontId="19" fillId="33" borderId="0" xfId="0" applyFont="1" applyFill="1"/>
    <xf numFmtId="0" fontId="16" fillId="33" borderId="10" xfId="0" applyFont="1" applyFill="1" applyBorder="1"/>
    <xf numFmtId="0" fontId="0" fillId="33" borderId="10" xfId="0" applyFill="1" applyBorder="1"/>
    <xf numFmtId="0" fontId="13" fillId="35" borderId="0" xfId="0" applyFont="1" applyFill="1"/>
    <xf numFmtId="0" fontId="20" fillId="35" borderId="0" xfId="0" applyFont="1" applyFill="1"/>
    <xf numFmtId="0" fontId="20" fillId="35" borderId="0" xfId="0" applyFont="1" applyFill="1" applyAlignment="1">
      <alignment horizontal="center"/>
    </xf>
    <xf numFmtId="0" fontId="16" fillId="33" borderId="0" xfId="0" applyFont="1" applyFill="1" applyAlignment="1">
      <alignment horizontal="left" indent="9"/>
    </xf>
    <xf numFmtId="0" fontId="16" fillId="33" borderId="0" xfId="0" applyFont="1" applyFill="1" applyAlignment="1">
      <alignment horizontal="left" indent="7"/>
    </xf>
    <xf numFmtId="0" fontId="0" fillId="33" borderId="11" xfId="0" applyFill="1" applyBorder="1" applyAlignment="1">
      <alignment horizontal="center"/>
    </xf>
    <xf numFmtId="0" fontId="21" fillId="0" borderId="11" xfId="0" applyFont="1" applyBorder="1" applyAlignment="1">
      <alignment vertical="center"/>
    </xf>
    <xf numFmtId="0" fontId="16" fillId="33" borderId="11" xfId="0" applyFont="1" applyFill="1" applyBorder="1" applyAlignment="1">
      <alignment horizontal="center"/>
    </xf>
    <xf numFmtId="9" fontId="16" fillId="33" borderId="0" xfId="43" applyFont="1" applyFill="1" applyAlignment="1">
      <alignment horizontal="center"/>
    </xf>
    <xf numFmtId="0" fontId="18" fillId="0" borderId="11" xfId="0" applyFont="1" applyBorder="1" applyAlignment="1">
      <alignment vertical="center"/>
    </xf>
    <xf numFmtId="0" fontId="16" fillId="33" borderId="0" xfId="0" applyFont="1" applyFill="1" applyAlignment="1">
      <alignment horizontal="center"/>
    </xf>
    <xf numFmtId="0" fontId="21" fillId="0" borderId="0" xfId="0" applyFont="1" applyAlignment="1">
      <alignment vertical="center"/>
    </xf>
    <xf numFmtId="0" fontId="18" fillId="33" borderId="11" xfId="0" applyFont="1" applyFill="1" applyBorder="1" applyAlignment="1">
      <alignment vertical="center"/>
    </xf>
    <xf numFmtId="9" fontId="0" fillId="33" borderId="0" xfId="43" applyFont="1" applyFill="1" applyAlignment="1">
      <alignment horizontal="center"/>
    </xf>
    <xf numFmtId="0" fontId="0" fillId="33" borderId="11" xfId="0" applyFill="1" applyBorder="1" applyAlignment="1">
      <alignment horizontal="right"/>
    </xf>
    <xf numFmtId="0" fontId="22" fillId="33" borderId="0" xfId="0" applyFont="1" applyFill="1"/>
    <xf numFmtId="0" fontId="0" fillId="33" borderId="0" xfId="0" applyFill="1" applyAlignment="1">
      <alignment horizontal="right"/>
    </xf>
    <xf numFmtId="0" fontId="0" fillId="33" borderId="11" xfId="0" applyFill="1" applyBorder="1" applyAlignment="1">
      <alignment horizontal="left"/>
    </xf>
    <xf numFmtId="0" fontId="16" fillId="33" borderId="11" xfId="0" applyFont="1" applyFill="1" applyBorder="1" applyAlignment="1">
      <alignment horizontal="left"/>
    </xf>
    <xf numFmtId="0" fontId="23" fillId="33" borderId="0" xfId="0" applyFont="1" applyFill="1"/>
    <xf numFmtId="0" fontId="16" fillId="33" borderId="12" xfId="0" applyFont="1" applyFill="1" applyBorder="1" applyAlignment="1">
      <alignment horizontal="right"/>
    </xf>
    <xf numFmtId="0" fontId="16" fillId="33" borderId="0" xfId="0" applyFont="1" applyFill="1" applyAlignment="1">
      <alignment horizontal="left" indent="10"/>
    </xf>
    <xf numFmtId="0" fontId="23" fillId="33" borderId="0" xfId="0" applyFont="1" applyFill="1" applyAlignment="1">
      <alignment horizontal="right"/>
    </xf>
    <xf numFmtId="164" fontId="0" fillId="33" borderId="11" xfId="42" applyFont="1" applyFill="1" applyBorder="1" applyAlignment="1">
      <alignment horizontal="center"/>
    </xf>
    <xf numFmtId="0" fontId="24" fillId="0" borderId="11" xfId="0" applyFont="1" applyBorder="1" applyAlignment="1">
      <alignment horizontal="left" vertical="center" indent="2"/>
    </xf>
    <xf numFmtId="0" fontId="25" fillId="0" borderId="11" xfId="0" applyFont="1" applyBorder="1" applyAlignment="1">
      <alignment horizontal="left" vertical="center" indent="2"/>
    </xf>
    <xf numFmtId="0" fontId="16" fillId="33" borderId="11" xfId="0" applyFont="1" applyFill="1" applyBorder="1" applyAlignment="1">
      <alignment horizontal="right"/>
    </xf>
    <xf numFmtId="9" fontId="16" fillId="33" borderId="0" xfId="0" applyNumberFormat="1" applyFont="1" applyFill="1" applyAlignment="1">
      <alignment horizontal="center"/>
    </xf>
    <xf numFmtId="0" fontId="26" fillId="33" borderId="0" xfId="44" applyFont="1" applyFill="1"/>
    <xf numFmtId="0" fontId="18" fillId="33" borderId="0" xfId="44" applyFill="1"/>
    <xf numFmtId="0" fontId="21" fillId="33" borderId="10" xfId="44" applyFont="1" applyFill="1" applyBorder="1"/>
    <xf numFmtId="0" fontId="27" fillId="0" borderId="10" xfId="45" applyBorder="1"/>
    <xf numFmtId="0" fontId="21" fillId="33" borderId="10" xfId="44" applyFont="1" applyFill="1" applyBorder="1" applyAlignment="1">
      <alignment horizontal="center"/>
    </xf>
    <xf numFmtId="0" fontId="28" fillId="33" borderId="0" xfId="0" applyFont="1" applyFill="1"/>
    <xf numFmtId="0" fontId="27" fillId="33" borderId="0" xfId="45" applyFill="1" applyBorder="1"/>
    <xf numFmtId="0" fontId="29" fillId="33" borderId="0" xfId="44" applyFont="1" applyFill="1"/>
    <xf numFmtId="0" fontId="22" fillId="0" borderId="0" xfId="0" applyFont="1" applyAlignment="1"/>
    <xf numFmtId="0" fontId="19" fillId="0" borderId="0" xfId="0" applyFont="1" applyAlignment="1"/>
    <xf numFmtId="0" fontId="29" fillId="33" borderId="0" xfId="44" quotePrefix="1" applyFont="1" applyFill="1" applyAlignment="1">
      <alignment horizontal="center"/>
    </xf>
    <xf numFmtId="0" fontId="17" fillId="33" borderId="0" xfId="0" applyFont="1" applyFill="1" applyAlignment="1">
      <alignment horizontal="center"/>
    </xf>
    <xf numFmtId="165" fontId="0" fillId="33" borderId="11" xfId="0" applyNumberFormat="1" applyFill="1" applyBorder="1" applyAlignment="1">
      <alignment horizontal="center"/>
    </xf>
    <xf numFmtId="164" fontId="0" fillId="0" borderId="0" xfId="42" applyFont="1" applyAlignment="1"/>
    <xf numFmtId="0" fontId="0" fillId="0" borderId="0" xfId="0" applyNumberFormat="1" applyAlignment="1"/>
    <xf numFmtId="9" fontId="0" fillId="0" borderId="0" xfId="43" applyFont="1" applyAlignment="1"/>
    <xf numFmtId="9" fontId="0" fillId="33" borderId="11" xfId="43" applyFont="1" applyFill="1" applyBorder="1" applyAlignment="1">
      <alignment horizontal="left"/>
    </xf>
    <xf numFmtId="0" fontId="16" fillId="33" borderId="0" xfId="0" applyFont="1" applyFill="1" applyBorder="1" applyAlignment="1">
      <alignment horizontal="left"/>
    </xf>
    <xf numFmtId="0" fontId="0" fillId="33" borderId="0" xfId="0" applyFont="1" applyFill="1" applyBorder="1" applyAlignment="1">
      <alignment horizontal="left"/>
    </xf>
    <xf numFmtId="165" fontId="0" fillId="33" borderId="0" xfId="0" applyNumberFormat="1" applyFill="1" applyBorder="1" applyAlignment="1">
      <alignment horizontal="center"/>
    </xf>
    <xf numFmtId="9" fontId="1" fillId="33" borderId="0" xfId="43" applyFont="1" applyFill="1" applyBorder="1" applyAlignment="1">
      <alignment horizontal="center"/>
    </xf>
    <xf numFmtId="0" fontId="18" fillId="0" borderId="0" xfId="0" applyFont="1"/>
    <xf numFmtId="0" fontId="16" fillId="33" borderId="12" xfId="0" applyFont="1" applyFill="1" applyBorder="1" applyAlignment="1">
      <alignment horizontal="left"/>
    </xf>
    <xf numFmtId="0" fontId="19" fillId="33" borderId="0" xfId="0" applyFont="1" applyFill="1" applyAlignment="1">
      <alignment horizontal="center"/>
    </xf>
    <xf numFmtId="0" fontId="16" fillId="33" borderId="0" xfId="0" applyFont="1" applyFill="1" applyBorder="1"/>
    <xf numFmtId="0" fontId="19" fillId="33" borderId="0" xfId="0" applyFont="1" applyFill="1" applyBorder="1" applyAlignment="1">
      <alignment horizontal="center"/>
    </xf>
    <xf numFmtId="9" fontId="16" fillId="33" borderId="0" xfId="43" applyFont="1" applyFill="1" applyBorder="1" applyAlignment="1">
      <alignment horizontal="center"/>
    </xf>
    <xf numFmtId="0" fontId="19" fillId="0" borderId="0" xfId="0" applyFont="1"/>
    <xf numFmtId="9" fontId="0" fillId="33" borderId="11" xfId="43" applyFont="1" applyFill="1" applyBorder="1" applyAlignment="1">
      <alignment horizontal="center"/>
    </xf>
    <xf numFmtId="9" fontId="16" fillId="33" borderId="11" xfId="43" applyFont="1" applyFill="1" applyBorder="1" applyAlignment="1">
      <alignment horizontal="center"/>
    </xf>
    <xf numFmtId="0" fontId="30" fillId="35" borderId="0" xfId="0" applyFont="1" applyFill="1" applyAlignment="1">
      <alignment horizontal="center"/>
    </xf>
    <xf numFmtId="0" fontId="18" fillId="0" borderId="11" xfId="0" quotePrefix="1" applyFont="1" applyBorder="1" applyAlignment="1">
      <alignment vertical="center"/>
    </xf>
    <xf numFmtId="0" fontId="22" fillId="0" borderId="0" xfId="0" applyFont="1"/>
    <xf numFmtId="0" fontId="16" fillId="33" borderId="0" xfId="0" applyFont="1" applyFill="1" applyBorder="1" applyAlignment="1">
      <alignment horizontal="right"/>
    </xf>
    <xf numFmtId="0" fontId="14" fillId="33" borderId="0" xfId="0" applyFont="1" applyFill="1"/>
    <xf numFmtId="0" fontId="28" fillId="33" borderId="0" xfId="0" applyFont="1" applyFill="1" applyAlignment="1">
      <alignment horizontal="left"/>
    </xf>
    <xf numFmtId="165" fontId="28" fillId="33" borderId="0" xfId="0" applyNumberFormat="1" applyFont="1" applyFill="1" applyAlignment="1">
      <alignment horizontal="center"/>
    </xf>
    <xf numFmtId="0" fontId="0" fillId="33" borderId="0" xfId="0" applyFill="1" applyAlignment="1">
      <alignment horizontal="left"/>
    </xf>
    <xf numFmtId="0" fontId="21" fillId="33" borderId="0" xfId="44" applyFont="1" applyFill="1" applyBorder="1"/>
    <xf numFmtId="0" fontId="18" fillId="33" borderId="0" xfId="44" applyFill="1" applyBorder="1" applyAlignment="1">
      <alignment horizontal="center"/>
    </xf>
    <xf numFmtId="9" fontId="0" fillId="33" borderId="11" xfId="42" applyNumberFormat="1" applyFont="1" applyFill="1" applyBorder="1" applyAlignment="1">
      <alignment horizontal="center"/>
    </xf>
    <xf numFmtId="2" fontId="0" fillId="33" borderId="0" xfId="42" applyNumberFormat="1" applyFont="1" applyFill="1" applyAlignment="1">
      <alignment horizontal="center"/>
    </xf>
    <xf numFmtId="2" fontId="0" fillId="33" borderId="0" xfId="0" applyNumberFormat="1" applyFill="1" applyAlignment="1">
      <alignment horizontal="center"/>
    </xf>
    <xf numFmtId="9" fontId="1" fillId="33" borderId="0" xfId="43" applyFont="1" applyFill="1" applyAlignment="1">
      <alignment horizontal="center"/>
    </xf>
    <xf numFmtId="0" fontId="21" fillId="0" borderId="0" xfId="0" applyFont="1" applyBorder="1" applyAlignment="1">
      <alignment vertical="center"/>
    </xf>
    <xf numFmtId="165" fontId="0" fillId="33" borderId="0" xfId="0" applyNumberFormat="1" applyFill="1" applyAlignment="1">
      <alignment horizontal="center"/>
    </xf>
    <xf numFmtId="165" fontId="0" fillId="33" borderId="11" xfId="42" applyNumberFormat="1" applyFont="1" applyFill="1" applyBorder="1" applyAlignment="1">
      <alignment horizontal="center"/>
    </xf>
    <xf numFmtId="165" fontId="0" fillId="33" borderId="0" xfId="42" applyNumberFormat="1" applyFont="1" applyFill="1" applyAlignment="1">
      <alignment horizontal="center"/>
    </xf>
    <xf numFmtId="0" fontId="18" fillId="0" borderId="0" xfId="0" applyFont="1" applyBorder="1" applyAlignment="1">
      <alignment vertical="center"/>
    </xf>
    <xf numFmtId="0" fontId="0" fillId="33" borderId="11" xfId="0" applyFill="1" applyBorder="1"/>
    <xf numFmtId="0" fontId="18" fillId="33" borderId="0" xfId="0" applyFont="1" applyFill="1" applyBorder="1" applyAlignment="1">
      <alignment vertical="center"/>
    </xf>
    <xf numFmtId="0" fontId="31" fillId="0" borderId="0" xfId="46"/>
    <xf numFmtId="167" fontId="32" fillId="0" borderId="0" xfId="46" applyNumberFormat="1" applyFont="1"/>
    <xf numFmtId="9" fontId="31" fillId="0" borderId="0" xfId="46" applyNumberFormat="1"/>
    <xf numFmtId="9" fontId="31" fillId="0" borderId="0" xfId="43" applyFont="1"/>
    <xf numFmtId="0" fontId="32" fillId="0" borderId="0" xfId="46" applyFont="1"/>
    <xf numFmtId="0" fontId="33" fillId="0" borderId="0" xfId="46" applyFont="1"/>
    <xf numFmtId="0" fontId="33" fillId="0" borderId="13" xfId="46" applyFont="1" applyBorder="1"/>
    <xf numFmtId="0" fontId="33" fillId="0" borderId="0" xfId="46" applyFont="1" applyBorder="1"/>
    <xf numFmtId="0" fontId="31" fillId="36" borderId="0" xfId="46" applyFill="1"/>
    <xf numFmtId="0" fontId="34" fillId="36" borderId="0" xfId="46" applyFont="1" applyFill="1"/>
    <xf numFmtId="9" fontId="31" fillId="0" borderId="0" xfId="46" applyNumberFormat="1" applyFont="1"/>
    <xf numFmtId="167" fontId="31" fillId="0" borderId="0" xfId="46" applyNumberFormat="1"/>
    <xf numFmtId="0" fontId="31" fillId="0" borderId="13" xfId="46" applyBorder="1"/>
    <xf numFmtId="9" fontId="31" fillId="0" borderId="13" xfId="46" applyNumberFormat="1" applyBorder="1"/>
    <xf numFmtId="0" fontId="34" fillId="0" borderId="0" xfId="46" applyFont="1"/>
    <xf numFmtId="0" fontId="31" fillId="0" borderId="0" xfId="46" applyFont="1"/>
    <xf numFmtId="0" fontId="34" fillId="0" borderId="13" xfId="46" applyFont="1" applyBorder="1"/>
    <xf numFmtId="167" fontId="32" fillId="0" borderId="13" xfId="46" applyNumberFormat="1" applyFont="1" applyBorder="1"/>
    <xf numFmtId="9" fontId="33" fillId="0" borderId="0" xfId="46" applyNumberFormat="1" applyFont="1" applyBorder="1"/>
    <xf numFmtId="0" fontId="31" fillId="0" borderId="0" xfId="46" applyBorder="1"/>
    <xf numFmtId="9" fontId="31" fillId="0" borderId="0" xfId="46" applyNumberFormat="1" applyBorder="1"/>
    <xf numFmtId="9" fontId="31" fillId="0" borderId="0" xfId="43" applyFont="1" applyBorder="1"/>
    <xf numFmtId="9" fontId="31" fillId="36" borderId="0" xfId="46" applyNumberFormat="1" applyFill="1"/>
    <xf numFmtId="167" fontId="31" fillId="0" borderId="0" xfId="46" applyNumberFormat="1" applyFont="1"/>
    <xf numFmtId="0" fontId="34" fillId="0" borderId="0" xfId="46" applyFont="1" applyBorder="1"/>
    <xf numFmtId="167" fontId="31" fillId="0" borderId="13" xfId="46" applyNumberFormat="1" applyFont="1" applyBorder="1"/>
    <xf numFmtId="167" fontId="31" fillId="0" borderId="0" xfId="46" applyNumberFormat="1" applyFont="1" applyBorder="1"/>
    <xf numFmtId="0" fontId="31" fillId="0" borderId="14" xfId="46" applyBorder="1"/>
    <xf numFmtId="167" fontId="31" fillId="0" borderId="14" xfId="46" applyNumberFormat="1" applyFont="1" applyBorder="1"/>
    <xf numFmtId="168" fontId="31" fillId="0" borderId="0" xfId="46" applyNumberFormat="1" applyFont="1"/>
    <xf numFmtId="169" fontId="31" fillId="0" borderId="0" xfId="46" applyNumberFormat="1" applyFont="1" applyBorder="1"/>
    <xf numFmtId="9" fontId="31" fillId="0" borderId="13" xfId="43" applyFont="1" applyBorder="1"/>
    <xf numFmtId="169" fontId="31" fillId="0" borderId="0" xfId="46" applyNumberFormat="1" applyFont="1"/>
    <xf numFmtId="0" fontId="0" fillId="0" borderId="0" xfId="0" applyFill="1"/>
    <xf numFmtId="167" fontId="31" fillId="0" borderId="0" xfId="43" applyNumberFormat="1" applyFont="1"/>
    <xf numFmtId="0" fontId="0" fillId="33" borderId="0" xfId="0" applyFill="1" applyBorder="1" applyAlignment="1">
      <alignment horizontal="right"/>
    </xf>
    <xf numFmtId="0" fontId="0" fillId="33" borderId="0" xfId="0" applyFill="1" applyBorder="1" applyAlignment="1">
      <alignment horizontal="left"/>
    </xf>
    <xf numFmtId="11" fontId="0" fillId="0" borderId="0" xfId="0" applyNumberFormat="1"/>
    <xf numFmtId="14" fontId="0" fillId="0" borderId="0" xfId="0" applyNumberFormat="1"/>
    <xf numFmtId="16" fontId="0" fillId="0" borderId="0" xfId="0" applyNumberFormat="1" applyAlignment="1"/>
    <xf numFmtId="17" fontId="0" fillId="0" borderId="0" xfId="0" applyNumberFormat="1" applyAlignment="1"/>
    <xf numFmtId="3" fontId="0" fillId="0" borderId="0" xfId="0" applyNumberFormat="1"/>
    <xf numFmtId="165" fontId="28" fillId="33" borderId="0" xfId="0" applyNumberFormat="1" applyFont="1" applyFill="1" applyBorder="1" applyAlignment="1">
      <alignment horizontal="center"/>
    </xf>
    <xf numFmtId="0" fontId="14" fillId="33" borderId="0" xfId="0" applyFont="1" applyFill="1" applyBorder="1"/>
    <xf numFmtId="9" fontId="0" fillId="33" borderId="0" xfId="43" applyFont="1" applyFill="1" applyBorder="1" applyAlignment="1">
      <alignment horizontal="center"/>
    </xf>
    <xf numFmtId="9" fontId="16" fillId="33" borderId="0" xfId="0" applyNumberFormat="1" applyFont="1" applyFill="1" applyBorder="1" applyAlignment="1">
      <alignment horizontal="center"/>
    </xf>
    <xf numFmtId="165" fontId="0" fillId="33" borderId="15" xfId="42" applyNumberFormat="1" applyFont="1" applyFill="1" applyBorder="1" applyAlignment="1">
      <alignment horizontal="center"/>
    </xf>
    <xf numFmtId="0" fontId="16" fillId="33" borderId="0" xfId="0" applyFont="1" applyFill="1" applyBorder="1" applyAlignment="1">
      <alignment horizontal="left" indent="7"/>
    </xf>
    <xf numFmtId="9" fontId="0" fillId="33" borderId="0" xfId="42" applyNumberFormat="1" applyFont="1" applyFill="1" applyBorder="1" applyAlignment="1">
      <alignment horizontal="center"/>
    </xf>
    <xf numFmtId="2" fontId="0" fillId="33" borderId="0" xfId="42" applyNumberFormat="1" applyFont="1" applyFill="1" applyBorder="1" applyAlignment="1">
      <alignment horizontal="center"/>
    </xf>
    <xf numFmtId="2" fontId="0" fillId="33" borderId="0" xfId="0" applyNumberFormat="1" applyFill="1" applyBorder="1" applyAlignment="1">
      <alignment horizontal="center"/>
    </xf>
    <xf numFmtId="165" fontId="0" fillId="33" borderId="0" xfId="42" applyNumberFormat="1" applyFont="1" applyFill="1" applyBorder="1" applyAlignment="1">
      <alignment horizontal="center"/>
    </xf>
    <xf numFmtId="0" fontId="0" fillId="34" borderId="0" xfId="0" applyFill="1" applyBorder="1"/>
    <xf numFmtId="22" fontId="0" fillId="0" borderId="0" xfId="0" applyNumberFormat="1"/>
    <xf numFmtId="17" fontId="0" fillId="0" borderId="0" xfId="0" applyNumberFormat="1"/>
    <xf numFmtId="166" fontId="0" fillId="33" borderId="0" xfId="43" applyNumberFormat="1" applyFont="1" applyFill="1" applyAlignment="1">
      <alignment horizontal="center"/>
    </xf>
    <xf numFmtId="16" fontId="0" fillId="0" borderId="0" xfId="0" applyNumberFormat="1"/>
    <xf numFmtId="0" fontId="0" fillId="33" borderId="0" xfId="0" applyFill="1" applyAlignment="1">
      <alignment wrapText="1"/>
    </xf>
    <xf numFmtId="0" fontId="16" fillId="33" borderId="0" xfId="0" applyFont="1" applyFill="1" applyAlignment="1">
      <alignment horizontal="left" wrapText="1"/>
    </xf>
    <xf numFmtId="0" fontId="16" fillId="33" borderId="0" xfId="0" applyFont="1" applyFill="1" applyAlignment="1">
      <alignment horizontal="center" wrapText="1"/>
    </xf>
    <xf numFmtId="0" fontId="19" fillId="33" borderId="0" xfId="0" applyFont="1" applyFill="1" applyBorder="1" applyAlignment="1">
      <alignment horizontal="center" wrapText="1"/>
    </xf>
    <xf numFmtId="0" fontId="0" fillId="33" borderId="0" xfId="0" applyFill="1" applyBorder="1" applyAlignment="1">
      <alignment wrapText="1"/>
    </xf>
    <xf numFmtId="0" fontId="0" fillId="33" borderId="11" xfId="0" applyFill="1" applyBorder="1" applyAlignment="1">
      <alignment horizontal="right" wrapText="1"/>
    </xf>
    <xf numFmtId="0" fontId="0" fillId="33" borderId="11" xfId="0" applyFill="1" applyBorder="1" applyAlignment="1">
      <alignment horizontal="center" wrapText="1"/>
    </xf>
    <xf numFmtId="0" fontId="0" fillId="33" borderId="0" xfId="0" applyFill="1" applyBorder="1" applyAlignment="1">
      <alignment horizontal="center" wrapText="1"/>
    </xf>
    <xf numFmtId="0" fontId="16" fillId="33" borderId="12" xfId="0" applyFont="1" applyFill="1" applyBorder="1" applyAlignment="1">
      <alignment horizontal="right" wrapText="1"/>
    </xf>
    <xf numFmtId="0" fontId="16" fillId="33" borderId="11" xfId="0" applyFont="1" applyFill="1" applyBorder="1" applyAlignment="1">
      <alignment horizontal="center" wrapText="1"/>
    </xf>
    <xf numFmtId="0" fontId="16" fillId="33" borderId="0" xfId="0" applyFont="1" applyFill="1" applyBorder="1" applyAlignment="1">
      <alignment horizontal="center" wrapText="1"/>
    </xf>
    <xf numFmtId="0" fontId="16" fillId="33" borderId="0" xfId="0" applyFont="1" applyFill="1" applyBorder="1" applyAlignment="1">
      <alignment horizontal="right" wrapText="1"/>
    </xf>
    <xf numFmtId="9" fontId="16" fillId="33" borderId="0" xfId="43" applyFont="1" applyFill="1" applyBorder="1" applyAlignment="1">
      <alignment horizont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2 2" xfId="45" xr:uid="{00000000-0005-0000-0000-000027000000}"/>
    <cellStyle name="Normal 3" xfId="46" xr:uid="{00000000-0005-0000-0000-00002800000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theme="0"/>
        </patternFill>
      </fill>
    </dxf>
    <dxf>
      <font>
        <color rgb="FFC00000"/>
      </font>
      <fill>
        <patternFill patternType="solid">
          <bgColor theme="0"/>
        </patternFill>
      </fill>
    </dxf>
    <dxf>
      <font>
        <color rgb="FF00B050"/>
      </font>
      <fill>
        <patternFill>
          <bgColor theme="0"/>
        </patternFill>
      </fill>
    </dxf>
    <dxf>
      <font>
        <color rgb="FFC00000"/>
      </font>
      <fill>
        <patternFill patternType="solid">
          <bgColor theme="0"/>
        </patternFill>
      </fill>
    </dxf>
    <dxf>
      <font>
        <color rgb="FF00B050"/>
      </font>
      <fill>
        <patternFill>
          <bgColor theme="0"/>
        </patternFill>
      </fill>
    </dxf>
    <dxf>
      <font>
        <color rgb="FFC00000"/>
      </font>
      <fill>
        <patternFill patternType="solid">
          <bgColor theme="0"/>
        </patternFill>
      </fill>
    </dxf>
    <dxf>
      <font>
        <color rgb="FF00B050"/>
      </font>
      <fill>
        <patternFill>
          <bgColor theme="0"/>
        </patternFill>
      </fill>
    </dxf>
    <dxf>
      <font>
        <color rgb="FFC0000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'L.E.K. Analysis'!$B$5:$E$5</c:f>
              <c:strCache>
                <c:ptCount val="4"/>
                <c:pt idx="0">
                  <c:v>Superior Technicians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'L.E.K. Analysis'!$F$4:$J$4</c:f>
              <c:numCache>
                <c:formatCode>General</c:formatCode>
                <c:ptCount val="5"/>
                <c:pt idx="0">
                  <c:v>2013</c:v>
                </c:pt>
                <c:pt idx="1">
                  <c:v>2014</c:v>
                </c:pt>
                <c:pt idx="2">
                  <c:v>2015</c:v>
                </c:pt>
                <c:pt idx="3">
                  <c:v>2016</c:v>
                </c:pt>
                <c:pt idx="4">
                  <c:v>2017</c:v>
                </c:pt>
              </c:numCache>
            </c:numRef>
          </c:cat>
          <c:val>
            <c:numRef>
              <c:f>'L.E.K. Analysis'!$F$5:$J$5</c:f>
              <c:numCache>
                <c:formatCode>#,##0;\(#,##0\);\-</c:formatCode>
                <c:ptCount val="5"/>
                <c:pt idx="0">
                  <c:v>12160</c:v>
                </c:pt>
                <c:pt idx="1">
                  <c:v>13346</c:v>
                </c:pt>
                <c:pt idx="2">
                  <c:v>15593</c:v>
                </c:pt>
                <c:pt idx="3">
                  <c:v>15409</c:v>
                </c:pt>
                <c:pt idx="4">
                  <c:v>15762</c:v>
                </c:pt>
              </c:numCache>
            </c:numRef>
          </c:val>
          <c:extLst>
            <c:ext xmlns:c16="http://schemas.microsoft.com/office/drawing/2014/chart" uri="{C3380CC4-5D6E-409C-BE32-E72D297353CC}">
              <c16:uniqueId val="{00000000-11E9-4C9C-A226-3C94DE998BAF}"/>
            </c:ext>
          </c:extLst>
        </c:ser>
        <c:ser>
          <c:idx val="1"/>
          <c:order val="1"/>
          <c:tx>
            <c:strRef>
              <c:f>'L.E.K. Analysis'!$B$6:$E$6</c:f>
              <c:strCache>
                <c:ptCount val="4"/>
                <c:pt idx="0">
                  <c:v>Nurses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'L.E.K. Analysis'!$F$4:$J$4</c:f>
              <c:numCache>
                <c:formatCode>General</c:formatCode>
                <c:ptCount val="5"/>
                <c:pt idx="0">
                  <c:v>2013</c:v>
                </c:pt>
                <c:pt idx="1">
                  <c:v>2014</c:v>
                </c:pt>
                <c:pt idx="2">
                  <c:v>2015</c:v>
                </c:pt>
                <c:pt idx="3">
                  <c:v>2016</c:v>
                </c:pt>
                <c:pt idx="4">
                  <c:v>2017</c:v>
                </c:pt>
              </c:numCache>
            </c:numRef>
          </c:cat>
          <c:val>
            <c:numRef>
              <c:f>'L.E.K. Analysis'!$F$6:$J$6</c:f>
              <c:numCache>
                <c:formatCode>#,##0;\(#,##0\);\-</c:formatCode>
                <c:ptCount val="5"/>
                <c:pt idx="0">
                  <c:v>27198</c:v>
                </c:pt>
                <c:pt idx="1">
                  <c:v>29851</c:v>
                </c:pt>
                <c:pt idx="2">
                  <c:v>30049</c:v>
                </c:pt>
                <c:pt idx="3">
                  <c:v>28432</c:v>
                </c:pt>
                <c:pt idx="4">
                  <c:v>28739</c:v>
                </c:pt>
              </c:numCache>
            </c:numRef>
          </c:val>
          <c:extLst>
            <c:ext xmlns:c16="http://schemas.microsoft.com/office/drawing/2014/chart" uri="{C3380CC4-5D6E-409C-BE32-E72D297353CC}">
              <c16:uniqueId val="{00000001-11E9-4C9C-A226-3C94DE998BAF}"/>
            </c:ext>
          </c:extLst>
        </c:ser>
        <c:dLbls>
          <c:showLegendKey val="0"/>
          <c:showVal val="0"/>
          <c:showCatName val="0"/>
          <c:showSerName val="0"/>
          <c:showPercent val="0"/>
          <c:showBubbleSize val="0"/>
        </c:dLbls>
        <c:gapWidth val="150"/>
        <c:overlap val="100"/>
        <c:axId val="579032399"/>
        <c:axId val="579032815"/>
      </c:barChart>
      <c:lineChart>
        <c:grouping val="standard"/>
        <c:varyColors val="0"/>
        <c:ser>
          <c:idx val="2"/>
          <c:order val="2"/>
          <c:tx>
            <c:strRef>
              <c:f>'L.E.K. Analysis'!$B$7:$E$7</c:f>
              <c:strCache>
                <c:ptCount val="4"/>
                <c:pt idx="0">
                  <c:v>Total</c:v>
                </c:pt>
              </c:strCache>
            </c:strRef>
          </c:tx>
          <c:spPr>
            <a:ln w="28575" cap="rnd">
              <a:noFill/>
              <a:round/>
            </a:ln>
            <a:effectLst/>
          </c:spPr>
          <c:marker>
            <c:symbol val="none"/>
          </c:marker>
          <c:dLbls>
            <c:dLbl>
              <c:idx val="0"/>
              <c:layout>
                <c:manualLayout>
                  <c:x val="-6.6554810331891895E-2"/>
                  <c:y val="-7.28401940220241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E9-4C9C-A226-3C94DE998BAF}"/>
                </c:ext>
              </c:extLst>
            </c:dLbl>
            <c:dLbl>
              <c:idx val="1"/>
              <c:layout>
                <c:manualLayout>
                  <c:x val="-5.5462341943243246E-2"/>
                  <c:y val="-6.7637323020450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E9-4C9C-A226-3C94DE998BAF}"/>
                </c:ext>
              </c:extLst>
            </c:dLbl>
            <c:dLbl>
              <c:idx val="2"/>
              <c:layout>
                <c:manualLayout>
                  <c:x val="-5.2689224846081184E-2"/>
                  <c:y val="-5.20287100157315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E9-4C9C-A226-3C94DE998BAF}"/>
                </c:ext>
              </c:extLst>
            </c:dLbl>
            <c:dLbl>
              <c:idx val="3"/>
              <c:layout>
                <c:manualLayout>
                  <c:x val="-6.6554810331891992E-2"/>
                  <c:y val="-6.2434452018877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E9-4C9C-A226-3C94DE998BAF}"/>
                </c:ext>
              </c:extLst>
            </c:dLbl>
            <c:dLbl>
              <c:idx val="4"/>
              <c:layout>
                <c:manualLayout>
                  <c:x val="-5.2689224846080983E-2"/>
                  <c:y val="-5.2028710015731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E9-4C9C-A226-3C94DE998B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'L.E.K. Analysis'!$F$4:$J$4</c:f>
              <c:numCache>
                <c:formatCode>General</c:formatCode>
                <c:ptCount val="5"/>
                <c:pt idx="0">
                  <c:v>2013</c:v>
                </c:pt>
                <c:pt idx="1">
                  <c:v>2014</c:v>
                </c:pt>
                <c:pt idx="2">
                  <c:v>2015</c:v>
                </c:pt>
                <c:pt idx="3">
                  <c:v>2016</c:v>
                </c:pt>
                <c:pt idx="4">
                  <c:v>2017</c:v>
                </c:pt>
              </c:numCache>
            </c:numRef>
          </c:cat>
          <c:val>
            <c:numRef>
              <c:f>'L.E.K. Analysis'!$F$7:$J$7</c:f>
              <c:numCache>
                <c:formatCode>#,##0;\(#,##0\);\-</c:formatCode>
                <c:ptCount val="5"/>
                <c:pt idx="0">
                  <c:v>39358</c:v>
                </c:pt>
                <c:pt idx="1">
                  <c:v>43197</c:v>
                </c:pt>
                <c:pt idx="2">
                  <c:v>45642</c:v>
                </c:pt>
                <c:pt idx="3">
                  <c:v>43841</c:v>
                </c:pt>
                <c:pt idx="4">
                  <c:v>44501</c:v>
                </c:pt>
              </c:numCache>
            </c:numRef>
          </c:val>
          <c:smooth val="0"/>
          <c:extLst>
            <c:ext xmlns:c16="http://schemas.microsoft.com/office/drawing/2014/chart" uri="{C3380CC4-5D6E-409C-BE32-E72D297353CC}">
              <c16:uniqueId val="{00000003-11E9-4C9C-A226-3C94DE998BAF}"/>
            </c:ext>
          </c:extLst>
        </c:ser>
        <c:dLbls>
          <c:showLegendKey val="0"/>
          <c:showVal val="0"/>
          <c:showCatName val="0"/>
          <c:showSerName val="0"/>
          <c:showPercent val="0"/>
          <c:showBubbleSize val="0"/>
        </c:dLbls>
        <c:marker val="1"/>
        <c:smooth val="0"/>
        <c:axId val="579032399"/>
        <c:axId val="579032815"/>
      </c:lineChart>
      <c:catAx>
        <c:axId val="57903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32815"/>
        <c:crosses val="autoZero"/>
        <c:auto val="1"/>
        <c:lblAlgn val="ctr"/>
        <c:lblOffset val="100"/>
        <c:noMultiLvlLbl val="0"/>
      </c:catAx>
      <c:valAx>
        <c:axId val="5790328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32399"/>
        <c:crosses val="autoZero"/>
        <c:crossBetween val="between"/>
        <c:majorUnit val="10000"/>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Mandatory</a:t>
            </a:r>
            <a:r>
              <a:rPr lang="en-GB" baseline="0"/>
              <a:t> Internships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4"/>
          <c:order val="1"/>
          <c:tx>
            <c:strRef>
              <c:f>Analysis!$B$340:$C$340</c:f>
              <c:strCache>
                <c:ptCount val="2"/>
                <c:pt idx="0">
                  <c:v>75-100%</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Analysis!$D$340:$L$340</c15:sqref>
                  </c15:fullRef>
                </c:ext>
              </c:extLst>
              <c:f>Analysis!$D$340:$F$340</c:f>
              <c:numCache>
                <c:formatCode>General</c:formatCode>
                <c:ptCount val="3"/>
                <c:pt idx="0">
                  <c:v>114</c:v>
                </c:pt>
                <c:pt idx="1">
                  <c:v>11</c:v>
                </c:pt>
                <c:pt idx="2">
                  <c:v>125</c:v>
                </c:pt>
              </c:numCache>
            </c:numRef>
          </c:val>
          <c:extLst>
            <c:ext xmlns:c16="http://schemas.microsoft.com/office/drawing/2014/chart" uri="{C3380CC4-5D6E-409C-BE32-E72D297353CC}">
              <c16:uniqueId val="{00000002-AA07-44A6-920A-E138567385AD}"/>
            </c:ext>
          </c:extLst>
        </c:ser>
        <c:ser>
          <c:idx val="3"/>
          <c:order val="2"/>
          <c:tx>
            <c:strRef>
              <c:f>Analysis!$B$339:$C$339</c:f>
              <c:strCache>
                <c:ptCount val="2"/>
                <c:pt idx="0">
                  <c:v>50-75%</c:v>
                </c:pt>
              </c:strCache>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Analysis!$D$339:$L$339</c15:sqref>
                  </c15:fullRef>
                </c:ext>
              </c:extLst>
              <c:f>Analysis!$D$339:$F$339</c:f>
              <c:numCache>
                <c:formatCode>General</c:formatCode>
                <c:ptCount val="3"/>
                <c:pt idx="0">
                  <c:v>49</c:v>
                </c:pt>
                <c:pt idx="1">
                  <c:v>6</c:v>
                </c:pt>
                <c:pt idx="2">
                  <c:v>55</c:v>
                </c:pt>
              </c:numCache>
            </c:numRef>
          </c:val>
          <c:extLst>
            <c:ext xmlns:c16="http://schemas.microsoft.com/office/drawing/2014/chart" uri="{C3380CC4-5D6E-409C-BE32-E72D297353CC}">
              <c16:uniqueId val="{00000003-AA07-44A6-920A-E138567385AD}"/>
            </c:ext>
          </c:extLst>
        </c:ser>
        <c:ser>
          <c:idx val="2"/>
          <c:order val="3"/>
          <c:tx>
            <c:strRef>
              <c:f>Analysis!$B$338:$C$338</c:f>
              <c:strCache>
                <c:ptCount val="2"/>
                <c:pt idx="0">
                  <c:v>25-50%</c:v>
                </c:pt>
              </c:strCache>
            </c:strRef>
          </c:tx>
          <c:spPr>
            <a:solidFill>
              <a:schemeClr val="accent6">
                <a:lumMod val="40000"/>
                <a:lumOff val="6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Analysis!$D$338:$L$338</c15:sqref>
                  </c15:fullRef>
                </c:ext>
              </c:extLst>
              <c:f>Analysis!$D$338:$F$338</c:f>
              <c:numCache>
                <c:formatCode>General</c:formatCode>
                <c:ptCount val="3"/>
                <c:pt idx="0">
                  <c:v>8</c:v>
                </c:pt>
                <c:pt idx="1">
                  <c:v>4</c:v>
                </c:pt>
                <c:pt idx="2">
                  <c:v>12</c:v>
                </c:pt>
              </c:numCache>
            </c:numRef>
          </c:val>
          <c:extLst>
            <c:ext xmlns:c16="http://schemas.microsoft.com/office/drawing/2014/chart" uri="{C3380CC4-5D6E-409C-BE32-E72D297353CC}">
              <c16:uniqueId val="{00000004-AA07-44A6-920A-E138567385AD}"/>
            </c:ext>
          </c:extLst>
        </c:ser>
        <c:ser>
          <c:idx val="1"/>
          <c:order val="4"/>
          <c:tx>
            <c:strRef>
              <c:f>Analysis!$B$337:$C$337</c:f>
              <c:strCache>
                <c:ptCount val="2"/>
                <c:pt idx="0">
                  <c:v>0-25%</c:v>
                </c:pt>
              </c:strCache>
            </c:strRef>
          </c:tx>
          <c:spPr>
            <a:solidFill>
              <a:schemeClr val="accent6">
                <a:lumMod val="20000"/>
                <a:lumOff val="8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Analysis!$D$337:$L$337</c15:sqref>
                  </c15:fullRef>
                </c:ext>
              </c:extLst>
              <c:f>Analysis!$D$337:$F$337</c:f>
              <c:numCache>
                <c:formatCode>General</c:formatCode>
                <c:ptCount val="3"/>
                <c:pt idx="0">
                  <c:v>0</c:v>
                </c:pt>
                <c:pt idx="1">
                  <c:v>0</c:v>
                </c:pt>
                <c:pt idx="2">
                  <c:v>0</c:v>
                </c:pt>
              </c:numCache>
            </c:numRef>
          </c:val>
          <c:extLst>
            <c:ext xmlns:c16="http://schemas.microsoft.com/office/drawing/2014/chart" uri="{C3380CC4-5D6E-409C-BE32-E72D297353CC}">
              <c16:uniqueId val="{00000005-AA07-44A6-920A-E138567385AD}"/>
            </c:ext>
          </c:extLst>
        </c:ser>
        <c:ser>
          <c:idx val="0"/>
          <c:order val="5"/>
          <c:tx>
            <c:strRef>
              <c:f>Analysis!$B$336:$C$336</c:f>
              <c:strCache>
                <c:ptCount val="2"/>
                <c:pt idx="0">
                  <c:v>0%</c:v>
                </c:pt>
              </c:strCache>
            </c:strRef>
          </c:tx>
          <c:spPr>
            <a:solidFill>
              <a:schemeClr val="bg1">
                <a:lumMod val="95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Analysis!$D$336:$L$336</c15:sqref>
                  </c15:fullRef>
                </c:ext>
              </c:extLst>
              <c:f>Analysis!$D$336:$F$336</c:f>
              <c:numCache>
                <c:formatCode>General</c:formatCode>
                <c:ptCount val="3"/>
                <c:pt idx="0">
                  <c:v>3</c:v>
                </c:pt>
                <c:pt idx="1">
                  <c:v>3</c:v>
                </c:pt>
                <c:pt idx="2">
                  <c:v>6</c:v>
                </c:pt>
              </c:numCache>
            </c:numRef>
          </c:val>
          <c:extLst>
            <c:ext xmlns:c16="http://schemas.microsoft.com/office/drawing/2014/chart" uri="{C3380CC4-5D6E-409C-BE32-E72D297353CC}">
              <c16:uniqueId val="{00000006-AA07-44A6-920A-E138567385AD}"/>
            </c:ext>
          </c:extLst>
        </c:ser>
        <c:dLbls>
          <c:showLegendKey val="0"/>
          <c:showVal val="0"/>
          <c:showCatName val="0"/>
          <c:showSerName val="0"/>
          <c:showPercent val="0"/>
          <c:showBubbleSize val="0"/>
        </c:dLbls>
        <c:gapWidth val="150"/>
        <c:overlap val="100"/>
        <c:axId val="805859343"/>
        <c:axId val="669665215"/>
        <c:extLst>
          <c:ext xmlns:c15="http://schemas.microsoft.com/office/drawing/2012/chart" uri="{02D57815-91ED-43cb-92C2-25804820EDAC}">
            <c15:filteredBarSeries>
              <c15:ser>
                <c:idx val="5"/>
                <c:order val="0"/>
                <c:tx>
                  <c:strRef>
                    <c:extLst>
                      <c:ext uri="{02D57815-91ED-43cb-92C2-25804820EDAC}">
                        <c15:formulaRef>
                          <c15:sqref>Analysis!$B$327:$C$327</c15:sqref>
                        </c15:formulaRef>
                      </c:ext>
                    </c:extLst>
                    <c:strCache>
                      <c:ptCount val="2"/>
                      <c:pt idx="0">
                        <c:v>5</c:v>
                      </c:pt>
                    </c:strCache>
                  </c:strRef>
                </c:tx>
                <c:spPr>
                  <a:solidFill>
                    <a:schemeClr val="accent6">
                      <a:shade val="50000"/>
                    </a:schemeClr>
                  </a:solidFill>
                  <a:ln>
                    <a:noFill/>
                  </a:ln>
                  <a:effectLst/>
                </c:spPr>
                <c:invertIfNegative val="0"/>
                <c:cat>
                  <c:strRef>
                    <c:extLst>
                      <c:ext uri="{02D57815-91ED-43cb-92C2-25804820EDAC}">
                        <c15:fullRef>
                          <c15:sqref>Analysis!$D$321:$L$321</c15:sqref>
                        </c15:fullRef>
                        <c15:formulaRef>
                          <c15:sqref>Analysis!$D$321:$F$321</c15:sqref>
                        </c15:formulaRef>
                      </c:ext>
                    </c:extLst>
                    <c:strCache>
                      <c:ptCount val="3"/>
                      <c:pt idx="0">
                        <c:v>ESPRIT Engineering</c:v>
                      </c:pt>
                      <c:pt idx="1">
                        <c:v>ESB</c:v>
                      </c:pt>
                      <c:pt idx="2">
                        <c:v>Total</c:v>
                      </c:pt>
                    </c:strCache>
                  </c:strRef>
                </c:cat>
                <c:val>
                  <c:numRef>
                    <c:extLst>
                      <c:ext uri="{02D57815-91ED-43cb-92C2-25804820EDAC}">
                        <c15:fullRef>
                          <c15:sqref>Analysis!$D$327:$L$327</c15:sqref>
                        </c15:fullRef>
                        <c15:formulaRef>
                          <c15:sqref>Analysis!$D$327:$F$327</c15:sqref>
                        </c15:formulaRef>
                      </c:ext>
                    </c:extLst>
                    <c:numCache>
                      <c:formatCode>General</c:formatCode>
                      <c:ptCount val="3"/>
                      <c:pt idx="0">
                        <c:v>11</c:v>
                      </c:pt>
                      <c:pt idx="1">
                        <c:v>2</c:v>
                      </c:pt>
                      <c:pt idx="2">
                        <c:v>13</c:v>
                      </c:pt>
                    </c:numCache>
                  </c:numRef>
                </c:val>
                <c:extLst>
                  <c:ext xmlns:c16="http://schemas.microsoft.com/office/drawing/2014/chart" uri="{C3380CC4-5D6E-409C-BE32-E72D297353CC}">
                    <c16:uniqueId val="{00000001-AA07-44A6-920A-E138567385AD}"/>
                  </c:ext>
                </c:extLst>
              </c15:ser>
            </c15:filteredBarSeries>
          </c:ext>
        </c:extLst>
      </c:barChart>
      <c:catAx>
        <c:axId val="80585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665215"/>
        <c:crosses val="autoZero"/>
        <c:auto val="1"/>
        <c:lblAlgn val="ctr"/>
        <c:lblOffset val="100"/>
        <c:noMultiLvlLbl val="0"/>
      </c:catAx>
      <c:valAx>
        <c:axId val="66966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5859343"/>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Institution</a:t>
            </a:r>
            <a:r>
              <a:rPr lang="en-GB" baseline="0"/>
              <a:t> Role in Securing Internship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4"/>
          <c:order val="1"/>
          <c:tx>
            <c:strRef>
              <c:f>Analysis!$B$347:$C$347</c:f>
              <c:strCache>
                <c:ptCount val="2"/>
                <c:pt idx="0">
                  <c:v>The main contributing factor</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Analysis!$D$347:$L$347</c15:sqref>
                  </c15:fullRef>
                </c:ext>
              </c:extLst>
              <c:f>Analysis!$D$347:$F$347</c:f>
              <c:numCache>
                <c:formatCode>General</c:formatCode>
                <c:ptCount val="3"/>
                <c:pt idx="0">
                  <c:v>49</c:v>
                </c:pt>
                <c:pt idx="1">
                  <c:v>7</c:v>
                </c:pt>
                <c:pt idx="2">
                  <c:v>56</c:v>
                </c:pt>
              </c:numCache>
            </c:numRef>
          </c:val>
          <c:extLst>
            <c:ext xmlns:c16="http://schemas.microsoft.com/office/drawing/2014/chart" uri="{C3380CC4-5D6E-409C-BE32-E72D297353CC}">
              <c16:uniqueId val="{00000000-B674-4345-8888-550A6FCB626D}"/>
            </c:ext>
          </c:extLst>
        </c:ser>
        <c:ser>
          <c:idx val="3"/>
          <c:order val="2"/>
          <c:tx>
            <c:strRef>
              <c:f>Analysis!$B$348:$C$348</c:f>
              <c:strCache>
                <c:ptCount val="2"/>
                <c:pt idx="0">
                  <c:v>Somewhat of a contributing factor</c:v>
                </c:pt>
              </c:strCache>
            </c:strRef>
          </c:tx>
          <c:spPr>
            <a:solidFill>
              <a:schemeClr val="accent6">
                <a:lumMod val="75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Analysis!$D$348:$L$348</c15:sqref>
                  </c15:fullRef>
                </c:ext>
              </c:extLst>
              <c:f>Analysis!$D$348:$F$348</c:f>
              <c:numCache>
                <c:formatCode>General</c:formatCode>
                <c:ptCount val="3"/>
                <c:pt idx="0">
                  <c:v>78</c:v>
                </c:pt>
                <c:pt idx="1">
                  <c:v>9</c:v>
                </c:pt>
                <c:pt idx="2">
                  <c:v>87</c:v>
                </c:pt>
              </c:numCache>
            </c:numRef>
          </c:val>
          <c:extLst>
            <c:ext xmlns:c16="http://schemas.microsoft.com/office/drawing/2014/chart" uri="{C3380CC4-5D6E-409C-BE32-E72D297353CC}">
              <c16:uniqueId val="{00000001-B674-4345-8888-550A6FCB626D}"/>
            </c:ext>
          </c:extLst>
        </c:ser>
        <c:ser>
          <c:idx val="2"/>
          <c:order val="3"/>
          <c:tx>
            <c:strRef>
              <c:f>Analysis!$B$349:$C$349</c:f>
              <c:strCache>
                <c:ptCount val="2"/>
                <c:pt idx="0">
                  <c:v>Not a contributing factor</c:v>
                </c:pt>
              </c:strCache>
            </c:strRef>
          </c:tx>
          <c:spPr>
            <a:solidFill>
              <a:schemeClr val="bg1">
                <a:lumMod val="95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Analysis!$D$349:$L$349</c15:sqref>
                  </c15:fullRef>
                </c:ext>
              </c:extLst>
              <c:f>Analysis!$D$349:$F$349</c:f>
              <c:numCache>
                <c:formatCode>General</c:formatCode>
                <c:ptCount val="3"/>
                <c:pt idx="0">
                  <c:v>59</c:v>
                </c:pt>
                <c:pt idx="1">
                  <c:v>9</c:v>
                </c:pt>
                <c:pt idx="2">
                  <c:v>68</c:v>
                </c:pt>
              </c:numCache>
            </c:numRef>
          </c:val>
          <c:extLst>
            <c:ext xmlns:c16="http://schemas.microsoft.com/office/drawing/2014/chart" uri="{C3380CC4-5D6E-409C-BE32-E72D297353CC}">
              <c16:uniqueId val="{00000002-B674-4345-8888-550A6FCB626D}"/>
            </c:ext>
          </c:extLst>
        </c:ser>
        <c:dLbls>
          <c:showLegendKey val="0"/>
          <c:showVal val="0"/>
          <c:showCatName val="0"/>
          <c:showSerName val="0"/>
          <c:showPercent val="0"/>
          <c:showBubbleSize val="0"/>
        </c:dLbls>
        <c:gapWidth val="150"/>
        <c:overlap val="100"/>
        <c:axId val="805859343"/>
        <c:axId val="669665215"/>
        <c:extLst>
          <c:ext xmlns:c15="http://schemas.microsoft.com/office/drawing/2012/chart" uri="{02D57815-91ED-43cb-92C2-25804820EDAC}">
            <c15:filteredBarSeries>
              <c15:ser>
                <c:idx val="5"/>
                <c:order val="0"/>
                <c:tx>
                  <c:strRef>
                    <c:extLst>
                      <c:ext uri="{02D57815-91ED-43cb-92C2-25804820EDAC}">
                        <c15:formulaRef>
                          <c15:sqref>Analysis!$B$327:$C$327</c15:sqref>
                        </c15:formulaRef>
                      </c:ext>
                    </c:extLst>
                    <c:strCache>
                      <c:ptCount val="2"/>
                      <c:pt idx="0">
                        <c:v>5</c:v>
                      </c:pt>
                    </c:strCache>
                  </c:strRef>
                </c:tx>
                <c:spPr>
                  <a:solidFill>
                    <a:schemeClr val="accent6">
                      <a:shade val="50000"/>
                    </a:schemeClr>
                  </a:solidFill>
                  <a:ln>
                    <a:noFill/>
                  </a:ln>
                  <a:effectLst/>
                </c:spPr>
                <c:invertIfNegative val="0"/>
                <c:cat>
                  <c:strRef>
                    <c:extLst>
                      <c:ext uri="{02D57815-91ED-43cb-92C2-25804820EDAC}">
                        <c15:fullRef>
                          <c15:sqref>Analysis!$D$321:$L$321</c15:sqref>
                        </c15:fullRef>
                        <c15:formulaRef>
                          <c15:sqref>Analysis!$D$321:$F$321</c15:sqref>
                        </c15:formulaRef>
                      </c:ext>
                    </c:extLst>
                    <c:strCache>
                      <c:ptCount val="3"/>
                      <c:pt idx="0">
                        <c:v>ESPRIT Engineering</c:v>
                      </c:pt>
                      <c:pt idx="1">
                        <c:v>ESB</c:v>
                      </c:pt>
                      <c:pt idx="2">
                        <c:v>Total</c:v>
                      </c:pt>
                    </c:strCache>
                  </c:strRef>
                </c:cat>
                <c:val>
                  <c:numRef>
                    <c:extLst>
                      <c:ext uri="{02D57815-91ED-43cb-92C2-25804820EDAC}">
                        <c15:fullRef>
                          <c15:sqref>Analysis!$D$327:$L$327</c15:sqref>
                        </c15:fullRef>
                        <c15:formulaRef>
                          <c15:sqref>Analysis!$D$327:$F$327</c15:sqref>
                        </c15:formulaRef>
                      </c:ext>
                    </c:extLst>
                    <c:numCache>
                      <c:formatCode>General</c:formatCode>
                      <c:ptCount val="3"/>
                      <c:pt idx="0">
                        <c:v>11</c:v>
                      </c:pt>
                      <c:pt idx="1">
                        <c:v>2</c:v>
                      </c:pt>
                      <c:pt idx="2">
                        <c:v>13</c:v>
                      </c:pt>
                    </c:numCache>
                  </c:numRef>
                </c:val>
                <c:extLst>
                  <c:ext xmlns:c16="http://schemas.microsoft.com/office/drawing/2014/chart" uri="{C3380CC4-5D6E-409C-BE32-E72D297353CC}">
                    <c16:uniqueId val="{00000005-B674-4345-8888-550A6FCB626D}"/>
                  </c:ext>
                </c:extLst>
              </c15:ser>
            </c15:filteredBarSeries>
          </c:ext>
        </c:extLst>
      </c:barChart>
      <c:catAx>
        <c:axId val="80585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665215"/>
        <c:crosses val="autoZero"/>
        <c:auto val="1"/>
        <c:lblAlgn val="ctr"/>
        <c:lblOffset val="100"/>
        <c:noMultiLvlLbl val="0"/>
      </c:catAx>
      <c:valAx>
        <c:axId val="66966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5859343"/>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Job as</a:t>
            </a:r>
            <a:r>
              <a:rPr lang="en-GB" baseline="0"/>
              <a:t> a Result of Internship Above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3"/>
          <c:order val="1"/>
          <c:tx>
            <c:strRef>
              <c:f>Analysis!$B$357:$C$357</c:f>
              <c:strCache>
                <c:ptCount val="2"/>
                <c:pt idx="0">
                  <c:v>Yes</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Analysis!$D$357:$L$357</c15:sqref>
                  </c15:fullRef>
                </c:ext>
              </c:extLst>
              <c:f>Analysis!$D$357:$F$357</c:f>
              <c:numCache>
                <c:formatCode>General</c:formatCode>
                <c:ptCount val="3"/>
                <c:pt idx="0">
                  <c:v>70</c:v>
                </c:pt>
                <c:pt idx="1">
                  <c:v>4</c:v>
                </c:pt>
                <c:pt idx="2">
                  <c:v>74</c:v>
                </c:pt>
              </c:numCache>
            </c:numRef>
          </c:val>
          <c:extLst>
            <c:ext xmlns:c16="http://schemas.microsoft.com/office/drawing/2014/chart" uri="{C3380CC4-5D6E-409C-BE32-E72D297353CC}">
              <c16:uniqueId val="{00000001-5487-405A-860D-D7724B8A9A1F}"/>
            </c:ext>
          </c:extLst>
        </c:ser>
        <c:ser>
          <c:idx val="2"/>
          <c:order val="2"/>
          <c:tx>
            <c:strRef>
              <c:f>Analysis!$B$358:$C$358</c:f>
              <c:strCache>
                <c:ptCount val="2"/>
                <c:pt idx="0">
                  <c:v>No</c:v>
                </c:pt>
              </c:strCache>
            </c:strRef>
          </c:tx>
          <c:spPr>
            <a:solidFill>
              <a:schemeClr val="bg1">
                <a:lumMod val="95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Analysis!$D$358:$L$358</c15:sqref>
                  </c15:fullRef>
                </c:ext>
              </c:extLst>
              <c:f>Analysis!$D$358:$F$358</c:f>
              <c:numCache>
                <c:formatCode>General</c:formatCode>
                <c:ptCount val="3"/>
                <c:pt idx="0">
                  <c:v>68</c:v>
                </c:pt>
                <c:pt idx="1">
                  <c:v>11</c:v>
                </c:pt>
                <c:pt idx="2">
                  <c:v>79</c:v>
                </c:pt>
              </c:numCache>
            </c:numRef>
          </c:val>
          <c:extLst>
            <c:ext xmlns:c16="http://schemas.microsoft.com/office/drawing/2014/chart" uri="{C3380CC4-5D6E-409C-BE32-E72D297353CC}">
              <c16:uniqueId val="{00000002-5487-405A-860D-D7724B8A9A1F}"/>
            </c:ext>
          </c:extLst>
        </c:ser>
        <c:dLbls>
          <c:showLegendKey val="0"/>
          <c:showVal val="0"/>
          <c:showCatName val="0"/>
          <c:showSerName val="0"/>
          <c:showPercent val="0"/>
          <c:showBubbleSize val="0"/>
        </c:dLbls>
        <c:gapWidth val="150"/>
        <c:overlap val="100"/>
        <c:axId val="805859343"/>
        <c:axId val="669665215"/>
        <c:extLst>
          <c:ext xmlns:c15="http://schemas.microsoft.com/office/drawing/2012/chart" uri="{02D57815-91ED-43cb-92C2-25804820EDAC}">
            <c15:filteredBarSeries>
              <c15:ser>
                <c:idx val="5"/>
                <c:order val="0"/>
                <c:tx>
                  <c:strRef>
                    <c:extLst>
                      <c:ext uri="{02D57815-91ED-43cb-92C2-25804820EDAC}">
                        <c15:formulaRef>
                          <c15:sqref>Analysis!$B$327:$C$327</c15:sqref>
                        </c15:formulaRef>
                      </c:ext>
                    </c:extLst>
                    <c:strCache>
                      <c:ptCount val="2"/>
                      <c:pt idx="0">
                        <c:v>5</c:v>
                      </c:pt>
                    </c:strCache>
                  </c:strRef>
                </c:tx>
                <c:spPr>
                  <a:solidFill>
                    <a:schemeClr val="accent6">
                      <a:shade val="50000"/>
                    </a:schemeClr>
                  </a:solidFill>
                  <a:ln>
                    <a:noFill/>
                  </a:ln>
                  <a:effectLst/>
                </c:spPr>
                <c:invertIfNegative val="0"/>
                <c:cat>
                  <c:strRef>
                    <c:extLst>
                      <c:ext uri="{02D57815-91ED-43cb-92C2-25804820EDAC}">
                        <c15:fullRef>
                          <c15:sqref>Analysis!$D$321:$L$321</c15:sqref>
                        </c15:fullRef>
                        <c15:formulaRef>
                          <c15:sqref>Analysis!$D$321:$F$321</c15:sqref>
                        </c15:formulaRef>
                      </c:ext>
                    </c:extLst>
                    <c:strCache>
                      <c:ptCount val="3"/>
                      <c:pt idx="0">
                        <c:v>ESPRIT Engineering</c:v>
                      </c:pt>
                      <c:pt idx="1">
                        <c:v>ESB</c:v>
                      </c:pt>
                      <c:pt idx="2">
                        <c:v>Total</c:v>
                      </c:pt>
                    </c:strCache>
                  </c:strRef>
                </c:cat>
                <c:val>
                  <c:numRef>
                    <c:extLst>
                      <c:ext uri="{02D57815-91ED-43cb-92C2-25804820EDAC}">
                        <c15:fullRef>
                          <c15:sqref>Analysis!$D$327:$L$327</c15:sqref>
                        </c15:fullRef>
                        <c15:formulaRef>
                          <c15:sqref>Analysis!$D$327:$F$327</c15:sqref>
                        </c15:formulaRef>
                      </c:ext>
                    </c:extLst>
                    <c:numCache>
                      <c:formatCode>General</c:formatCode>
                      <c:ptCount val="3"/>
                      <c:pt idx="0">
                        <c:v>11</c:v>
                      </c:pt>
                      <c:pt idx="1">
                        <c:v>2</c:v>
                      </c:pt>
                      <c:pt idx="2">
                        <c:v>13</c:v>
                      </c:pt>
                    </c:numCache>
                  </c:numRef>
                </c:val>
                <c:extLst>
                  <c:ext xmlns:c16="http://schemas.microsoft.com/office/drawing/2014/chart" uri="{C3380CC4-5D6E-409C-BE32-E72D297353CC}">
                    <c16:uniqueId val="{00000003-5487-405A-860D-D7724B8A9A1F}"/>
                  </c:ext>
                </c:extLst>
              </c15:ser>
            </c15:filteredBarSeries>
          </c:ext>
        </c:extLst>
      </c:barChart>
      <c:catAx>
        <c:axId val="80585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665215"/>
        <c:crosses val="autoZero"/>
        <c:auto val="1"/>
        <c:lblAlgn val="ctr"/>
        <c:lblOffset val="100"/>
        <c:noMultiLvlLbl val="0"/>
      </c:catAx>
      <c:valAx>
        <c:axId val="66966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5859343"/>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6"/>
          <c:order val="0"/>
          <c:tx>
            <c:strRef>
              <c:f>Analysis!$B$393</c:f>
              <c:strCache>
                <c:ptCount val="1"/>
                <c:pt idx="0">
                  <c:v>7</c:v>
                </c:pt>
              </c:strCache>
            </c:strRef>
          </c:tx>
          <c:spPr>
            <a:solidFill>
              <a:schemeClr val="accent6">
                <a:shade val="47000"/>
              </a:schemeClr>
            </a:solidFill>
            <a:ln>
              <a:noFill/>
            </a:ln>
            <a:effectLst/>
          </c:spPr>
          <c:invertIfNegative val="0"/>
          <c:cat>
            <c:strLit>
              <c:ptCount val="3"/>
              <c:pt idx="0">
                <c:v>ESPRIT Engineering</c:v>
              </c:pt>
              <c:pt idx="1">
                <c:v> ESB</c:v>
              </c:pt>
              <c:pt idx="2">
                <c:v>Overall</c:v>
              </c:pt>
            </c:strLit>
          </c:cat>
          <c:val>
            <c:numRef>
              <c:f>(Analysis!$D$393,Analysis!$E$393,Analysis!$F$393)</c:f>
              <c:numCache>
                <c:formatCode>General</c:formatCode>
                <c:ptCount val="3"/>
                <c:pt idx="0">
                  <c:v>10</c:v>
                </c:pt>
                <c:pt idx="1">
                  <c:v>1</c:v>
                </c:pt>
                <c:pt idx="2">
                  <c:v>11</c:v>
                </c:pt>
              </c:numCache>
            </c:numRef>
          </c:val>
          <c:extLst>
            <c:ext xmlns:c16="http://schemas.microsoft.com/office/drawing/2014/chart" uri="{C3380CC4-5D6E-409C-BE32-E72D297353CC}">
              <c16:uniqueId val="{00000006-3D93-4890-972E-895D16A0EEF7}"/>
            </c:ext>
          </c:extLst>
        </c:ser>
        <c:ser>
          <c:idx val="5"/>
          <c:order val="1"/>
          <c:tx>
            <c:strRef>
              <c:f>Analysis!$B$392</c:f>
              <c:strCache>
                <c:ptCount val="1"/>
                <c:pt idx="0">
                  <c:v>6</c:v>
                </c:pt>
              </c:strCache>
            </c:strRef>
          </c:tx>
          <c:spPr>
            <a:solidFill>
              <a:schemeClr val="accent6">
                <a:shade val="65000"/>
              </a:schemeClr>
            </a:solidFill>
            <a:ln>
              <a:noFill/>
            </a:ln>
            <a:effectLst/>
          </c:spPr>
          <c:invertIfNegative val="0"/>
          <c:cat>
            <c:strLit>
              <c:ptCount val="3"/>
              <c:pt idx="0">
                <c:v>ESPRIT Engineering</c:v>
              </c:pt>
              <c:pt idx="1">
                <c:v> ESB</c:v>
              </c:pt>
              <c:pt idx="2">
                <c:v>Overall</c:v>
              </c:pt>
            </c:strLit>
          </c:cat>
          <c:val>
            <c:numRef>
              <c:f>(Analysis!$D$392,Analysis!$E$392,Analysis!$F$392)</c:f>
              <c:numCache>
                <c:formatCode>General</c:formatCode>
                <c:ptCount val="3"/>
                <c:pt idx="0">
                  <c:v>38</c:v>
                </c:pt>
                <c:pt idx="1">
                  <c:v>7</c:v>
                </c:pt>
                <c:pt idx="2">
                  <c:v>45</c:v>
                </c:pt>
              </c:numCache>
            </c:numRef>
          </c:val>
          <c:extLst>
            <c:ext xmlns:c16="http://schemas.microsoft.com/office/drawing/2014/chart" uri="{C3380CC4-5D6E-409C-BE32-E72D297353CC}">
              <c16:uniqueId val="{00000005-3D93-4890-972E-895D16A0EEF7}"/>
            </c:ext>
          </c:extLst>
        </c:ser>
        <c:ser>
          <c:idx val="4"/>
          <c:order val="2"/>
          <c:tx>
            <c:strRef>
              <c:f>Analysis!$B$391</c:f>
              <c:strCache>
                <c:ptCount val="1"/>
                <c:pt idx="0">
                  <c:v>5</c:v>
                </c:pt>
              </c:strCache>
            </c:strRef>
          </c:tx>
          <c:spPr>
            <a:solidFill>
              <a:schemeClr val="accent6">
                <a:lumMod val="60000"/>
                <a:lumOff val="40000"/>
              </a:schemeClr>
            </a:solidFill>
            <a:ln>
              <a:noFill/>
            </a:ln>
            <a:effectLst/>
          </c:spPr>
          <c:invertIfNegative val="0"/>
          <c:cat>
            <c:strLit>
              <c:ptCount val="3"/>
              <c:pt idx="0">
                <c:v>ESPRIT Engineering</c:v>
              </c:pt>
              <c:pt idx="1">
                <c:v> ESB</c:v>
              </c:pt>
              <c:pt idx="2">
                <c:v>Overall</c:v>
              </c:pt>
            </c:strLit>
          </c:cat>
          <c:val>
            <c:numRef>
              <c:f>(Analysis!$D$391,Analysis!$E$391,Analysis!$F$391)</c:f>
              <c:numCache>
                <c:formatCode>General</c:formatCode>
                <c:ptCount val="3"/>
                <c:pt idx="0">
                  <c:v>71</c:v>
                </c:pt>
                <c:pt idx="1">
                  <c:v>9</c:v>
                </c:pt>
                <c:pt idx="2">
                  <c:v>80</c:v>
                </c:pt>
              </c:numCache>
            </c:numRef>
          </c:val>
          <c:extLst>
            <c:ext xmlns:c16="http://schemas.microsoft.com/office/drawing/2014/chart" uri="{C3380CC4-5D6E-409C-BE32-E72D297353CC}">
              <c16:uniqueId val="{00000004-3D93-4890-972E-895D16A0EEF7}"/>
            </c:ext>
          </c:extLst>
        </c:ser>
        <c:ser>
          <c:idx val="3"/>
          <c:order val="3"/>
          <c:tx>
            <c:strRef>
              <c:f>Analysis!$B$390</c:f>
              <c:strCache>
                <c:ptCount val="1"/>
                <c:pt idx="0">
                  <c:v>4</c:v>
                </c:pt>
              </c:strCache>
            </c:strRef>
          </c:tx>
          <c:spPr>
            <a:solidFill>
              <a:schemeClr val="bg1">
                <a:lumMod val="65000"/>
              </a:schemeClr>
            </a:solidFill>
            <a:ln>
              <a:noFill/>
            </a:ln>
            <a:effectLst/>
          </c:spPr>
          <c:invertIfNegative val="0"/>
          <c:cat>
            <c:strLit>
              <c:ptCount val="3"/>
              <c:pt idx="0">
                <c:v>ESPRIT Engineering</c:v>
              </c:pt>
              <c:pt idx="1">
                <c:v> ESB</c:v>
              </c:pt>
              <c:pt idx="2">
                <c:v>Overall</c:v>
              </c:pt>
            </c:strLit>
          </c:cat>
          <c:val>
            <c:numRef>
              <c:f>(Analysis!$D$390,Analysis!$E$390,Analysis!$F$390)</c:f>
              <c:numCache>
                <c:formatCode>General</c:formatCode>
                <c:ptCount val="3"/>
                <c:pt idx="0">
                  <c:v>36</c:v>
                </c:pt>
                <c:pt idx="1">
                  <c:v>8</c:v>
                </c:pt>
                <c:pt idx="2">
                  <c:v>44</c:v>
                </c:pt>
              </c:numCache>
            </c:numRef>
          </c:val>
          <c:extLst>
            <c:ext xmlns:c16="http://schemas.microsoft.com/office/drawing/2014/chart" uri="{C3380CC4-5D6E-409C-BE32-E72D297353CC}">
              <c16:uniqueId val="{00000003-3D93-4890-972E-895D16A0EEF7}"/>
            </c:ext>
          </c:extLst>
        </c:ser>
        <c:ser>
          <c:idx val="2"/>
          <c:order val="4"/>
          <c:tx>
            <c:strRef>
              <c:f>Analysis!$B$389</c:f>
              <c:strCache>
                <c:ptCount val="1"/>
                <c:pt idx="0">
                  <c:v>3</c:v>
                </c:pt>
              </c:strCache>
            </c:strRef>
          </c:tx>
          <c:spPr>
            <a:solidFill>
              <a:schemeClr val="bg1">
                <a:lumMod val="85000"/>
              </a:schemeClr>
            </a:solidFill>
            <a:ln>
              <a:noFill/>
            </a:ln>
            <a:effectLst/>
          </c:spPr>
          <c:invertIfNegative val="0"/>
          <c:cat>
            <c:strLit>
              <c:ptCount val="3"/>
              <c:pt idx="0">
                <c:v>ESPRIT Engineering</c:v>
              </c:pt>
              <c:pt idx="1">
                <c:v> ESB</c:v>
              </c:pt>
              <c:pt idx="2">
                <c:v>Overall</c:v>
              </c:pt>
            </c:strLit>
          </c:cat>
          <c:val>
            <c:numRef>
              <c:f>(Analysis!$D$389,Analysis!$E$389,Analysis!$F$389)</c:f>
              <c:numCache>
                <c:formatCode>General</c:formatCode>
                <c:ptCount val="3"/>
                <c:pt idx="0">
                  <c:v>22</c:v>
                </c:pt>
                <c:pt idx="1">
                  <c:v>2</c:v>
                </c:pt>
                <c:pt idx="2">
                  <c:v>24</c:v>
                </c:pt>
              </c:numCache>
            </c:numRef>
          </c:val>
          <c:extLst>
            <c:ext xmlns:c16="http://schemas.microsoft.com/office/drawing/2014/chart" uri="{C3380CC4-5D6E-409C-BE32-E72D297353CC}">
              <c16:uniqueId val="{00000002-3D93-4890-972E-895D16A0EEF7}"/>
            </c:ext>
          </c:extLst>
        </c:ser>
        <c:ser>
          <c:idx val="1"/>
          <c:order val="5"/>
          <c:tx>
            <c:strRef>
              <c:f>Analysis!$B$388</c:f>
              <c:strCache>
                <c:ptCount val="1"/>
                <c:pt idx="0">
                  <c:v>2</c:v>
                </c:pt>
              </c:strCache>
            </c:strRef>
          </c:tx>
          <c:spPr>
            <a:solidFill>
              <a:schemeClr val="bg1">
                <a:lumMod val="95000"/>
              </a:schemeClr>
            </a:solidFill>
            <a:ln>
              <a:noFill/>
            </a:ln>
            <a:effectLst/>
          </c:spPr>
          <c:invertIfNegative val="0"/>
          <c:cat>
            <c:strLit>
              <c:ptCount val="3"/>
              <c:pt idx="0">
                <c:v>ESPRIT Engineering</c:v>
              </c:pt>
              <c:pt idx="1">
                <c:v> ESB</c:v>
              </c:pt>
              <c:pt idx="2">
                <c:v>Overall</c:v>
              </c:pt>
            </c:strLit>
          </c:cat>
          <c:val>
            <c:numRef>
              <c:f>(Analysis!$D$388,Analysis!$E$388,Analysis!$F$388)</c:f>
              <c:numCache>
                <c:formatCode>General</c:formatCode>
                <c:ptCount val="3"/>
                <c:pt idx="0">
                  <c:v>10</c:v>
                </c:pt>
                <c:pt idx="1">
                  <c:v>0</c:v>
                </c:pt>
                <c:pt idx="2">
                  <c:v>10</c:v>
                </c:pt>
              </c:numCache>
            </c:numRef>
          </c:val>
          <c:extLst>
            <c:ext xmlns:c16="http://schemas.microsoft.com/office/drawing/2014/chart" uri="{C3380CC4-5D6E-409C-BE32-E72D297353CC}">
              <c16:uniqueId val="{00000001-3D93-4890-972E-895D16A0EEF7}"/>
            </c:ext>
          </c:extLst>
        </c:ser>
        <c:ser>
          <c:idx val="0"/>
          <c:order val="6"/>
          <c:tx>
            <c:strRef>
              <c:f>Analysis!$B$387</c:f>
              <c:strCache>
                <c:ptCount val="1"/>
                <c:pt idx="0">
                  <c:v>1</c:v>
                </c:pt>
              </c:strCache>
            </c:strRef>
          </c:tx>
          <c:spPr>
            <a:solidFill>
              <a:schemeClr val="bg1"/>
            </a:solidFill>
            <a:ln>
              <a:noFill/>
            </a:ln>
            <a:effectLst/>
          </c:spPr>
          <c:invertIfNegative val="0"/>
          <c:cat>
            <c:strLit>
              <c:ptCount val="3"/>
              <c:pt idx="0">
                <c:v>ESPRIT Engineering</c:v>
              </c:pt>
              <c:pt idx="1">
                <c:v> ESB</c:v>
              </c:pt>
              <c:pt idx="2">
                <c:v>Overall</c:v>
              </c:pt>
            </c:strLit>
          </c:cat>
          <c:val>
            <c:numRef>
              <c:f>(Analysis!$D$387,Analysis!$E$387,Analysis!$F$387)</c:f>
              <c:numCache>
                <c:formatCode>General</c:formatCode>
                <c:ptCount val="3"/>
                <c:pt idx="0">
                  <c:v>3</c:v>
                </c:pt>
                <c:pt idx="1">
                  <c:v>1</c:v>
                </c:pt>
                <c:pt idx="2">
                  <c:v>4</c:v>
                </c:pt>
              </c:numCache>
            </c:numRef>
          </c:val>
          <c:extLst>
            <c:ext xmlns:c16="http://schemas.microsoft.com/office/drawing/2014/chart" uri="{C3380CC4-5D6E-409C-BE32-E72D297353CC}">
              <c16:uniqueId val="{00000000-3D93-4890-972E-895D16A0EEF7}"/>
            </c:ext>
          </c:extLst>
        </c:ser>
        <c:dLbls>
          <c:showLegendKey val="0"/>
          <c:showVal val="0"/>
          <c:showCatName val="0"/>
          <c:showSerName val="0"/>
          <c:showPercent val="0"/>
          <c:showBubbleSize val="0"/>
        </c:dLbls>
        <c:gapWidth val="150"/>
        <c:overlap val="100"/>
        <c:axId val="772690751"/>
        <c:axId val="44117103"/>
      </c:barChart>
      <c:catAx>
        <c:axId val="77269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7103"/>
        <c:crosses val="autoZero"/>
        <c:auto val="1"/>
        <c:lblAlgn val="ctr"/>
        <c:lblOffset val="100"/>
        <c:noMultiLvlLbl val="0"/>
      </c:catAx>
      <c:valAx>
        <c:axId val="44117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Graduate NPS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4"/>
          <c:order val="0"/>
          <c:tx>
            <c:strRef>
              <c:f>Analysis!$B$417</c:f>
              <c:strCache>
                <c:ptCount val="1"/>
                <c:pt idx="0">
                  <c:v>NPS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ESPRIT Engineering</c:v>
              </c:pt>
              <c:pt idx="1">
                <c:v> ESB</c:v>
              </c:pt>
              <c:pt idx="2">
                <c:v> Overall</c:v>
              </c:pt>
            </c:strLit>
          </c:cat>
          <c:val>
            <c:numRef>
              <c:f>(Analysis!$D$417,Analysis!$E$417,Analysis!$F$417)</c:f>
              <c:numCache>
                <c:formatCode>0%</c:formatCode>
                <c:ptCount val="3"/>
                <c:pt idx="0">
                  <c:v>-0.14736842105263159</c:v>
                </c:pt>
                <c:pt idx="1">
                  <c:v>-0.17857142857142858</c:v>
                </c:pt>
                <c:pt idx="2">
                  <c:v>-0.15137614678899083</c:v>
                </c:pt>
              </c:numCache>
            </c:numRef>
          </c:val>
          <c:extLst>
            <c:ext xmlns:c16="http://schemas.microsoft.com/office/drawing/2014/chart" uri="{C3380CC4-5D6E-409C-BE32-E72D297353CC}">
              <c16:uniqueId val="{00000002-EDB9-449A-B40B-E038CC1C54AE}"/>
            </c:ext>
          </c:extLst>
        </c:ser>
        <c:dLbls>
          <c:showLegendKey val="0"/>
          <c:showVal val="0"/>
          <c:showCatName val="0"/>
          <c:showSerName val="0"/>
          <c:showPercent val="0"/>
          <c:showBubbleSize val="0"/>
        </c:dLbls>
        <c:gapWidth val="150"/>
        <c:overlap val="100"/>
        <c:axId val="772690751"/>
        <c:axId val="44117103"/>
      </c:barChart>
      <c:catAx>
        <c:axId val="77269075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117103"/>
        <c:crosses val="autoZero"/>
        <c:auto val="1"/>
        <c:lblAlgn val="ctr"/>
        <c:lblOffset val="100"/>
        <c:noMultiLvlLbl val="0"/>
      </c:catAx>
      <c:valAx>
        <c:axId val="44117103"/>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Value for Money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6"/>
          <c:order val="0"/>
          <c:tx>
            <c:strRef>
              <c:f>Analysis!$B$424</c:f>
              <c:strCache>
                <c:ptCount val="1"/>
                <c:pt idx="0">
                  <c:v>Excellent value for money</c:v>
                </c:pt>
              </c:strCache>
            </c:strRef>
          </c:tx>
          <c:spPr>
            <a:solidFill>
              <a:schemeClr val="accent6">
                <a:shade val="47000"/>
              </a:schemeClr>
            </a:solidFill>
            <a:ln>
              <a:noFill/>
            </a:ln>
            <a:effectLst/>
          </c:spPr>
          <c:invertIfNegative val="0"/>
          <c:cat>
            <c:strLit>
              <c:ptCount val="3"/>
              <c:pt idx="0">
                <c:v>ESPRIT Engineering</c:v>
              </c:pt>
              <c:pt idx="1">
                <c:v>ESB</c:v>
              </c:pt>
              <c:pt idx="2">
                <c:v>Overall</c:v>
              </c:pt>
            </c:strLit>
          </c:cat>
          <c:val>
            <c:numRef>
              <c:f>(Analysis!$D$424,Analysis!$E$424,Analysis!$F$424)</c:f>
              <c:numCache>
                <c:formatCode>General</c:formatCode>
                <c:ptCount val="3"/>
                <c:pt idx="0">
                  <c:v>26</c:v>
                </c:pt>
                <c:pt idx="1">
                  <c:v>5</c:v>
                </c:pt>
                <c:pt idx="2">
                  <c:v>31</c:v>
                </c:pt>
              </c:numCache>
            </c:numRef>
          </c:val>
          <c:extLst>
            <c:ext xmlns:c16="http://schemas.microsoft.com/office/drawing/2014/chart" uri="{C3380CC4-5D6E-409C-BE32-E72D297353CC}">
              <c16:uniqueId val="{00000000-C34C-4E53-B57D-3931ED94782D}"/>
            </c:ext>
          </c:extLst>
        </c:ser>
        <c:ser>
          <c:idx val="5"/>
          <c:order val="1"/>
          <c:tx>
            <c:strRef>
              <c:f>Analysis!$B$423</c:f>
              <c:strCache>
                <c:ptCount val="1"/>
                <c:pt idx="0">
                  <c:v>Somewhat value for money</c:v>
                </c:pt>
              </c:strCache>
            </c:strRef>
          </c:tx>
          <c:spPr>
            <a:solidFill>
              <a:schemeClr val="accent6">
                <a:shade val="65000"/>
              </a:schemeClr>
            </a:solidFill>
            <a:ln>
              <a:noFill/>
            </a:ln>
            <a:effectLst/>
          </c:spPr>
          <c:invertIfNegative val="0"/>
          <c:cat>
            <c:strLit>
              <c:ptCount val="3"/>
              <c:pt idx="0">
                <c:v>ESPRIT Engineering</c:v>
              </c:pt>
              <c:pt idx="1">
                <c:v>ESB</c:v>
              </c:pt>
              <c:pt idx="2">
                <c:v>Overall</c:v>
              </c:pt>
            </c:strLit>
          </c:cat>
          <c:val>
            <c:numRef>
              <c:f>(Analysis!$D$423,Analysis!$E$423,Analysis!$F$423)</c:f>
              <c:numCache>
                <c:formatCode>General</c:formatCode>
                <c:ptCount val="3"/>
                <c:pt idx="0">
                  <c:v>112</c:v>
                </c:pt>
                <c:pt idx="1">
                  <c:v>19</c:v>
                </c:pt>
                <c:pt idx="2">
                  <c:v>131</c:v>
                </c:pt>
              </c:numCache>
            </c:numRef>
          </c:val>
          <c:extLst>
            <c:ext xmlns:c16="http://schemas.microsoft.com/office/drawing/2014/chart" uri="{C3380CC4-5D6E-409C-BE32-E72D297353CC}">
              <c16:uniqueId val="{00000001-C34C-4E53-B57D-3931ED94782D}"/>
            </c:ext>
          </c:extLst>
        </c:ser>
        <c:ser>
          <c:idx val="4"/>
          <c:order val="2"/>
          <c:tx>
            <c:strRef>
              <c:f>Analysis!$B$422</c:f>
              <c:strCache>
                <c:ptCount val="1"/>
                <c:pt idx="0">
                  <c:v>No value for money</c:v>
                </c:pt>
              </c:strCache>
            </c:strRef>
          </c:tx>
          <c:spPr>
            <a:solidFill>
              <a:schemeClr val="accent2">
                <a:lumMod val="20000"/>
                <a:lumOff val="80000"/>
              </a:schemeClr>
            </a:solidFill>
            <a:ln>
              <a:noFill/>
            </a:ln>
            <a:effectLst/>
          </c:spPr>
          <c:invertIfNegative val="0"/>
          <c:cat>
            <c:strLit>
              <c:ptCount val="3"/>
              <c:pt idx="0">
                <c:v>ESPRIT Engineering</c:v>
              </c:pt>
              <c:pt idx="1">
                <c:v>ESB</c:v>
              </c:pt>
              <c:pt idx="2">
                <c:v>Overall</c:v>
              </c:pt>
            </c:strLit>
          </c:cat>
          <c:val>
            <c:numRef>
              <c:f>(Analysis!$D$422,Analysis!$E$422,Analysis!$F$422)</c:f>
              <c:numCache>
                <c:formatCode>General</c:formatCode>
                <c:ptCount val="3"/>
                <c:pt idx="0">
                  <c:v>30</c:v>
                </c:pt>
                <c:pt idx="1">
                  <c:v>1</c:v>
                </c:pt>
                <c:pt idx="2">
                  <c:v>31</c:v>
                </c:pt>
              </c:numCache>
            </c:numRef>
          </c:val>
          <c:extLst>
            <c:ext xmlns:c16="http://schemas.microsoft.com/office/drawing/2014/chart" uri="{C3380CC4-5D6E-409C-BE32-E72D297353CC}">
              <c16:uniqueId val="{00000002-C34C-4E53-B57D-3931ED94782D}"/>
            </c:ext>
          </c:extLst>
        </c:ser>
        <c:ser>
          <c:idx val="0"/>
          <c:order val="3"/>
          <c:tx>
            <c:strRef>
              <c:f>Analysis!$B$425</c:f>
              <c:strCache>
                <c:ptCount val="1"/>
                <c:pt idx="0">
                  <c:v>Not sure</c:v>
                </c:pt>
              </c:strCache>
            </c:strRef>
          </c:tx>
          <c:spPr>
            <a:solidFill>
              <a:schemeClr val="bg1">
                <a:lumMod val="95000"/>
              </a:schemeClr>
            </a:solidFill>
            <a:ln>
              <a:noFill/>
            </a:ln>
            <a:effectLst/>
          </c:spPr>
          <c:invertIfNegative val="0"/>
          <c:cat>
            <c:strLit>
              <c:ptCount val="3"/>
              <c:pt idx="0">
                <c:v>ESPRIT Engineering</c:v>
              </c:pt>
              <c:pt idx="1">
                <c:v>ESB</c:v>
              </c:pt>
              <c:pt idx="2">
                <c:v>Overall</c:v>
              </c:pt>
            </c:strLit>
          </c:cat>
          <c:val>
            <c:numRef>
              <c:f>(Analysis!$D$425,Analysis!$E$425,Analysis!$F$425)</c:f>
              <c:numCache>
                <c:formatCode>General</c:formatCode>
                <c:ptCount val="3"/>
                <c:pt idx="0">
                  <c:v>22</c:v>
                </c:pt>
                <c:pt idx="1">
                  <c:v>3</c:v>
                </c:pt>
                <c:pt idx="2">
                  <c:v>25</c:v>
                </c:pt>
              </c:numCache>
            </c:numRef>
          </c:val>
          <c:extLst>
            <c:ext xmlns:c16="http://schemas.microsoft.com/office/drawing/2014/chart" uri="{C3380CC4-5D6E-409C-BE32-E72D297353CC}">
              <c16:uniqueId val="{00000006-C34C-4E53-B57D-3931ED94782D}"/>
            </c:ext>
          </c:extLst>
        </c:ser>
        <c:dLbls>
          <c:showLegendKey val="0"/>
          <c:showVal val="0"/>
          <c:showCatName val="0"/>
          <c:showSerName val="0"/>
          <c:showPercent val="0"/>
          <c:showBubbleSize val="0"/>
        </c:dLbls>
        <c:gapWidth val="150"/>
        <c:overlap val="100"/>
        <c:axId val="772690751"/>
        <c:axId val="44117103"/>
      </c:barChart>
      <c:catAx>
        <c:axId val="77269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7103"/>
        <c:crosses val="autoZero"/>
        <c:auto val="1"/>
        <c:lblAlgn val="ctr"/>
        <c:lblOffset val="100"/>
        <c:noMultiLvlLbl val="0"/>
      </c:catAx>
      <c:valAx>
        <c:axId val="44117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Relevance of Curricular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6"/>
          <c:order val="0"/>
          <c:tx>
            <c:strRef>
              <c:f>Analysis!$B$433</c:f>
              <c:strCache>
                <c:ptCount val="1"/>
                <c:pt idx="0">
                  <c:v>Very relevant</c:v>
                </c:pt>
              </c:strCache>
            </c:strRef>
          </c:tx>
          <c:spPr>
            <a:solidFill>
              <a:schemeClr val="accent6">
                <a:shade val="47000"/>
              </a:schemeClr>
            </a:solidFill>
            <a:ln>
              <a:noFill/>
            </a:ln>
            <a:effectLst/>
          </c:spPr>
          <c:invertIfNegative val="0"/>
          <c:cat>
            <c:strLit>
              <c:ptCount val="3"/>
              <c:pt idx="0">
                <c:v>ESPRIT Engineering</c:v>
              </c:pt>
              <c:pt idx="1">
                <c:v>ESB</c:v>
              </c:pt>
              <c:pt idx="2">
                <c:v> Overall</c:v>
              </c:pt>
            </c:strLit>
          </c:cat>
          <c:val>
            <c:numRef>
              <c:f>(Analysis!$D$433,Analysis!$E$433,Analysis!$F$433)</c:f>
              <c:numCache>
                <c:formatCode>General</c:formatCode>
                <c:ptCount val="3"/>
                <c:pt idx="0">
                  <c:v>61</c:v>
                </c:pt>
                <c:pt idx="1">
                  <c:v>6</c:v>
                </c:pt>
                <c:pt idx="2">
                  <c:v>67</c:v>
                </c:pt>
              </c:numCache>
              <c:extLst/>
            </c:numRef>
          </c:val>
          <c:extLst>
            <c:ext xmlns:c16="http://schemas.microsoft.com/office/drawing/2014/chart" uri="{C3380CC4-5D6E-409C-BE32-E72D297353CC}">
              <c16:uniqueId val="{00000000-5559-4AE7-BF0E-6A0BD6A30D59}"/>
            </c:ext>
          </c:extLst>
        </c:ser>
        <c:ser>
          <c:idx val="5"/>
          <c:order val="1"/>
          <c:tx>
            <c:strRef>
              <c:f>Analysis!$B$434</c:f>
              <c:strCache>
                <c:ptCount val="1"/>
                <c:pt idx="0">
                  <c:v>Somewhat relevant</c:v>
                </c:pt>
              </c:strCache>
            </c:strRef>
          </c:tx>
          <c:spPr>
            <a:solidFill>
              <a:schemeClr val="accent6">
                <a:shade val="65000"/>
              </a:schemeClr>
            </a:solidFill>
            <a:ln>
              <a:noFill/>
            </a:ln>
            <a:effectLst/>
          </c:spPr>
          <c:invertIfNegative val="0"/>
          <c:cat>
            <c:strLit>
              <c:ptCount val="3"/>
              <c:pt idx="0">
                <c:v>ESPRIT Engineering</c:v>
              </c:pt>
              <c:pt idx="1">
                <c:v>ESB</c:v>
              </c:pt>
              <c:pt idx="2">
                <c:v> Overall</c:v>
              </c:pt>
            </c:strLit>
          </c:cat>
          <c:val>
            <c:numRef>
              <c:f>(Analysis!$D$434,Analysis!$E$434,Analysis!$F$434)</c:f>
              <c:numCache>
                <c:formatCode>General</c:formatCode>
                <c:ptCount val="3"/>
                <c:pt idx="0">
                  <c:v>72</c:v>
                </c:pt>
                <c:pt idx="1">
                  <c:v>12</c:v>
                </c:pt>
                <c:pt idx="2">
                  <c:v>84</c:v>
                </c:pt>
              </c:numCache>
              <c:extLst/>
            </c:numRef>
          </c:val>
          <c:extLst>
            <c:ext xmlns:c16="http://schemas.microsoft.com/office/drawing/2014/chart" uri="{C3380CC4-5D6E-409C-BE32-E72D297353CC}">
              <c16:uniqueId val="{00000001-5559-4AE7-BF0E-6A0BD6A30D59}"/>
            </c:ext>
          </c:extLst>
        </c:ser>
        <c:ser>
          <c:idx val="4"/>
          <c:order val="2"/>
          <c:tx>
            <c:strRef>
              <c:f>Analysis!$B$435</c:f>
              <c:strCache>
                <c:ptCount val="1"/>
                <c:pt idx="0">
                  <c:v>Not relevant at all</c:v>
                </c:pt>
              </c:strCache>
            </c:strRef>
          </c:tx>
          <c:spPr>
            <a:solidFill>
              <a:schemeClr val="accent2">
                <a:lumMod val="20000"/>
                <a:lumOff val="80000"/>
              </a:schemeClr>
            </a:solidFill>
            <a:ln>
              <a:noFill/>
            </a:ln>
            <a:effectLst/>
          </c:spPr>
          <c:invertIfNegative val="0"/>
          <c:cat>
            <c:strLit>
              <c:ptCount val="3"/>
              <c:pt idx="0">
                <c:v>ESPRIT Engineering</c:v>
              </c:pt>
              <c:pt idx="1">
                <c:v>ESB</c:v>
              </c:pt>
              <c:pt idx="2">
                <c:v> Overall</c:v>
              </c:pt>
            </c:strLit>
          </c:cat>
          <c:val>
            <c:numRef>
              <c:f>(Analysis!$D$435,Analysis!$E$435,Analysis!$F$435)</c:f>
              <c:numCache>
                <c:formatCode>General</c:formatCode>
                <c:ptCount val="3"/>
                <c:pt idx="0">
                  <c:v>13</c:v>
                </c:pt>
                <c:pt idx="1">
                  <c:v>2</c:v>
                </c:pt>
                <c:pt idx="2">
                  <c:v>15</c:v>
                </c:pt>
              </c:numCache>
              <c:extLst/>
            </c:numRef>
          </c:val>
          <c:extLst>
            <c:ext xmlns:c16="http://schemas.microsoft.com/office/drawing/2014/chart" uri="{C3380CC4-5D6E-409C-BE32-E72D297353CC}">
              <c16:uniqueId val="{00000002-5559-4AE7-BF0E-6A0BD6A30D59}"/>
            </c:ext>
          </c:extLst>
        </c:ser>
        <c:ser>
          <c:idx val="0"/>
          <c:order val="3"/>
          <c:tx>
            <c:strRef>
              <c:f>Analysis!$B$436</c:f>
              <c:strCache>
                <c:ptCount val="1"/>
                <c:pt idx="0">
                  <c:v>Can’t tell</c:v>
                </c:pt>
              </c:strCache>
            </c:strRef>
          </c:tx>
          <c:spPr>
            <a:solidFill>
              <a:schemeClr val="bg1">
                <a:lumMod val="95000"/>
              </a:schemeClr>
            </a:solidFill>
            <a:ln>
              <a:noFill/>
            </a:ln>
            <a:effectLst/>
          </c:spPr>
          <c:invertIfNegative val="0"/>
          <c:cat>
            <c:strLit>
              <c:ptCount val="3"/>
              <c:pt idx="0">
                <c:v>ESPRIT Engineering</c:v>
              </c:pt>
              <c:pt idx="1">
                <c:v>ESB</c:v>
              </c:pt>
              <c:pt idx="2">
                <c:v> Overall</c:v>
              </c:pt>
            </c:strLit>
          </c:cat>
          <c:val>
            <c:numRef>
              <c:f>(Analysis!$F$436,Analysis!$H$436,Analysis!$J$436)</c:f>
              <c:numCache>
                <c:formatCode>General</c:formatCode>
                <c:ptCount val="3"/>
                <c:pt idx="0">
                  <c:v>0</c:v>
                </c:pt>
              </c:numCache>
              <c:extLst/>
            </c:numRef>
          </c:val>
          <c:extLst>
            <c:ext xmlns:c16="http://schemas.microsoft.com/office/drawing/2014/chart" uri="{C3380CC4-5D6E-409C-BE32-E72D297353CC}">
              <c16:uniqueId val="{00000003-5559-4AE7-BF0E-6A0BD6A30D59}"/>
            </c:ext>
          </c:extLst>
        </c:ser>
        <c:dLbls>
          <c:showLegendKey val="0"/>
          <c:showVal val="0"/>
          <c:showCatName val="0"/>
          <c:showSerName val="0"/>
          <c:showPercent val="0"/>
          <c:showBubbleSize val="0"/>
        </c:dLbls>
        <c:gapWidth val="150"/>
        <c:overlap val="100"/>
        <c:axId val="772690751"/>
        <c:axId val="44117103"/>
      </c:barChart>
      <c:catAx>
        <c:axId val="77269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7103"/>
        <c:crosses val="autoZero"/>
        <c:auto val="1"/>
        <c:lblAlgn val="ctr"/>
        <c:lblOffset val="100"/>
        <c:noMultiLvlLbl val="0"/>
      </c:catAx>
      <c:valAx>
        <c:axId val="44117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3"/>
          <c:order val="0"/>
          <c:spPr>
            <a:solidFill>
              <a:schemeClr val="accent4"/>
            </a:solidFill>
            <a:ln>
              <a:noFill/>
            </a:ln>
            <a:effectLst/>
          </c:spPr>
          <c:invertIfNegative val="0"/>
          <c:cat>
            <c:strRef>
              <c:f>Analysis!$H$259:$J$259</c:f>
              <c:strCache>
                <c:ptCount val="3"/>
                <c:pt idx="0">
                  <c:v>ESPRIT Engineering</c:v>
                </c:pt>
                <c:pt idx="1">
                  <c:v>ESB</c:v>
                </c:pt>
                <c:pt idx="2">
                  <c:v>Total</c:v>
                </c:pt>
              </c:strCache>
            </c:strRef>
          </c:cat>
          <c:val>
            <c:numRef>
              <c:f>Analysis!$H$260:$J$260</c:f>
              <c:numCache>
                <c:formatCode>0%</c:formatCode>
                <c:ptCount val="3"/>
                <c:pt idx="0">
                  <c:v>2.5157232704402517E-2</c:v>
                </c:pt>
                <c:pt idx="1">
                  <c:v>0</c:v>
                </c:pt>
                <c:pt idx="2">
                  <c:v>2.2222222222222223E-2</c:v>
                </c:pt>
              </c:numCache>
            </c:numRef>
          </c:val>
          <c:extLst>
            <c:ext xmlns:c16="http://schemas.microsoft.com/office/drawing/2014/chart" uri="{C3380CC4-5D6E-409C-BE32-E72D297353CC}">
              <c16:uniqueId val="{00000003-6050-458E-B6D4-BCB36B6C23A6}"/>
            </c:ext>
          </c:extLst>
        </c:ser>
        <c:ser>
          <c:idx val="7"/>
          <c:order val="1"/>
          <c:spPr>
            <a:solidFill>
              <a:schemeClr val="accent2">
                <a:lumMod val="60000"/>
              </a:schemeClr>
            </a:solidFill>
            <a:ln>
              <a:noFill/>
            </a:ln>
            <a:effectLst/>
          </c:spPr>
          <c:invertIfNegative val="0"/>
          <c:cat>
            <c:strRef>
              <c:f>Analysis!$H$259:$J$259</c:f>
              <c:strCache>
                <c:ptCount val="3"/>
                <c:pt idx="0">
                  <c:v>ESPRIT Engineering</c:v>
                </c:pt>
                <c:pt idx="1">
                  <c:v>ESB</c:v>
                </c:pt>
                <c:pt idx="2">
                  <c:v>Total</c:v>
                </c:pt>
              </c:strCache>
            </c:strRef>
          </c:cat>
          <c:val>
            <c:numRef>
              <c:f>Analysis!$H$261:$J$261</c:f>
              <c:numCache>
                <c:formatCode>0%</c:formatCode>
                <c:ptCount val="3"/>
                <c:pt idx="0">
                  <c:v>0.29559748427672955</c:v>
                </c:pt>
                <c:pt idx="1">
                  <c:v>0.14285714285714285</c:v>
                </c:pt>
                <c:pt idx="2">
                  <c:v>0.27777777777777779</c:v>
                </c:pt>
              </c:numCache>
            </c:numRef>
          </c:val>
          <c:extLst>
            <c:ext xmlns:c16="http://schemas.microsoft.com/office/drawing/2014/chart" uri="{C3380CC4-5D6E-409C-BE32-E72D297353CC}">
              <c16:uniqueId val="{00000007-6050-458E-B6D4-BCB36B6C23A6}"/>
            </c:ext>
          </c:extLst>
        </c:ser>
        <c:ser>
          <c:idx val="0"/>
          <c:order val="2"/>
          <c:spPr>
            <a:solidFill>
              <a:schemeClr val="accent1"/>
            </a:solidFill>
            <a:ln>
              <a:noFill/>
            </a:ln>
            <a:effectLst/>
          </c:spPr>
          <c:invertIfNegative val="0"/>
          <c:cat>
            <c:strRef>
              <c:f>Analysis!$H$259:$J$259</c:f>
              <c:strCache>
                <c:ptCount val="3"/>
                <c:pt idx="0">
                  <c:v>ESPRIT Engineering</c:v>
                </c:pt>
                <c:pt idx="1">
                  <c:v>ESB</c:v>
                </c:pt>
                <c:pt idx="2">
                  <c:v>Total</c:v>
                </c:pt>
              </c:strCache>
            </c:strRef>
          </c:cat>
          <c:val>
            <c:numRef>
              <c:f>Analysis!$H$262:$J$262</c:f>
              <c:numCache>
                <c:formatCode>0%</c:formatCode>
                <c:ptCount val="3"/>
                <c:pt idx="0">
                  <c:v>8.1761006289308172E-2</c:v>
                </c:pt>
                <c:pt idx="1">
                  <c:v>9.5238095238095233E-2</c:v>
                </c:pt>
                <c:pt idx="2">
                  <c:v>8.3333333333333329E-2</c:v>
                </c:pt>
              </c:numCache>
            </c:numRef>
          </c:val>
          <c:extLst>
            <c:ext xmlns:c16="http://schemas.microsoft.com/office/drawing/2014/chart" uri="{C3380CC4-5D6E-409C-BE32-E72D297353CC}">
              <c16:uniqueId val="{00000000-6050-458E-B6D4-BCB36B6C23A6}"/>
            </c:ext>
          </c:extLst>
        </c:ser>
        <c:ser>
          <c:idx val="1"/>
          <c:order val="3"/>
          <c:spPr>
            <a:solidFill>
              <a:schemeClr val="accent2"/>
            </a:solidFill>
            <a:ln>
              <a:noFill/>
            </a:ln>
            <a:effectLst/>
          </c:spPr>
          <c:invertIfNegative val="0"/>
          <c:cat>
            <c:strRef>
              <c:f>Analysis!$H$259:$J$259</c:f>
              <c:strCache>
                <c:ptCount val="3"/>
                <c:pt idx="0">
                  <c:v>ESPRIT Engineering</c:v>
                </c:pt>
                <c:pt idx="1">
                  <c:v>ESB</c:v>
                </c:pt>
                <c:pt idx="2">
                  <c:v>Total</c:v>
                </c:pt>
              </c:strCache>
            </c:strRef>
          </c:cat>
          <c:val>
            <c:numRef>
              <c:f>Analysis!$H$263:$J$263</c:f>
              <c:numCache>
                <c:formatCode>0%</c:formatCode>
                <c:ptCount val="3"/>
                <c:pt idx="0">
                  <c:v>0.16352201257861634</c:v>
                </c:pt>
                <c:pt idx="1">
                  <c:v>0.52380952380952384</c:v>
                </c:pt>
                <c:pt idx="2">
                  <c:v>0.20555555555555555</c:v>
                </c:pt>
              </c:numCache>
            </c:numRef>
          </c:val>
          <c:extLst>
            <c:ext xmlns:c16="http://schemas.microsoft.com/office/drawing/2014/chart" uri="{C3380CC4-5D6E-409C-BE32-E72D297353CC}">
              <c16:uniqueId val="{00000001-6050-458E-B6D4-BCB36B6C23A6}"/>
            </c:ext>
          </c:extLst>
        </c:ser>
        <c:ser>
          <c:idx val="2"/>
          <c:order val="4"/>
          <c:spPr>
            <a:solidFill>
              <a:schemeClr val="accent3"/>
            </a:solidFill>
            <a:ln>
              <a:noFill/>
            </a:ln>
            <a:effectLst/>
          </c:spPr>
          <c:invertIfNegative val="0"/>
          <c:cat>
            <c:strRef>
              <c:f>Analysis!$H$259:$J$259</c:f>
              <c:strCache>
                <c:ptCount val="3"/>
                <c:pt idx="0">
                  <c:v>ESPRIT Engineering</c:v>
                </c:pt>
                <c:pt idx="1">
                  <c:v>ESB</c:v>
                </c:pt>
                <c:pt idx="2">
                  <c:v>Total</c:v>
                </c:pt>
              </c:strCache>
            </c:strRef>
          </c:cat>
          <c:val>
            <c:numRef>
              <c:f>Analysis!$H$264:$J$264</c:f>
              <c:numCache>
                <c:formatCode>0%</c:formatCode>
                <c:ptCount val="3"/>
                <c:pt idx="0">
                  <c:v>0.11949685534591195</c:v>
                </c:pt>
                <c:pt idx="1">
                  <c:v>4.7619047619047616E-2</c:v>
                </c:pt>
                <c:pt idx="2">
                  <c:v>0.1111111111111111</c:v>
                </c:pt>
              </c:numCache>
            </c:numRef>
          </c:val>
          <c:extLst>
            <c:ext xmlns:c16="http://schemas.microsoft.com/office/drawing/2014/chart" uri="{C3380CC4-5D6E-409C-BE32-E72D297353CC}">
              <c16:uniqueId val="{00000002-6050-458E-B6D4-BCB36B6C23A6}"/>
            </c:ext>
          </c:extLst>
        </c:ser>
        <c:ser>
          <c:idx val="4"/>
          <c:order val="5"/>
          <c:spPr>
            <a:solidFill>
              <a:schemeClr val="accent5"/>
            </a:solidFill>
            <a:ln>
              <a:noFill/>
            </a:ln>
            <a:effectLst/>
          </c:spPr>
          <c:invertIfNegative val="0"/>
          <c:cat>
            <c:strRef>
              <c:f>Analysis!$H$259:$J$259</c:f>
              <c:strCache>
                <c:ptCount val="3"/>
                <c:pt idx="0">
                  <c:v>ESPRIT Engineering</c:v>
                </c:pt>
                <c:pt idx="1">
                  <c:v>ESB</c:v>
                </c:pt>
                <c:pt idx="2">
                  <c:v>Total</c:v>
                </c:pt>
              </c:strCache>
            </c:strRef>
          </c:cat>
          <c:val>
            <c:numRef>
              <c:f>Analysis!$H$265:$J$265</c:f>
              <c:numCache>
                <c:formatCode>0%</c:formatCode>
                <c:ptCount val="3"/>
                <c:pt idx="0">
                  <c:v>0</c:v>
                </c:pt>
                <c:pt idx="1">
                  <c:v>0</c:v>
                </c:pt>
                <c:pt idx="2">
                  <c:v>0</c:v>
                </c:pt>
              </c:numCache>
            </c:numRef>
          </c:val>
          <c:extLst>
            <c:ext xmlns:c16="http://schemas.microsoft.com/office/drawing/2014/chart" uri="{C3380CC4-5D6E-409C-BE32-E72D297353CC}">
              <c16:uniqueId val="{00000004-6050-458E-B6D4-BCB36B6C23A6}"/>
            </c:ext>
          </c:extLst>
        </c:ser>
        <c:ser>
          <c:idx val="5"/>
          <c:order val="6"/>
          <c:spPr>
            <a:solidFill>
              <a:schemeClr val="accent6"/>
            </a:solidFill>
            <a:ln>
              <a:noFill/>
            </a:ln>
            <a:effectLst/>
          </c:spPr>
          <c:invertIfNegative val="0"/>
          <c:cat>
            <c:strRef>
              <c:f>Analysis!$H$259:$J$259</c:f>
              <c:strCache>
                <c:ptCount val="3"/>
                <c:pt idx="0">
                  <c:v>ESPRIT Engineering</c:v>
                </c:pt>
                <c:pt idx="1">
                  <c:v>ESB</c:v>
                </c:pt>
                <c:pt idx="2">
                  <c:v>Total</c:v>
                </c:pt>
              </c:strCache>
            </c:strRef>
          </c:cat>
          <c:val>
            <c:numRef>
              <c:f>Analysis!$H$266:$J$266</c:f>
              <c:numCache>
                <c:formatCode>0%</c:formatCode>
                <c:ptCount val="3"/>
                <c:pt idx="0">
                  <c:v>0.10062893081761007</c:v>
                </c:pt>
                <c:pt idx="1">
                  <c:v>4.7619047619047616E-2</c:v>
                </c:pt>
                <c:pt idx="2">
                  <c:v>9.4444444444444442E-2</c:v>
                </c:pt>
              </c:numCache>
            </c:numRef>
          </c:val>
          <c:extLst>
            <c:ext xmlns:c16="http://schemas.microsoft.com/office/drawing/2014/chart" uri="{C3380CC4-5D6E-409C-BE32-E72D297353CC}">
              <c16:uniqueId val="{00000005-6050-458E-B6D4-BCB36B6C23A6}"/>
            </c:ext>
          </c:extLst>
        </c:ser>
        <c:ser>
          <c:idx val="6"/>
          <c:order val="7"/>
          <c:spPr>
            <a:solidFill>
              <a:schemeClr val="accent1">
                <a:lumMod val="60000"/>
              </a:schemeClr>
            </a:solidFill>
            <a:ln>
              <a:noFill/>
            </a:ln>
            <a:effectLst/>
          </c:spPr>
          <c:invertIfNegative val="0"/>
          <c:cat>
            <c:strRef>
              <c:f>Analysis!$H$259:$J$259</c:f>
              <c:strCache>
                <c:ptCount val="3"/>
                <c:pt idx="0">
                  <c:v>ESPRIT Engineering</c:v>
                </c:pt>
                <c:pt idx="1">
                  <c:v>ESB</c:v>
                </c:pt>
                <c:pt idx="2">
                  <c:v>Total</c:v>
                </c:pt>
              </c:strCache>
            </c:strRef>
          </c:cat>
          <c:val>
            <c:numRef>
              <c:f>Analysis!$H$267:$J$267</c:f>
              <c:numCache>
                <c:formatCode>0%</c:formatCode>
                <c:ptCount val="3"/>
                <c:pt idx="0">
                  <c:v>0.18867924528301888</c:v>
                </c:pt>
                <c:pt idx="1">
                  <c:v>0</c:v>
                </c:pt>
                <c:pt idx="2">
                  <c:v>0.16666666666666666</c:v>
                </c:pt>
              </c:numCache>
            </c:numRef>
          </c:val>
          <c:extLst>
            <c:ext xmlns:c16="http://schemas.microsoft.com/office/drawing/2014/chart" uri="{C3380CC4-5D6E-409C-BE32-E72D297353CC}">
              <c16:uniqueId val="{00000006-6050-458E-B6D4-BCB36B6C23A6}"/>
            </c:ext>
          </c:extLst>
        </c:ser>
        <c:ser>
          <c:idx val="8"/>
          <c:order val="8"/>
          <c:spPr>
            <a:solidFill>
              <a:schemeClr val="accent3">
                <a:lumMod val="60000"/>
              </a:schemeClr>
            </a:solidFill>
            <a:ln>
              <a:noFill/>
            </a:ln>
            <a:effectLst/>
          </c:spPr>
          <c:invertIfNegative val="0"/>
          <c:cat>
            <c:strRef>
              <c:f>Analysis!$H$259:$J$259</c:f>
              <c:strCache>
                <c:ptCount val="3"/>
                <c:pt idx="0">
                  <c:v>ESPRIT Engineering</c:v>
                </c:pt>
                <c:pt idx="1">
                  <c:v>ESB</c:v>
                </c:pt>
                <c:pt idx="2">
                  <c:v>Total</c:v>
                </c:pt>
              </c:strCache>
            </c:strRef>
          </c:cat>
          <c:val>
            <c:numRef>
              <c:f>Analysis!$H$268:$J$268</c:f>
              <c:numCache>
                <c:formatCode>0%</c:formatCode>
                <c:ptCount val="3"/>
                <c:pt idx="0">
                  <c:v>2.5157232704402517E-2</c:v>
                </c:pt>
                <c:pt idx="1">
                  <c:v>0.14285714285714285</c:v>
                </c:pt>
                <c:pt idx="2">
                  <c:v>3.888888888888889E-2</c:v>
                </c:pt>
              </c:numCache>
            </c:numRef>
          </c:val>
          <c:extLst>
            <c:ext xmlns:c16="http://schemas.microsoft.com/office/drawing/2014/chart" uri="{C3380CC4-5D6E-409C-BE32-E72D297353CC}">
              <c16:uniqueId val="{00000008-6050-458E-B6D4-BCB36B6C23A6}"/>
            </c:ext>
          </c:extLst>
        </c:ser>
        <c:dLbls>
          <c:showLegendKey val="0"/>
          <c:showVal val="0"/>
          <c:showCatName val="0"/>
          <c:showSerName val="0"/>
          <c:showPercent val="0"/>
          <c:showBubbleSize val="0"/>
        </c:dLbls>
        <c:gapWidth val="150"/>
        <c:overlap val="100"/>
        <c:axId val="282252479"/>
        <c:axId val="20055487"/>
      </c:barChart>
      <c:catAx>
        <c:axId val="28225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5487"/>
        <c:crosses val="autoZero"/>
        <c:auto val="1"/>
        <c:lblAlgn val="ctr"/>
        <c:lblOffset val="100"/>
        <c:noMultiLvlLbl val="0"/>
      </c:catAx>
      <c:valAx>
        <c:axId val="2005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25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Analysis!$B$671:$C$671</c:f>
              <c:strCache>
                <c:ptCount val="2"/>
                <c:pt idx="0">
                  <c:v>Healthcare</c:v>
                </c:pt>
              </c:strCache>
            </c:strRef>
          </c:tx>
          <c:spPr>
            <a:solidFill>
              <a:schemeClr val="accent1"/>
            </a:solidFill>
            <a:ln>
              <a:noFill/>
            </a:ln>
            <a:effectLst/>
          </c:spPr>
          <c:invertIfNegative val="0"/>
          <c:val>
            <c:numRef>
              <c:f>Analysis!$D$671:$L$671</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0-DBBD-4C48-8842-F251FBF8480B}"/>
            </c:ext>
          </c:extLst>
        </c:ser>
        <c:ser>
          <c:idx val="1"/>
          <c:order val="1"/>
          <c:tx>
            <c:strRef>
              <c:f>Analysis!$B$672:$C$672</c:f>
              <c:strCache>
                <c:ptCount val="2"/>
                <c:pt idx="0">
                  <c:v>Media</c:v>
                </c:pt>
              </c:strCache>
            </c:strRef>
          </c:tx>
          <c:spPr>
            <a:solidFill>
              <a:schemeClr val="accent2"/>
            </a:solidFill>
            <a:ln>
              <a:noFill/>
            </a:ln>
            <a:effectLst/>
          </c:spPr>
          <c:invertIfNegative val="0"/>
          <c:val>
            <c:numRef>
              <c:f>Analysis!$D$672:$L$672</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1-DBBD-4C48-8842-F251FBF8480B}"/>
            </c:ext>
          </c:extLst>
        </c:ser>
        <c:ser>
          <c:idx val="2"/>
          <c:order val="2"/>
          <c:tx>
            <c:strRef>
              <c:f>Analysis!$B$674:$C$674</c:f>
              <c:strCache>
                <c:ptCount val="2"/>
                <c:pt idx="0">
                  <c:v>Food Production</c:v>
                </c:pt>
              </c:strCache>
            </c:strRef>
          </c:tx>
          <c:spPr>
            <a:solidFill>
              <a:schemeClr val="accent3"/>
            </a:solidFill>
            <a:ln>
              <a:noFill/>
            </a:ln>
            <a:effectLst/>
          </c:spPr>
          <c:invertIfNegative val="0"/>
          <c:val>
            <c:numRef>
              <c:f>Analysis!$D$674:$L$674</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2-DBBD-4C48-8842-F251FBF8480B}"/>
            </c:ext>
          </c:extLst>
        </c:ser>
        <c:ser>
          <c:idx val="3"/>
          <c:order val="3"/>
          <c:tx>
            <c:strRef>
              <c:f>Analysis!$B$675:$C$675</c:f>
              <c:strCache>
                <c:ptCount val="2"/>
                <c:pt idx="0">
                  <c:v>Banking</c:v>
                </c:pt>
              </c:strCache>
            </c:strRef>
          </c:tx>
          <c:spPr>
            <a:solidFill>
              <a:schemeClr val="accent4"/>
            </a:solidFill>
            <a:ln>
              <a:noFill/>
            </a:ln>
            <a:effectLst/>
          </c:spPr>
          <c:invertIfNegative val="0"/>
          <c:val>
            <c:numRef>
              <c:f>Analysis!$D$675:$L$675</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3-DBBD-4C48-8842-F251FBF8480B}"/>
            </c:ext>
          </c:extLst>
        </c:ser>
        <c:ser>
          <c:idx val="4"/>
          <c:order val="4"/>
          <c:tx>
            <c:strRef>
              <c:f>Analysis!$B$676:$C$676</c:f>
              <c:strCache>
                <c:ptCount val="2"/>
                <c:pt idx="0">
                  <c:v>Telecom</c:v>
                </c:pt>
              </c:strCache>
            </c:strRef>
          </c:tx>
          <c:spPr>
            <a:solidFill>
              <a:schemeClr val="accent5"/>
            </a:solidFill>
            <a:ln>
              <a:noFill/>
            </a:ln>
            <a:effectLst/>
          </c:spPr>
          <c:invertIfNegative val="0"/>
          <c:val>
            <c:numRef>
              <c:f>Analysis!$D$676:$L$676</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4-DBBD-4C48-8842-F251FBF8480B}"/>
            </c:ext>
          </c:extLst>
        </c:ser>
        <c:ser>
          <c:idx val="5"/>
          <c:order val="5"/>
          <c:tx>
            <c:strRef>
              <c:f>Analysis!$B$677:$C$677</c:f>
              <c:strCache>
                <c:ptCount val="2"/>
                <c:pt idx="0">
                  <c:v>IT</c:v>
                </c:pt>
              </c:strCache>
            </c:strRef>
          </c:tx>
          <c:spPr>
            <a:solidFill>
              <a:schemeClr val="accent6"/>
            </a:solidFill>
            <a:ln>
              <a:noFill/>
            </a:ln>
            <a:effectLst/>
          </c:spPr>
          <c:invertIfNegative val="0"/>
          <c:val>
            <c:numRef>
              <c:f>Analysis!$D$677:$L$677</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5-DBBD-4C48-8842-F251FBF8480B}"/>
            </c:ext>
          </c:extLst>
        </c:ser>
        <c:ser>
          <c:idx val="6"/>
          <c:order val="6"/>
          <c:tx>
            <c:strRef>
              <c:f>Analysis!$B$678:$C$678</c:f>
              <c:strCache>
                <c:ptCount val="2"/>
                <c:pt idx="0">
                  <c:v>Automotive</c:v>
                </c:pt>
              </c:strCache>
            </c:strRef>
          </c:tx>
          <c:spPr>
            <a:solidFill>
              <a:schemeClr val="accent1">
                <a:lumMod val="60000"/>
              </a:schemeClr>
            </a:solidFill>
            <a:ln>
              <a:noFill/>
            </a:ln>
            <a:effectLst/>
          </c:spPr>
          <c:invertIfNegative val="0"/>
          <c:val>
            <c:numRef>
              <c:f>Analysis!$D$678:$L$678</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6-DBBD-4C48-8842-F251FBF8480B}"/>
            </c:ext>
          </c:extLst>
        </c:ser>
        <c:ser>
          <c:idx val="7"/>
          <c:order val="7"/>
          <c:tx>
            <c:strRef>
              <c:f>Analysis!$B$679:$C$679</c:f>
              <c:strCache>
                <c:ptCount val="2"/>
                <c:pt idx="0">
                  <c:v>Accounting</c:v>
                </c:pt>
              </c:strCache>
            </c:strRef>
          </c:tx>
          <c:spPr>
            <a:solidFill>
              <a:schemeClr val="accent2">
                <a:lumMod val="60000"/>
              </a:schemeClr>
            </a:solidFill>
            <a:ln>
              <a:noFill/>
            </a:ln>
            <a:effectLst/>
          </c:spPr>
          <c:invertIfNegative val="0"/>
          <c:val>
            <c:numRef>
              <c:f>Analysis!$D$679:$L$679</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7-DBBD-4C48-8842-F251FBF8480B}"/>
            </c:ext>
          </c:extLst>
        </c:ser>
        <c:ser>
          <c:idx val="8"/>
          <c:order val="8"/>
          <c:tx>
            <c:strRef>
              <c:f>Analysis!$B$680:$C$680</c:f>
              <c:strCache>
                <c:ptCount val="2"/>
                <c:pt idx="0">
                  <c:v>Enginnering</c:v>
                </c:pt>
              </c:strCache>
            </c:strRef>
          </c:tx>
          <c:spPr>
            <a:solidFill>
              <a:schemeClr val="accent4">
                <a:lumMod val="75000"/>
              </a:schemeClr>
            </a:solidFill>
            <a:ln>
              <a:noFill/>
            </a:ln>
            <a:effectLst/>
          </c:spPr>
          <c:invertIfNegative val="0"/>
          <c:val>
            <c:numRef>
              <c:f>Analysis!$D$680:$L$680</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8-DBBD-4C48-8842-F251FBF8480B}"/>
            </c:ext>
          </c:extLst>
        </c:ser>
        <c:ser>
          <c:idx val="9"/>
          <c:order val="9"/>
          <c:tx>
            <c:strRef>
              <c:f>Analysis!$B$681:$C$681</c:f>
              <c:strCache>
                <c:ptCount val="2"/>
                <c:pt idx="0">
                  <c:v>Banking</c:v>
                </c:pt>
              </c:strCache>
            </c:strRef>
          </c:tx>
          <c:spPr>
            <a:solidFill>
              <a:srgbClr val="FFC000"/>
            </a:solidFill>
            <a:ln>
              <a:noFill/>
            </a:ln>
            <a:effectLst/>
          </c:spPr>
          <c:invertIfNegative val="0"/>
          <c:val>
            <c:numRef>
              <c:f>Analysis!$D$681:$L$681</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9-DBBD-4C48-8842-F251FBF8480B}"/>
            </c:ext>
          </c:extLst>
        </c:ser>
        <c:ser>
          <c:idx val="10"/>
          <c:order val="10"/>
          <c:tx>
            <c:strRef>
              <c:f>Analysis!$B$682:$C$682</c:f>
              <c:strCache>
                <c:ptCount val="2"/>
                <c:pt idx="0">
                  <c:v>Healthcare</c:v>
                </c:pt>
              </c:strCache>
            </c:strRef>
          </c:tx>
          <c:spPr>
            <a:solidFill>
              <a:schemeClr val="accent1"/>
            </a:solidFill>
            <a:ln>
              <a:noFill/>
            </a:ln>
            <a:effectLst/>
          </c:spPr>
          <c:invertIfNegative val="0"/>
          <c:val>
            <c:numRef>
              <c:f>Analysis!$D$682:$L$682</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B-DBBD-4C48-8842-F251FBF8480B}"/>
            </c:ext>
          </c:extLst>
        </c:ser>
        <c:ser>
          <c:idx val="11"/>
          <c:order val="11"/>
          <c:tx>
            <c:strRef>
              <c:f>Analysis!$B$683:$C$683</c:f>
              <c:strCache>
                <c:ptCount val="2"/>
                <c:pt idx="0">
                  <c:v>Food Production</c:v>
                </c:pt>
              </c:strCache>
            </c:strRef>
          </c:tx>
          <c:spPr>
            <a:solidFill>
              <a:schemeClr val="accent6">
                <a:lumMod val="60000"/>
              </a:schemeClr>
            </a:solidFill>
            <a:ln>
              <a:noFill/>
            </a:ln>
            <a:effectLst/>
          </c:spPr>
          <c:invertIfNegative val="0"/>
          <c:val>
            <c:numRef>
              <c:f>Analysis!$D$683:$L$683</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C-DBBD-4C48-8842-F251FBF8480B}"/>
            </c:ext>
          </c:extLst>
        </c:ser>
        <c:ser>
          <c:idx val="12"/>
          <c:order val="12"/>
          <c:tx>
            <c:strRef>
              <c:f>Analysis!$B$684:$C$684</c:f>
              <c:strCache>
                <c:ptCount val="2"/>
                <c:pt idx="0">
                  <c:v>Others</c:v>
                </c:pt>
              </c:strCache>
            </c:strRef>
          </c:tx>
          <c:spPr>
            <a:solidFill>
              <a:schemeClr val="bg1">
                <a:lumMod val="75000"/>
              </a:schemeClr>
            </a:solidFill>
            <a:ln>
              <a:noFill/>
            </a:ln>
            <a:effectLst/>
          </c:spPr>
          <c:invertIfNegative val="0"/>
          <c:val>
            <c:numRef>
              <c:f>Analysis!$D$684:$L$684</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D-DBBD-4C48-8842-F251FBF8480B}"/>
            </c:ext>
          </c:extLst>
        </c:ser>
        <c:ser>
          <c:idx val="13"/>
          <c:order val="13"/>
          <c:tx>
            <c:strRef>
              <c:f>Analysis!$B$685:$C$685</c:f>
              <c:strCache>
                <c:ptCount val="2"/>
                <c:pt idx="0">
                  <c:v>Media</c:v>
                </c:pt>
              </c:strCache>
            </c:strRef>
          </c:tx>
          <c:spPr>
            <a:solidFill>
              <a:schemeClr val="accent2"/>
            </a:solidFill>
            <a:ln>
              <a:noFill/>
            </a:ln>
            <a:effectLst/>
          </c:spPr>
          <c:invertIfNegative val="0"/>
          <c:val>
            <c:numRef>
              <c:f>Analysis!$D$685:$L$685</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E-DBBD-4C48-8842-F251FBF8480B}"/>
            </c:ext>
          </c:extLst>
        </c:ser>
        <c:ser>
          <c:idx val="14"/>
          <c:order val="14"/>
          <c:tx>
            <c:strRef>
              <c:f>Analysis!$B$686:$C$686</c:f>
              <c:strCache>
                <c:ptCount val="2"/>
                <c:pt idx="0">
                  <c:v>Design</c:v>
                </c:pt>
              </c:strCache>
            </c:strRef>
          </c:tx>
          <c:spPr>
            <a:solidFill>
              <a:schemeClr val="bg1">
                <a:lumMod val="50000"/>
              </a:schemeClr>
            </a:solidFill>
            <a:ln>
              <a:noFill/>
            </a:ln>
            <a:effectLst/>
          </c:spPr>
          <c:invertIfNegative val="0"/>
          <c:val>
            <c:numRef>
              <c:f>Analysis!$D$686:$L$686</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0F-DBBD-4C48-8842-F251FBF8480B}"/>
            </c:ext>
          </c:extLst>
        </c:ser>
        <c:ser>
          <c:idx val="15"/>
          <c:order val="15"/>
          <c:tx>
            <c:strRef>
              <c:f>Analysis!$B$687:$C$687</c:f>
              <c:strCache>
                <c:ptCount val="2"/>
                <c:pt idx="0">
                  <c:v>Others</c:v>
                </c:pt>
              </c:strCache>
            </c:strRef>
          </c:tx>
          <c:spPr>
            <a:solidFill>
              <a:schemeClr val="bg1">
                <a:lumMod val="75000"/>
              </a:schemeClr>
            </a:solidFill>
            <a:ln>
              <a:noFill/>
            </a:ln>
            <a:effectLst/>
          </c:spPr>
          <c:invertIfNegative val="0"/>
          <c:val>
            <c:numRef>
              <c:f>Analysis!$D$687:$L$687</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10-DBBD-4C48-8842-F251FBF8480B}"/>
            </c:ext>
          </c:extLst>
        </c:ser>
        <c:ser>
          <c:idx val="16"/>
          <c:order val="16"/>
          <c:tx>
            <c:strRef>
              <c:f>Analysis!$B$688:$C$688</c:f>
              <c:strCache>
                <c:ptCount val="2"/>
                <c:pt idx="0">
                  <c:v>Others</c:v>
                </c:pt>
              </c:strCache>
            </c:strRef>
          </c:tx>
          <c:spPr>
            <a:solidFill>
              <a:schemeClr val="bg1">
                <a:lumMod val="75000"/>
              </a:schemeClr>
            </a:solidFill>
            <a:ln>
              <a:noFill/>
            </a:ln>
            <a:effectLst/>
          </c:spPr>
          <c:invertIfNegative val="0"/>
          <c:val>
            <c:numRef>
              <c:f>Analysis!$D$688:$K$688</c:f>
            </c:numRef>
          </c:val>
          <c:extLst>
            <c:ext xmlns:c15="http://schemas.microsoft.com/office/drawing/2012/chart" uri="{02D57815-91ED-43cb-92C2-25804820EDAC}">
              <c15:filteredCategoryTitle>
                <c15:cat>
                  <c:multiLvlStrRef>
                    <c:extLst>
                      <c:ext uri="{02D57815-91ED-43cb-92C2-25804820EDAC}">
                        <c15:formulaRef>
                          <c15:sqref>Analysis!$D$670:$L$670</c15:sqref>
                        </c15:formulaRef>
                      </c:ext>
                    </c:extLst>
                  </c:multiLvlStrRef>
                </c15:cat>
              </c15:filteredCategoryTitle>
            </c:ext>
            <c:ext xmlns:c16="http://schemas.microsoft.com/office/drawing/2014/chart" uri="{C3380CC4-5D6E-409C-BE32-E72D297353CC}">
              <c16:uniqueId val="{00000011-DBBD-4C48-8842-F251FBF8480B}"/>
            </c:ext>
          </c:extLst>
        </c:ser>
        <c:dLbls>
          <c:showLegendKey val="0"/>
          <c:showVal val="0"/>
          <c:showCatName val="0"/>
          <c:showSerName val="0"/>
          <c:showPercent val="0"/>
          <c:showBubbleSize val="0"/>
        </c:dLbls>
        <c:gapWidth val="150"/>
        <c:overlap val="100"/>
        <c:axId val="1447938623"/>
        <c:axId val="1447936543"/>
      </c:barChart>
      <c:catAx>
        <c:axId val="144793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36543"/>
        <c:crosses val="autoZero"/>
        <c:auto val="1"/>
        <c:lblAlgn val="ctr"/>
        <c:lblOffset val="100"/>
        <c:noMultiLvlLbl val="0"/>
      </c:catAx>
      <c:valAx>
        <c:axId val="1447936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38623"/>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Analysis!$B$246:$C$246</c:f>
              <c:strCache>
                <c:ptCount val="2"/>
                <c:pt idx="0">
                  <c:v>Tunisia</c:v>
                </c:pt>
              </c:strCache>
            </c:strRef>
          </c:tx>
          <c:spPr>
            <a:solidFill>
              <a:schemeClr val="accent1"/>
            </a:solidFill>
            <a:ln>
              <a:noFill/>
            </a:ln>
            <a:effectLst/>
          </c:spPr>
          <c:invertIfNegative val="0"/>
          <c:cat>
            <c:strRef>
              <c:f>Analysis!$D$245:$F$245</c:f>
              <c:strCache>
                <c:ptCount val="3"/>
                <c:pt idx="0">
                  <c:v>ESPRIT Engineering</c:v>
                </c:pt>
                <c:pt idx="1">
                  <c:v>ESB</c:v>
                </c:pt>
                <c:pt idx="2">
                  <c:v>Total</c:v>
                </c:pt>
              </c:strCache>
            </c:strRef>
          </c:cat>
          <c:val>
            <c:numRef>
              <c:f>Analysis!$D$246:$F$246</c:f>
              <c:numCache>
                <c:formatCode>General</c:formatCode>
                <c:ptCount val="3"/>
                <c:pt idx="0">
                  <c:v>130</c:v>
                </c:pt>
                <c:pt idx="1">
                  <c:v>19</c:v>
                </c:pt>
                <c:pt idx="2">
                  <c:v>149</c:v>
                </c:pt>
              </c:numCache>
            </c:numRef>
          </c:val>
          <c:extLst>
            <c:ext xmlns:c16="http://schemas.microsoft.com/office/drawing/2014/chart" uri="{C3380CC4-5D6E-409C-BE32-E72D297353CC}">
              <c16:uniqueId val="{00000000-73C6-4A47-8E1E-29B60FDD154E}"/>
            </c:ext>
          </c:extLst>
        </c:ser>
        <c:ser>
          <c:idx val="1"/>
          <c:order val="1"/>
          <c:tx>
            <c:strRef>
              <c:f>Analysis!$B$247:$C$247</c:f>
              <c:strCache>
                <c:ptCount val="2"/>
                <c:pt idx="0">
                  <c:v>Burkina Faso</c:v>
                </c:pt>
              </c:strCache>
            </c:strRef>
          </c:tx>
          <c:spPr>
            <a:solidFill>
              <a:schemeClr val="accent2"/>
            </a:solidFill>
            <a:ln>
              <a:noFill/>
            </a:ln>
            <a:effectLst/>
          </c:spPr>
          <c:invertIfNegative val="0"/>
          <c:cat>
            <c:strRef>
              <c:f>Analysis!$D$245:$F$245</c:f>
              <c:strCache>
                <c:ptCount val="3"/>
                <c:pt idx="0">
                  <c:v>ESPRIT Engineering</c:v>
                </c:pt>
                <c:pt idx="1">
                  <c:v>ESB</c:v>
                </c:pt>
                <c:pt idx="2">
                  <c:v>Total</c:v>
                </c:pt>
              </c:strCache>
            </c:strRef>
          </c:cat>
          <c:val>
            <c:numRef>
              <c:f>Analysis!$D$247:$F$247</c:f>
              <c:numCache>
                <c:formatCode>General</c:formatCode>
                <c:ptCount val="3"/>
                <c:pt idx="0">
                  <c:v>0</c:v>
                </c:pt>
                <c:pt idx="1">
                  <c:v>0</c:v>
                </c:pt>
                <c:pt idx="2">
                  <c:v>0</c:v>
                </c:pt>
              </c:numCache>
            </c:numRef>
          </c:val>
          <c:extLst>
            <c:ext xmlns:c16="http://schemas.microsoft.com/office/drawing/2014/chart" uri="{C3380CC4-5D6E-409C-BE32-E72D297353CC}">
              <c16:uniqueId val="{00000001-73C6-4A47-8E1E-29B60FDD154E}"/>
            </c:ext>
          </c:extLst>
        </c:ser>
        <c:ser>
          <c:idx val="2"/>
          <c:order val="2"/>
          <c:tx>
            <c:strRef>
              <c:f>Analysis!$B$248:$C$248</c:f>
              <c:strCache>
                <c:ptCount val="2"/>
                <c:pt idx="0">
                  <c:v>France</c:v>
                </c:pt>
              </c:strCache>
            </c:strRef>
          </c:tx>
          <c:spPr>
            <a:solidFill>
              <a:schemeClr val="accent3"/>
            </a:solidFill>
            <a:ln>
              <a:noFill/>
            </a:ln>
            <a:effectLst/>
          </c:spPr>
          <c:invertIfNegative val="0"/>
          <c:cat>
            <c:strRef>
              <c:f>Analysis!$D$245:$F$245</c:f>
              <c:strCache>
                <c:ptCount val="3"/>
                <c:pt idx="0">
                  <c:v>ESPRIT Engineering</c:v>
                </c:pt>
                <c:pt idx="1">
                  <c:v>ESB</c:v>
                </c:pt>
                <c:pt idx="2">
                  <c:v>Total</c:v>
                </c:pt>
              </c:strCache>
            </c:strRef>
          </c:cat>
          <c:val>
            <c:numRef>
              <c:f>Analysis!$D$248:$F$248</c:f>
              <c:numCache>
                <c:formatCode>General</c:formatCode>
                <c:ptCount val="3"/>
                <c:pt idx="0">
                  <c:v>27</c:v>
                </c:pt>
                <c:pt idx="1">
                  <c:v>0</c:v>
                </c:pt>
                <c:pt idx="2">
                  <c:v>27</c:v>
                </c:pt>
              </c:numCache>
            </c:numRef>
          </c:val>
          <c:extLst>
            <c:ext xmlns:c16="http://schemas.microsoft.com/office/drawing/2014/chart" uri="{C3380CC4-5D6E-409C-BE32-E72D297353CC}">
              <c16:uniqueId val="{00000002-73C6-4A47-8E1E-29B60FDD154E}"/>
            </c:ext>
          </c:extLst>
        </c:ser>
        <c:ser>
          <c:idx val="3"/>
          <c:order val="3"/>
          <c:tx>
            <c:strRef>
              <c:f>Analysis!$B$249:$C$249</c:f>
              <c:strCache>
                <c:ptCount val="2"/>
                <c:pt idx="0">
                  <c:v>Brazil</c:v>
                </c:pt>
              </c:strCache>
            </c:strRef>
          </c:tx>
          <c:spPr>
            <a:solidFill>
              <a:schemeClr val="accent4"/>
            </a:solidFill>
            <a:ln>
              <a:noFill/>
            </a:ln>
            <a:effectLst/>
          </c:spPr>
          <c:invertIfNegative val="0"/>
          <c:cat>
            <c:strRef>
              <c:f>Analysis!$D$245:$F$245</c:f>
              <c:strCache>
                <c:ptCount val="3"/>
                <c:pt idx="0">
                  <c:v>ESPRIT Engineering</c:v>
                </c:pt>
                <c:pt idx="1">
                  <c:v>ESB</c:v>
                </c:pt>
                <c:pt idx="2">
                  <c:v>Total</c:v>
                </c:pt>
              </c:strCache>
            </c:strRef>
          </c:cat>
          <c:val>
            <c:numRef>
              <c:f>Analysis!$D$249:$F$249</c:f>
              <c:numCache>
                <c:formatCode>General</c:formatCode>
                <c:ptCount val="3"/>
                <c:pt idx="0">
                  <c:v>0</c:v>
                </c:pt>
                <c:pt idx="1">
                  <c:v>0</c:v>
                </c:pt>
                <c:pt idx="2">
                  <c:v>0</c:v>
                </c:pt>
              </c:numCache>
            </c:numRef>
          </c:val>
          <c:extLst>
            <c:ext xmlns:c16="http://schemas.microsoft.com/office/drawing/2014/chart" uri="{C3380CC4-5D6E-409C-BE32-E72D297353CC}">
              <c16:uniqueId val="{00000004-73C6-4A47-8E1E-29B60FDD154E}"/>
            </c:ext>
          </c:extLst>
        </c:ser>
        <c:ser>
          <c:idx val="4"/>
          <c:order val="4"/>
          <c:tx>
            <c:strRef>
              <c:f>Analysis!$B$250:$C$250</c:f>
              <c:strCache>
                <c:ptCount val="2"/>
                <c:pt idx="0">
                  <c:v>Kuwait</c:v>
                </c:pt>
              </c:strCache>
            </c:strRef>
          </c:tx>
          <c:spPr>
            <a:solidFill>
              <a:schemeClr val="accent5"/>
            </a:solidFill>
            <a:ln>
              <a:noFill/>
            </a:ln>
            <a:effectLst/>
          </c:spPr>
          <c:invertIfNegative val="0"/>
          <c:cat>
            <c:strRef>
              <c:f>Analysis!$D$245:$F$245</c:f>
              <c:strCache>
                <c:ptCount val="3"/>
                <c:pt idx="0">
                  <c:v>ESPRIT Engineering</c:v>
                </c:pt>
                <c:pt idx="1">
                  <c:v>ESB</c:v>
                </c:pt>
                <c:pt idx="2">
                  <c:v>Total</c:v>
                </c:pt>
              </c:strCache>
            </c:strRef>
          </c:cat>
          <c:val>
            <c:numRef>
              <c:f>Analysis!$D$250:$F$250</c:f>
              <c:numCache>
                <c:formatCode>General</c:formatCode>
                <c:ptCount val="3"/>
                <c:pt idx="0">
                  <c:v>0</c:v>
                </c:pt>
                <c:pt idx="1">
                  <c:v>0</c:v>
                </c:pt>
                <c:pt idx="2">
                  <c:v>0</c:v>
                </c:pt>
              </c:numCache>
            </c:numRef>
          </c:val>
          <c:extLst>
            <c:ext xmlns:c16="http://schemas.microsoft.com/office/drawing/2014/chart" uri="{C3380CC4-5D6E-409C-BE32-E72D297353CC}">
              <c16:uniqueId val="{00000005-73C6-4A47-8E1E-29B60FDD154E}"/>
            </c:ext>
          </c:extLst>
        </c:ser>
        <c:ser>
          <c:idx val="5"/>
          <c:order val="5"/>
          <c:tx>
            <c:strRef>
              <c:f>Analysis!$B$251:$C$251</c:f>
              <c:strCache>
                <c:ptCount val="2"/>
                <c:pt idx="0">
                  <c:v>Algeria</c:v>
                </c:pt>
              </c:strCache>
            </c:strRef>
          </c:tx>
          <c:spPr>
            <a:solidFill>
              <a:schemeClr val="accent6"/>
            </a:solidFill>
            <a:ln>
              <a:noFill/>
            </a:ln>
            <a:effectLst/>
          </c:spPr>
          <c:invertIfNegative val="0"/>
          <c:cat>
            <c:strRef>
              <c:f>Analysis!$D$245:$F$245</c:f>
              <c:strCache>
                <c:ptCount val="3"/>
                <c:pt idx="0">
                  <c:v>ESPRIT Engineering</c:v>
                </c:pt>
                <c:pt idx="1">
                  <c:v>ESB</c:v>
                </c:pt>
                <c:pt idx="2">
                  <c:v>Total</c:v>
                </c:pt>
              </c:strCache>
            </c:strRef>
          </c:cat>
          <c:val>
            <c:numRef>
              <c:f>Analysis!$D$251:$F$251</c:f>
              <c:numCache>
                <c:formatCode>General</c:formatCode>
                <c:ptCount val="3"/>
                <c:pt idx="0">
                  <c:v>0</c:v>
                </c:pt>
                <c:pt idx="1">
                  <c:v>0</c:v>
                </c:pt>
                <c:pt idx="2">
                  <c:v>0</c:v>
                </c:pt>
              </c:numCache>
            </c:numRef>
          </c:val>
          <c:extLst>
            <c:ext xmlns:c16="http://schemas.microsoft.com/office/drawing/2014/chart" uri="{C3380CC4-5D6E-409C-BE32-E72D297353CC}">
              <c16:uniqueId val="{00000006-73C6-4A47-8E1E-29B60FDD154E}"/>
            </c:ext>
          </c:extLst>
        </c:ser>
        <c:ser>
          <c:idx val="6"/>
          <c:order val="6"/>
          <c:tx>
            <c:strRef>
              <c:f>Analysis!$B$252:$C$252</c:f>
              <c:strCache>
                <c:ptCount val="2"/>
                <c:pt idx="0">
                  <c:v>United Arab Emirates</c:v>
                </c:pt>
              </c:strCache>
            </c:strRef>
          </c:tx>
          <c:spPr>
            <a:solidFill>
              <a:schemeClr val="accent1">
                <a:lumMod val="60000"/>
              </a:schemeClr>
            </a:solidFill>
            <a:ln>
              <a:noFill/>
            </a:ln>
            <a:effectLst/>
          </c:spPr>
          <c:invertIfNegative val="0"/>
          <c:cat>
            <c:strRef>
              <c:f>Analysis!$D$245:$F$245</c:f>
              <c:strCache>
                <c:ptCount val="3"/>
                <c:pt idx="0">
                  <c:v>ESPRIT Engineering</c:v>
                </c:pt>
                <c:pt idx="1">
                  <c:v>ESB</c:v>
                </c:pt>
                <c:pt idx="2">
                  <c:v>Total</c:v>
                </c:pt>
              </c:strCache>
            </c:strRef>
          </c:cat>
          <c:val>
            <c:numRef>
              <c:f>Analysis!$D$252:$F$252</c:f>
              <c:numCache>
                <c:formatCode>General</c:formatCode>
                <c:ptCount val="3"/>
                <c:pt idx="0">
                  <c:v>0</c:v>
                </c:pt>
                <c:pt idx="1">
                  <c:v>1</c:v>
                </c:pt>
                <c:pt idx="2">
                  <c:v>1</c:v>
                </c:pt>
              </c:numCache>
            </c:numRef>
          </c:val>
          <c:extLst>
            <c:ext xmlns:c16="http://schemas.microsoft.com/office/drawing/2014/chart" uri="{C3380CC4-5D6E-409C-BE32-E72D297353CC}">
              <c16:uniqueId val="{00000007-73C6-4A47-8E1E-29B60FDD154E}"/>
            </c:ext>
          </c:extLst>
        </c:ser>
        <c:ser>
          <c:idx val="7"/>
          <c:order val="7"/>
          <c:tx>
            <c:strRef>
              <c:f>Analysis!$B$253:$C$253</c:f>
              <c:strCache>
                <c:ptCount val="2"/>
                <c:pt idx="0">
                  <c:v>Saudi Arabia</c:v>
                </c:pt>
              </c:strCache>
            </c:strRef>
          </c:tx>
          <c:spPr>
            <a:solidFill>
              <a:schemeClr val="accent2">
                <a:lumMod val="60000"/>
              </a:schemeClr>
            </a:solidFill>
            <a:ln>
              <a:noFill/>
            </a:ln>
            <a:effectLst/>
          </c:spPr>
          <c:invertIfNegative val="0"/>
          <c:cat>
            <c:strRef>
              <c:f>Analysis!$D$245:$F$245</c:f>
              <c:strCache>
                <c:ptCount val="3"/>
                <c:pt idx="0">
                  <c:v>ESPRIT Engineering</c:v>
                </c:pt>
                <c:pt idx="1">
                  <c:v>ESB</c:v>
                </c:pt>
                <c:pt idx="2">
                  <c:v>Total</c:v>
                </c:pt>
              </c:strCache>
            </c:strRef>
          </c:cat>
          <c:val>
            <c:numRef>
              <c:f>Analysis!$D$253:$F$253</c:f>
              <c:numCache>
                <c:formatCode>General</c:formatCode>
                <c:ptCount val="3"/>
                <c:pt idx="0">
                  <c:v>0</c:v>
                </c:pt>
                <c:pt idx="1">
                  <c:v>0</c:v>
                </c:pt>
                <c:pt idx="2">
                  <c:v>0</c:v>
                </c:pt>
              </c:numCache>
            </c:numRef>
          </c:val>
          <c:extLst>
            <c:ext xmlns:c16="http://schemas.microsoft.com/office/drawing/2014/chart" uri="{C3380CC4-5D6E-409C-BE32-E72D297353CC}">
              <c16:uniqueId val="{00000008-73C6-4A47-8E1E-29B60FDD154E}"/>
            </c:ext>
          </c:extLst>
        </c:ser>
        <c:dLbls>
          <c:showLegendKey val="0"/>
          <c:showVal val="0"/>
          <c:showCatName val="0"/>
          <c:showSerName val="0"/>
          <c:showPercent val="0"/>
          <c:showBubbleSize val="0"/>
        </c:dLbls>
        <c:gapWidth val="150"/>
        <c:overlap val="100"/>
        <c:axId val="1995627536"/>
        <c:axId val="1995627952"/>
      </c:barChart>
      <c:catAx>
        <c:axId val="19956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27952"/>
        <c:crosses val="autoZero"/>
        <c:auto val="1"/>
        <c:lblAlgn val="ctr"/>
        <c:lblOffset val="100"/>
        <c:noMultiLvlLbl val="0"/>
      </c:catAx>
      <c:valAx>
        <c:axId val="1995627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2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'L.E.K. Analysis'!$B$26:$G$26</c:f>
              <c:strCache>
                <c:ptCount val="6"/>
                <c:pt idx="0">
                  <c:v>Public</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'L.E.K. Analysis'!$H$25:$J$25</c:f>
              <c:numCache>
                <c:formatCode>General</c:formatCode>
                <c:ptCount val="3"/>
                <c:pt idx="0">
                  <c:v>2015</c:v>
                </c:pt>
                <c:pt idx="1">
                  <c:v>2016</c:v>
                </c:pt>
                <c:pt idx="2">
                  <c:v>2017</c:v>
                </c:pt>
              </c:numCache>
            </c:numRef>
          </c:cat>
          <c:val>
            <c:numRef>
              <c:f>'L.E.K. Analysis'!$H$26:$J$26</c:f>
              <c:numCache>
                <c:formatCode>General</c:formatCode>
                <c:ptCount val="3"/>
                <c:pt idx="0">
                  <c:v>42922</c:v>
                </c:pt>
                <c:pt idx="1">
                  <c:v>40845</c:v>
                </c:pt>
                <c:pt idx="2">
                  <c:v>41108</c:v>
                </c:pt>
              </c:numCache>
            </c:numRef>
          </c:val>
          <c:extLst>
            <c:ext xmlns:c16="http://schemas.microsoft.com/office/drawing/2014/chart" uri="{C3380CC4-5D6E-409C-BE32-E72D297353CC}">
              <c16:uniqueId val="{00000000-C625-4ED2-A5C5-2F22BFCDF8E0}"/>
            </c:ext>
          </c:extLst>
        </c:ser>
        <c:ser>
          <c:idx val="1"/>
          <c:order val="1"/>
          <c:tx>
            <c:strRef>
              <c:f>'L.E.K. Analysis'!$B$27:$G$27</c:f>
              <c:strCache>
                <c:ptCount val="6"/>
                <c:pt idx="0">
                  <c:v>Private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'L.E.K. Analysis'!$H$25:$J$25</c:f>
              <c:numCache>
                <c:formatCode>General</c:formatCode>
                <c:ptCount val="3"/>
                <c:pt idx="0">
                  <c:v>2015</c:v>
                </c:pt>
                <c:pt idx="1">
                  <c:v>2016</c:v>
                </c:pt>
                <c:pt idx="2">
                  <c:v>2017</c:v>
                </c:pt>
              </c:numCache>
            </c:numRef>
          </c:cat>
          <c:val>
            <c:numRef>
              <c:f>'L.E.K. Analysis'!$H$27:$J$27</c:f>
              <c:numCache>
                <c:formatCode>General</c:formatCode>
                <c:ptCount val="3"/>
                <c:pt idx="0">
                  <c:v>2720</c:v>
                </c:pt>
                <c:pt idx="1">
                  <c:v>2996</c:v>
                </c:pt>
                <c:pt idx="2">
                  <c:v>3393</c:v>
                </c:pt>
              </c:numCache>
            </c:numRef>
          </c:val>
          <c:extLst>
            <c:ext xmlns:c16="http://schemas.microsoft.com/office/drawing/2014/chart" uri="{C3380CC4-5D6E-409C-BE32-E72D297353CC}">
              <c16:uniqueId val="{00000001-C625-4ED2-A5C5-2F22BFCDF8E0}"/>
            </c:ext>
          </c:extLst>
        </c:ser>
        <c:dLbls>
          <c:showLegendKey val="0"/>
          <c:showVal val="0"/>
          <c:showCatName val="0"/>
          <c:showSerName val="0"/>
          <c:showPercent val="0"/>
          <c:showBubbleSize val="0"/>
        </c:dLbls>
        <c:gapWidth val="150"/>
        <c:overlap val="100"/>
        <c:axId val="674264959"/>
        <c:axId val="680929263"/>
      </c:barChart>
      <c:lineChart>
        <c:grouping val="standard"/>
        <c:varyColors val="0"/>
        <c:ser>
          <c:idx val="2"/>
          <c:order val="2"/>
          <c:tx>
            <c:strRef>
              <c:f>'L.E.K. Analysis'!$B$28:$G$28</c:f>
              <c:strCache>
                <c:ptCount val="6"/>
                <c:pt idx="0">
                  <c:v>Total</c:v>
                </c:pt>
              </c:strCache>
            </c:strRef>
          </c:tx>
          <c:spPr>
            <a:ln w="28575" cap="rnd">
              <a:noFill/>
              <a:round/>
            </a:ln>
            <a:effectLst/>
          </c:spPr>
          <c:marker>
            <c:symbol val="none"/>
          </c:marker>
          <c:dLbls>
            <c:dLbl>
              <c:idx val="0"/>
              <c:layout>
                <c:manualLayout>
                  <c:x val="-5.8235459040405432E-2"/>
                  <c:y val="-5.847882790152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25-4ED2-A5C5-2F22BFCDF8E0}"/>
                </c:ext>
              </c:extLst>
            </c:dLbl>
            <c:dLbl>
              <c:idx val="1"/>
              <c:layout>
                <c:manualLayout>
                  <c:x val="-5.2689224846081184E-2"/>
                  <c:y val="-4.94820851474403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25-4ED2-A5C5-2F22BFCDF8E0}"/>
                </c:ext>
              </c:extLst>
            </c:dLbl>
            <c:dLbl>
              <c:idx val="2"/>
              <c:layout>
                <c:manualLayout>
                  <c:x val="-5.2689224846081184E-2"/>
                  <c:y val="-5.84788279015203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25-4ED2-A5C5-2F22BFCDF8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'L.E.K. Analysis'!$H$25:$J$25</c:f>
              <c:numCache>
                <c:formatCode>General</c:formatCode>
                <c:ptCount val="3"/>
                <c:pt idx="0">
                  <c:v>2015</c:v>
                </c:pt>
                <c:pt idx="1">
                  <c:v>2016</c:v>
                </c:pt>
                <c:pt idx="2">
                  <c:v>2017</c:v>
                </c:pt>
              </c:numCache>
            </c:numRef>
          </c:cat>
          <c:val>
            <c:numRef>
              <c:f>'L.E.K. Analysis'!$H$28:$J$28</c:f>
              <c:numCache>
                <c:formatCode>General</c:formatCode>
                <c:ptCount val="3"/>
                <c:pt idx="0">
                  <c:v>45642</c:v>
                </c:pt>
                <c:pt idx="1">
                  <c:v>43841</c:v>
                </c:pt>
                <c:pt idx="2">
                  <c:v>44501</c:v>
                </c:pt>
              </c:numCache>
            </c:numRef>
          </c:val>
          <c:smooth val="0"/>
          <c:extLst>
            <c:ext xmlns:c16="http://schemas.microsoft.com/office/drawing/2014/chart" uri="{C3380CC4-5D6E-409C-BE32-E72D297353CC}">
              <c16:uniqueId val="{00000002-C625-4ED2-A5C5-2F22BFCDF8E0}"/>
            </c:ext>
          </c:extLst>
        </c:ser>
        <c:dLbls>
          <c:showLegendKey val="0"/>
          <c:showVal val="0"/>
          <c:showCatName val="0"/>
          <c:showSerName val="0"/>
          <c:showPercent val="0"/>
          <c:showBubbleSize val="0"/>
        </c:dLbls>
        <c:marker val="1"/>
        <c:smooth val="0"/>
        <c:axId val="674264959"/>
        <c:axId val="680929263"/>
      </c:lineChart>
      <c:catAx>
        <c:axId val="67426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29263"/>
        <c:crosses val="autoZero"/>
        <c:auto val="1"/>
        <c:lblAlgn val="ctr"/>
        <c:lblOffset val="100"/>
        <c:noMultiLvlLbl val="0"/>
      </c:catAx>
      <c:valAx>
        <c:axId val="680929263"/>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64959"/>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Job Creation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3CA7-4934-BCCC-9176156D183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E-3CA7-4934-BCCC-9176156D1838}"/>
              </c:ext>
            </c:extLst>
          </c:dPt>
          <c:cat>
            <c:strRef>
              <c:f>'L.E.K. Analysis'!$I$30:$J$30</c:f>
              <c:strCache>
                <c:ptCount val="2"/>
                <c:pt idx="0">
                  <c:v>Public</c:v>
                </c:pt>
                <c:pt idx="1">
                  <c:v>Private</c:v>
                </c:pt>
              </c:strCache>
            </c:strRef>
          </c:cat>
          <c:val>
            <c:numRef>
              <c:f>'L.E.K. Analysis'!$I$31:$J$31</c:f>
              <c:numCache>
                <c:formatCode>General</c:formatCode>
                <c:ptCount val="2"/>
                <c:pt idx="0">
                  <c:v>-1814</c:v>
                </c:pt>
                <c:pt idx="1">
                  <c:v>673</c:v>
                </c:pt>
              </c:numCache>
            </c:numRef>
          </c:val>
          <c:extLst>
            <c:ext xmlns:c16="http://schemas.microsoft.com/office/drawing/2014/chart" uri="{C3380CC4-5D6E-409C-BE32-E72D297353CC}">
              <c16:uniqueId val="{00000000-3CA7-4934-BCCC-9176156D1838}"/>
            </c:ext>
          </c:extLst>
        </c:ser>
        <c:dLbls>
          <c:showLegendKey val="0"/>
          <c:showVal val="0"/>
          <c:showCatName val="0"/>
          <c:showSerName val="0"/>
          <c:showPercent val="0"/>
          <c:showBubbleSize val="0"/>
        </c:dLbls>
        <c:gapWidth val="150"/>
        <c:overlap val="100"/>
        <c:axId val="576102799"/>
        <c:axId val="576103215"/>
      </c:barChart>
      <c:catAx>
        <c:axId val="5761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03215"/>
        <c:crosses val="autoZero"/>
        <c:auto val="1"/>
        <c:lblAlgn val="ctr"/>
        <c:lblOffset val="100"/>
        <c:noMultiLvlLbl val="0"/>
      </c:catAx>
      <c:valAx>
        <c:axId val="57610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02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2">
                <a:lumMod val="20000"/>
                <a:lumOff val="80000"/>
              </a:schemeClr>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5DB3-4DCF-9BF1-97A6827528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'L.E.K. Analysis'!$I$33:$J$33</c:f>
              <c:strCache>
                <c:ptCount val="2"/>
                <c:pt idx="0">
                  <c:v>Public</c:v>
                </c:pt>
                <c:pt idx="1">
                  <c:v>Private</c:v>
                </c:pt>
              </c:strCache>
            </c:strRef>
          </c:cat>
          <c:val>
            <c:numRef>
              <c:f>'L.E.K. Analysis'!$I$34:$J$34</c:f>
              <c:numCache>
                <c:formatCode>General</c:formatCode>
                <c:ptCount val="2"/>
                <c:pt idx="0">
                  <c:v>1100</c:v>
                </c:pt>
                <c:pt idx="1">
                  <c:v>700</c:v>
                </c:pt>
              </c:numCache>
            </c:numRef>
          </c:val>
          <c:extLst>
            <c:ext xmlns:c16="http://schemas.microsoft.com/office/drawing/2014/chart" uri="{C3380CC4-5D6E-409C-BE32-E72D297353CC}">
              <c16:uniqueId val="{00000000-5DB3-4DCF-9BF1-97A68275285B}"/>
            </c:ext>
          </c:extLst>
        </c:ser>
        <c:dLbls>
          <c:showLegendKey val="0"/>
          <c:showVal val="0"/>
          <c:showCatName val="0"/>
          <c:showSerName val="0"/>
          <c:showPercent val="0"/>
          <c:showBubbleSize val="0"/>
        </c:dLbls>
        <c:gapWidth val="150"/>
        <c:overlap val="100"/>
        <c:axId val="579031983"/>
        <c:axId val="579033231"/>
      </c:barChart>
      <c:catAx>
        <c:axId val="57903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33231"/>
        <c:crosses val="autoZero"/>
        <c:auto val="1"/>
        <c:lblAlgn val="ctr"/>
        <c:lblOffset val="100"/>
        <c:noMultiLvlLbl val="0"/>
      </c:catAx>
      <c:valAx>
        <c:axId val="57903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31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Selection</a:t>
            </a:r>
            <a:r>
              <a:rPr lang="en-GB" b="1" baseline="0"/>
              <a:t> Criteria vs. Satisfaction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Analysis!$AH$367</c:f>
              <c:strCache>
                <c:ptCount val="1"/>
                <c:pt idx="0">
                  <c:v>ESPRIT Engineering</c:v>
                </c:pt>
              </c:strCache>
            </c:strRef>
          </c:tx>
          <c:spPr>
            <a:solidFill>
              <a:schemeClr val="accent1"/>
            </a:solidFill>
            <a:ln>
              <a:noFill/>
            </a:ln>
            <a:effectLst/>
          </c:spPr>
          <c:invertIfNegative val="0"/>
          <c:cat>
            <c:strRef>
              <c:f>Analysis!$AA$369:$AA$380</c:f>
              <c:strCache>
                <c:ptCount val="12"/>
                <c:pt idx="0">
                  <c:v>Overall reputation of the institution</c:v>
                </c:pt>
                <c:pt idx="1">
                  <c:v>Job opportunities after graduation </c:v>
                </c:pt>
                <c:pt idx="2">
                  <c:v>Curricular content of the programme</c:v>
                </c:pt>
                <c:pt idx="3">
                  <c:v>Global mobility</c:v>
                </c:pt>
                <c:pt idx="4">
                  <c:v>Quality of the academic faculty at the institution</c:v>
                </c:pt>
                <c:pt idx="5">
                  <c:v>Flexibility to work around my time and location constraints</c:v>
                </c:pt>
                <c:pt idx="6">
                  <c:v>Meet the challenges of the job market with a competitive edge</c:v>
                </c:pt>
                <c:pt idx="7">
                  <c:v>Opportunity to improve yourself personally</c:v>
                </c:pt>
                <c:pt idx="8">
                  <c:v>Overall cost, tuition fee/value for money of the programme</c:v>
                </c:pt>
                <c:pt idx="9">
                  <c:v>Level of student support and academic help available</c:v>
                </c:pt>
                <c:pt idx="10">
                  <c:v>Potential of starting your own business</c:v>
                </c:pt>
                <c:pt idx="11">
                  <c:v>Opportunity to form personal relationships with long term value</c:v>
                </c:pt>
              </c:strCache>
            </c:strRef>
          </c:cat>
          <c:val>
            <c:numRef>
              <c:f>Analysis!$AH$369:$AH$380</c:f>
              <c:numCache>
                <c:formatCode>General</c:formatCode>
                <c:ptCount val="12"/>
                <c:pt idx="0">
                  <c:v>342</c:v>
                </c:pt>
                <c:pt idx="1">
                  <c:v>210</c:v>
                </c:pt>
                <c:pt idx="2">
                  <c:v>190</c:v>
                </c:pt>
                <c:pt idx="3">
                  <c:v>101</c:v>
                </c:pt>
                <c:pt idx="4">
                  <c:v>85</c:v>
                </c:pt>
                <c:pt idx="5">
                  <c:v>69</c:v>
                </c:pt>
                <c:pt idx="6">
                  <c:v>68</c:v>
                </c:pt>
                <c:pt idx="7">
                  <c:v>58</c:v>
                </c:pt>
                <c:pt idx="8">
                  <c:v>38</c:v>
                </c:pt>
                <c:pt idx="9">
                  <c:v>39</c:v>
                </c:pt>
                <c:pt idx="10">
                  <c:v>32</c:v>
                </c:pt>
                <c:pt idx="11">
                  <c:v>22</c:v>
                </c:pt>
              </c:numCache>
            </c:numRef>
          </c:val>
          <c:extLst>
            <c:ext xmlns:c16="http://schemas.microsoft.com/office/drawing/2014/chart" uri="{C3380CC4-5D6E-409C-BE32-E72D297353CC}">
              <c16:uniqueId val="{00000000-8104-4215-8DD0-5AD4C60AFC44}"/>
            </c:ext>
          </c:extLst>
        </c:ser>
        <c:ser>
          <c:idx val="2"/>
          <c:order val="1"/>
          <c:tx>
            <c:strRef>
              <c:f>Analysis!$AI$367</c:f>
              <c:strCache>
                <c:ptCount val="1"/>
                <c:pt idx="0">
                  <c:v>ESB</c:v>
                </c:pt>
              </c:strCache>
            </c:strRef>
          </c:tx>
          <c:spPr>
            <a:solidFill>
              <a:schemeClr val="accent2"/>
            </a:solidFill>
            <a:ln>
              <a:noFill/>
            </a:ln>
            <a:effectLst/>
          </c:spPr>
          <c:invertIfNegative val="0"/>
          <c:cat>
            <c:strRef>
              <c:f>Analysis!$AA$369:$AA$380</c:f>
              <c:strCache>
                <c:ptCount val="12"/>
                <c:pt idx="0">
                  <c:v>Overall reputation of the institution</c:v>
                </c:pt>
                <c:pt idx="1">
                  <c:v>Job opportunities after graduation </c:v>
                </c:pt>
                <c:pt idx="2">
                  <c:v>Curricular content of the programme</c:v>
                </c:pt>
                <c:pt idx="3">
                  <c:v>Global mobility</c:v>
                </c:pt>
                <c:pt idx="4">
                  <c:v>Quality of the academic faculty at the institution</c:v>
                </c:pt>
                <c:pt idx="5">
                  <c:v>Flexibility to work around my time and location constraints</c:v>
                </c:pt>
                <c:pt idx="6">
                  <c:v>Meet the challenges of the job market with a competitive edge</c:v>
                </c:pt>
                <c:pt idx="7">
                  <c:v>Opportunity to improve yourself personally</c:v>
                </c:pt>
                <c:pt idx="8">
                  <c:v>Overall cost, tuition fee/value for money of the programme</c:v>
                </c:pt>
                <c:pt idx="9">
                  <c:v>Level of student support and academic help available</c:v>
                </c:pt>
                <c:pt idx="10">
                  <c:v>Potential of starting your own business</c:v>
                </c:pt>
                <c:pt idx="11">
                  <c:v>Opportunity to form personal relationships with long term value</c:v>
                </c:pt>
              </c:strCache>
            </c:strRef>
          </c:cat>
          <c:val>
            <c:numRef>
              <c:f>Analysis!$AI$369:$AI$380</c:f>
              <c:numCache>
                <c:formatCode>General</c:formatCode>
                <c:ptCount val="12"/>
                <c:pt idx="0">
                  <c:v>42</c:v>
                </c:pt>
                <c:pt idx="1">
                  <c:v>24</c:v>
                </c:pt>
                <c:pt idx="2">
                  <c:v>35</c:v>
                </c:pt>
                <c:pt idx="3">
                  <c:v>9</c:v>
                </c:pt>
                <c:pt idx="4">
                  <c:v>16</c:v>
                </c:pt>
                <c:pt idx="5">
                  <c:v>12</c:v>
                </c:pt>
                <c:pt idx="6">
                  <c:v>9</c:v>
                </c:pt>
                <c:pt idx="7">
                  <c:v>13</c:v>
                </c:pt>
                <c:pt idx="8">
                  <c:v>7</c:v>
                </c:pt>
                <c:pt idx="9">
                  <c:v>5</c:v>
                </c:pt>
                <c:pt idx="10">
                  <c:v>8</c:v>
                </c:pt>
                <c:pt idx="11">
                  <c:v>9</c:v>
                </c:pt>
              </c:numCache>
            </c:numRef>
          </c:val>
          <c:extLst>
            <c:ext xmlns:c16="http://schemas.microsoft.com/office/drawing/2014/chart" uri="{C3380CC4-5D6E-409C-BE32-E72D297353CC}">
              <c16:uniqueId val="{00000002-8104-4215-8DD0-5AD4C60AFC44}"/>
            </c:ext>
          </c:extLst>
        </c:ser>
        <c:dLbls>
          <c:showLegendKey val="0"/>
          <c:showVal val="0"/>
          <c:showCatName val="0"/>
          <c:showSerName val="0"/>
          <c:showPercent val="0"/>
          <c:showBubbleSize val="0"/>
        </c:dLbls>
        <c:gapWidth val="219"/>
        <c:overlap val="-27"/>
        <c:axId val="195901807"/>
        <c:axId val="2054741423"/>
      </c:barChart>
      <c:lineChart>
        <c:grouping val="standard"/>
        <c:varyColors val="0"/>
        <c:ser>
          <c:idx val="4"/>
          <c:order val="2"/>
          <c:tx>
            <c:strRef>
              <c:f>Analysis!$AL$367</c:f>
              <c:strCache>
                <c:ptCount val="1"/>
                <c:pt idx="0">
                  <c:v>ESPRIT Engineering</c:v>
                </c:pt>
              </c:strCache>
            </c:strRef>
          </c:tx>
          <c:spPr>
            <a:ln w="28575" cap="rnd">
              <a:solidFill>
                <a:schemeClr val="accent1"/>
              </a:solidFill>
              <a:round/>
            </a:ln>
            <a:effectLst/>
          </c:spPr>
          <c:marker>
            <c:symbol val="none"/>
          </c:marker>
          <c:cat>
            <c:strRef>
              <c:f>Analysis!$AA$369:$AA$380</c:f>
              <c:strCache>
                <c:ptCount val="12"/>
                <c:pt idx="0">
                  <c:v>Overall reputation of the institution</c:v>
                </c:pt>
                <c:pt idx="1">
                  <c:v>Job opportunities after graduation </c:v>
                </c:pt>
                <c:pt idx="2">
                  <c:v>Curricular content of the programme</c:v>
                </c:pt>
                <c:pt idx="3">
                  <c:v>Global mobility</c:v>
                </c:pt>
                <c:pt idx="4">
                  <c:v>Quality of the academic faculty at the institution</c:v>
                </c:pt>
                <c:pt idx="5">
                  <c:v>Flexibility to work around my time and location constraints</c:v>
                </c:pt>
                <c:pt idx="6">
                  <c:v>Meet the challenges of the job market with a competitive edge</c:v>
                </c:pt>
                <c:pt idx="7">
                  <c:v>Opportunity to improve yourself personally</c:v>
                </c:pt>
                <c:pt idx="8">
                  <c:v>Overall cost, tuition fee/value for money of the programme</c:v>
                </c:pt>
                <c:pt idx="9">
                  <c:v>Level of student support and academic help available</c:v>
                </c:pt>
                <c:pt idx="10">
                  <c:v>Potential of starting your own business</c:v>
                </c:pt>
                <c:pt idx="11">
                  <c:v>Opportunity to form personal relationships with long term value</c:v>
                </c:pt>
              </c:strCache>
            </c:strRef>
          </c:cat>
          <c:val>
            <c:numRef>
              <c:f>Analysis!$AL$369:$AL$380</c:f>
              <c:numCache>
                <c:formatCode>_-* #,##0.00_-;\-* #,##0.00_-;_-* "-"??_-;_-@_-</c:formatCode>
                <c:ptCount val="12"/>
                <c:pt idx="0">
                  <c:v>5.1893939393939394</c:v>
                </c:pt>
                <c:pt idx="1">
                  <c:v>4.1195652173913047</c:v>
                </c:pt>
                <c:pt idx="2">
                  <c:v>5.2738095238095237</c:v>
                </c:pt>
                <c:pt idx="3">
                  <c:v>3.7954545454545454</c:v>
                </c:pt>
                <c:pt idx="4">
                  <c:v>4.7727272727272725</c:v>
                </c:pt>
                <c:pt idx="5">
                  <c:v>5</c:v>
                </c:pt>
                <c:pt idx="6">
                  <c:v>4.9090909090909092</c:v>
                </c:pt>
                <c:pt idx="7">
                  <c:v>5.6071428571428568</c:v>
                </c:pt>
                <c:pt idx="8">
                  <c:v>4.25</c:v>
                </c:pt>
                <c:pt idx="9">
                  <c:v>4.8571428571428568</c:v>
                </c:pt>
                <c:pt idx="10">
                  <c:v>4.2307692307692308</c:v>
                </c:pt>
                <c:pt idx="11">
                  <c:v>4.666666666666667</c:v>
                </c:pt>
              </c:numCache>
            </c:numRef>
          </c:val>
          <c:smooth val="0"/>
          <c:extLst>
            <c:ext xmlns:c16="http://schemas.microsoft.com/office/drawing/2014/chart" uri="{C3380CC4-5D6E-409C-BE32-E72D297353CC}">
              <c16:uniqueId val="{00000004-8104-4215-8DD0-5AD4C60AFC44}"/>
            </c:ext>
          </c:extLst>
        </c:ser>
        <c:ser>
          <c:idx val="6"/>
          <c:order val="3"/>
          <c:tx>
            <c:strRef>
              <c:f>Analysis!$AM$367</c:f>
              <c:strCache>
                <c:ptCount val="1"/>
                <c:pt idx="0">
                  <c:v>ESB</c:v>
                </c:pt>
              </c:strCache>
            </c:strRef>
          </c:tx>
          <c:spPr>
            <a:ln w="28575" cap="rnd">
              <a:solidFill>
                <a:schemeClr val="accent2"/>
              </a:solidFill>
              <a:round/>
            </a:ln>
            <a:effectLst/>
          </c:spPr>
          <c:marker>
            <c:symbol val="none"/>
          </c:marker>
          <c:cat>
            <c:strRef>
              <c:f>Analysis!$AA$369:$AA$380</c:f>
              <c:strCache>
                <c:ptCount val="12"/>
                <c:pt idx="0">
                  <c:v>Overall reputation of the institution</c:v>
                </c:pt>
                <c:pt idx="1">
                  <c:v>Job opportunities after graduation </c:v>
                </c:pt>
                <c:pt idx="2">
                  <c:v>Curricular content of the programme</c:v>
                </c:pt>
                <c:pt idx="3">
                  <c:v>Global mobility</c:v>
                </c:pt>
                <c:pt idx="4">
                  <c:v>Quality of the academic faculty at the institution</c:v>
                </c:pt>
                <c:pt idx="5">
                  <c:v>Flexibility to work around my time and location constraints</c:v>
                </c:pt>
                <c:pt idx="6">
                  <c:v>Meet the challenges of the job market with a competitive edge</c:v>
                </c:pt>
                <c:pt idx="7">
                  <c:v>Opportunity to improve yourself personally</c:v>
                </c:pt>
                <c:pt idx="8">
                  <c:v>Overall cost, tuition fee/value for money of the programme</c:v>
                </c:pt>
                <c:pt idx="9">
                  <c:v>Level of student support and academic help available</c:v>
                </c:pt>
                <c:pt idx="10">
                  <c:v>Potential of starting your own business</c:v>
                </c:pt>
                <c:pt idx="11">
                  <c:v>Opportunity to form personal relationships with long term value</c:v>
                </c:pt>
              </c:strCache>
            </c:strRef>
          </c:cat>
          <c:val>
            <c:numRef>
              <c:f>Analysis!$AM$369:$AM$380</c:f>
              <c:numCache>
                <c:formatCode>_-* #,##0.00_-;\-* #,##0.00_-;_-* "-"??_-;_-@_-</c:formatCode>
                <c:ptCount val="12"/>
                <c:pt idx="0">
                  <c:v>5.9230769230769234</c:v>
                </c:pt>
                <c:pt idx="1">
                  <c:v>3.6363636363636362</c:v>
                </c:pt>
                <c:pt idx="2">
                  <c:v>5.5</c:v>
                </c:pt>
                <c:pt idx="3">
                  <c:v>2.8333333333333335</c:v>
                </c:pt>
                <c:pt idx="4">
                  <c:v>6.125</c:v>
                </c:pt>
                <c:pt idx="5">
                  <c:v>4.8</c:v>
                </c:pt>
                <c:pt idx="6">
                  <c:v>4.333333333333333</c:v>
                </c:pt>
                <c:pt idx="7">
                  <c:v>6</c:v>
                </c:pt>
                <c:pt idx="8">
                  <c:v>5.5</c:v>
                </c:pt>
                <c:pt idx="9">
                  <c:v>5.5</c:v>
                </c:pt>
                <c:pt idx="10">
                  <c:v>5.2</c:v>
                </c:pt>
                <c:pt idx="11">
                  <c:v>4.8</c:v>
                </c:pt>
              </c:numCache>
            </c:numRef>
          </c:val>
          <c:smooth val="0"/>
          <c:extLst>
            <c:ext xmlns:c16="http://schemas.microsoft.com/office/drawing/2014/chart" uri="{C3380CC4-5D6E-409C-BE32-E72D297353CC}">
              <c16:uniqueId val="{00000006-8104-4215-8DD0-5AD4C60AFC44}"/>
            </c:ext>
          </c:extLst>
        </c:ser>
        <c:dLbls>
          <c:showLegendKey val="0"/>
          <c:showVal val="0"/>
          <c:showCatName val="0"/>
          <c:showSerName val="0"/>
          <c:showPercent val="0"/>
          <c:showBubbleSize val="0"/>
        </c:dLbls>
        <c:marker val="1"/>
        <c:smooth val="0"/>
        <c:axId val="198679583"/>
        <c:axId val="2054754735"/>
      </c:lineChart>
      <c:catAx>
        <c:axId val="19590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54741423"/>
        <c:crosses val="autoZero"/>
        <c:auto val="1"/>
        <c:lblAlgn val="ctr"/>
        <c:lblOffset val="100"/>
        <c:noMultiLvlLbl val="0"/>
      </c:catAx>
      <c:valAx>
        <c:axId val="205474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1807"/>
        <c:crosses val="autoZero"/>
        <c:crossBetween val="between"/>
      </c:valAx>
      <c:valAx>
        <c:axId val="2054754735"/>
        <c:scaling>
          <c:orientation val="minMax"/>
          <c:min val="1"/>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9583"/>
        <c:crosses val="max"/>
        <c:crossBetween val="between"/>
      </c:valAx>
      <c:catAx>
        <c:axId val="198679583"/>
        <c:scaling>
          <c:orientation val="minMax"/>
        </c:scaling>
        <c:delete val="1"/>
        <c:axPos val="b"/>
        <c:numFmt formatCode="General" sourceLinked="1"/>
        <c:majorTickMark val="out"/>
        <c:minorTickMark val="none"/>
        <c:tickLblPos val="nextTo"/>
        <c:crossAx val="2054754735"/>
        <c:crosses val="autoZero"/>
        <c:auto val="1"/>
        <c:lblAlgn val="ctr"/>
        <c:lblOffset val="100"/>
        <c:noMultiLvlLbl val="0"/>
      </c:cat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Analysis!$B$25</c:f>
              <c:strCache>
                <c:ptCount val="1"/>
                <c:pt idx="0">
                  <c:v>Responses</c:v>
                </c:pt>
              </c:strCache>
            </c:strRef>
          </c:tx>
          <c:spPr>
            <a:solidFill>
              <a:schemeClr val="accent1"/>
            </a:solidFill>
            <a:ln>
              <a:noFill/>
            </a:ln>
            <a:effectLst/>
          </c:spPr>
          <c:invertIfNegative val="0"/>
          <c:cat>
            <c:strRef>
              <c:extLst>
                <c:ext xmlns:c15="http://schemas.microsoft.com/office/drawing/2012/chart" uri="{02D57815-91ED-43cb-92C2-25804820EDAC}">
                  <c15:fullRef>
                    <c15:sqref>Analysis!$D$23:$G$23</c15:sqref>
                  </c15:fullRef>
                </c:ext>
              </c:extLst>
              <c:f>Analysis!$D$23:$F$23</c:f>
              <c:strCache>
                <c:ptCount val="3"/>
                <c:pt idx="0">
                  <c:v>ESPRIT Engineering</c:v>
                </c:pt>
                <c:pt idx="1">
                  <c:v>ESB</c:v>
                </c:pt>
                <c:pt idx="2">
                  <c:v>Total</c:v>
                </c:pt>
              </c:strCache>
            </c:strRef>
          </c:cat>
          <c:val>
            <c:numRef>
              <c:extLst>
                <c:ext xmlns:c15="http://schemas.microsoft.com/office/drawing/2012/chart" uri="{02D57815-91ED-43cb-92C2-25804820EDAC}">
                  <c15:fullRef>
                    <c15:sqref>Analysis!$D$26:$G$26</c15:sqref>
                  </c15:fullRef>
                </c:ext>
              </c:extLst>
              <c:f>Analysis!$D$26:$F$26</c:f>
              <c:numCache>
                <c:formatCode>0%</c:formatCode>
                <c:ptCount val="3"/>
                <c:pt idx="0">
                  <c:v>0.23338257016248154</c:v>
                </c:pt>
                <c:pt idx="1">
                  <c:v>0.17197452229299362</c:v>
                </c:pt>
                <c:pt idx="2">
                  <c:v>0.22182254196642687</c:v>
                </c:pt>
              </c:numCache>
            </c:numRef>
          </c:val>
          <c:extLst>
            <c:ext xmlns:c16="http://schemas.microsoft.com/office/drawing/2014/chart" uri="{C3380CC4-5D6E-409C-BE32-E72D297353CC}">
              <c16:uniqueId val="{00000000-C4DF-4E5C-AC12-BC3BAC201248}"/>
            </c:ext>
          </c:extLst>
        </c:ser>
        <c:dLbls>
          <c:showLegendKey val="0"/>
          <c:showVal val="0"/>
          <c:showCatName val="0"/>
          <c:showSerName val="0"/>
          <c:showPercent val="0"/>
          <c:showBubbleSize val="0"/>
        </c:dLbls>
        <c:gapWidth val="219"/>
        <c:overlap val="-27"/>
        <c:axId val="287061711"/>
        <c:axId val="1885052575"/>
      </c:barChart>
      <c:catAx>
        <c:axId val="2870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52575"/>
        <c:crosses val="autoZero"/>
        <c:auto val="1"/>
        <c:lblAlgn val="ctr"/>
        <c:lblOffset val="100"/>
        <c:noMultiLvlLbl val="0"/>
      </c:catAx>
      <c:valAx>
        <c:axId val="1885052575"/>
        <c:scaling>
          <c:orientation val="minMax"/>
          <c:max val="0.5"/>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6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200">
                <a:latin typeface="+mj-lt"/>
              </a:rPr>
              <a:t>Employment</a:t>
            </a:r>
            <a:r>
              <a:rPr lang="en-GB" sz="1200" baseline="0">
                <a:latin typeface="+mj-lt"/>
              </a:rPr>
              <a:t> Rate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200" b="0" i="1" baseline="0">
                <a:effectLst/>
                <a:latin typeface="+mj-lt"/>
              </a:rPr>
              <a:t>(2020 Graduates)</a:t>
            </a:r>
            <a:endParaRPr lang="en-GB" sz="1200">
              <a:effectLst/>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stacked"/>
        <c:varyColors val="0"/>
        <c:ser>
          <c:idx val="0"/>
          <c:order val="0"/>
          <c:tx>
            <c:strRef>
              <c:f>Analysis!$B$46:$C$46</c:f>
              <c:strCache>
                <c:ptCount val="2"/>
                <c:pt idx="0">
                  <c:v>% Employed</c:v>
                </c:pt>
              </c:strCache>
            </c:strRef>
          </c:tx>
          <c:spPr>
            <a:solidFill>
              <a:schemeClr val="accent1"/>
            </a:solidFill>
            <a:ln>
              <a:noFill/>
            </a:ln>
            <a:effectLst/>
          </c:spPr>
          <c:invertIfNegative val="0"/>
          <c:cat>
            <c:strRef>
              <c:f>Analysis!$D$31:$F$31</c:f>
              <c:strCache>
                <c:ptCount val="3"/>
                <c:pt idx="0">
                  <c:v>ESPRIT Engineering</c:v>
                </c:pt>
                <c:pt idx="1">
                  <c:v>ESB</c:v>
                </c:pt>
                <c:pt idx="2">
                  <c:v>Total</c:v>
                </c:pt>
              </c:strCache>
            </c:strRef>
          </c:cat>
          <c:val>
            <c:numRef>
              <c:f>Analysis!$D$46:$F$46</c:f>
              <c:numCache>
                <c:formatCode>0%</c:formatCode>
                <c:ptCount val="3"/>
                <c:pt idx="0">
                  <c:v>0.75316455696202533</c:v>
                </c:pt>
                <c:pt idx="1">
                  <c:v>0.68518518518518523</c:v>
                </c:pt>
                <c:pt idx="2">
                  <c:v>0.7432432432432432</c:v>
                </c:pt>
              </c:numCache>
            </c:numRef>
          </c:val>
          <c:extLst>
            <c:ext xmlns:c16="http://schemas.microsoft.com/office/drawing/2014/chart" uri="{C3380CC4-5D6E-409C-BE32-E72D297353CC}">
              <c16:uniqueId val="{00000000-A7FA-42D9-8190-5D3C426B50DE}"/>
            </c:ext>
          </c:extLst>
        </c:ser>
        <c:ser>
          <c:idx val="1"/>
          <c:order val="1"/>
          <c:tx>
            <c:strRef>
              <c:f>Analysis!$B$47:$C$47</c:f>
              <c:strCache>
                <c:ptCount val="2"/>
                <c:pt idx="0">
                  <c:v>% in Further Education</c:v>
                </c:pt>
              </c:strCache>
            </c:strRef>
          </c:tx>
          <c:spPr>
            <a:solidFill>
              <a:schemeClr val="accent2"/>
            </a:solidFill>
            <a:ln>
              <a:noFill/>
            </a:ln>
            <a:effectLst/>
          </c:spPr>
          <c:invertIfNegative val="0"/>
          <c:cat>
            <c:strRef>
              <c:f>Analysis!$D$31:$F$31</c:f>
              <c:strCache>
                <c:ptCount val="3"/>
                <c:pt idx="0">
                  <c:v>ESPRIT Engineering</c:v>
                </c:pt>
                <c:pt idx="1">
                  <c:v>ESB</c:v>
                </c:pt>
                <c:pt idx="2">
                  <c:v>Total</c:v>
                </c:pt>
              </c:strCache>
            </c:strRef>
          </c:cat>
          <c:val>
            <c:numRef>
              <c:f>Analysis!$D$47:$F$47</c:f>
              <c:numCache>
                <c:formatCode>0%</c:formatCode>
                <c:ptCount val="3"/>
                <c:pt idx="0">
                  <c:v>6.0126582278481014E-2</c:v>
                </c:pt>
                <c:pt idx="1">
                  <c:v>0.12962962962962962</c:v>
                </c:pt>
                <c:pt idx="2">
                  <c:v>7.0270270270270274E-2</c:v>
                </c:pt>
              </c:numCache>
            </c:numRef>
          </c:val>
          <c:extLst>
            <c:ext xmlns:c16="http://schemas.microsoft.com/office/drawing/2014/chart" uri="{C3380CC4-5D6E-409C-BE32-E72D297353CC}">
              <c16:uniqueId val="{00000001-A7FA-42D9-8190-5D3C426B50DE}"/>
            </c:ext>
          </c:extLst>
        </c:ser>
        <c:dLbls>
          <c:showLegendKey val="0"/>
          <c:showVal val="0"/>
          <c:showCatName val="0"/>
          <c:showSerName val="0"/>
          <c:showPercent val="0"/>
          <c:showBubbleSize val="0"/>
        </c:dLbls>
        <c:gapWidth val="150"/>
        <c:overlap val="100"/>
        <c:axId val="256589599"/>
        <c:axId val="669658559"/>
      </c:barChart>
      <c:catAx>
        <c:axId val="25658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58559"/>
        <c:crosses val="autoZero"/>
        <c:auto val="1"/>
        <c:lblAlgn val="ctr"/>
        <c:lblOffset val="100"/>
        <c:noMultiLvlLbl val="0"/>
      </c:catAx>
      <c:valAx>
        <c:axId val="66965855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89599"/>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Type of Organization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Analysis!$B$57:$C$57</c:f>
              <c:strCache>
                <c:ptCount val="2"/>
                <c:pt idx="0">
                  <c:v>Private (non-MNC)</c:v>
                </c:pt>
              </c:strCache>
            </c:strRef>
          </c:tx>
          <c:spPr>
            <a:solidFill>
              <a:schemeClr val="accent3"/>
            </a:solidFill>
            <a:ln>
              <a:noFill/>
            </a:ln>
            <a:effectLst/>
          </c:spPr>
          <c:invertIfNegative val="0"/>
          <c:cat>
            <c:strRef>
              <c:extLst>
                <c:ext xmlns:c15="http://schemas.microsoft.com/office/drawing/2012/chart" uri="{02D57815-91ED-43cb-92C2-25804820EDAC}">
                  <c15:fullRef>
                    <c15:sqref>Analysis!$D$54:$F$54</c15:sqref>
                  </c15:fullRef>
                </c:ext>
              </c:extLst>
              <c:f>Analysis!$D$54:$F$54</c:f>
              <c:strCache>
                <c:ptCount val="3"/>
                <c:pt idx="0">
                  <c:v>ESPRIT Engineering</c:v>
                </c:pt>
                <c:pt idx="1">
                  <c:v>ESB</c:v>
                </c:pt>
                <c:pt idx="2">
                  <c:v>Total</c:v>
                </c:pt>
              </c:strCache>
            </c:strRef>
          </c:cat>
          <c:val>
            <c:numRef>
              <c:extLst>
                <c:ext xmlns:c15="http://schemas.microsoft.com/office/drawing/2012/chart" uri="{02D57815-91ED-43cb-92C2-25804820EDAC}">
                  <c15:fullRef>
                    <c15:sqref>Analysis!$D$57:$F$57</c15:sqref>
                  </c15:fullRef>
                </c:ext>
              </c:extLst>
              <c:f>Analysis!$D$57:$F$57</c:f>
              <c:numCache>
                <c:formatCode>General</c:formatCode>
                <c:ptCount val="3"/>
                <c:pt idx="0">
                  <c:v>69</c:v>
                </c:pt>
                <c:pt idx="1">
                  <c:v>9</c:v>
                </c:pt>
                <c:pt idx="2">
                  <c:v>78</c:v>
                </c:pt>
              </c:numCache>
            </c:numRef>
          </c:val>
          <c:extLst>
            <c:ext xmlns:c16="http://schemas.microsoft.com/office/drawing/2014/chart" uri="{C3380CC4-5D6E-409C-BE32-E72D297353CC}">
              <c16:uniqueId val="{00000002-4C9C-4D1E-B5BD-2A7932308E6D}"/>
            </c:ext>
          </c:extLst>
        </c:ser>
        <c:ser>
          <c:idx val="1"/>
          <c:order val="1"/>
          <c:tx>
            <c:strRef>
              <c:f>Analysis!$B$56:$C$56</c:f>
              <c:strCache>
                <c:ptCount val="2"/>
                <c:pt idx="0">
                  <c:v>Multinational (MNC)</c:v>
                </c:pt>
              </c:strCache>
            </c:strRef>
          </c:tx>
          <c:spPr>
            <a:solidFill>
              <a:schemeClr val="accent2"/>
            </a:solidFill>
            <a:ln>
              <a:noFill/>
            </a:ln>
            <a:effectLst/>
          </c:spPr>
          <c:invertIfNegative val="0"/>
          <c:cat>
            <c:strRef>
              <c:extLst>
                <c:ext xmlns:c15="http://schemas.microsoft.com/office/drawing/2012/chart" uri="{02D57815-91ED-43cb-92C2-25804820EDAC}">
                  <c15:fullRef>
                    <c15:sqref>Analysis!$D$54:$F$54</c15:sqref>
                  </c15:fullRef>
                </c:ext>
              </c:extLst>
              <c:f>Analysis!$D$54:$F$54</c:f>
              <c:strCache>
                <c:ptCount val="3"/>
                <c:pt idx="0">
                  <c:v>ESPRIT Engineering</c:v>
                </c:pt>
                <c:pt idx="1">
                  <c:v>ESB</c:v>
                </c:pt>
                <c:pt idx="2">
                  <c:v>Total</c:v>
                </c:pt>
              </c:strCache>
            </c:strRef>
          </c:cat>
          <c:val>
            <c:numRef>
              <c:extLst>
                <c:ext xmlns:c15="http://schemas.microsoft.com/office/drawing/2012/chart" uri="{02D57815-91ED-43cb-92C2-25804820EDAC}">
                  <c15:fullRef>
                    <c15:sqref>Analysis!$D$56:$F$56</c15:sqref>
                  </c15:fullRef>
                </c:ext>
              </c:extLst>
              <c:f>Analysis!$D$56:$F$56</c:f>
              <c:numCache>
                <c:formatCode>General</c:formatCode>
                <c:ptCount val="3"/>
                <c:pt idx="0">
                  <c:v>101</c:v>
                </c:pt>
                <c:pt idx="1">
                  <c:v>14</c:v>
                </c:pt>
                <c:pt idx="2">
                  <c:v>115</c:v>
                </c:pt>
              </c:numCache>
            </c:numRef>
          </c:val>
          <c:extLst>
            <c:ext xmlns:c16="http://schemas.microsoft.com/office/drawing/2014/chart" uri="{C3380CC4-5D6E-409C-BE32-E72D297353CC}">
              <c16:uniqueId val="{00000001-4C9C-4D1E-B5BD-2A7932308E6D}"/>
            </c:ext>
          </c:extLst>
        </c:ser>
        <c:ser>
          <c:idx val="3"/>
          <c:order val="2"/>
          <c:tx>
            <c:strRef>
              <c:f>Analysis!$B$58:$C$58</c:f>
              <c:strCache>
                <c:ptCount val="2"/>
                <c:pt idx="0">
                  <c:v>Public</c:v>
                </c:pt>
              </c:strCache>
            </c:strRef>
          </c:tx>
          <c:spPr>
            <a:solidFill>
              <a:schemeClr val="accent4"/>
            </a:solidFill>
            <a:ln>
              <a:noFill/>
            </a:ln>
            <a:effectLst/>
          </c:spPr>
          <c:invertIfNegative val="0"/>
          <c:cat>
            <c:strRef>
              <c:extLst>
                <c:ext xmlns:c15="http://schemas.microsoft.com/office/drawing/2012/chart" uri="{02D57815-91ED-43cb-92C2-25804820EDAC}">
                  <c15:fullRef>
                    <c15:sqref>Analysis!$D$54:$F$54</c15:sqref>
                  </c15:fullRef>
                </c:ext>
              </c:extLst>
              <c:f>Analysis!$D$54:$F$54</c:f>
              <c:strCache>
                <c:ptCount val="3"/>
                <c:pt idx="0">
                  <c:v>ESPRIT Engineering</c:v>
                </c:pt>
                <c:pt idx="1">
                  <c:v>ESB</c:v>
                </c:pt>
                <c:pt idx="2">
                  <c:v>Total</c:v>
                </c:pt>
              </c:strCache>
            </c:strRef>
          </c:cat>
          <c:val>
            <c:numRef>
              <c:extLst>
                <c:ext xmlns:c15="http://schemas.microsoft.com/office/drawing/2012/chart" uri="{02D57815-91ED-43cb-92C2-25804820EDAC}">
                  <c15:fullRef>
                    <c15:sqref>Analysis!$D$58:$G$58</c15:sqref>
                  </c15:fullRef>
                </c:ext>
              </c:extLst>
              <c:f>Analysis!$D$58:$F$58</c:f>
              <c:numCache>
                <c:formatCode>General</c:formatCode>
                <c:ptCount val="3"/>
                <c:pt idx="0">
                  <c:v>1</c:v>
                </c:pt>
                <c:pt idx="1">
                  <c:v>0</c:v>
                </c:pt>
                <c:pt idx="2">
                  <c:v>1</c:v>
                </c:pt>
              </c:numCache>
            </c:numRef>
          </c:val>
          <c:extLst>
            <c:ext xmlns:c16="http://schemas.microsoft.com/office/drawing/2014/chart" uri="{C3380CC4-5D6E-409C-BE32-E72D297353CC}">
              <c16:uniqueId val="{00000003-4C9C-4D1E-B5BD-2A7932308E6D}"/>
            </c:ext>
          </c:extLst>
        </c:ser>
        <c:ser>
          <c:idx val="0"/>
          <c:order val="3"/>
          <c:tx>
            <c:strRef>
              <c:f>Analysis!$B$55:$C$55</c:f>
              <c:strCache>
                <c:ptCount val="2"/>
                <c:pt idx="0">
                  <c:v>Government Organisation</c:v>
                </c:pt>
              </c:strCache>
            </c:strRef>
          </c:tx>
          <c:spPr>
            <a:solidFill>
              <a:schemeClr val="accent1"/>
            </a:solidFill>
            <a:ln>
              <a:noFill/>
            </a:ln>
            <a:effectLst/>
          </c:spPr>
          <c:invertIfNegative val="0"/>
          <c:cat>
            <c:strRef>
              <c:extLst>
                <c:ext xmlns:c15="http://schemas.microsoft.com/office/drawing/2012/chart" uri="{02D57815-91ED-43cb-92C2-25804820EDAC}">
                  <c15:fullRef>
                    <c15:sqref>Analysis!$D$54:$F$54</c15:sqref>
                  </c15:fullRef>
                </c:ext>
              </c:extLst>
              <c:f>Analysis!$D$54:$F$54</c:f>
              <c:strCache>
                <c:ptCount val="3"/>
                <c:pt idx="0">
                  <c:v>ESPRIT Engineering</c:v>
                </c:pt>
                <c:pt idx="1">
                  <c:v>ESB</c:v>
                </c:pt>
                <c:pt idx="2">
                  <c:v>Total</c:v>
                </c:pt>
              </c:strCache>
            </c:strRef>
          </c:cat>
          <c:val>
            <c:numRef>
              <c:extLst>
                <c:ext xmlns:c15="http://schemas.microsoft.com/office/drawing/2012/chart" uri="{02D57815-91ED-43cb-92C2-25804820EDAC}">
                  <c15:fullRef>
                    <c15:sqref>Analysis!$D$55:$F$55</c15:sqref>
                  </c15:fullRef>
                </c:ext>
              </c:extLst>
              <c:f>Analysis!$D$55:$F$55</c:f>
              <c:numCache>
                <c:formatCode>General</c:formatCode>
                <c:ptCount val="3"/>
                <c:pt idx="0">
                  <c:v>1</c:v>
                </c:pt>
                <c:pt idx="1">
                  <c:v>0</c:v>
                </c:pt>
                <c:pt idx="2">
                  <c:v>1</c:v>
                </c:pt>
              </c:numCache>
            </c:numRef>
          </c:val>
          <c:extLst>
            <c:ext xmlns:c16="http://schemas.microsoft.com/office/drawing/2014/chart" uri="{C3380CC4-5D6E-409C-BE32-E72D297353CC}">
              <c16:uniqueId val="{00000000-4C9C-4D1E-B5BD-2A7932308E6D}"/>
            </c:ext>
          </c:extLst>
        </c:ser>
        <c:ser>
          <c:idx val="4"/>
          <c:order val="4"/>
          <c:tx>
            <c:strRef>
              <c:f>Analysis!$B$59:$C$59</c:f>
              <c:strCache>
                <c:ptCount val="2"/>
                <c:pt idx="0">
                  <c:v>Non-governmental Organization (NGO)</c:v>
                </c:pt>
              </c:strCache>
            </c:strRef>
          </c:tx>
          <c:spPr>
            <a:solidFill>
              <a:schemeClr val="accent5"/>
            </a:solidFill>
            <a:ln>
              <a:noFill/>
            </a:ln>
            <a:effectLst/>
          </c:spPr>
          <c:invertIfNegative val="0"/>
          <c:cat>
            <c:strRef>
              <c:extLst>
                <c:ext xmlns:c15="http://schemas.microsoft.com/office/drawing/2012/chart" uri="{02D57815-91ED-43cb-92C2-25804820EDAC}">
                  <c15:fullRef>
                    <c15:sqref>Analysis!$D$54:$F$54</c15:sqref>
                  </c15:fullRef>
                </c:ext>
              </c:extLst>
              <c:f>Analysis!$D$54:$F$54</c:f>
              <c:strCache>
                <c:ptCount val="3"/>
                <c:pt idx="0">
                  <c:v>ESPRIT Engineering</c:v>
                </c:pt>
                <c:pt idx="1">
                  <c:v>ESB</c:v>
                </c:pt>
                <c:pt idx="2">
                  <c:v>Total</c:v>
                </c:pt>
              </c:strCache>
            </c:strRef>
          </c:cat>
          <c:val>
            <c:numRef>
              <c:extLst>
                <c:ext xmlns:c15="http://schemas.microsoft.com/office/drawing/2012/chart" uri="{02D57815-91ED-43cb-92C2-25804820EDAC}">
                  <c15:fullRef>
                    <c15:sqref>Analysis!$D$59:$F$59</c15:sqref>
                  </c15:fullRef>
                </c:ext>
              </c:extLst>
              <c:f>Analysis!$D$59:$F$59</c:f>
              <c:numCache>
                <c:formatCode>General</c:formatCode>
                <c:ptCount val="3"/>
                <c:pt idx="0">
                  <c:v>2</c:v>
                </c:pt>
                <c:pt idx="1">
                  <c:v>0</c:v>
                </c:pt>
                <c:pt idx="2">
                  <c:v>2</c:v>
                </c:pt>
              </c:numCache>
            </c:numRef>
          </c:val>
          <c:extLst>
            <c:ext xmlns:c16="http://schemas.microsoft.com/office/drawing/2014/chart" uri="{C3380CC4-5D6E-409C-BE32-E72D297353CC}">
              <c16:uniqueId val="{00000004-4C9C-4D1E-B5BD-2A7932308E6D}"/>
            </c:ext>
          </c:extLst>
        </c:ser>
        <c:dLbls>
          <c:showLegendKey val="0"/>
          <c:showVal val="0"/>
          <c:showCatName val="0"/>
          <c:showSerName val="0"/>
          <c:showPercent val="0"/>
          <c:showBubbleSize val="0"/>
        </c:dLbls>
        <c:gapWidth val="150"/>
        <c:overlap val="100"/>
        <c:axId val="256546399"/>
        <c:axId val="810327023"/>
      </c:barChart>
      <c:catAx>
        <c:axId val="25654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27023"/>
        <c:crosses val="autoZero"/>
        <c:auto val="1"/>
        <c:lblAlgn val="ctr"/>
        <c:lblOffset val="100"/>
        <c:noMultiLvlLbl val="0"/>
      </c:catAx>
      <c:valAx>
        <c:axId val="81032702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46399"/>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Internships</a:t>
            </a:r>
            <a:r>
              <a:rPr lang="en-GB" baseline="0"/>
              <a:t> per Student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6"/>
          <c:order val="0"/>
          <c:tx>
            <c:strRef>
              <c:f>Analysis!$B$328:$C$328</c:f>
              <c:strCache>
                <c:ptCount val="2"/>
                <c:pt idx="0">
                  <c:v>More than 5</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Analysis!$D$328:$L$328</c15:sqref>
                  </c15:fullRef>
                </c:ext>
              </c:extLst>
              <c:f>Analysis!$D$328:$F$328</c:f>
              <c:numCache>
                <c:formatCode>General</c:formatCode>
                <c:ptCount val="3"/>
                <c:pt idx="0">
                  <c:v>10</c:v>
                </c:pt>
                <c:pt idx="1">
                  <c:v>0</c:v>
                </c:pt>
                <c:pt idx="2">
                  <c:v>10</c:v>
                </c:pt>
              </c:numCache>
            </c:numRef>
          </c:val>
          <c:extLst>
            <c:ext xmlns:c16="http://schemas.microsoft.com/office/drawing/2014/chart" uri="{C3380CC4-5D6E-409C-BE32-E72D297353CC}">
              <c16:uniqueId val="{00000006-6BC0-4380-BE98-F072DF75078C}"/>
            </c:ext>
          </c:extLst>
        </c:ser>
        <c:ser>
          <c:idx val="5"/>
          <c:order val="1"/>
          <c:tx>
            <c:strRef>
              <c:f>Analysis!$B$327:$C$327</c:f>
              <c:strCache>
                <c:ptCount val="2"/>
                <c:pt idx="0">
                  <c:v>5</c:v>
                </c:pt>
              </c:strCache>
            </c:strRef>
          </c:tx>
          <c:spPr>
            <a:solidFill>
              <a:schemeClr val="accent6">
                <a:lumMod val="75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Analysis!$D$327:$L$327</c15:sqref>
                  </c15:fullRef>
                </c:ext>
              </c:extLst>
              <c:f>Analysis!$D$327:$F$327</c:f>
              <c:numCache>
                <c:formatCode>General</c:formatCode>
                <c:ptCount val="3"/>
                <c:pt idx="0">
                  <c:v>11</c:v>
                </c:pt>
                <c:pt idx="1">
                  <c:v>2</c:v>
                </c:pt>
                <c:pt idx="2">
                  <c:v>13</c:v>
                </c:pt>
              </c:numCache>
            </c:numRef>
          </c:val>
          <c:extLst>
            <c:ext xmlns:c16="http://schemas.microsoft.com/office/drawing/2014/chart" uri="{C3380CC4-5D6E-409C-BE32-E72D297353CC}">
              <c16:uniqueId val="{00000005-6BC0-4380-BE98-F072DF75078C}"/>
            </c:ext>
          </c:extLst>
        </c:ser>
        <c:ser>
          <c:idx val="4"/>
          <c:order val="2"/>
          <c:tx>
            <c:strRef>
              <c:f>Analysis!$B$326:$C$326</c:f>
              <c:strCache>
                <c:ptCount val="2"/>
                <c:pt idx="0">
                  <c:v>4</c:v>
                </c:pt>
              </c:strCache>
            </c:strRef>
          </c:tx>
          <c:spPr>
            <a:solidFill>
              <a:schemeClr val="accent6">
                <a:shade val="82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Analysis!$D$326:$L$326</c15:sqref>
                  </c15:fullRef>
                </c:ext>
              </c:extLst>
              <c:f>Analysis!$D$326:$F$326</c:f>
              <c:numCache>
                <c:formatCode>General</c:formatCode>
                <c:ptCount val="3"/>
                <c:pt idx="0">
                  <c:v>26</c:v>
                </c:pt>
                <c:pt idx="1">
                  <c:v>2</c:v>
                </c:pt>
                <c:pt idx="2">
                  <c:v>28</c:v>
                </c:pt>
              </c:numCache>
            </c:numRef>
          </c:val>
          <c:extLst>
            <c:ext xmlns:c16="http://schemas.microsoft.com/office/drawing/2014/chart" uri="{C3380CC4-5D6E-409C-BE32-E72D297353CC}">
              <c16:uniqueId val="{00000004-6BC0-4380-BE98-F072DF75078C}"/>
            </c:ext>
          </c:extLst>
        </c:ser>
        <c:ser>
          <c:idx val="3"/>
          <c:order val="3"/>
          <c:tx>
            <c:strRef>
              <c:f>Analysis!$B$325:$C$325</c:f>
              <c:strCache>
                <c:ptCount val="2"/>
                <c:pt idx="0">
                  <c:v>3</c:v>
                </c:pt>
              </c:strCache>
            </c:strRef>
          </c:tx>
          <c:spPr>
            <a:solidFill>
              <a:schemeClr val="accent6"/>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Analysis!$D$325:$L$325</c15:sqref>
                  </c15:fullRef>
                </c:ext>
              </c:extLst>
              <c:f>Analysis!$D$325:$F$325</c:f>
              <c:numCache>
                <c:formatCode>General</c:formatCode>
                <c:ptCount val="3"/>
                <c:pt idx="0">
                  <c:v>62</c:v>
                </c:pt>
                <c:pt idx="1">
                  <c:v>5</c:v>
                </c:pt>
                <c:pt idx="2">
                  <c:v>67</c:v>
                </c:pt>
              </c:numCache>
            </c:numRef>
          </c:val>
          <c:extLst>
            <c:ext xmlns:c16="http://schemas.microsoft.com/office/drawing/2014/chart" uri="{C3380CC4-5D6E-409C-BE32-E72D297353CC}">
              <c16:uniqueId val="{00000003-6BC0-4380-BE98-F072DF75078C}"/>
            </c:ext>
          </c:extLst>
        </c:ser>
        <c:ser>
          <c:idx val="2"/>
          <c:order val="4"/>
          <c:tx>
            <c:strRef>
              <c:f>Analysis!$B$324:$C$324</c:f>
              <c:strCache>
                <c:ptCount val="2"/>
                <c:pt idx="0">
                  <c:v>2</c:v>
                </c:pt>
              </c:strCache>
            </c:strRef>
          </c:tx>
          <c:spPr>
            <a:solidFill>
              <a:schemeClr val="accent6">
                <a:tint val="83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Analysis!$D$324:$L$324</c15:sqref>
                  </c15:fullRef>
                </c:ext>
              </c:extLst>
              <c:f>Analysis!$D$324:$F$324</c:f>
              <c:numCache>
                <c:formatCode>General</c:formatCode>
                <c:ptCount val="3"/>
                <c:pt idx="0">
                  <c:v>62</c:v>
                </c:pt>
                <c:pt idx="1">
                  <c:v>7</c:v>
                </c:pt>
                <c:pt idx="2">
                  <c:v>69</c:v>
                </c:pt>
              </c:numCache>
            </c:numRef>
          </c:val>
          <c:extLst>
            <c:ext xmlns:c16="http://schemas.microsoft.com/office/drawing/2014/chart" uri="{C3380CC4-5D6E-409C-BE32-E72D297353CC}">
              <c16:uniqueId val="{00000002-6BC0-4380-BE98-F072DF75078C}"/>
            </c:ext>
          </c:extLst>
        </c:ser>
        <c:ser>
          <c:idx val="1"/>
          <c:order val="5"/>
          <c:tx>
            <c:strRef>
              <c:f>Analysis!$B$323:$C$323</c:f>
              <c:strCache>
                <c:ptCount val="2"/>
                <c:pt idx="0">
                  <c:v>1</c:v>
                </c:pt>
              </c:strCache>
            </c:strRef>
          </c:tx>
          <c:spPr>
            <a:solidFill>
              <a:schemeClr val="accent6">
                <a:tint val="65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Analysis!$D$323:$L$323</c15:sqref>
                  </c15:fullRef>
                </c:ext>
              </c:extLst>
              <c:f>Analysis!$D$323:$F$323</c:f>
              <c:numCache>
                <c:formatCode>General</c:formatCode>
                <c:ptCount val="3"/>
                <c:pt idx="0">
                  <c:v>15</c:v>
                </c:pt>
                <c:pt idx="1">
                  <c:v>9</c:v>
                </c:pt>
                <c:pt idx="2">
                  <c:v>24</c:v>
                </c:pt>
              </c:numCache>
            </c:numRef>
          </c:val>
          <c:extLst>
            <c:ext xmlns:c16="http://schemas.microsoft.com/office/drawing/2014/chart" uri="{C3380CC4-5D6E-409C-BE32-E72D297353CC}">
              <c16:uniqueId val="{00000001-6BC0-4380-BE98-F072DF75078C}"/>
            </c:ext>
          </c:extLst>
        </c:ser>
        <c:ser>
          <c:idx val="0"/>
          <c:order val="6"/>
          <c:tx>
            <c:strRef>
              <c:f>Analysis!$B$322:$C$322</c:f>
              <c:strCache>
                <c:ptCount val="2"/>
                <c:pt idx="0">
                  <c:v>0</c:v>
                </c:pt>
              </c:strCache>
            </c:strRef>
          </c:tx>
          <c:spPr>
            <a:solidFill>
              <a:schemeClr val="accent6">
                <a:tint val="48000"/>
              </a:schemeClr>
            </a:solidFill>
            <a:ln>
              <a:noFill/>
            </a:ln>
            <a:effectLst/>
          </c:spPr>
          <c:invertIfNegative val="0"/>
          <c:cat>
            <c:strRef>
              <c:extLst>
                <c:ext xmlns:c15="http://schemas.microsoft.com/office/drawing/2012/chart" uri="{02D57815-91ED-43cb-92C2-25804820EDAC}">
                  <c15:fullRef>
                    <c15:sqref>Analysis!$D$321:$L$321</c15:sqref>
                  </c15:fullRef>
                </c:ext>
              </c:extLst>
              <c:f>Analysis!$D$321:$F$321</c:f>
              <c:strCache>
                <c:ptCount val="3"/>
                <c:pt idx="0">
                  <c:v>ESPRIT Engineering</c:v>
                </c:pt>
                <c:pt idx="1">
                  <c:v>ESB</c:v>
                </c:pt>
                <c:pt idx="2">
                  <c:v>Total</c:v>
                </c:pt>
              </c:strCache>
            </c:strRef>
          </c:cat>
          <c:val>
            <c:numRef>
              <c:extLst>
                <c:ext xmlns:c15="http://schemas.microsoft.com/office/drawing/2012/chart" uri="{02D57815-91ED-43cb-92C2-25804820EDAC}">
                  <c15:fullRef>
                    <c15:sqref>Analysis!$D$322:$L$322</c15:sqref>
                  </c15:fullRef>
                </c:ext>
              </c:extLst>
              <c:f>Analysis!$D$322:$F$322</c:f>
              <c:numCache>
                <c:formatCode>General</c:formatCode>
                <c:ptCount val="3"/>
                <c:pt idx="0">
                  <c:v>4</c:v>
                </c:pt>
                <c:pt idx="1">
                  <c:v>3</c:v>
                </c:pt>
                <c:pt idx="2">
                  <c:v>7</c:v>
                </c:pt>
              </c:numCache>
            </c:numRef>
          </c:val>
          <c:extLst>
            <c:ext xmlns:c16="http://schemas.microsoft.com/office/drawing/2014/chart" uri="{C3380CC4-5D6E-409C-BE32-E72D297353CC}">
              <c16:uniqueId val="{00000000-6BC0-4380-BE98-F072DF75078C}"/>
            </c:ext>
          </c:extLst>
        </c:ser>
        <c:dLbls>
          <c:showLegendKey val="0"/>
          <c:showVal val="0"/>
          <c:showCatName val="0"/>
          <c:showSerName val="0"/>
          <c:showPercent val="0"/>
          <c:showBubbleSize val="0"/>
        </c:dLbls>
        <c:gapWidth val="150"/>
        <c:overlap val="100"/>
        <c:axId val="805859343"/>
        <c:axId val="669665215"/>
      </c:barChart>
      <c:catAx>
        <c:axId val="80585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9665215"/>
        <c:crosses val="autoZero"/>
        <c:auto val="1"/>
        <c:lblAlgn val="ctr"/>
        <c:lblOffset val="100"/>
        <c:noMultiLvlLbl val="0"/>
      </c:catAx>
      <c:valAx>
        <c:axId val="669665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5859343"/>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19.xml"/><Relationship Id="rId2" Type="http://schemas.openxmlformats.org/officeDocument/2006/relationships/chart" Target="../charts/chart5.xml"/><Relationship Id="rId16"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17</xdr:col>
      <xdr:colOff>442469</xdr:colOff>
      <xdr:row>6</xdr:row>
      <xdr:rowOff>19212</xdr:rowOff>
    </xdr:from>
    <xdr:to>
      <xdr:col>21</xdr:col>
      <xdr:colOff>914399</xdr:colOff>
      <xdr:row>25</xdr:row>
      <xdr:rowOff>65314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1070002</xdr:colOff>
      <xdr:row>6</xdr:row>
      <xdr:rowOff>46104</xdr:rowOff>
    </xdr:from>
    <xdr:to>
      <xdr:col>26</xdr:col>
      <xdr:colOff>261257</xdr:colOff>
      <xdr:row>26</xdr:row>
      <xdr:rowOff>28177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664028</xdr:colOff>
      <xdr:row>39</xdr:row>
      <xdr:rowOff>92529</xdr:rowOff>
    </xdr:from>
    <xdr:to>
      <xdr:col>16</xdr:col>
      <xdr:colOff>174172</xdr:colOff>
      <xdr:row>51</xdr:row>
      <xdr:rowOff>130629</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576942</xdr:colOff>
      <xdr:row>24</xdr:row>
      <xdr:rowOff>125186</xdr:rowOff>
    </xdr:from>
    <xdr:to>
      <xdr:col>14</xdr:col>
      <xdr:colOff>968828</xdr:colOff>
      <xdr:row>34</xdr:row>
      <xdr:rowOff>108858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294812</xdr:colOff>
      <xdr:row>1</xdr:row>
      <xdr:rowOff>59899</xdr:rowOff>
    </xdr:from>
    <xdr:to>
      <xdr:col>1</xdr:col>
      <xdr:colOff>1903557</xdr:colOff>
      <xdr:row>5</xdr:row>
      <xdr:rowOff>37373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94812" y="238493"/>
          <a:ext cx="1906401" cy="771224"/>
        </a:xfrm>
        <a:prstGeom prst="rect">
          <a:avLst/>
        </a:prstGeom>
      </xdr:spPr>
    </xdr:pic>
    <xdr:clientData/>
  </xdr:twoCellAnchor>
  <xdr:twoCellAnchor>
    <xdr:from>
      <xdr:col>3</xdr:col>
      <xdr:colOff>115799</xdr:colOff>
      <xdr:row>363</xdr:row>
      <xdr:rowOff>32344</xdr:rowOff>
    </xdr:from>
    <xdr:to>
      <xdr:col>10</xdr:col>
      <xdr:colOff>461818</xdr:colOff>
      <xdr:row>382</xdr:row>
      <xdr:rowOff>37362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839436</xdr:colOff>
      <xdr:row>16</xdr:row>
      <xdr:rowOff>170366</xdr:rowOff>
    </xdr:from>
    <xdr:to>
      <xdr:col>19</xdr:col>
      <xdr:colOff>154878</xdr:colOff>
      <xdr:row>27</xdr:row>
      <xdr:rowOff>170256</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982135</xdr:colOff>
      <xdr:row>30</xdr:row>
      <xdr:rowOff>83607</xdr:rowOff>
    </xdr:from>
    <xdr:to>
      <xdr:col>19</xdr:col>
      <xdr:colOff>211667</xdr:colOff>
      <xdr:row>48</xdr:row>
      <xdr:rowOff>10582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982435</xdr:colOff>
      <xdr:row>50</xdr:row>
      <xdr:rowOff>21167</xdr:rowOff>
    </xdr:from>
    <xdr:to>
      <xdr:col>19</xdr:col>
      <xdr:colOff>423333</xdr:colOff>
      <xdr:row>66</xdr:row>
      <xdr:rowOff>68792</xdr:rowOff>
    </xdr:to>
    <xdr:graphicFrame macro="">
      <xdr:nvGraphicFramePr>
        <xdr:cNvPr id="34" name="Chart 33">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926469</xdr:colOff>
      <xdr:row>317</xdr:row>
      <xdr:rowOff>76085</xdr:rowOff>
    </xdr:from>
    <xdr:to>
      <xdr:col>11</xdr:col>
      <xdr:colOff>506192</xdr:colOff>
      <xdr:row>337</xdr:row>
      <xdr:rowOff>55217</xdr:rowOff>
    </xdr:to>
    <xdr:graphicFrame macro="">
      <xdr:nvGraphicFramePr>
        <xdr:cNvPr id="36" name="Chart 35">
          <a:extLst>
            <a:ext uri="{FF2B5EF4-FFF2-40B4-BE49-F238E27FC236}">
              <a16:creationId xmlns:a16="http://schemas.microsoft.com/office/drawing/2014/main" id="{00000000-0008-0000-01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30430</xdr:colOff>
      <xdr:row>316</xdr:row>
      <xdr:rowOff>173935</xdr:rowOff>
    </xdr:from>
    <xdr:to>
      <xdr:col>19</xdr:col>
      <xdr:colOff>212441</xdr:colOff>
      <xdr:row>337</xdr:row>
      <xdr:rowOff>0</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246890</xdr:colOff>
      <xdr:row>340</xdr:row>
      <xdr:rowOff>23384</xdr:rowOff>
    </xdr:from>
    <xdr:to>
      <xdr:col>11</xdr:col>
      <xdr:colOff>1197526</xdr:colOff>
      <xdr:row>361</xdr:row>
      <xdr:rowOff>110434</xdr:rowOff>
    </xdr:to>
    <xdr:graphicFrame macro="">
      <xdr:nvGraphicFramePr>
        <xdr:cNvPr id="38" name="Chart 37">
          <a:extLst>
            <a:ext uri="{FF2B5EF4-FFF2-40B4-BE49-F238E27FC236}">
              <a16:creationId xmlns:a16="http://schemas.microsoft.com/office/drawing/2014/main" id="{00000000-0008-0000-01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411223</xdr:colOff>
      <xdr:row>339</xdr:row>
      <xdr:rowOff>63499</xdr:rowOff>
    </xdr:from>
    <xdr:to>
      <xdr:col>20</xdr:col>
      <xdr:colOff>27605</xdr:colOff>
      <xdr:row>361</xdr:row>
      <xdr:rowOff>55217</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xdr:colOff>
      <xdr:row>383</xdr:row>
      <xdr:rowOff>31750</xdr:rowOff>
    </xdr:from>
    <xdr:to>
      <xdr:col>13</xdr:col>
      <xdr:colOff>670719</xdr:colOff>
      <xdr:row>396</xdr:row>
      <xdr:rowOff>31750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938830</xdr:colOff>
      <xdr:row>397</xdr:row>
      <xdr:rowOff>188295</xdr:rowOff>
    </xdr:from>
    <xdr:to>
      <xdr:col>13</xdr:col>
      <xdr:colOff>657048</xdr:colOff>
      <xdr:row>412</xdr:row>
      <xdr:rowOff>123208</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913694</xdr:colOff>
      <xdr:row>413</xdr:row>
      <xdr:rowOff>63500</xdr:rowOff>
    </xdr:from>
    <xdr:to>
      <xdr:col>13</xdr:col>
      <xdr:colOff>631912</xdr:colOff>
      <xdr:row>427</xdr:row>
      <xdr:rowOff>116152</xdr:rowOff>
    </xdr:to>
    <xdr:graphicFrame macro="">
      <xdr:nvGraphicFramePr>
        <xdr:cNvPr id="44" name="Chart 43">
          <a:extLst>
            <a:ext uri="{FF2B5EF4-FFF2-40B4-BE49-F238E27FC236}">
              <a16:creationId xmlns:a16="http://schemas.microsoft.com/office/drawing/2014/main" id="{00000000-0008-0000-01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261054</xdr:colOff>
      <xdr:row>428</xdr:row>
      <xdr:rowOff>142875</xdr:rowOff>
    </xdr:from>
    <xdr:to>
      <xdr:col>13</xdr:col>
      <xdr:colOff>634999</xdr:colOff>
      <xdr:row>440</xdr:row>
      <xdr:rowOff>47625</xdr:rowOff>
    </xdr:to>
    <xdr:graphicFrame macro="">
      <xdr:nvGraphicFramePr>
        <xdr:cNvPr id="45" name="Chart 44">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225618</xdr:colOff>
      <xdr:row>255</xdr:row>
      <xdr:rowOff>40313</xdr:rowOff>
    </xdr:from>
    <xdr:to>
      <xdr:col>16</xdr:col>
      <xdr:colOff>3848</xdr:colOff>
      <xdr:row>271</xdr:row>
      <xdr:rowOff>159712</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527958</xdr:colOff>
      <xdr:row>669</xdr:row>
      <xdr:rowOff>10885</xdr:rowOff>
    </xdr:from>
    <xdr:to>
      <xdr:col>17</xdr:col>
      <xdr:colOff>146958</xdr:colOff>
      <xdr:row>685</xdr:row>
      <xdr:rowOff>141514</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2365321</xdr:colOff>
      <xdr:row>1</xdr:row>
      <xdr:rowOff>21623</xdr:rowOff>
    </xdr:from>
    <xdr:to>
      <xdr:col>1</xdr:col>
      <xdr:colOff>4179095</xdr:colOff>
      <xdr:row>5</xdr:row>
      <xdr:rowOff>70325</xdr:rowOff>
    </xdr:to>
    <xdr:pic>
      <xdr:nvPicPr>
        <xdr:cNvPr id="17" name="Picture 16">
          <a:extLst>
            <a:ext uri="{FF2B5EF4-FFF2-40B4-BE49-F238E27FC236}">
              <a16:creationId xmlns:a16="http://schemas.microsoft.com/office/drawing/2014/main" id="{E31F4865-7ECD-4DC6-9E4F-FE6B5C0376B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666946" y="212123"/>
          <a:ext cx="1813774" cy="810702"/>
        </a:xfrm>
        <a:prstGeom prst="rect">
          <a:avLst/>
        </a:prstGeom>
      </xdr:spPr>
    </xdr:pic>
    <xdr:clientData/>
  </xdr:twoCellAnchor>
  <xdr:twoCellAnchor>
    <xdr:from>
      <xdr:col>10</xdr:col>
      <xdr:colOff>888999</xdr:colOff>
      <xdr:row>239</xdr:row>
      <xdr:rowOff>68766</xdr:rowOff>
    </xdr:from>
    <xdr:to>
      <xdr:col>14</xdr:col>
      <xdr:colOff>628804</xdr:colOff>
      <xdr:row>253</xdr:row>
      <xdr:rowOff>55136</xdr:rowOff>
    </xdr:to>
    <xdr:graphicFrame macro="">
      <xdr:nvGraphicFramePr>
        <xdr:cNvPr id="2" name="Chart 1">
          <a:extLst>
            <a:ext uri="{FF2B5EF4-FFF2-40B4-BE49-F238E27FC236}">
              <a16:creationId xmlns:a16="http://schemas.microsoft.com/office/drawing/2014/main" id="{03E30E2E-0084-4C1A-A25E-2B47CD87B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3523E"/>
    <pageSetUpPr fitToPage="1"/>
  </sheetPr>
  <dimension ref="A2:P109"/>
  <sheetViews>
    <sheetView showGridLines="0" zoomScale="70" zoomScaleNormal="70" workbookViewId="0">
      <selection activeCell="I22" sqref="A22:I22"/>
    </sheetView>
  </sheetViews>
  <sheetFormatPr defaultColWidth="15.6640625" defaultRowHeight="13.2" x14ac:dyDescent="0.25"/>
  <cols>
    <col min="1" max="16384" width="15.6640625" style="95"/>
  </cols>
  <sheetData>
    <row r="2" spans="1:16" s="103" customFormat="1" x14ac:dyDescent="0.25">
      <c r="A2" s="104" t="s">
        <v>1223</v>
      </c>
    </row>
    <row r="4" spans="1:16" ht="13.8" thickBot="1" x14ac:dyDescent="0.3">
      <c r="F4" s="111">
        <v>2013</v>
      </c>
      <c r="G4" s="111">
        <f>F4+1</f>
        <v>2014</v>
      </c>
      <c r="H4" s="111">
        <f>G4+1</f>
        <v>2015</v>
      </c>
      <c r="I4" s="111">
        <f>H4+1</f>
        <v>2016</v>
      </c>
      <c r="J4" s="111">
        <f>I4+1</f>
        <v>2017</v>
      </c>
      <c r="K4" s="111"/>
      <c r="L4" s="111" t="s">
        <v>1221</v>
      </c>
      <c r="M4" s="111" t="s">
        <v>1233</v>
      </c>
      <c r="N4" s="111" t="s">
        <v>1222</v>
      </c>
      <c r="O4" s="109" t="s">
        <v>1239</v>
      </c>
      <c r="P4" s="109" t="s">
        <v>1232</v>
      </c>
    </row>
    <row r="5" spans="1:16" ht="13.8" thickTop="1" x14ac:dyDescent="0.25">
      <c r="B5" s="95" t="s">
        <v>1241</v>
      </c>
      <c r="F5" s="118">
        <v>12160</v>
      </c>
      <c r="G5" s="118">
        <v>13346</v>
      </c>
      <c r="H5" s="118">
        <v>15593</v>
      </c>
      <c r="I5" s="118">
        <v>15409</v>
      </c>
      <c r="J5" s="118">
        <v>15762</v>
      </c>
      <c r="L5" s="97">
        <f>RATE(4,,-F5,J5)</f>
        <v>6.7012327686382656E-2</v>
      </c>
      <c r="M5" s="97">
        <f t="shared" ref="M5:N7" si="0">RATE(1,,-H5,I5)</f>
        <v>-1.1800166741486512E-2</v>
      </c>
      <c r="N5" s="97">
        <f t="shared" si="0"/>
        <v>2.2908689726783033E-2</v>
      </c>
      <c r="O5" s="97">
        <f>RATE(2,,-F5,H5)</f>
        <v>0.13239528387722477</v>
      </c>
      <c r="P5" s="98">
        <f>RATE(2,,-H5,J5)</f>
        <v>5.4044940354560783E-3</v>
      </c>
    </row>
    <row r="6" spans="1:16" x14ac:dyDescent="0.25">
      <c r="B6" s="95" t="s">
        <v>1242</v>
      </c>
      <c r="F6" s="118">
        <v>27198</v>
      </c>
      <c r="G6" s="118">
        <v>29851</v>
      </c>
      <c r="H6" s="118">
        <v>30049</v>
      </c>
      <c r="I6" s="118">
        <v>28432</v>
      </c>
      <c r="J6" s="118">
        <v>28739</v>
      </c>
      <c r="L6" s="97">
        <f>RATE(4,,-F6,J6)</f>
        <v>1.3873263871534376E-2</v>
      </c>
      <c r="M6" s="97">
        <f t="shared" si="0"/>
        <v>-5.381210689207637E-2</v>
      </c>
      <c r="N6" s="97">
        <f t="shared" si="0"/>
        <v>1.0797692740574016E-2</v>
      </c>
      <c r="O6" s="97">
        <f>RATE(2,,-F6,H6)</f>
        <v>5.1106028956866542E-2</v>
      </c>
      <c r="P6" s="98">
        <f>RATE(2,,-H6,J6)</f>
        <v>-2.2040624947766773E-2</v>
      </c>
    </row>
    <row r="7" spans="1:16" ht="13.8" thickBot="1" x14ac:dyDescent="0.3">
      <c r="B7" s="101" t="s">
        <v>686</v>
      </c>
      <c r="F7" s="120">
        <f>F5+F6</f>
        <v>39358</v>
      </c>
      <c r="G7" s="120">
        <f>G5+G6</f>
        <v>43197</v>
      </c>
      <c r="H7" s="120">
        <f>H5+H6</f>
        <v>45642</v>
      </c>
      <c r="I7" s="120">
        <f>I5+I6</f>
        <v>43841</v>
      </c>
      <c r="J7" s="120">
        <f>J5+J6</f>
        <v>44501</v>
      </c>
      <c r="L7" s="108">
        <f>RATE(4,,-F7,J7)</f>
        <v>3.1179302057665025E-2</v>
      </c>
      <c r="M7" s="108">
        <f t="shared" si="0"/>
        <v>-3.9459269970641087E-2</v>
      </c>
      <c r="N7" s="108">
        <f t="shared" si="0"/>
        <v>1.5054401131361037E-2</v>
      </c>
      <c r="O7" s="108">
        <f>RATE(2,,-F7,H7)</f>
        <v>7.687630881216799E-2</v>
      </c>
      <c r="P7" s="126">
        <f>RATE(2,,-H7,J7)</f>
        <v>-1.2578562374590024E-2</v>
      </c>
    </row>
    <row r="8" spans="1:16" ht="13.8" thickTop="1" x14ac:dyDescent="0.25">
      <c r="B8" s="102"/>
      <c r="F8" s="121"/>
      <c r="G8" s="121"/>
      <c r="H8" s="121"/>
      <c r="I8" s="121"/>
      <c r="J8" s="121"/>
      <c r="L8" s="115"/>
      <c r="M8" s="115"/>
      <c r="N8" s="115"/>
      <c r="O8" s="98"/>
    </row>
    <row r="9" spans="1:16" x14ac:dyDescent="0.25">
      <c r="B9" s="102" t="s">
        <v>1238</v>
      </c>
      <c r="F9" s="121"/>
      <c r="G9" s="125">
        <f>(G7-F7)/1000</f>
        <v>3.839</v>
      </c>
      <c r="H9" s="125">
        <f>(H7-G7)/1000</f>
        <v>2.4449999999999998</v>
      </c>
      <c r="I9" s="125">
        <f>(I7-H7)/1000</f>
        <v>-1.8009999999999999</v>
      </c>
      <c r="J9" s="125">
        <f>(J7-I7)/1000</f>
        <v>0.66</v>
      </c>
      <c r="L9" s="115"/>
      <c r="M9" s="115"/>
      <c r="N9" s="115"/>
      <c r="O9" s="98"/>
    </row>
    <row r="10" spans="1:16" x14ac:dyDescent="0.25">
      <c r="F10" s="121"/>
      <c r="G10" s="121"/>
      <c r="H10" s="121"/>
      <c r="I10" s="121"/>
      <c r="J10" s="121"/>
      <c r="L10" s="115"/>
      <c r="M10" s="115"/>
      <c r="N10" s="115"/>
      <c r="O10" s="98"/>
    </row>
    <row r="12" spans="1:16" x14ac:dyDescent="0.25">
      <c r="B12" s="100" t="s">
        <v>446</v>
      </c>
    </row>
    <row r="13" spans="1:16" x14ac:dyDescent="0.25">
      <c r="B13" s="99" t="s">
        <v>1219</v>
      </c>
      <c r="H13" s="95">
        <v>13287</v>
      </c>
      <c r="I13" s="118">
        <v>12861</v>
      </c>
      <c r="J13" s="118">
        <v>12905</v>
      </c>
      <c r="N13" s="97">
        <f>RATE(1,,-I13,J13)</f>
        <v>3.4211958634631019E-3</v>
      </c>
    </row>
    <row r="14" spans="1:16" x14ac:dyDescent="0.25">
      <c r="B14" s="99" t="s">
        <v>1214</v>
      </c>
      <c r="H14" s="95">
        <v>29620</v>
      </c>
      <c r="I14" s="118">
        <v>27984</v>
      </c>
      <c r="J14" s="118">
        <f>41108-J13</f>
        <v>28203</v>
      </c>
      <c r="N14" s="97">
        <f>RATE(1,,-I14,J14)</f>
        <v>7.8259005145798182E-3</v>
      </c>
    </row>
    <row r="15" spans="1:16" ht="13.8" thickBot="1" x14ac:dyDescent="0.3">
      <c r="B15" s="101" t="s">
        <v>686</v>
      </c>
      <c r="H15" s="107">
        <f>H13+H14</f>
        <v>42907</v>
      </c>
      <c r="I15" s="120">
        <f>SUM(I13:I14)</f>
        <v>40845</v>
      </c>
      <c r="J15" s="120">
        <f>SUM(J13:J14)</f>
        <v>41108</v>
      </c>
      <c r="N15" s="97">
        <f>RATE(1,,-I15,J15)</f>
        <v>6.4389766189252894E-3</v>
      </c>
    </row>
    <row r="16" spans="1:16" ht="13.8" thickTop="1" x14ac:dyDescent="0.25">
      <c r="B16" s="102"/>
      <c r="H16" s="114"/>
      <c r="I16" s="121"/>
      <c r="J16" s="121"/>
      <c r="N16" s="97"/>
    </row>
    <row r="17" spans="2:16" x14ac:dyDescent="0.25">
      <c r="B17" s="102"/>
      <c r="I17" s="125">
        <f>(I15-H15)/1000</f>
        <v>-2.0619999999999998</v>
      </c>
      <c r="J17" s="125">
        <f>(J15-I15)/1000</f>
        <v>0.26300000000000001</v>
      </c>
    </row>
    <row r="18" spans="2:16" x14ac:dyDescent="0.25">
      <c r="B18" s="100" t="s">
        <v>1220</v>
      </c>
    </row>
    <row r="19" spans="2:16" x14ac:dyDescent="0.25">
      <c r="B19" s="99" t="s">
        <v>1219</v>
      </c>
      <c r="H19" s="95">
        <v>2288</v>
      </c>
      <c r="I19" s="118">
        <f>I21-I20</f>
        <v>2548</v>
      </c>
      <c r="J19" s="118">
        <v>2857</v>
      </c>
      <c r="N19" s="97">
        <f>RATE(1,,-I20,J20)</f>
        <v>0.19642857142857145</v>
      </c>
    </row>
    <row r="20" spans="2:16" x14ac:dyDescent="0.25">
      <c r="B20" s="99" t="s">
        <v>1214</v>
      </c>
      <c r="H20" s="95">
        <v>429</v>
      </c>
      <c r="I20" s="118">
        <v>448</v>
      </c>
      <c r="J20" s="118">
        <v>536</v>
      </c>
      <c r="N20" s="97">
        <f>RATE(1,,-I19,J19)</f>
        <v>0.12127158555729985</v>
      </c>
    </row>
    <row r="21" spans="2:16" ht="13.8" thickBot="1" x14ac:dyDescent="0.3">
      <c r="B21" s="101" t="s">
        <v>686</v>
      </c>
      <c r="H21" s="107">
        <f>H19+H20</f>
        <v>2717</v>
      </c>
      <c r="I21" s="120">
        <v>2996</v>
      </c>
      <c r="J21" s="120">
        <f>J20+J19</f>
        <v>3393</v>
      </c>
      <c r="N21" s="97">
        <f>RATE(1,,-I21,J21)</f>
        <v>0.13251001335113488</v>
      </c>
    </row>
    <row r="22" spans="2:16" ht="13.8" thickTop="1" x14ac:dyDescent="0.25">
      <c r="B22" s="102"/>
      <c r="H22" s="122"/>
      <c r="I22" s="123"/>
      <c r="J22" s="123"/>
      <c r="N22" s="97"/>
    </row>
    <row r="23" spans="2:16" x14ac:dyDescent="0.25">
      <c r="B23" s="102"/>
      <c r="H23" s="122"/>
      <c r="I23" s="125">
        <f>(I21-H21)/1000</f>
        <v>0.27900000000000003</v>
      </c>
      <c r="J23" s="125">
        <f>(J21-I21)/1000</f>
        <v>0.39700000000000002</v>
      </c>
      <c r="N23" s="97"/>
    </row>
    <row r="24" spans="2:16" x14ac:dyDescent="0.25">
      <c r="B24" s="102"/>
      <c r="H24" s="122"/>
      <c r="I24" s="123"/>
      <c r="J24" s="123"/>
      <c r="N24" s="97"/>
    </row>
    <row r="25" spans="2:16" x14ac:dyDescent="0.25">
      <c r="B25" s="102"/>
      <c r="H25" s="119">
        <v>2015</v>
      </c>
      <c r="I25" s="119">
        <v>2016</v>
      </c>
      <c r="J25" s="119">
        <v>2017</v>
      </c>
      <c r="N25" s="97"/>
    </row>
    <row r="26" spans="2:16" x14ac:dyDescent="0.25">
      <c r="B26" s="102" t="s">
        <v>446</v>
      </c>
      <c r="H26" s="114">
        <f>H15+15</f>
        <v>42922</v>
      </c>
      <c r="I26" s="114">
        <f>I15</f>
        <v>40845</v>
      </c>
      <c r="J26" s="114">
        <f>J15</f>
        <v>41108</v>
      </c>
      <c r="N26" s="97"/>
      <c r="P26" s="98">
        <f>RATE(2,,-H26,J26)</f>
        <v>-2.1359467986445956E-2</v>
      </c>
    </row>
    <row r="27" spans="2:16" x14ac:dyDescent="0.25">
      <c r="B27" s="102" t="s">
        <v>1220</v>
      </c>
      <c r="H27" s="114">
        <f>H21+3</f>
        <v>2720</v>
      </c>
      <c r="I27" s="114">
        <f>I21</f>
        <v>2996</v>
      </c>
      <c r="J27" s="114">
        <f>J21</f>
        <v>3393</v>
      </c>
      <c r="N27" s="97"/>
      <c r="P27" s="98">
        <f>RATE(2,,-H27,J27)</f>
        <v>0.11688247841401633</v>
      </c>
    </row>
    <row r="28" spans="2:16" ht="13.8" thickBot="1" x14ac:dyDescent="0.3">
      <c r="B28" s="102" t="s">
        <v>686</v>
      </c>
      <c r="H28" s="114">
        <f>H27+H26</f>
        <v>45642</v>
      </c>
      <c r="I28" s="114">
        <f>I27+I26</f>
        <v>43841</v>
      </c>
      <c r="J28" s="114">
        <f>J27+J26</f>
        <v>44501</v>
      </c>
      <c r="N28" s="97"/>
      <c r="P28" s="126">
        <f>RATE(2,,-H28,J28)</f>
        <v>-1.2578562374590024E-2</v>
      </c>
    </row>
    <row r="29" spans="2:16" ht="13.8" thickTop="1" x14ac:dyDescent="0.25">
      <c r="I29" s="106"/>
    </row>
    <row r="30" spans="2:16" x14ac:dyDescent="0.25">
      <c r="I30" s="102" t="s">
        <v>446</v>
      </c>
      <c r="J30" s="102" t="s">
        <v>1220</v>
      </c>
    </row>
    <row r="31" spans="2:16" x14ac:dyDescent="0.25">
      <c r="I31" s="95">
        <f>J26-H26</f>
        <v>-1814</v>
      </c>
      <c r="J31" s="95">
        <f>J27-H27</f>
        <v>673</v>
      </c>
    </row>
    <row r="33" spans="1:12" x14ac:dyDescent="0.25">
      <c r="I33" s="102" t="s">
        <v>446</v>
      </c>
      <c r="J33" s="102" t="s">
        <v>1220</v>
      </c>
    </row>
    <row r="34" spans="1:12" x14ac:dyDescent="0.25">
      <c r="B34" s="95" t="s">
        <v>1250</v>
      </c>
      <c r="I34" s="95">
        <v>1100</v>
      </c>
      <c r="J34" s="95">
        <v>700</v>
      </c>
    </row>
    <row r="37" spans="1:12" s="103" customFormat="1" x14ac:dyDescent="0.25">
      <c r="A37" s="104" t="s">
        <v>1224</v>
      </c>
    </row>
    <row r="39" spans="1:12" ht="13.8" thickBot="1" x14ac:dyDescent="0.3">
      <c r="D39" s="111">
        <v>2011</v>
      </c>
      <c r="E39" s="111">
        <f>D39+1</f>
        <v>2012</v>
      </c>
      <c r="F39" s="111">
        <f>E39+1</f>
        <v>2013</v>
      </c>
      <c r="G39" s="111">
        <f>F39+1</f>
        <v>2014</v>
      </c>
      <c r="H39" s="111">
        <f>G39+1</f>
        <v>2015</v>
      </c>
      <c r="I39" s="111">
        <v>2016</v>
      </c>
      <c r="J39" s="111">
        <v>2017</v>
      </c>
      <c r="K39" s="111"/>
      <c r="L39" s="111" t="s">
        <v>1225</v>
      </c>
    </row>
    <row r="40" spans="1:12" ht="13.8" thickTop="1" x14ac:dyDescent="0.25">
      <c r="C40" s="97"/>
      <c r="D40" s="98"/>
      <c r="E40" s="98"/>
      <c r="F40" s="98"/>
      <c r="G40" s="98"/>
      <c r="H40" s="98"/>
    </row>
    <row r="41" spans="1:12" x14ac:dyDescent="0.25">
      <c r="B41" s="95" t="s">
        <v>1215</v>
      </c>
      <c r="C41" s="97"/>
      <c r="D41" s="98">
        <v>0.23599999999999999</v>
      </c>
      <c r="E41" s="98">
        <v>0.23300000000000001</v>
      </c>
      <c r="F41" s="98">
        <v>0.23899999999999999</v>
      </c>
      <c r="G41" s="98">
        <v>0.25</v>
      </c>
      <c r="H41" s="98">
        <v>0.245</v>
      </c>
      <c r="J41" s="97"/>
    </row>
    <row r="42" spans="1:12" x14ac:dyDescent="0.25">
      <c r="B42" s="95" t="s">
        <v>1216</v>
      </c>
      <c r="C42" s="97"/>
      <c r="E42" s="95">
        <v>3259</v>
      </c>
      <c r="F42" s="95">
        <v>4045</v>
      </c>
      <c r="G42" s="95">
        <v>5780</v>
      </c>
      <c r="H42" s="95">
        <v>7064</v>
      </c>
      <c r="I42" s="95">
        <v>7796</v>
      </c>
      <c r="J42" s="96">
        <v>8522</v>
      </c>
    </row>
    <row r="43" spans="1:12" s="100" customFormat="1" ht="13.8" thickBot="1" x14ac:dyDescent="0.3">
      <c r="B43" s="101" t="s">
        <v>1218</v>
      </c>
      <c r="C43" s="113"/>
      <c r="D43" s="102"/>
      <c r="E43" s="112">
        <f>E41*E42</f>
        <v>759.34700000000009</v>
      </c>
      <c r="F43" s="112">
        <f>F41*F42</f>
        <v>966.755</v>
      </c>
      <c r="G43" s="112">
        <f>G41*G42</f>
        <v>1445</v>
      </c>
      <c r="H43" s="112">
        <f>H41*H42</f>
        <v>1730.68</v>
      </c>
      <c r="I43" s="110">
        <v>2598</v>
      </c>
      <c r="J43" s="118">
        <v>2498</v>
      </c>
      <c r="L43" s="105">
        <f>RATE(3,,-E43,H43)</f>
        <v>0.31600891448956026</v>
      </c>
    </row>
    <row r="44" spans="1:12" ht="13.8" thickTop="1" x14ac:dyDescent="0.25">
      <c r="C44" s="114"/>
      <c r="D44" s="114"/>
      <c r="G44" s="97"/>
      <c r="J44" s="97"/>
    </row>
    <row r="45" spans="1:12" x14ac:dyDescent="0.25">
      <c r="B45" s="99" t="s">
        <v>1217</v>
      </c>
      <c r="C45" s="115"/>
      <c r="D45" s="116">
        <v>6.7000000000000004E-2</v>
      </c>
      <c r="E45" s="98">
        <v>7.1999999999999995E-2</v>
      </c>
      <c r="F45" s="98">
        <v>7.9000000000000001E-2</v>
      </c>
      <c r="G45" s="98">
        <v>7.4999999999999997E-2</v>
      </c>
      <c r="H45" s="98">
        <v>6.9000000000000006E-2</v>
      </c>
    </row>
    <row r="46" spans="1:12" x14ac:dyDescent="0.25">
      <c r="B46" s="110" t="s">
        <v>1249</v>
      </c>
      <c r="C46" s="115"/>
      <c r="D46" s="116"/>
      <c r="E46" s="129">
        <f>E47-E42</f>
        <v>65621</v>
      </c>
      <c r="F46" s="129">
        <f>F47-F42</f>
        <v>57696</v>
      </c>
      <c r="G46" s="129">
        <f>G47-G42</f>
        <v>55516</v>
      </c>
      <c r="H46" s="129">
        <f>H47-H42</f>
        <v>51684</v>
      </c>
    </row>
    <row r="47" spans="1:12" x14ac:dyDescent="0.25">
      <c r="B47" s="110" t="s">
        <v>1248</v>
      </c>
      <c r="C47" s="115"/>
      <c r="D47" s="114"/>
      <c r="E47" s="95">
        <v>68880</v>
      </c>
      <c r="F47" s="95">
        <v>61741</v>
      </c>
      <c r="G47" s="95">
        <v>61296</v>
      </c>
      <c r="H47" s="95">
        <v>58748</v>
      </c>
      <c r="I47" s="95">
        <v>57923</v>
      </c>
      <c r="J47" s="95">
        <v>56279</v>
      </c>
    </row>
    <row r="48" spans="1:12" ht="13.8" thickBot="1" x14ac:dyDescent="0.3">
      <c r="B48" s="101" t="s">
        <v>1218</v>
      </c>
      <c r="C48" s="115"/>
      <c r="D48" s="114"/>
      <c r="E48" s="112">
        <f>E45*E46</f>
        <v>4724.7119999999995</v>
      </c>
      <c r="F48" s="112">
        <f>F45*F46</f>
        <v>4557.9840000000004</v>
      </c>
      <c r="G48" s="112">
        <f>G45*G46</f>
        <v>4163.7</v>
      </c>
      <c r="H48" s="112">
        <f>H45*H46</f>
        <v>3566.1960000000004</v>
      </c>
      <c r="J48" s="97"/>
      <c r="L48" s="105">
        <f>RATE(3,,-E48,H48)</f>
        <v>-8.9506976160102947E-2</v>
      </c>
    </row>
    <row r="49" spans="2:12" ht="13.8" thickTop="1" x14ac:dyDescent="0.25">
      <c r="C49" s="115"/>
      <c r="D49" s="114"/>
      <c r="G49" s="97"/>
      <c r="J49" s="97"/>
    </row>
    <row r="50" spans="2:12" ht="13.8" thickBot="1" x14ac:dyDescent="0.3">
      <c r="B50" s="107" t="s">
        <v>1226</v>
      </c>
      <c r="C50" s="114"/>
      <c r="D50" s="114"/>
      <c r="E50" s="120">
        <f>E48+E43</f>
        <v>5484.0589999999993</v>
      </c>
      <c r="F50" s="120">
        <f>F48+F43</f>
        <v>5524.7390000000005</v>
      </c>
      <c r="G50" s="120">
        <f>G48+G43</f>
        <v>5608.7</v>
      </c>
      <c r="H50" s="120">
        <f>H48+H43</f>
        <v>5296.8760000000002</v>
      </c>
      <c r="I50" s="118">
        <f>I71/AVERAGE($E$53:$H$53)</f>
        <v>5038.6787468668099</v>
      </c>
      <c r="J50" s="118">
        <f>J71/AVERAGE($E$53:$H$53)</f>
        <v>4714.5485481729456</v>
      </c>
      <c r="L50" s="105">
        <f>RATE(3,,-E50,H50)</f>
        <v>-1.150935719104069E-2</v>
      </c>
    </row>
    <row r="51" spans="2:12" ht="13.8" thickTop="1" x14ac:dyDescent="0.25">
      <c r="B51" s="114"/>
      <c r="C51" s="114"/>
      <c r="D51" s="114"/>
      <c r="E51" s="125">
        <f t="shared" ref="E51:J51" si="1">E50/1000</f>
        <v>5.4840589999999994</v>
      </c>
      <c r="F51" s="125">
        <f t="shared" si="1"/>
        <v>5.5247390000000003</v>
      </c>
      <c r="G51" s="125">
        <f t="shared" si="1"/>
        <v>5.6086999999999998</v>
      </c>
      <c r="H51" s="125">
        <f t="shared" si="1"/>
        <v>5.2968760000000001</v>
      </c>
      <c r="I51" s="125">
        <f t="shared" si="1"/>
        <v>5.0386787468668102</v>
      </c>
      <c r="J51" s="125">
        <f t="shared" si="1"/>
        <v>4.7145485481729459</v>
      </c>
      <c r="L51" s="105"/>
    </row>
    <row r="52" spans="2:12" x14ac:dyDescent="0.25">
      <c r="G52" s="97"/>
      <c r="J52" s="97"/>
    </row>
    <row r="53" spans="2:12" x14ac:dyDescent="0.25">
      <c r="B53" s="95" t="s">
        <v>1243</v>
      </c>
      <c r="C53" s="97"/>
      <c r="E53" s="124">
        <f>E71/E50</f>
        <v>3.7236635179734319</v>
      </c>
      <c r="F53" s="124">
        <f>F71/F50</f>
        <v>3.9966269661818017</v>
      </c>
      <c r="G53" s="124">
        <f>G71/G50</f>
        <v>3.9529882673348684</v>
      </c>
      <c r="H53" s="124">
        <f>H71/H50</f>
        <v>3.9587897539745591</v>
      </c>
    </row>
    <row r="54" spans="2:12" x14ac:dyDescent="0.25">
      <c r="B54" s="95" t="s">
        <v>1244</v>
      </c>
      <c r="C54" s="97"/>
      <c r="E54" s="124">
        <f>E69/E43</f>
        <v>6.1842609505272286</v>
      </c>
      <c r="F54" s="124">
        <f>F69/F43</f>
        <v>6.6593914694002079</v>
      </c>
      <c r="G54" s="124">
        <f>G69/G43</f>
        <v>5.1979238754325277</v>
      </c>
      <c r="H54" s="124">
        <f>H69/H43</f>
        <v>4.4167610419026042</v>
      </c>
    </row>
    <row r="55" spans="2:12" x14ac:dyDescent="0.25">
      <c r="B55" s="95" t="s">
        <v>1245</v>
      </c>
      <c r="C55" s="97"/>
      <c r="E55" s="124">
        <f>E70/E48</f>
        <v>3.3282008360962236</v>
      </c>
      <c r="F55" s="124">
        <f>F70/F48</f>
        <v>3.4318507630821617</v>
      </c>
      <c r="G55" s="124">
        <f>G70/G48</f>
        <v>3.5209369779285429</v>
      </c>
      <c r="H55" s="124">
        <f>H70/H48</f>
        <v>3.7365356354148078</v>
      </c>
    </row>
    <row r="56" spans="2:12" x14ac:dyDescent="0.25">
      <c r="B56" s="95" t="s">
        <v>1240</v>
      </c>
      <c r="C56" s="97"/>
      <c r="E56" s="124"/>
      <c r="F56" s="124"/>
      <c r="G56" s="127">
        <f>G64-G9</f>
        <v>0.73799999999999999</v>
      </c>
      <c r="H56" s="127">
        <f>H64-H9</f>
        <v>1.7260000000000004</v>
      </c>
      <c r="I56" s="127">
        <f>I64-I9</f>
        <v>7.05</v>
      </c>
      <c r="J56" s="127">
        <f>J64-J9</f>
        <v>4.085</v>
      </c>
    </row>
    <row r="57" spans="2:12" x14ac:dyDescent="0.25">
      <c r="C57" s="97"/>
      <c r="E57" s="124"/>
      <c r="F57" s="124"/>
      <c r="G57" s="124"/>
      <c r="H57" s="124"/>
    </row>
    <row r="58" spans="2:12" ht="14.4" x14ac:dyDescent="0.3">
      <c r="B58" s="95" t="s">
        <v>1246</v>
      </c>
      <c r="C58" s="97"/>
      <c r="E58" s="128">
        <v>758</v>
      </c>
      <c r="F58" s="128">
        <v>966</v>
      </c>
      <c r="G58" s="128">
        <v>1445</v>
      </c>
      <c r="H58" s="128">
        <v>1730</v>
      </c>
      <c r="I58" s="128">
        <v>2598</v>
      </c>
      <c r="J58" s="128">
        <v>2498</v>
      </c>
    </row>
    <row r="59" spans="2:12" ht="14.4" x14ac:dyDescent="0.3">
      <c r="B59" s="95" t="s">
        <v>1247</v>
      </c>
      <c r="C59" s="97"/>
      <c r="E59" s="128">
        <v>3513</v>
      </c>
      <c r="F59" s="128">
        <v>3464</v>
      </c>
      <c r="G59" s="128">
        <v>3132</v>
      </c>
      <c r="H59" s="128">
        <v>2441</v>
      </c>
      <c r="I59" s="128">
        <v>2651</v>
      </c>
      <c r="J59" s="128">
        <v>2247</v>
      </c>
    </row>
    <row r="60" spans="2:12" x14ac:dyDescent="0.25">
      <c r="C60" s="97"/>
      <c r="E60" s="124">
        <f t="shared" ref="E60:J60" si="2">E58+E59</f>
        <v>4271</v>
      </c>
      <c r="F60" s="124">
        <f t="shared" si="2"/>
        <v>4430</v>
      </c>
      <c r="G60" s="124">
        <f t="shared" si="2"/>
        <v>4577</v>
      </c>
      <c r="H60" s="124">
        <f t="shared" si="2"/>
        <v>4171</v>
      </c>
      <c r="I60" s="124">
        <f t="shared" si="2"/>
        <v>5249</v>
      </c>
      <c r="J60" s="124">
        <f t="shared" si="2"/>
        <v>4745</v>
      </c>
    </row>
    <row r="61" spans="2:12" x14ac:dyDescent="0.25">
      <c r="C61" s="97"/>
      <c r="E61" s="124"/>
      <c r="F61" s="124"/>
      <c r="G61" s="124"/>
      <c r="H61" s="124"/>
      <c r="I61" s="124"/>
      <c r="J61" s="124"/>
    </row>
    <row r="62" spans="2:12" x14ac:dyDescent="0.25">
      <c r="C62" s="97"/>
      <c r="E62" s="125">
        <f t="shared" ref="E62:J64" si="3">E58/1000</f>
        <v>0.75800000000000001</v>
      </c>
      <c r="F62" s="125">
        <f t="shared" si="3"/>
        <v>0.96599999999999997</v>
      </c>
      <c r="G62" s="125">
        <f t="shared" si="3"/>
        <v>1.4450000000000001</v>
      </c>
      <c r="H62" s="125">
        <f t="shared" si="3"/>
        <v>1.73</v>
      </c>
      <c r="I62" s="125">
        <f t="shared" si="3"/>
        <v>2.5979999999999999</v>
      </c>
      <c r="J62" s="125">
        <f t="shared" si="3"/>
        <v>2.4980000000000002</v>
      </c>
    </row>
    <row r="63" spans="2:12" x14ac:dyDescent="0.25">
      <c r="C63" s="97"/>
      <c r="E63" s="125">
        <f t="shared" si="3"/>
        <v>3.5129999999999999</v>
      </c>
      <c r="F63" s="125">
        <f t="shared" si="3"/>
        <v>3.464</v>
      </c>
      <c r="G63" s="125">
        <f t="shared" si="3"/>
        <v>3.1320000000000001</v>
      </c>
      <c r="H63" s="125">
        <f t="shared" si="3"/>
        <v>2.4409999999999998</v>
      </c>
      <c r="I63" s="125">
        <f t="shared" si="3"/>
        <v>2.6509999999999998</v>
      </c>
      <c r="J63" s="125">
        <f t="shared" si="3"/>
        <v>2.2469999999999999</v>
      </c>
    </row>
    <row r="64" spans="2:12" x14ac:dyDescent="0.25">
      <c r="C64" s="97"/>
      <c r="E64" s="125">
        <f t="shared" si="3"/>
        <v>4.2709999999999999</v>
      </c>
      <c r="F64" s="125">
        <f t="shared" si="3"/>
        <v>4.43</v>
      </c>
      <c r="G64" s="125">
        <f t="shared" si="3"/>
        <v>4.577</v>
      </c>
      <c r="H64" s="125">
        <f t="shared" si="3"/>
        <v>4.1710000000000003</v>
      </c>
      <c r="I64" s="125">
        <f t="shared" si="3"/>
        <v>5.2489999999999997</v>
      </c>
      <c r="J64" s="125">
        <f t="shared" si="3"/>
        <v>4.7450000000000001</v>
      </c>
    </row>
    <row r="65" spans="1:14" s="103" customFormat="1" x14ac:dyDescent="0.25">
      <c r="A65" s="104" t="s">
        <v>1227</v>
      </c>
      <c r="C65" s="117"/>
    </row>
    <row r="66" spans="1:14" x14ac:dyDescent="0.25">
      <c r="C66" s="97"/>
      <c r="G66" s="97"/>
      <c r="J66" s="97"/>
    </row>
    <row r="67" spans="1:14" ht="13.8" thickBot="1" x14ac:dyDescent="0.3">
      <c r="C67" s="97"/>
      <c r="E67" s="111">
        <v>2012</v>
      </c>
      <c r="F67" s="111">
        <v>2013</v>
      </c>
      <c r="G67" s="111">
        <v>2014</v>
      </c>
      <c r="H67" s="111">
        <v>2015</v>
      </c>
      <c r="I67" s="111">
        <v>2016</v>
      </c>
      <c r="J67" s="111">
        <v>2017</v>
      </c>
      <c r="L67" s="111" t="s">
        <v>1231</v>
      </c>
      <c r="M67" s="111" t="s">
        <v>1225</v>
      </c>
      <c r="N67" s="111" t="s">
        <v>1232</v>
      </c>
    </row>
    <row r="68" spans="1:14" ht="13.8" thickTop="1" x14ac:dyDescent="0.25">
      <c r="C68" s="97"/>
      <c r="E68" s="119"/>
      <c r="F68" s="119"/>
      <c r="G68" s="119"/>
      <c r="H68" s="119"/>
      <c r="I68" s="119"/>
      <c r="J68" s="97"/>
    </row>
    <row r="69" spans="1:14" x14ac:dyDescent="0.25">
      <c r="B69" s="110" t="s">
        <v>1228</v>
      </c>
      <c r="E69" s="118">
        <f t="shared" ref="E69:J69" si="4">E71-E70</f>
        <v>4696</v>
      </c>
      <c r="F69" s="118">
        <f t="shared" si="4"/>
        <v>6437.9999999999982</v>
      </c>
      <c r="G69" s="118">
        <f t="shared" si="4"/>
        <v>7511.0000000000018</v>
      </c>
      <c r="H69" s="118">
        <f t="shared" si="4"/>
        <v>7644</v>
      </c>
      <c r="I69" s="118">
        <f t="shared" si="4"/>
        <v>6887.00000000002</v>
      </c>
      <c r="J69" s="118">
        <f t="shared" si="4"/>
        <v>6299.5364693446099</v>
      </c>
      <c r="K69" s="118"/>
      <c r="L69" s="97">
        <f>RATE(5,,-E69,J69)</f>
        <v>6.0513255645070971E-2</v>
      </c>
      <c r="M69" s="97">
        <f>RATE(3,,-E69,H69)</f>
        <v>0.17633457859150292</v>
      </c>
      <c r="N69" s="97">
        <f>RATE(2,,-H69,J69)</f>
        <v>-9.2192099410424028E-2</v>
      </c>
    </row>
    <row r="70" spans="1:14" x14ac:dyDescent="0.25">
      <c r="B70" s="110" t="s">
        <v>1229</v>
      </c>
      <c r="C70" s="97"/>
      <c r="E70" s="118">
        <v>15724.790428713859</v>
      </c>
      <c r="F70" s="118">
        <v>15642.320868516284</v>
      </c>
      <c r="G70" s="118">
        <v>14660.125295001073</v>
      </c>
      <c r="H70" s="118">
        <v>13325.218436873747</v>
      </c>
      <c r="I70" s="118">
        <v>12804.242837012682</v>
      </c>
      <c r="J70" s="118">
        <v>12125</v>
      </c>
      <c r="K70" s="118"/>
      <c r="L70" s="97">
        <f>RATE(5,,-E70,J70)</f>
        <v>-5.0665254591389174E-2</v>
      </c>
      <c r="M70" s="97">
        <f>RATE(3,,-E70,H70)</f>
        <v>-5.3697856911123762E-2</v>
      </c>
      <c r="N70" s="97">
        <f>RATE(2,,-H70,J70)</f>
        <v>-4.609811911873285E-2</v>
      </c>
    </row>
    <row r="71" spans="1:14" x14ac:dyDescent="0.25">
      <c r="B71" s="110" t="s">
        <v>1230</v>
      </c>
      <c r="C71" s="97"/>
      <c r="E71" s="118">
        <v>20420.790428713859</v>
      </c>
      <c r="F71" s="118">
        <v>22080.320868516283</v>
      </c>
      <c r="G71" s="118">
        <v>22171.125295001075</v>
      </c>
      <c r="H71" s="118">
        <v>20969.218436873747</v>
      </c>
      <c r="I71" s="118">
        <v>19691.242837012702</v>
      </c>
      <c r="J71" s="118">
        <v>18424.53646934461</v>
      </c>
      <c r="K71" s="118"/>
      <c r="L71" s="97">
        <f>RATE(5,,-E71,J71)</f>
        <v>-2.0363846404439927E-2</v>
      </c>
      <c r="M71" s="97">
        <f>RATE(3,,-E71,H71)</f>
        <v>8.8731528031462011E-3</v>
      </c>
      <c r="N71" s="97">
        <f>RATE(2,,-H71,J71)</f>
        <v>-6.263838885593552E-2</v>
      </c>
    </row>
    <row r="72" spans="1:14" x14ac:dyDescent="0.25">
      <c r="C72" s="97"/>
      <c r="G72" s="97"/>
      <c r="J72" s="97"/>
    </row>
    <row r="73" spans="1:14" x14ac:dyDescent="0.25">
      <c r="G73" s="97"/>
      <c r="J73" s="97"/>
    </row>
    <row r="74" spans="1:14" s="103" customFormat="1" x14ac:dyDescent="0.25">
      <c r="A74" s="104" t="s">
        <v>1234</v>
      </c>
      <c r="G74" s="117"/>
      <c r="J74" s="117"/>
    </row>
    <row r="75" spans="1:14" x14ac:dyDescent="0.25">
      <c r="C75" s="97"/>
    </row>
    <row r="76" spans="1:14" x14ac:dyDescent="0.25">
      <c r="C76" s="97"/>
      <c r="D76" s="95" t="s">
        <v>1220</v>
      </c>
      <c r="E76" s="95" t="s">
        <v>446</v>
      </c>
    </row>
    <row r="77" spans="1:14" x14ac:dyDescent="0.25">
      <c r="B77" s="95" t="s">
        <v>1235</v>
      </c>
      <c r="C77" s="97"/>
      <c r="D77" s="95" t="s">
        <v>1236</v>
      </c>
      <c r="E77" s="95" t="s">
        <v>1237</v>
      </c>
      <c r="G77" s="97"/>
      <c r="J77" s="97"/>
    </row>
    <row r="78" spans="1:14" x14ac:dyDescent="0.25">
      <c r="C78" s="97"/>
      <c r="G78" s="97"/>
      <c r="J78" s="97"/>
    </row>
    <row r="79" spans="1:14" x14ac:dyDescent="0.25">
      <c r="G79" s="97"/>
      <c r="J79" s="97"/>
    </row>
    <row r="80" spans="1:14" x14ac:dyDescent="0.25">
      <c r="G80" s="97"/>
      <c r="J80" s="97"/>
    </row>
    <row r="81" spans="3:10" x14ac:dyDescent="0.25">
      <c r="C81" s="97"/>
    </row>
    <row r="82" spans="3:10" x14ac:dyDescent="0.25">
      <c r="C82" s="97"/>
    </row>
    <row r="83" spans="3:10" x14ac:dyDescent="0.25">
      <c r="C83" s="97"/>
      <c r="G83" s="97"/>
      <c r="J83" s="97"/>
    </row>
    <row r="84" spans="3:10" x14ac:dyDescent="0.25">
      <c r="C84" s="97"/>
      <c r="G84" s="97"/>
      <c r="J84" s="97"/>
    </row>
    <row r="85" spans="3:10" x14ac:dyDescent="0.25">
      <c r="G85" s="97"/>
      <c r="J85" s="97"/>
    </row>
    <row r="86" spans="3:10" x14ac:dyDescent="0.25">
      <c r="G86" s="97"/>
      <c r="J86" s="97"/>
    </row>
    <row r="87" spans="3:10" x14ac:dyDescent="0.25">
      <c r="C87" s="97"/>
    </row>
    <row r="88" spans="3:10" x14ac:dyDescent="0.25">
      <c r="C88" s="97"/>
    </row>
    <row r="89" spans="3:10" x14ac:dyDescent="0.25">
      <c r="C89" s="97"/>
      <c r="G89" s="97"/>
      <c r="J89" s="97"/>
    </row>
    <row r="90" spans="3:10" x14ac:dyDescent="0.25">
      <c r="C90" s="97"/>
      <c r="G90" s="97"/>
      <c r="J90" s="97"/>
    </row>
    <row r="91" spans="3:10" x14ac:dyDescent="0.25">
      <c r="G91" s="97"/>
      <c r="J91" s="97"/>
    </row>
    <row r="92" spans="3:10" x14ac:dyDescent="0.25">
      <c r="G92" s="97"/>
      <c r="J92" s="97"/>
    </row>
    <row r="93" spans="3:10" x14ac:dyDescent="0.25">
      <c r="C93" s="97"/>
    </row>
    <row r="94" spans="3:10" x14ac:dyDescent="0.25">
      <c r="C94" s="97"/>
    </row>
    <row r="95" spans="3:10" x14ac:dyDescent="0.25">
      <c r="C95" s="97"/>
      <c r="G95" s="97"/>
      <c r="J95" s="97"/>
    </row>
    <row r="96" spans="3:10" x14ac:dyDescent="0.25">
      <c r="C96" s="97"/>
      <c r="G96" s="97"/>
      <c r="J96" s="97"/>
    </row>
    <row r="97" spans="2:10" x14ac:dyDescent="0.25">
      <c r="G97" s="97"/>
      <c r="J97" s="97"/>
    </row>
    <row r="98" spans="2:10" x14ac:dyDescent="0.25">
      <c r="G98" s="97"/>
      <c r="J98" s="97"/>
    </row>
    <row r="99" spans="2:10" x14ac:dyDescent="0.25">
      <c r="C99" s="97"/>
    </row>
    <row r="100" spans="2:10" x14ac:dyDescent="0.25">
      <c r="C100" s="97"/>
    </row>
    <row r="101" spans="2:10" x14ac:dyDescent="0.25">
      <c r="C101" s="97"/>
      <c r="F101" s="97"/>
      <c r="I101" s="97"/>
    </row>
    <row r="102" spans="2:10" x14ac:dyDescent="0.25">
      <c r="C102" s="97"/>
      <c r="F102" s="97"/>
      <c r="I102" s="97"/>
    </row>
    <row r="103" spans="2:10" x14ac:dyDescent="0.25">
      <c r="F103" s="97"/>
      <c r="I103" s="97"/>
    </row>
    <row r="104" spans="2:10" x14ac:dyDescent="0.25">
      <c r="F104" s="97"/>
      <c r="I104" s="97"/>
    </row>
    <row r="105" spans="2:10" x14ac:dyDescent="0.25">
      <c r="B105" s="97"/>
      <c r="F105" s="97"/>
      <c r="I105" s="97"/>
    </row>
    <row r="106" spans="2:10" x14ac:dyDescent="0.25">
      <c r="B106" s="97"/>
    </row>
    <row r="107" spans="2:10" x14ac:dyDescent="0.25">
      <c r="B107" s="97"/>
    </row>
    <row r="108" spans="2:10" x14ac:dyDescent="0.25">
      <c r="B108" s="97"/>
    </row>
    <row r="109" spans="2:10" x14ac:dyDescent="0.25">
      <c r="B109" s="97"/>
    </row>
  </sheetData>
  <pageMargins left="0.33" right="0.37" top="0.53" bottom="0.5" header="0.28000000000000003" footer="0.28000000000000003"/>
  <pageSetup paperSize="9" scale="18" orientation="landscape" r:id="rId1"/>
  <headerFooter alignWithMargins="0">
    <oddHeader>&amp;C&amp;8&amp;A</oddHeader>
    <oddFooter>&amp;L&amp;8&amp;D, &amp;T&amp;C&amp;8Page &amp;P of &amp;N&amp;R&amp;8&amp;F,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N1223"/>
  <sheetViews>
    <sheetView zoomScale="49" zoomScaleNormal="80" workbookViewId="0">
      <pane xSplit="3" ySplit="18" topLeftCell="D19" activePane="bottomRight" state="frozen"/>
      <selection pane="topRight" activeCell="D1" sqref="D1"/>
      <selection pane="bottomLeft" activeCell="A19" sqref="A19"/>
      <selection pane="bottomRight" activeCell="E29" sqref="E29"/>
    </sheetView>
  </sheetViews>
  <sheetFormatPr defaultColWidth="8.6640625" defaultRowHeight="14.4" outlineLevelRow="1" x14ac:dyDescent="0.3"/>
  <cols>
    <col min="1" max="1" width="4.33203125" style="4" customWidth="1"/>
    <col min="2" max="2" width="157.21875" style="4" customWidth="1"/>
    <col min="3" max="3" width="10.77734375" style="4" customWidth="1"/>
    <col min="4" max="5" width="22.88671875" style="4" bestFit="1" customWidth="1"/>
    <col min="6" max="7" width="13.6640625" style="4" bestFit="1" customWidth="1"/>
    <col min="8" max="8" width="25.109375" style="4" customWidth="1"/>
    <col min="9" max="9" width="17.77734375" style="4" customWidth="1"/>
    <col min="10" max="10" width="23.5546875" style="4" customWidth="1"/>
    <col min="11" max="11" width="16.33203125" style="4" customWidth="1"/>
    <col min="12" max="12" width="18.33203125" style="4" customWidth="1"/>
    <col min="13" max="13" width="8.6640625" style="4"/>
    <col min="14" max="14" width="25.6640625" style="4" bestFit="1" customWidth="1"/>
    <col min="15" max="15" width="22.88671875" style="4" bestFit="1" customWidth="1"/>
    <col min="16" max="16" width="13.6640625" style="4" bestFit="1" customWidth="1"/>
    <col min="17" max="17" width="10" style="4" bestFit="1" customWidth="1"/>
    <col min="18" max="21" width="8.6640625" style="4"/>
    <col min="22" max="22" width="10" style="4" bestFit="1" customWidth="1"/>
    <col min="23" max="26" width="8.6640625" style="4"/>
    <col min="27" max="27" width="8.6640625" style="4" customWidth="1"/>
    <col min="28" max="29" width="8.6640625" style="4"/>
    <col min="30" max="30" width="24.6640625" style="4" bestFit="1" customWidth="1"/>
    <col min="31" max="31" width="22.109375" style="4" bestFit="1" customWidth="1"/>
    <col min="32" max="32" width="13.5546875" style="4" bestFit="1" customWidth="1"/>
    <col min="33" max="33" width="8.6640625" style="4"/>
    <col min="34" max="34" width="24.6640625" style="4" bestFit="1" customWidth="1"/>
    <col min="35" max="35" width="22.109375" style="4" bestFit="1" customWidth="1"/>
    <col min="36" max="36" width="13.5546875" style="4" bestFit="1" customWidth="1"/>
    <col min="37" max="16384" width="8.6640625" style="4"/>
  </cols>
  <sheetData>
    <row r="1" spans="2:33" x14ac:dyDescent="0.3">
      <c r="R1" s="49"/>
      <c r="S1" s="49"/>
      <c r="T1" s="49"/>
      <c r="U1" s="49"/>
      <c r="V1" s="12"/>
      <c r="W1" s="12"/>
      <c r="X1" s="12"/>
      <c r="Y1" s="12"/>
      <c r="Z1" s="12"/>
      <c r="AA1" s="12"/>
      <c r="AB1" s="12"/>
      <c r="AC1" s="49"/>
      <c r="AD1" s="49"/>
      <c r="AE1" s="49"/>
      <c r="AF1" s="49"/>
      <c r="AG1" s="49"/>
    </row>
    <row r="2" spans="2:33" ht="15.6" x14ac:dyDescent="0.3">
      <c r="R2" s="49"/>
      <c r="S2" s="49"/>
      <c r="T2" s="49"/>
      <c r="U2" s="49"/>
      <c r="V2" s="12"/>
      <c r="W2" s="12"/>
      <c r="X2" s="12" t="s">
        <v>689</v>
      </c>
      <c r="Y2" s="51" t="s">
        <v>1040</v>
      </c>
      <c r="Z2" s="54" t="s">
        <v>1512</v>
      </c>
      <c r="AA2" s="51" t="s">
        <v>498</v>
      </c>
      <c r="AB2" s="12"/>
      <c r="AC2" s="49"/>
      <c r="AD2" s="49"/>
      <c r="AE2" s="49"/>
      <c r="AF2" s="49"/>
      <c r="AG2" s="49"/>
    </row>
    <row r="3" spans="2:33" ht="15.6" x14ac:dyDescent="0.3">
      <c r="R3" s="49"/>
      <c r="S3" s="49"/>
      <c r="T3" s="49"/>
      <c r="U3" s="49"/>
      <c r="V3" s="12"/>
      <c r="W3" s="12"/>
      <c r="X3" s="12" t="s">
        <v>690</v>
      </c>
      <c r="Y3" s="51" t="s">
        <v>1038</v>
      </c>
      <c r="Z3" s="54" t="s">
        <v>1145</v>
      </c>
      <c r="AA3" s="51" t="s">
        <v>905</v>
      </c>
      <c r="AB3" s="12"/>
      <c r="AC3" s="49"/>
      <c r="AD3" s="49"/>
      <c r="AE3" s="49"/>
      <c r="AF3" s="49"/>
      <c r="AG3" s="49"/>
    </row>
    <row r="4" spans="2:33" ht="15.6" x14ac:dyDescent="0.3">
      <c r="R4" s="49"/>
      <c r="S4" s="49"/>
      <c r="T4" s="49"/>
      <c r="U4" s="49"/>
      <c r="V4" s="12"/>
      <c r="W4" s="12"/>
      <c r="X4" s="12" t="s">
        <v>691</v>
      </c>
      <c r="Y4" s="51" t="s">
        <v>1039</v>
      </c>
      <c r="Z4" s="12" t="s">
        <v>1045</v>
      </c>
      <c r="AA4" s="51" t="s">
        <v>635</v>
      </c>
      <c r="AB4" s="12"/>
      <c r="AC4" s="49"/>
      <c r="AD4" s="49"/>
      <c r="AE4" s="49"/>
      <c r="AF4" s="49"/>
      <c r="AG4" s="49"/>
    </row>
    <row r="5" spans="2:33" ht="15.6" x14ac:dyDescent="0.3">
      <c r="R5" s="49"/>
      <c r="S5" s="49"/>
      <c r="T5" s="49"/>
      <c r="U5" s="49"/>
      <c r="V5" s="12"/>
      <c r="W5" s="12"/>
      <c r="X5" s="12"/>
      <c r="Y5" s="51" t="s">
        <v>1043</v>
      </c>
      <c r="Z5" s="54" t="s">
        <v>1146</v>
      </c>
      <c r="AA5" s="51" t="s">
        <v>908</v>
      </c>
      <c r="AB5" s="12"/>
      <c r="AC5" s="49"/>
      <c r="AD5" s="49"/>
      <c r="AE5" s="49"/>
      <c r="AF5" s="49"/>
      <c r="AG5" s="49"/>
    </row>
    <row r="6" spans="2:33" ht="15.6" x14ac:dyDescent="0.3">
      <c r="R6" s="49"/>
      <c r="S6" s="49"/>
      <c r="T6" s="49"/>
      <c r="U6" s="49"/>
      <c r="V6" s="12"/>
      <c r="W6" s="12"/>
      <c r="X6" s="12"/>
      <c r="Y6" s="51" t="s">
        <v>1044</v>
      </c>
      <c r="Z6" s="55" t="s">
        <v>691</v>
      </c>
      <c r="AA6" s="51" t="s">
        <v>939</v>
      </c>
      <c r="AB6" s="12"/>
      <c r="AC6" s="49"/>
      <c r="AD6" s="49"/>
      <c r="AE6" s="49"/>
      <c r="AF6" s="49"/>
      <c r="AG6" s="49"/>
    </row>
    <row r="7" spans="2:33" ht="15.6" x14ac:dyDescent="0.3">
      <c r="R7" s="49"/>
      <c r="S7" s="49"/>
      <c r="T7" s="49"/>
      <c r="U7" s="49"/>
      <c r="V7" s="12"/>
      <c r="W7" s="12"/>
      <c r="X7" s="12"/>
      <c r="Y7" s="51" t="s">
        <v>1046</v>
      </c>
      <c r="Z7" s="51"/>
      <c r="AA7" s="12" t="s">
        <v>691</v>
      </c>
      <c r="AB7" s="12"/>
      <c r="AC7" s="49"/>
      <c r="AD7" s="49"/>
      <c r="AE7" s="49"/>
      <c r="AF7" s="49"/>
      <c r="AG7" s="49"/>
    </row>
    <row r="8" spans="2:33" ht="15.6" x14ac:dyDescent="0.3">
      <c r="V8" s="12"/>
      <c r="W8" s="12"/>
      <c r="X8" s="12"/>
      <c r="Y8" s="51" t="s">
        <v>1041</v>
      </c>
      <c r="Z8" s="51"/>
      <c r="AA8" s="12"/>
      <c r="AB8" s="12"/>
    </row>
    <row r="9" spans="2:33" ht="15.6" x14ac:dyDescent="0.3">
      <c r="V9" s="12"/>
      <c r="W9" s="12"/>
      <c r="X9" s="12"/>
      <c r="Y9" s="51" t="s">
        <v>1042</v>
      </c>
      <c r="Z9" s="51"/>
      <c r="AA9" s="12"/>
      <c r="AB9" s="12"/>
    </row>
    <row r="10" spans="2:33" ht="15.6" x14ac:dyDescent="0.3">
      <c r="B10" s="13" t="s">
        <v>692</v>
      </c>
      <c r="V10" s="12"/>
      <c r="W10" s="12"/>
      <c r="X10" s="12"/>
      <c r="Y10" s="51" t="s">
        <v>1045</v>
      </c>
      <c r="Z10" s="51"/>
      <c r="AA10" s="12"/>
      <c r="AB10" s="12"/>
    </row>
    <row r="11" spans="2:33" ht="15.6" x14ac:dyDescent="0.3">
      <c r="V11" s="12"/>
      <c r="W11" s="12"/>
      <c r="X11" s="12"/>
      <c r="Y11" s="51" t="s">
        <v>1047</v>
      </c>
      <c r="Z11" s="51"/>
      <c r="AA11" s="12"/>
      <c r="AB11" s="12"/>
    </row>
    <row r="12" spans="2:33" x14ac:dyDescent="0.3">
      <c r="B12" s="14" t="s">
        <v>693</v>
      </c>
      <c r="C12" s="15" t="s">
        <v>691</v>
      </c>
      <c r="V12" s="12"/>
      <c r="W12" s="12"/>
      <c r="X12" s="12"/>
      <c r="Y12" s="12" t="s">
        <v>691</v>
      </c>
      <c r="Z12" s="12"/>
      <c r="AA12" s="12"/>
      <c r="AB12" s="12"/>
    </row>
    <row r="13" spans="2:33" x14ac:dyDescent="0.3">
      <c r="B13" s="14" t="s">
        <v>816</v>
      </c>
      <c r="C13" s="15" t="s">
        <v>691</v>
      </c>
      <c r="X13" s="12"/>
      <c r="Y13" s="12"/>
      <c r="Z13" s="12"/>
    </row>
    <row r="14" spans="2:33" x14ac:dyDescent="0.3">
      <c r="B14" s="14" t="s">
        <v>965</v>
      </c>
      <c r="C14" s="15" t="s">
        <v>691</v>
      </c>
      <c r="X14" s="12"/>
      <c r="Y14" s="12"/>
      <c r="Z14" s="12"/>
    </row>
    <row r="15" spans="2:33" x14ac:dyDescent="0.3">
      <c r="B15" s="14" t="s">
        <v>964</v>
      </c>
      <c r="C15" s="15" t="s">
        <v>691</v>
      </c>
      <c r="X15" s="12"/>
      <c r="Y15" s="12"/>
      <c r="Z15" s="12"/>
    </row>
    <row r="18" spans="1:38" x14ac:dyDescent="0.3">
      <c r="A18" s="16" t="s">
        <v>8531</v>
      </c>
      <c r="B18" s="17"/>
      <c r="C18" s="74" t="s">
        <v>1120</v>
      </c>
      <c r="D18" s="18"/>
      <c r="E18" s="18"/>
      <c r="F18" s="18"/>
      <c r="G18" s="18"/>
      <c r="H18" s="18"/>
      <c r="I18" s="18"/>
      <c r="J18" s="18"/>
      <c r="K18" s="18"/>
      <c r="L18" s="18"/>
      <c r="M18" s="18"/>
      <c r="N18" s="74" t="s">
        <v>1121</v>
      </c>
      <c r="O18" s="18"/>
      <c r="P18" s="18"/>
      <c r="Q18" s="18"/>
      <c r="R18" s="18"/>
      <c r="S18" s="18"/>
      <c r="T18" s="18"/>
      <c r="U18" s="18"/>
      <c r="V18" s="18"/>
      <c r="W18" s="18"/>
      <c r="X18" s="18"/>
      <c r="Y18" s="18"/>
      <c r="Z18" s="18"/>
      <c r="AA18" s="18"/>
      <c r="AB18" s="18"/>
      <c r="AC18" s="18"/>
      <c r="AD18" s="18"/>
      <c r="AE18" s="18"/>
      <c r="AF18" s="18"/>
      <c r="AG18" s="18"/>
      <c r="AH18" s="18"/>
      <c r="AI18" s="18"/>
      <c r="AJ18" s="18"/>
      <c r="AK18" s="18"/>
      <c r="AL18" s="18"/>
    </row>
    <row r="20" spans="1:38" x14ac:dyDescent="0.3">
      <c r="A20" s="10" t="s">
        <v>675</v>
      </c>
      <c r="B20" s="10" t="s">
        <v>1138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38" x14ac:dyDescent="0.3">
      <c r="A21" s="8"/>
      <c r="B21" s="8"/>
    </row>
    <row r="22" spans="1:38" x14ac:dyDescent="0.3">
      <c r="D22" s="20"/>
      <c r="E22" s="13" t="s">
        <v>1514</v>
      </c>
    </row>
    <row r="23" spans="1:38" x14ac:dyDescent="0.3">
      <c r="D23" s="26" t="s">
        <v>8366</v>
      </c>
      <c r="E23" s="26" t="s">
        <v>8365</v>
      </c>
      <c r="F23" s="26" t="s">
        <v>686</v>
      </c>
    </row>
    <row r="24" spans="1:38" x14ac:dyDescent="0.3">
      <c r="B24" s="32" t="s">
        <v>1139</v>
      </c>
      <c r="D24" s="9">
        <f>COUNTIFS('Raw Data'!$B:$B,Analysis!D$23)</f>
        <v>1354</v>
      </c>
      <c r="E24" s="9">
        <f>COUNTIFS('Raw Data'!$B:$B,Analysis!E$23)</f>
        <v>314</v>
      </c>
      <c r="F24" s="9">
        <f>SUM(D24:E24)</f>
        <v>1668</v>
      </c>
      <c r="G24" s="9"/>
    </row>
    <row r="25" spans="1:38" x14ac:dyDescent="0.3">
      <c r="B25" s="32" t="s">
        <v>1140</v>
      </c>
      <c r="D25" s="9">
        <f t="shared" ref="D25:F25" si="0">D44</f>
        <v>316</v>
      </c>
      <c r="E25" s="9">
        <f t="shared" si="0"/>
        <v>54</v>
      </c>
      <c r="F25" s="9">
        <f t="shared" si="0"/>
        <v>370</v>
      </c>
      <c r="G25" s="9"/>
    </row>
    <row r="26" spans="1:38" x14ac:dyDescent="0.3">
      <c r="B26" s="77" t="s">
        <v>1141</v>
      </c>
      <c r="D26" s="24">
        <f t="shared" ref="D26:F26" si="1">D25/D24</f>
        <v>0.23338257016248154</v>
      </c>
      <c r="E26" s="24">
        <f t="shared" si="1"/>
        <v>0.17197452229299362</v>
      </c>
      <c r="F26" s="24">
        <f t="shared" si="1"/>
        <v>0.22182254196642687</v>
      </c>
      <c r="G26" s="24"/>
    </row>
    <row r="28" spans="1:38" x14ac:dyDescent="0.3">
      <c r="A28" s="10" t="s">
        <v>675</v>
      </c>
      <c r="B28" s="10" t="s">
        <v>695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38" x14ac:dyDescent="0.3">
      <c r="D29" s="20"/>
    </row>
    <row r="30" spans="1:38" x14ac:dyDescent="0.3">
      <c r="B30" s="4" t="s">
        <v>1151</v>
      </c>
      <c r="D30" s="20"/>
      <c r="E30" s="13" t="s">
        <v>1514</v>
      </c>
      <c r="H30" s="20"/>
      <c r="L30" s="69"/>
      <c r="M30" s="69"/>
      <c r="N30" s="69"/>
      <c r="O30" s="5"/>
      <c r="P30" s="69"/>
    </row>
    <row r="31" spans="1:38" x14ac:dyDescent="0.3">
      <c r="D31" s="26" t="s">
        <v>8366</v>
      </c>
      <c r="E31" s="26" t="s">
        <v>8365</v>
      </c>
      <c r="F31" s="26" t="s">
        <v>686</v>
      </c>
      <c r="H31" s="26" t="s">
        <v>8366</v>
      </c>
      <c r="I31" s="26" t="s">
        <v>8365</v>
      </c>
      <c r="J31" s="26" t="s">
        <v>686</v>
      </c>
      <c r="L31" s="6"/>
      <c r="M31" s="6"/>
      <c r="N31" s="6"/>
      <c r="O31" s="5"/>
      <c r="P31" s="6"/>
    </row>
    <row r="32" spans="1:38" ht="15.6" x14ac:dyDescent="0.3">
      <c r="B32" s="25" t="s">
        <v>694</v>
      </c>
      <c r="D32" s="21">
        <f>COUNTIFS(Tunisia_ESPRIT!$R:$R,Analysis!$B32,Tunisia_ESPRIT!$DZ:$DZ,Analysis!D$31,Tunisia_ESPRIT!$EA:$EA,Analysis!$C$12,Tunisia_ESPRIT!$EB:$EB,Analysis!$C$13,Tunisia_ESPRIT!$EB:$EB,Analysis!$C$14,Tunisia_ESPRIT!$EH:$EH,Analysis!$C$15)</f>
        <v>188</v>
      </c>
      <c r="E32" s="21">
        <f>COUNTIFS(Tunisia_ESPRIT!$R:$R,Analysis!$B32,Tunisia_ESPRIT!$DZ:$DZ,Analysis!E$31,Tunisia_ESPRIT!$EA:$EA,Analysis!$C$12,Tunisia_ESPRIT!$EB:$EB,Analysis!$C$13,Tunisia_ESPRIT!$EB:$EB,Analysis!$C$14,Tunisia_ESPRIT!$EH:$EH,Analysis!$C$15)</f>
        <v>27</v>
      </c>
      <c r="F32" s="21">
        <f t="shared" ref="F32:F43" si="2">SUM(D32:E32)</f>
        <v>215</v>
      </c>
      <c r="H32" s="72">
        <f t="shared" ref="H32:H44" si="3">D32/D$44</f>
        <v>0.59493670886075944</v>
      </c>
      <c r="I32" s="72">
        <f t="shared" ref="I32:I44" si="4">E32/E$44</f>
        <v>0.5</v>
      </c>
      <c r="J32" s="72">
        <f t="shared" ref="J32:J44" si="5">F32/F$44</f>
        <v>0.58108108108108103</v>
      </c>
      <c r="L32" s="139"/>
      <c r="M32" s="7"/>
      <c r="N32" s="139"/>
      <c r="O32" s="5"/>
      <c r="P32" s="139"/>
    </row>
    <row r="33" spans="2:16" ht="15.6" x14ac:dyDescent="0.3">
      <c r="B33" s="25" t="s">
        <v>696</v>
      </c>
      <c r="D33" s="21">
        <f>COUNTIFS(Tunisia_ESPRIT!$R:$R,Analysis!$B33,Tunisia_ESPRIT!$DZ:$DZ,Analysis!D$31,Tunisia_ESPRIT!$EA:$EA,Analysis!$C$12,Tunisia_ESPRIT!$EB:$EB,Analysis!$C$13,Tunisia_ESPRIT!$EB:$EB,Analysis!$C$14,Tunisia_ESPRIT!$EH:$EH,Analysis!$C$15)</f>
        <v>6</v>
      </c>
      <c r="E33" s="21">
        <f>COUNTIFS(Tunisia_ESPRIT!$R:$R,Analysis!$B33,Tunisia_ESPRIT!$DZ:$DZ,Analysis!E$31,Tunisia_ESPRIT!$EA:$EA,Analysis!$C$12,Tunisia_ESPRIT!$EB:$EB,Analysis!$C$13,Tunisia_ESPRIT!$EB:$EB,Analysis!$C$14,Tunisia_ESPRIT!$EH:$EH,Analysis!$C$15)</f>
        <v>1</v>
      </c>
      <c r="F33" s="21">
        <f t="shared" si="2"/>
        <v>7</v>
      </c>
      <c r="H33" s="72">
        <f t="shared" si="3"/>
        <v>1.8987341772151899E-2</v>
      </c>
      <c r="I33" s="72">
        <f t="shared" si="4"/>
        <v>1.8518518518518517E-2</v>
      </c>
      <c r="J33" s="72">
        <f t="shared" si="5"/>
        <v>1.891891891891892E-2</v>
      </c>
      <c r="L33" s="139"/>
      <c r="M33" s="7"/>
      <c r="N33" s="139"/>
      <c r="O33" s="5"/>
      <c r="P33" s="139"/>
    </row>
    <row r="34" spans="2:16" ht="15.6" x14ac:dyDescent="0.3">
      <c r="B34" s="25" t="s">
        <v>1435</v>
      </c>
      <c r="D34" s="21">
        <f>COUNTIFS(Tunisia_ESPRIT!$R:$R,Analysis!$B34,Tunisia_ESPRIT!$DZ:$DZ,Analysis!D$31,Tunisia_ESPRIT!$EA:$EA,Analysis!$C$12,Tunisia_ESPRIT!$EB:$EB,Analysis!$C$13,Tunisia_ESPRIT!$EB:$EB,Analysis!$C$14,Tunisia_ESPRIT!$EH:$EH,Analysis!$C$15)</f>
        <v>14</v>
      </c>
      <c r="E34" s="21">
        <f>COUNTIFS(Tunisia_ESPRIT!$R:$R,Analysis!$B34,Tunisia_ESPRIT!$DZ:$DZ,Analysis!E$31,Tunisia_ESPRIT!$EA:$EA,Analysis!$C$12,Tunisia_ESPRIT!$EB:$EB,Analysis!$C$13,Tunisia_ESPRIT!$EB:$EB,Analysis!$C$14,Tunisia_ESPRIT!$EH:$EH,Analysis!$C$15)</f>
        <v>2</v>
      </c>
      <c r="F34" s="21">
        <f t="shared" si="2"/>
        <v>16</v>
      </c>
      <c r="H34" s="72">
        <f t="shared" si="3"/>
        <v>4.4303797468354431E-2</v>
      </c>
      <c r="I34" s="72">
        <f t="shared" si="4"/>
        <v>3.7037037037037035E-2</v>
      </c>
      <c r="J34" s="72">
        <f t="shared" si="5"/>
        <v>4.3243243243243246E-2</v>
      </c>
      <c r="L34" s="139"/>
      <c r="M34" s="7"/>
      <c r="N34" s="139"/>
      <c r="O34" s="5"/>
      <c r="P34" s="139"/>
    </row>
    <row r="35" spans="2:16" ht="15.6" x14ac:dyDescent="0.3">
      <c r="B35" s="25" t="s">
        <v>1429</v>
      </c>
      <c r="D35" s="21">
        <f>COUNTIFS(Tunisia_ESPRIT!$R:$R,Analysis!$B35,Tunisia_ESPRIT!$DZ:$DZ,Analysis!D$31,Tunisia_ESPRIT!$EA:$EA,Analysis!$C$12,Tunisia_ESPRIT!$EB:$EB,Analysis!$C$13,Tunisia_ESPRIT!$EB:$EB,Analysis!$C$14,Tunisia_ESPRIT!$EH:$EH,Analysis!$C$15)</f>
        <v>9</v>
      </c>
      <c r="E35" s="21">
        <f>COUNTIFS(Tunisia_ESPRIT!$R:$R,Analysis!$B35,Tunisia_ESPRIT!$DZ:$DZ,Analysis!E$31,Tunisia_ESPRIT!$EA:$EA,Analysis!$C$12,Tunisia_ESPRIT!$EB:$EB,Analysis!$C$13,Tunisia_ESPRIT!$EB:$EB,Analysis!$C$14,Tunisia_ESPRIT!$EH:$EH,Analysis!$C$15)</f>
        <v>4</v>
      </c>
      <c r="F35" s="21">
        <f t="shared" si="2"/>
        <v>13</v>
      </c>
      <c r="H35" s="72">
        <f t="shared" si="3"/>
        <v>2.8481012658227847E-2</v>
      </c>
      <c r="I35" s="72">
        <f t="shared" si="4"/>
        <v>7.407407407407407E-2</v>
      </c>
      <c r="J35" s="72">
        <f t="shared" si="5"/>
        <v>3.5135135135135137E-2</v>
      </c>
      <c r="L35" s="139"/>
      <c r="M35" s="7"/>
      <c r="N35" s="139"/>
      <c r="O35" s="5"/>
      <c r="P35" s="139"/>
    </row>
    <row r="36" spans="2:16" ht="15.6" x14ac:dyDescent="0.3">
      <c r="B36" s="25" t="s">
        <v>241</v>
      </c>
      <c r="D36" s="21">
        <f>COUNTIFS(Tunisia_ESPRIT!$R:$R,Analysis!$B36,Tunisia_ESPRIT!$DZ:$DZ,Analysis!D$31,Tunisia_ESPRIT!$EA:$EA,Analysis!$C$12,Tunisia_ESPRIT!$EB:$EB,Analysis!$C$13,Tunisia_ESPRIT!$EB:$EB,Analysis!$C$14,Tunisia_ESPRIT!$EH:$EH,Analysis!$C$15)</f>
        <v>6</v>
      </c>
      <c r="E36" s="21">
        <f>COUNTIFS(Tunisia_ESPRIT!$R:$R,Analysis!$B36,Tunisia_ESPRIT!$DZ:$DZ,Analysis!E$31,Tunisia_ESPRIT!$EA:$EA,Analysis!$C$12,Tunisia_ESPRIT!$EB:$EB,Analysis!$C$13,Tunisia_ESPRIT!$EB:$EB,Analysis!$C$14,Tunisia_ESPRIT!$EH:$EH,Analysis!$C$15)</f>
        <v>2</v>
      </c>
      <c r="F36" s="21">
        <f t="shared" si="2"/>
        <v>8</v>
      </c>
      <c r="H36" s="72">
        <f t="shared" si="3"/>
        <v>1.8987341772151899E-2</v>
      </c>
      <c r="I36" s="72">
        <f t="shared" si="4"/>
        <v>3.7037037037037035E-2</v>
      </c>
      <c r="J36" s="72">
        <f t="shared" si="5"/>
        <v>2.1621621621621623E-2</v>
      </c>
      <c r="L36" s="139"/>
      <c r="M36" s="7"/>
      <c r="N36" s="139"/>
      <c r="O36" s="5"/>
      <c r="P36" s="139"/>
    </row>
    <row r="37" spans="2:16" ht="15.6" x14ac:dyDescent="0.3">
      <c r="B37" s="25" t="s">
        <v>697</v>
      </c>
      <c r="D37" s="21">
        <f>COUNTIFS(Tunisia_ESPRIT!$R:$R,Analysis!$B37,Tunisia_ESPRIT!$DZ:$DZ,Analysis!D$31,Tunisia_ESPRIT!$EA:$EA,Analysis!$C$12,Tunisia_ESPRIT!$EB:$EB,Analysis!$C$13,Tunisia_ESPRIT!$EB:$EB,Analysis!$C$14,Tunisia_ESPRIT!$EH:$EH,Analysis!$C$15)</f>
        <v>15</v>
      </c>
      <c r="E37" s="21">
        <f>COUNTIFS(Tunisia_ESPRIT!$R:$R,Analysis!$B37,Tunisia_ESPRIT!$DZ:$DZ,Analysis!E$31,Tunisia_ESPRIT!$EA:$EA,Analysis!$C$12,Tunisia_ESPRIT!$EB:$EB,Analysis!$C$13,Tunisia_ESPRIT!$EB:$EB,Analysis!$C$14,Tunisia_ESPRIT!$EH:$EH,Analysis!$C$15)</f>
        <v>1</v>
      </c>
      <c r="F37" s="21">
        <f t="shared" si="2"/>
        <v>16</v>
      </c>
      <c r="H37" s="72">
        <f t="shared" si="3"/>
        <v>4.746835443037975E-2</v>
      </c>
      <c r="I37" s="72">
        <f t="shared" si="4"/>
        <v>1.8518518518518517E-2</v>
      </c>
      <c r="J37" s="72">
        <f t="shared" si="5"/>
        <v>4.3243243243243246E-2</v>
      </c>
      <c r="L37" s="139"/>
      <c r="M37" s="7"/>
      <c r="N37" s="139"/>
      <c r="O37" s="5"/>
      <c r="P37" s="139"/>
    </row>
    <row r="38" spans="2:16" ht="15.6" x14ac:dyDescent="0.3">
      <c r="B38" s="25" t="s">
        <v>698</v>
      </c>
      <c r="D38" s="21">
        <f>COUNTIFS(Tunisia_ESPRIT!$R:$R,Analysis!$B38,Tunisia_ESPRIT!$DZ:$DZ,Analysis!D$31,Tunisia_ESPRIT!$EA:$EA,Analysis!$C$12,Tunisia_ESPRIT!$EB:$EB,Analysis!$C$13,Tunisia_ESPRIT!$EB:$EB,Analysis!$C$14,Tunisia_ESPRIT!$EH:$EH,Analysis!$C$15)</f>
        <v>14</v>
      </c>
      <c r="E38" s="21">
        <f>COUNTIFS(Tunisia_ESPRIT!$R:$R,Analysis!$B38,Tunisia_ESPRIT!$DZ:$DZ,Analysis!E$31,Tunisia_ESPRIT!$EA:$EA,Analysis!$C$12,Tunisia_ESPRIT!$EB:$EB,Analysis!$C$13,Tunisia_ESPRIT!$EB:$EB,Analysis!$C$14,Tunisia_ESPRIT!$EH:$EH,Analysis!$C$15)</f>
        <v>6</v>
      </c>
      <c r="F38" s="21">
        <f t="shared" si="2"/>
        <v>20</v>
      </c>
      <c r="H38" s="72">
        <f t="shared" si="3"/>
        <v>4.4303797468354431E-2</v>
      </c>
      <c r="I38" s="72">
        <f t="shared" si="4"/>
        <v>0.1111111111111111</v>
      </c>
      <c r="J38" s="72">
        <f t="shared" si="5"/>
        <v>5.4054054054054057E-2</v>
      </c>
      <c r="L38" s="139"/>
      <c r="M38" s="7"/>
      <c r="N38" s="139"/>
      <c r="O38" s="5"/>
      <c r="P38" s="139"/>
    </row>
    <row r="39" spans="2:16" ht="15.6" x14ac:dyDescent="0.3">
      <c r="B39" s="25" t="s">
        <v>699</v>
      </c>
      <c r="D39" s="21">
        <f>COUNTIFS(Tunisia_ESPRIT!$R:$R,Analysis!$B39,Tunisia_ESPRIT!$DZ:$DZ,Analysis!D$31,Tunisia_ESPRIT!$EA:$EA,Analysis!$C$12,Tunisia_ESPRIT!$EB:$EB,Analysis!$C$13,Tunisia_ESPRIT!$EB:$EB,Analysis!$C$14,Tunisia_ESPRIT!$EH:$EH,Analysis!$C$15)</f>
        <v>5</v>
      </c>
      <c r="E39" s="21">
        <f>COUNTIFS(Tunisia_ESPRIT!$R:$R,Analysis!$B39,Tunisia_ESPRIT!$DZ:$DZ,Analysis!E$31,Tunisia_ESPRIT!$EA:$EA,Analysis!$C$12,Tunisia_ESPRIT!$EB:$EB,Analysis!$C$13,Tunisia_ESPRIT!$EB:$EB,Analysis!$C$14,Tunisia_ESPRIT!$EH:$EH,Analysis!$C$15)</f>
        <v>1</v>
      </c>
      <c r="F39" s="21">
        <f t="shared" si="2"/>
        <v>6</v>
      </c>
      <c r="H39" s="72">
        <f t="shared" si="3"/>
        <v>1.5822784810126583E-2</v>
      </c>
      <c r="I39" s="72">
        <f t="shared" si="4"/>
        <v>1.8518518518518517E-2</v>
      </c>
      <c r="J39" s="72">
        <f t="shared" si="5"/>
        <v>1.6216216216216217E-2</v>
      </c>
      <c r="L39" s="139"/>
      <c r="M39" s="7"/>
      <c r="N39" s="139"/>
      <c r="O39" s="5"/>
      <c r="P39" s="139"/>
    </row>
    <row r="40" spans="2:16" ht="15.6" x14ac:dyDescent="0.3">
      <c r="B40" s="22" t="s">
        <v>700</v>
      </c>
      <c r="D40" s="21">
        <f>COUNTIFS(Tunisia_ESPRIT!$R:$R,Analysis!$B40,Tunisia_ESPRIT!$DZ:$DZ,Analysis!D$31,Tunisia_ESPRIT!$EA:$EA,Analysis!$C$12,Tunisia_ESPRIT!$EB:$EB,Analysis!$C$13,Tunisia_ESPRIT!$EB:$EB,Analysis!$C$14,Tunisia_ESPRIT!$EH:$EH,Analysis!$C$15)</f>
        <v>5</v>
      </c>
      <c r="E40" s="21">
        <f>COUNTIFS(Tunisia_ESPRIT!$R:$R,Analysis!$B40,Tunisia_ESPRIT!$DZ:$DZ,Analysis!E$31,Tunisia_ESPRIT!$EA:$EA,Analysis!$C$12,Tunisia_ESPRIT!$EB:$EB,Analysis!$C$13,Tunisia_ESPRIT!$EB:$EB,Analysis!$C$14,Tunisia_ESPRIT!$EH:$EH,Analysis!$C$15)</f>
        <v>2</v>
      </c>
      <c r="F40" s="21">
        <f t="shared" si="2"/>
        <v>7</v>
      </c>
      <c r="H40" s="72">
        <f t="shared" si="3"/>
        <v>1.5822784810126583E-2</v>
      </c>
      <c r="I40" s="72">
        <f t="shared" si="4"/>
        <v>3.7037037037037035E-2</v>
      </c>
      <c r="J40" s="72">
        <f t="shared" si="5"/>
        <v>1.891891891891892E-2</v>
      </c>
      <c r="L40" s="139"/>
      <c r="M40" s="7"/>
      <c r="N40" s="139"/>
      <c r="O40" s="5"/>
      <c r="P40" s="139"/>
    </row>
    <row r="41" spans="2:16" ht="15.6" x14ac:dyDescent="0.3">
      <c r="B41" s="25" t="s">
        <v>701</v>
      </c>
      <c r="D41" s="21">
        <f>COUNTIFS(Tunisia_ESPRIT!$R:$R,Analysis!$B41,Tunisia_ESPRIT!$DZ:$DZ,Analysis!D$31,Tunisia_ESPRIT!$EA:$EA,Analysis!$C$12,Tunisia_ESPRIT!$EB:$EB,Analysis!$C$13,Tunisia_ESPRIT!$EB:$EB,Analysis!$C$14,Tunisia_ESPRIT!$EH:$EH,Analysis!$C$15)</f>
        <v>41</v>
      </c>
      <c r="E41" s="21">
        <f>COUNTIFS(Tunisia_ESPRIT!$R:$R,Analysis!$B41,Tunisia_ESPRIT!$DZ:$DZ,Analysis!E$31,Tunisia_ESPRIT!$EA:$EA,Analysis!$C$12,Tunisia_ESPRIT!$EB:$EB,Analysis!$C$13,Tunisia_ESPRIT!$EB:$EB,Analysis!$C$14,Tunisia_ESPRIT!$EH:$EH,Analysis!$C$15)</f>
        <v>8</v>
      </c>
      <c r="F41" s="21">
        <f t="shared" si="2"/>
        <v>49</v>
      </c>
      <c r="H41" s="72">
        <f t="shared" si="3"/>
        <v>0.12974683544303797</v>
      </c>
      <c r="I41" s="72">
        <f t="shared" si="4"/>
        <v>0.14814814814814814</v>
      </c>
      <c r="J41" s="72">
        <f t="shared" si="5"/>
        <v>0.13243243243243244</v>
      </c>
      <c r="L41" s="139"/>
      <c r="M41" s="7"/>
      <c r="N41" s="139"/>
      <c r="O41" s="5"/>
      <c r="P41" s="139"/>
    </row>
    <row r="42" spans="2:16" ht="15.6" x14ac:dyDescent="0.3">
      <c r="B42" s="25" t="s">
        <v>702</v>
      </c>
      <c r="D42" s="21">
        <f>COUNTIFS(Tunisia_ESPRIT!$R:$R,Analysis!$B42,Tunisia_ESPRIT!$DZ:$DZ,Analysis!D$31,Tunisia_ESPRIT!$EA:$EA,Analysis!$C$12,Tunisia_ESPRIT!$EB:$EB,Analysis!$C$13,Tunisia_ESPRIT!$EB:$EB,Analysis!$C$14,Tunisia_ESPRIT!$EH:$EH,Analysis!$C$15)</f>
        <v>6</v>
      </c>
      <c r="E42" s="21">
        <f>COUNTIFS(Tunisia_ESPRIT!$R:$R,Analysis!$B42,Tunisia_ESPRIT!$DZ:$DZ,Analysis!E$31,Tunisia_ESPRIT!$EA:$EA,Analysis!$C$12,Tunisia_ESPRIT!$EB:$EB,Analysis!$C$13,Tunisia_ESPRIT!$EB:$EB,Analysis!$C$14,Tunisia_ESPRIT!$EH:$EH,Analysis!$C$15)</f>
        <v>0</v>
      </c>
      <c r="F42" s="21">
        <f t="shared" si="2"/>
        <v>6</v>
      </c>
      <c r="H42" s="72">
        <f t="shared" si="3"/>
        <v>1.8987341772151899E-2</v>
      </c>
      <c r="I42" s="72">
        <f t="shared" si="4"/>
        <v>0</v>
      </c>
      <c r="J42" s="72">
        <f t="shared" si="5"/>
        <v>1.6216216216216217E-2</v>
      </c>
      <c r="L42" s="139"/>
      <c r="M42" s="7"/>
      <c r="N42" s="139"/>
      <c r="O42" s="5"/>
      <c r="P42" s="139"/>
    </row>
    <row r="43" spans="2:16" ht="15.6" x14ac:dyDescent="0.3">
      <c r="B43" s="25" t="s">
        <v>272</v>
      </c>
      <c r="D43" s="21">
        <f>COUNTIFS(Tunisia_ESPRIT!$R:$R,Analysis!$B43,Tunisia_ESPRIT!$DZ:$DZ,Analysis!D$31,Tunisia_ESPRIT!$EA:$EA,Analysis!$C$12,Tunisia_ESPRIT!$EB:$EB,Analysis!$C$13,Tunisia_ESPRIT!$EB:$EB,Analysis!$C$14,Tunisia_ESPRIT!$EH:$EH,Analysis!$C$15)</f>
        <v>7</v>
      </c>
      <c r="E43" s="21">
        <f>COUNTIFS(Tunisia_ESPRIT!$R:$R,Analysis!$B43,Tunisia_ESPRIT!$DZ:$DZ,Analysis!E$31,Tunisia_ESPRIT!$EA:$EA,Analysis!$C$12,Tunisia_ESPRIT!$EB:$EB,Analysis!$C$13,Tunisia_ESPRIT!$EB:$EB,Analysis!$C$14,Tunisia_ESPRIT!$EH:$EH,Analysis!$C$15)</f>
        <v>0</v>
      </c>
      <c r="F43" s="21">
        <f t="shared" si="2"/>
        <v>7</v>
      </c>
      <c r="H43" s="72">
        <f t="shared" si="3"/>
        <v>2.2151898734177215E-2</v>
      </c>
      <c r="I43" s="72">
        <f t="shared" si="4"/>
        <v>0</v>
      </c>
      <c r="J43" s="72">
        <f t="shared" si="5"/>
        <v>1.891891891891892E-2</v>
      </c>
      <c r="L43" s="139"/>
      <c r="M43" s="7"/>
      <c r="N43" s="139"/>
      <c r="O43" s="5"/>
      <c r="P43" s="139"/>
    </row>
    <row r="44" spans="2:16" ht="15.6" x14ac:dyDescent="0.3">
      <c r="B44" s="22" t="s">
        <v>686</v>
      </c>
      <c r="D44" s="23">
        <f t="shared" ref="D44:F44" si="6">SUM(D32:D43)</f>
        <v>316</v>
      </c>
      <c r="E44" s="23">
        <f t="shared" si="6"/>
        <v>54</v>
      </c>
      <c r="F44" s="23">
        <f t="shared" si="6"/>
        <v>370</v>
      </c>
      <c r="H44" s="73">
        <f t="shared" si="3"/>
        <v>1</v>
      </c>
      <c r="I44" s="73">
        <f t="shared" si="4"/>
        <v>1</v>
      </c>
      <c r="J44" s="73">
        <f t="shared" si="5"/>
        <v>1</v>
      </c>
      <c r="L44" s="70"/>
      <c r="M44" s="6"/>
      <c r="N44" s="70"/>
      <c r="O44" s="5"/>
      <c r="P44" s="70"/>
    </row>
    <row r="45" spans="2:16" ht="15.6" x14ac:dyDescent="0.3">
      <c r="B45" s="88"/>
      <c r="D45" s="6"/>
      <c r="E45" s="6"/>
      <c r="F45" s="6"/>
      <c r="H45" s="70"/>
      <c r="I45" s="70"/>
      <c r="J45" s="70"/>
      <c r="L45" s="70"/>
      <c r="M45" s="6"/>
      <c r="N45" s="70"/>
      <c r="O45" s="5"/>
      <c r="P45" s="70"/>
    </row>
    <row r="46" spans="2:16" x14ac:dyDescent="0.3">
      <c r="B46" s="4" t="s">
        <v>1148</v>
      </c>
      <c r="D46" s="87">
        <f t="shared" ref="D46:F46" si="7">SUM(D32:D37)/D$44</f>
        <v>0.75316455696202533</v>
      </c>
      <c r="E46" s="87">
        <f t="shared" si="7"/>
        <v>0.68518518518518523</v>
      </c>
      <c r="F46" s="87">
        <f t="shared" si="7"/>
        <v>0.7432432432432432</v>
      </c>
      <c r="G46" s="87"/>
      <c r="H46" s="70"/>
      <c r="I46" s="70"/>
      <c r="J46" s="70"/>
      <c r="L46" s="70"/>
      <c r="M46" s="6"/>
      <c r="N46" s="70"/>
      <c r="O46" s="5"/>
      <c r="P46" s="70"/>
    </row>
    <row r="47" spans="2:16" x14ac:dyDescent="0.3">
      <c r="B47" s="4" t="s">
        <v>1149</v>
      </c>
      <c r="D47" s="87">
        <f t="shared" ref="D47:F47" si="8">SUM(D38:D39)/D$44</f>
        <v>6.0126582278481014E-2</v>
      </c>
      <c r="E47" s="87">
        <f t="shared" si="8"/>
        <v>0.12962962962962962</v>
      </c>
      <c r="F47" s="87">
        <f t="shared" si="8"/>
        <v>7.0270270270270274E-2</v>
      </c>
      <c r="G47" s="87"/>
      <c r="H47" s="26"/>
      <c r="I47" s="26"/>
      <c r="J47" s="26"/>
      <c r="L47" s="6"/>
      <c r="M47" s="6"/>
      <c r="N47" s="6"/>
      <c r="O47" s="5"/>
      <c r="P47" s="6"/>
    </row>
    <row r="48" spans="2:16" x14ac:dyDescent="0.3">
      <c r="B48" s="8" t="s">
        <v>703</v>
      </c>
      <c r="D48" s="24">
        <f t="shared" ref="D48:F48" si="9">SUM(D32,D33,D36,D38,D39,D37,D34,D35)/D44</f>
        <v>0.81329113924050633</v>
      </c>
      <c r="E48" s="24">
        <f t="shared" si="9"/>
        <v>0.81481481481481477</v>
      </c>
      <c r="F48" s="24">
        <f t="shared" si="9"/>
        <v>0.81351351351351353</v>
      </c>
      <c r="H48" s="24">
        <f>SUM(H32,H33,H36,H38,H39,H37,H34,H35)/H44</f>
        <v>0.81329113924050633</v>
      </c>
      <c r="I48" s="24">
        <f>SUM(I32,I33,I36,I38,I39,I37,I34,I35)/I44</f>
        <v>0.81481481481481477</v>
      </c>
      <c r="J48" s="24">
        <f>SUM(J32,J33,J36,J38,J39,J37,J34,J35)/J44</f>
        <v>0.81351351351351353</v>
      </c>
      <c r="K48" s="24"/>
      <c r="L48" s="70"/>
      <c r="M48" s="70"/>
      <c r="N48" s="70"/>
      <c r="O48" s="70"/>
      <c r="P48" s="70"/>
    </row>
    <row r="49" spans="1:28" x14ac:dyDescent="0.3">
      <c r="L49" s="5"/>
      <c r="M49" s="5"/>
      <c r="N49" s="5"/>
      <c r="O49" s="5"/>
      <c r="P49" s="5"/>
    </row>
    <row r="50" spans="1:28" x14ac:dyDescent="0.3">
      <c r="L50" s="5"/>
      <c r="M50" s="5"/>
      <c r="N50" s="5"/>
      <c r="O50" s="5"/>
      <c r="P50" s="5"/>
    </row>
    <row r="51" spans="1:28" x14ac:dyDescent="0.3">
      <c r="A51" s="10" t="s">
        <v>675</v>
      </c>
      <c r="B51" s="10" t="s">
        <v>704</v>
      </c>
      <c r="C51" s="11"/>
      <c r="D51" s="11"/>
      <c r="E51" s="11"/>
      <c r="F51" s="11"/>
      <c r="G51" s="11"/>
      <c r="H51" s="11"/>
      <c r="I51" s="11"/>
      <c r="J51" s="11"/>
      <c r="K51" s="11"/>
      <c r="L51" s="147"/>
      <c r="M51" s="147"/>
      <c r="N51" s="147"/>
      <c r="O51" s="147"/>
      <c r="P51" s="147"/>
      <c r="Q51" s="11"/>
      <c r="R51" s="11"/>
      <c r="S51" s="11"/>
      <c r="T51" s="11"/>
      <c r="U51" s="11"/>
      <c r="V51" s="11"/>
      <c r="W51" s="11"/>
      <c r="X51" s="11"/>
      <c r="Y51" s="11"/>
      <c r="Z51" s="11"/>
      <c r="AA51" s="11"/>
      <c r="AB51" s="11"/>
    </row>
    <row r="52" spans="1:28" x14ac:dyDescent="0.3">
      <c r="L52" s="5"/>
      <c r="M52" s="5"/>
      <c r="N52" s="5"/>
      <c r="O52" s="5"/>
      <c r="P52" s="5"/>
    </row>
    <row r="53" spans="1:28" x14ac:dyDescent="0.3">
      <c r="B53" s="13" t="s">
        <v>1117</v>
      </c>
      <c r="D53" s="20"/>
      <c r="E53" s="13" t="s">
        <v>1514</v>
      </c>
      <c r="H53" s="20"/>
      <c r="L53" s="69"/>
      <c r="M53" s="5"/>
      <c r="N53" s="69"/>
      <c r="O53" s="5"/>
      <c r="P53" s="69"/>
    </row>
    <row r="54" spans="1:28" x14ac:dyDescent="0.3">
      <c r="D54" s="26" t="s">
        <v>8366</v>
      </c>
      <c r="E54" s="26" t="s">
        <v>8365</v>
      </c>
      <c r="F54" s="26" t="s">
        <v>686</v>
      </c>
      <c r="H54" s="26" t="s">
        <v>8366</v>
      </c>
      <c r="I54" s="26" t="s">
        <v>8365</v>
      </c>
      <c r="J54" s="26" t="s">
        <v>686</v>
      </c>
      <c r="L54" s="6"/>
      <c r="M54" s="5"/>
      <c r="N54" s="6"/>
      <c r="O54" s="5"/>
      <c r="P54" s="6"/>
    </row>
    <row r="55" spans="1:28" ht="15.6" x14ac:dyDescent="0.3">
      <c r="B55" s="25" t="s">
        <v>555</v>
      </c>
      <c r="D55" s="21">
        <f>COUNTIFS(Tunisia_ESPRIT!$W:$W,Analysis!$B55,Tunisia_ESPRIT!$DZ:$DZ,Analysis!D$31,Tunisia_ESPRIT!$EA:$EA,Analysis!$C$12,Tunisia_ESPRIT!$EB:$EB,Analysis!$C$13,Tunisia_ESPRIT!$EB:$EB,Analysis!$C$14,Tunisia_ESPRIT!$EH:$EH,Analysis!$C$15)</f>
        <v>1</v>
      </c>
      <c r="E55" s="21">
        <f>COUNTIFS(Tunisia_ESPRIT!$W:$W,Analysis!$B55,Tunisia_ESPRIT!$DZ:$DZ,Analysis!E$31,Tunisia_ESPRIT!$EA:$EA,Analysis!$C$12,Tunisia_ESPRIT!$EB:$EB,Analysis!$C$13,Tunisia_ESPRIT!$EB:$EB,Analysis!$C$14,Tunisia_ESPRIT!$EH:$EH,Analysis!$C$15)</f>
        <v>0</v>
      </c>
      <c r="F55" s="21">
        <f>SUM(D55:E55)</f>
        <v>1</v>
      </c>
      <c r="H55" s="72">
        <f t="shared" ref="H55:J60" si="10">D55/D$60</f>
        <v>5.7471264367816091E-3</v>
      </c>
      <c r="I55" s="72">
        <f t="shared" si="10"/>
        <v>0</v>
      </c>
      <c r="J55" s="72">
        <f t="shared" si="10"/>
        <v>5.076142131979695E-3</v>
      </c>
      <c r="L55" s="139"/>
      <c r="M55" s="5"/>
      <c r="N55" s="139"/>
      <c r="O55" s="5"/>
      <c r="P55" s="139"/>
    </row>
    <row r="56" spans="1:28" ht="15.6" x14ac:dyDescent="0.3">
      <c r="B56" s="25" t="s">
        <v>243</v>
      </c>
      <c r="D56" s="21">
        <f>COUNTIFS(Tunisia_ESPRIT!$W:$W,Analysis!$B56,Tunisia_ESPRIT!$DZ:$DZ,Analysis!D$31,Tunisia_ESPRIT!$EA:$EA,Analysis!$C$12,Tunisia_ESPRIT!$EB:$EB,Analysis!$C$13,Tunisia_ESPRIT!$EB:$EB,Analysis!$C$14,Tunisia_ESPRIT!$EH:$EH,Analysis!$C$15)</f>
        <v>101</v>
      </c>
      <c r="E56" s="21">
        <f>COUNTIFS(Tunisia_ESPRIT!$W:$W,Analysis!$B56,Tunisia_ESPRIT!$DZ:$DZ,Analysis!E$31,Tunisia_ESPRIT!$EA:$EA,Analysis!$C$12,Tunisia_ESPRIT!$EB:$EB,Analysis!$C$13,Tunisia_ESPRIT!$EB:$EB,Analysis!$C$14,Tunisia_ESPRIT!$EH:$EH,Analysis!$C$15)</f>
        <v>14</v>
      </c>
      <c r="F56" s="21">
        <f>SUM(D56:E56)</f>
        <v>115</v>
      </c>
      <c r="H56" s="72">
        <f t="shared" si="10"/>
        <v>0.58045977011494254</v>
      </c>
      <c r="I56" s="72">
        <f t="shared" si="10"/>
        <v>0.60869565217391308</v>
      </c>
      <c r="J56" s="72">
        <f t="shared" si="10"/>
        <v>0.58375634517766495</v>
      </c>
      <c r="L56" s="139"/>
      <c r="M56" s="5"/>
      <c r="N56" s="139"/>
      <c r="O56" s="5"/>
      <c r="P56" s="139"/>
    </row>
    <row r="57" spans="1:28" ht="15.6" x14ac:dyDescent="0.3">
      <c r="B57" s="25" t="s">
        <v>265</v>
      </c>
      <c r="D57" s="21">
        <f>COUNTIFS(Tunisia_ESPRIT!$W:$W,Analysis!$B57,Tunisia_ESPRIT!$DZ:$DZ,Analysis!D$31,Tunisia_ESPRIT!$EA:$EA,Analysis!$C$12,Tunisia_ESPRIT!$EB:$EB,Analysis!$C$13,Tunisia_ESPRIT!$EB:$EB,Analysis!$C$14,Tunisia_ESPRIT!$EH:$EH,Analysis!$C$15)</f>
        <v>69</v>
      </c>
      <c r="E57" s="21">
        <f>COUNTIFS(Tunisia_ESPRIT!$W:$W,Analysis!$B57,Tunisia_ESPRIT!$DZ:$DZ,Analysis!E$31,Tunisia_ESPRIT!$EA:$EA,Analysis!$C$12,Tunisia_ESPRIT!$EB:$EB,Analysis!$C$13,Tunisia_ESPRIT!$EB:$EB,Analysis!$C$14,Tunisia_ESPRIT!$EH:$EH,Analysis!$C$15)</f>
        <v>9</v>
      </c>
      <c r="F57" s="21">
        <f>SUM(D57:E57)</f>
        <v>78</v>
      </c>
      <c r="H57" s="72">
        <f t="shared" si="10"/>
        <v>0.39655172413793105</v>
      </c>
      <c r="I57" s="72">
        <f t="shared" si="10"/>
        <v>0.39130434782608697</v>
      </c>
      <c r="J57" s="72">
        <f t="shared" si="10"/>
        <v>0.39593908629441626</v>
      </c>
      <c r="L57" s="139"/>
      <c r="M57" s="5"/>
      <c r="N57" s="139"/>
      <c r="O57" s="5"/>
      <c r="P57" s="139"/>
    </row>
    <row r="58" spans="1:28" ht="15.6" x14ac:dyDescent="0.3">
      <c r="B58" s="25" t="s">
        <v>446</v>
      </c>
      <c r="D58" s="21">
        <f>COUNTIFS(Tunisia_ESPRIT!$W:$W,Analysis!$B58,Tunisia_ESPRIT!$DZ:$DZ,Analysis!D$31,Tunisia_ESPRIT!$EA:$EA,Analysis!$C$12,Tunisia_ESPRIT!$EB:$EB,Analysis!$C$13,Tunisia_ESPRIT!$EB:$EB,Analysis!$C$14,Tunisia_ESPRIT!$EH:$EH,Analysis!$C$15)</f>
        <v>1</v>
      </c>
      <c r="E58" s="21">
        <f>COUNTIFS(Tunisia_ESPRIT!$W:$W,Analysis!$B58,Tunisia_ESPRIT!$DZ:$DZ,Analysis!E$31,Tunisia_ESPRIT!$EA:$EA,Analysis!$C$12,Tunisia_ESPRIT!$EB:$EB,Analysis!$C$13,Tunisia_ESPRIT!$EB:$EB,Analysis!$C$14,Tunisia_ESPRIT!$EH:$EH,Analysis!$C$15)</f>
        <v>0</v>
      </c>
      <c r="F58" s="21">
        <f>SUM(D58:E58)</f>
        <v>1</v>
      </c>
      <c r="H58" s="72">
        <f t="shared" si="10"/>
        <v>5.7471264367816091E-3</v>
      </c>
      <c r="I58" s="72">
        <f t="shared" si="10"/>
        <v>0</v>
      </c>
      <c r="J58" s="72">
        <f t="shared" si="10"/>
        <v>5.076142131979695E-3</v>
      </c>
      <c r="L58" s="139"/>
      <c r="M58" s="5"/>
      <c r="N58" s="139"/>
      <c r="O58" s="5"/>
      <c r="P58" s="139"/>
    </row>
    <row r="59" spans="1:28" ht="15.6" x14ac:dyDescent="0.3">
      <c r="B59" s="25" t="s">
        <v>591</v>
      </c>
      <c r="D59" s="21">
        <f>COUNTIFS(Tunisia_ESPRIT!$W:$W,Analysis!$B59,Tunisia_ESPRIT!$DZ:$DZ,Analysis!D$31,Tunisia_ESPRIT!$EA:$EA,Analysis!$C$12,Tunisia_ESPRIT!$EB:$EB,Analysis!$C$13,Tunisia_ESPRIT!$EB:$EB,Analysis!$C$14,Tunisia_ESPRIT!$EH:$EH,Analysis!$C$15)</f>
        <v>2</v>
      </c>
      <c r="E59" s="21">
        <f>COUNTIFS(Tunisia_ESPRIT!$W:$W,Analysis!$B59,Tunisia_ESPRIT!$DZ:$DZ,Analysis!E$31,Tunisia_ESPRIT!$EA:$EA,Analysis!$C$12,Tunisia_ESPRIT!$EB:$EB,Analysis!$C$13,Tunisia_ESPRIT!$EB:$EB,Analysis!$C$14,Tunisia_ESPRIT!$EH:$EH,Analysis!$C$15)</f>
        <v>0</v>
      </c>
      <c r="F59" s="21">
        <f>SUM(D59:E59)</f>
        <v>2</v>
      </c>
      <c r="H59" s="72">
        <f t="shared" si="10"/>
        <v>1.1494252873563218E-2</v>
      </c>
      <c r="I59" s="72">
        <f t="shared" si="10"/>
        <v>0</v>
      </c>
      <c r="J59" s="72">
        <f t="shared" si="10"/>
        <v>1.015228426395939E-2</v>
      </c>
      <c r="L59" s="139"/>
      <c r="M59" s="5"/>
      <c r="N59" s="139"/>
      <c r="O59" s="5"/>
      <c r="P59" s="139"/>
    </row>
    <row r="60" spans="1:28" ht="15.6" x14ac:dyDescent="0.3">
      <c r="B60" s="22" t="s">
        <v>686</v>
      </c>
      <c r="D60" s="23">
        <f t="shared" ref="D60:F60" si="11">SUM(D55:D59)</f>
        <v>174</v>
      </c>
      <c r="E60" s="23">
        <f t="shared" si="11"/>
        <v>23</v>
      </c>
      <c r="F60" s="23">
        <f t="shared" si="11"/>
        <v>197</v>
      </c>
      <c r="H60" s="73">
        <f t="shared" si="10"/>
        <v>1</v>
      </c>
      <c r="I60" s="73">
        <f t="shared" si="10"/>
        <v>1</v>
      </c>
      <c r="J60" s="73">
        <f t="shared" si="10"/>
        <v>1</v>
      </c>
      <c r="L60" s="70"/>
      <c r="M60" s="5"/>
      <c r="N60" s="70"/>
      <c r="O60" s="5"/>
      <c r="P60" s="70"/>
    </row>
    <row r="61" spans="1:28" ht="15.6" x14ac:dyDescent="0.3">
      <c r="B61" s="27"/>
      <c r="D61" s="9"/>
      <c r="E61" s="9"/>
      <c r="F61" s="9"/>
      <c r="H61" s="9"/>
      <c r="I61" s="9"/>
      <c r="J61" s="9"/>
      <c r="L61" s="5"/>
      <c r="M61" s="5"/>
      <c r="N61" s="5"/>
      <c r="O61" s="5"/>
      <c r="P61" s="5"/>
    </row>
    <row r="62" spans="1:28" x14ac:dyDescent="0.3">
      <c r="D62" s="9"/>
      <c r="E62" s="9"/>
      <c r="F62" s="9"/>
      <c r="H62" s="9"/>
      <c r="I62" s="9"/>
      <c r="J62" s="9"/>
      <c r="L62" s="5"/>
      <c r="M62" s="5"/>
      <c r="N62" s="5"/>
      <c r="O62" s="5"/>
      <c r="P62" s="5"/>
    </row>
    <row r="63" spans="1:28" x14ac:dyDescent="0.3">
      <c r="B63" s="71" t="s">
        <v>1119</v>
      </c>
      <c r="D63" s="20"/>
      <c r="E63" s="13" t="s">
        <v>1514</v>
      </c>
      <c r="H63" s="20"/>
      <c r="L63" s="69"/>
      <c r="M63" s="5"/>
      <c r="N63" s="69"/>
      <c r="O63" s="5"/>
      <c r="P63" s="69"/>
    </row>
    <row r="64" spans="1:28" x14ac:dyDescent="0.3">
      <c r="D64" s="26" t="s">
        <v>8366</v>
      </c>
      <c r="E64" s="26" t="s">
        <v>8365</v>
      </c>
      <c r="F64" s="26" t="s">
        <v>686</v>
      </c>
      <c r="H64" s="26" t="s">
        <v>8366</v>
      </c>
      <c r="I64" s="26" t="s">
        <v>8365</v>
      </c>
      <c r="J64" s="26" t="s">
        <v>686</v>
      </c>
      <c r="L64" s="6"/>
      <c r="M64" s="5"/>
      <c r="N64" s="6"/>
      <c r="O64" s="5"/>
      <c r="P64" s="6"/>
    </row>
    <row r="65" spans="2:16" ht="15.6" x14ac:dyDescent="0.3">
      <c r="B65" s="75" t="s">
        <v>1123</v>
      </c>
      <c r="D65" s="21">
        <f>COUNTIFS(Tunisia_ESPRIT!$V:$V,Analysis!$B65,Tunisia_ESPRIT!$DZ:$DZ,Analysis!D$31,Tunisia_ESPRIT!$EA:$EA,Analysis!$C$12,Tunisia_ESPRIT!$EB:$EB,Analysis!$C$13,Tunisia_ESPRIT!$EB:$EB,Analysis!$C$14,Tunisia_ESPRIT!$EH:$EH,Analysis!$C$15)</f>
        <v>27</v>
      </c>
      <c r="E65" s="21">
        <f>COUNTIFS(Tunisia_ESPRIT!$V:$V,Analysis!$B65,Tunisia_ESPRIT!$DZ:$DZ,Analysis!E$31,Tunisia_ESPRIT!$EA:$EA,Analysis!$C$12,Tunisia_ESPRIT!$EB:$EB,Analysis!$C$13,Tunisia_ESPRIT!$EB:$EB,Analysis!$C$14,Tunisia_ESPRIT!$EH:$EH,Analysis!$C$15)</f>
        <v>3</v>
      </c>
      <c r="F65" s="21">
        <f t="shared" ref="F65:F73" si="12">SUM(D65:E65)</f>
        <v>30</v>
      </c>
      <c r="H65" s="72">
        <f t="shared" ref="H65:H74" si="13">D65/D$74</f>
        <v>0.15517241379310345</v>
      </c>
      <c r="I65" s="72">
        <f t="shared" ref="I65:I74" si="14">E65/E$74</f>
        <v>0.13043478260869565</v>
      </c>
      <c r="J65" s="72">
        <f t="shared" ref="J65:J74" si="15">F65/F$74</f>
        <v>0.15228426395939088</v>
      </c>
      <c r="L65" s="139"/>
      <c r="M65" s="5"/>
      <c r="N65" s="139"/>
      <c r="O65" s="5"/>
      <c r="P65" s="139"/>
    </row>
    <row r="66" spans="2:16" ht="15.6" x14ac:dyDescent="0.3">
      <c r="B66" s="75" t="s">
        <v>1124</v>
      </c>
      <c r="D66" s="21">
        <f>COUNTIFS(Tunisia_ESPRIT!$V:$V,Analysis!$B66,Tunisia_ESPRIT!$DZ:$DZ,Analysis!D$31,Tunisia_ESPRIT!$EA:$EA,Analysis!$C$12,Tunisia_ESPRIT!$EB:$EB,Analysis!$C$13,Tunisia_ESPRIT!$EB:$EB,Analysis!$C$14,Tunisia_ESPRIT!$EH:$EH,Analysis!$C$15)</f>
        <v>32</v>
      </c>
      <c r="E66" s="21">
        <f>COUNTIFS(Tunisia_ESPRIT!$V:$V,Analysis!$B66,Tunisia_ESPRIT!$DZ:$DZ,Analysis!E$31,Tunisia_ESPRIT!$EA:$EA,Analysis!$C$12,Tunisia_ESPRIT!$EB:$EB,Analysis!$C$13,Tunisia_ESPRIT!$EB:$EB,Analysis!$C$14,Tunisia_ESPRIT!$EH:$EH,Analysis!$C$15)</f>
        <v>3</v>
      </c>
      <c r="F66" s="21">
        <f t="shared" si="12"/>
        <v>35</v>
      </c>
      <c r="H66" s="72">
        <f t="shared" si="13"/>
        <v>0.18390804597701149</v>
      </c>
      <c r="I66" s="72">
        <f t="shared" si="14"/>
        <v>0.13043478260869565</v>
      </c>
      <c r="J66" s="72">
        <f t="shared" si="15"/>
        <v>0.17766497461928935</v>
      </c>
      <c r="L66" s="139"/>
      <c r="M66" s="5"/>
      <c r="N66" s="139"/>
      <c r="O66" s="5"/>
      <c r="P66" s="139"/>
    </row>
    <row r="67" spans="2:16" ht="15.6" x14ac:dyDescent="0.3">
      <c r="B67" s="25" t="s">
        <v>242</v>
      </c>
      <c r="D67" s="21">
        <f>COUNTIFS(Tunisia_ESPRIT!$V:$V,Analysis!$B67,Tunisia_ESPRIT!$DZ:$DZ,Analysis!D$31,Tunisia_ESPRIT!$EA:$EA,Analysis!$C$12,Tunisia_ESPRIT!$EB:$EB,Analysis!$C$13,Tunisia_ESPRIT!$EB:$EB,Analysis!$C$14,Tunisia_ESPRIT!$EH:$EH,Analysis!$C$15)</f>
        <v>40</v>
      </c>
      <c r="E67" s="21">
        <f>COUNTIFS(Tunisia_ESPRIT!$V:$V,Analysis!$B67,Tunisia_ESPRIT!$DZ:$DZ,Analysis!E$31,Tunisia_ESPRIT!$EA:$EA,Analysis!$C$12,Tunisia_ESPRIT!$EB:$EB,Analysis!$C$13,Tunisia_ESPRIT!$EB:$EB,Analysis!$C$14,Tunisia_ESPRIT!$EH:$EH,Analysis!$C$15)</f>
        <v>7</v>
      </c>
      <c r="F67" s="21">
        <f t="shared" si="12"/>
        <v>47</v>
      </c>
      <c r="H67" s="72">
        <f t="shared" si="13"/>
        <v>0.22988505747126436</v>
      </c>
      <c r="I67" s="72">
        <f t="shared" si="14"/>
        <v>0.30434782608695654</v>
      </c>
      <c r="J67" s="72">
        <f t="shared" si="15"/>
        <v>0.23857868020304568</v>
      </c>
      <c r="L67" s="139"/>
      <c r="M67" s="5"/>
      <c r="N67" s="139"/>
      <c r="O67" s="5"/>
      <c r="P67" s="139"/>
    </row>
    <row r="68" spans="2:16" ht="15.6" x14ac:dyDescent="0.3">
      <c r="B68" s="25" t="s">
        <v>430</v>
      </c>
      <c r="D68" s="21">
        <f>COUNTIFS(Tunisia_ESPRIT!$V:$V,Analysis!$B68,Tunisia_ESPRIT!$DZ:$DZ,Analysis!D$31,Tunisia_ESPRIT!$EA:$EA,Analysis!$C$12,Tunisia_ESPRIT!$EB:$EB,Analysis!$C$13,Tunisia_ESPRIT!$EB:$EB,Analysis!$C$14,Tunisia_ESPRIT!$EH:$EH,Analysis!$C$15)</f>
        <v>34</v>
      </c>
      <c r="E68" s="21">
        <f>COUNTIFS(Tunisia_ESPRIT!$V:$V,Analysis!$B68,Tunisia_ESPRIT!$DZ:$DZ,Analysis!E$31,Tunisia_ESPRIT!$EA:$EA,Analysis!$C$12,Tunisia_ESPRIT!$EB:$EB,Analysis!$C$13,Tunisia_ESPRIT!$EB:$EB,Analysis!$C$14,Tunisia_ESPRIT!$EH:$EH,Analysis!$C$15)</f>
        <v>3</v>
      </c>
      <c r="F68" s="21">
        <f t="shared" si="12"/>
        <v>37</v>
      </c>
      <c r="H68" s="72">
        <f t="shared" si="13"/>
        <v>0.19540229885057472</v>
      </c>
      <c r="I68" s="72">
        <f t="shared" si="14"/>
        <v>0.13043478260869565</v>
      </c>
      <c r="J68" s="72">
        <f t="shared" si="15"/>
        <v>0.18781725888324874</v>
      </c>
      <c r="L68" s="139"/>
      <c r="M68" s="5"/>
      <c r="N68" s="139"/>
      <c r="O68" s="5"/>
      <c r="P68" s="139"/>
    </row>
    <row r="69" spans="2:16" ht="15.6" x14ac:dyDescent="0.3">
      <c r="B69" s="25" t="s">
        <v>476</v>
      </c>
      <c r="D69" s="21">
        <f>COUNTIFS(Tunisia_ESPRIT!$V:$V,Analysis!$B69,Tunisia_ESPRIT!$DZ:$DZ,Analysis!D$31,Tunisia_ESPRIT!$EA:$EA,Analysis!$C$12,Tunisia_ESPRIT!$EB:$EB,Analysis!$C$13,Tunisia_ESPRIT!$EB:$EB,Analysis!$C$14,Tunisia_ESPRIT!$EH:$EH,Analysis!$C$15)</f>
        <v>13</v>
      </c>
      <c r="E69" s="21">
        <f>COUNTIFS(Tunisia_ESPRIT!$V:$V,Analysis!$B69,Tunisia_ESPRIT!$DZ:$DZ,Analysis!E$31,Tunisia_ESPRIT!$EA:$EA,Analysis!$C$12,Tunisia_ESPRIT!$EB:$EB,Analysis!$C$13,Tunisia_ESPRIT!$EB:$EB,Analysis!$C$14,Tunisia_ESPRIT!$EH:$EH,Analysis!$C$15)</f>
        <v>4</v>
      </c>
      <c r="F69" s="21">
        <f t="shared" si="12"/>
        <v>17</v>
      </c>
      <c r="H69" s="72">
        <f t="shared" si="13"/>
        <v>7.4712643678160925E-2</v>
      </c>
      <c r="I69" s="72">
        <f t="shared" si="14"/>
        <v>0.17391304347826086</v>
      </c>
      <c r="J69" s="72">
        <f t="shared" si="15"/>
        <v>8.6294416243654817E-2</v>
      </c>
      <c r="L69" s="139"/>
      <c r="M69" s="5"/>
      <c r="N69" s="139"/>
      <c r="O69" s="5"/>
      <c r="P69" s="139"/>
    </row>
    <row r="70" spans="2:16" ht="15.6" x14ac:dyDescent="0.3">
      <c r="B70" s="25" t="s">
        <v>336</v>
      </c>
      <c r="D70" s="21">
        <f>COUNTIFS(Tunisia_ESPRIT!$V:$V,Analysis!$B70,Tunisia_ESPRIT!$DZ:$DZ,Analysis!D$31,Tunisia_ESPRIT!$EA:$EA,Analysis!$C$12,Tunisia_ESPRIT!$EB:$EB,Analysis!$C$13,Tunisia_ESPRIT!$EB:$EB,Analysis!$C$14,Tunisia_ESPRIT!$EH:$EH,Analysis!$C$15)</f>
        <v>14</v>
      </c>
      <c r="E70" s="21">
        <f>COUNTIFS(Tunisia_ESPRIT!$V:$V,Analysis!$B70,Tunisia_ESPRIT!$DZ:$DZ,Analysis!E$31,Tunisia_ESPRIT!$EA:$EA,Analysis!$C$12,Tunisia_ESPRIT!$EB:$EB,Analysis!$C$13,Tunisia_ESPRIT!$EB:$EB,Analysis!$C$14,Tunisia_ESPRIT!$EH:$EH,Analysis!$C$15)</f>
        <v>1</v>
      </c>
      <c r="F70" s="21">
        <f t="shared" si="12"/>
        <v>15</v>
      </c>
      <c r="H70" s="72">
        <f t="shared" si="13"/>
        <v>8.0459770114942528E-2</v>
      </c>
      <c r="I70" s="72">
        <f t="shared" si="14"/>
        <v>4.3478260869565216E-2</v>
      </c>
      <c r="J70" s="72">
        <f t="shared" si="15"/>
        <v>7.6142131979695438E-2</v>
      </c>
      <c r="L70" s="139"/>
      <c r="M70" s="5"/>
      <c r="N70" s="139"/>
      <c r="O70" s="5"/>
      <c r="P70" s="139"/>
    </row>
    <row r="71" spans="2:16" ht="15.6" x14ac:dyDescent="0.3">
      <c r="B71" s="25" t="s">
        <v>351</v>
      </c>
      <c r="D71" s="21">
        <f>COUNTIFS(Tunisia_ESPRIT!$V:$V,Analysis!$B71,Tunisia_ESPRIT!$DZ:$DZ,Analysis!D$31,Tunisia_ESPRIT!$EA:$EA,Analysis!$C$12,Tunisia_ESPRIT!$EB:$EB,Analysis!$C$13,Tunisia_ESPRIT!$EB:$EB,Analysis!$C$14,Tunisia_ESPRIT!$EH:$EH,Analysis!$C$15)</f>
        <v>2</v>
      </c>
      <c r="E71" s="21">
        <f>COUNTIFS(Tunisia_ESPRIT!$V:$V,Analysis!$B71,Tunisia_ESPRIT!$DZ:$DZ,Analysis!E$31,Tunisia_ESPRIT!$EA:$EA,Analysis!$C$12,Tunisia_ESPRIT!$EB:$EB,Analysis!$C$13,Tunisia_ESPRIT!$EB:$EB,Analysis!$C$14,Tunisia_ESPRIT!$EH:$EH,Analysis!$C$15)</f>
        <v>1</v>
      </c>
      <c r="F71" s="21">
        <f t="shared" si="12"/>
        <v>3</v>
      </c>
      <c r="H71" s="72">
        <f t="shared" si="13"/>
        <v>1.1494252873563218E-2</v>
      </c>
      <c r="I71" s="72">
        <f t="shared" si="14"/>
        <v>4.3478260869565216E-2</v>
      </c>
      <c r="J71" s="72">
        <f t="shared" si="15"/>
        <v>1.5228426395939087E-2</v>
      </c>
      <c r="L71" s="139"/>
      <c r="M71" s="5"/>
      <c r="N71" s="139"/>
      <c r="O71" s="5"/>
      <c r="P71" s="139"/>
    </row>
    <row r="72" spans="2:16" ht="15.6" x14ac:dyDescent="0.3">
      <c r="B72" s="25" t="s">
        <v>288</v>
      </c>
      <c r="D72" s="21">
        <f>COUNTIFS(Tunisia_ESPRIT!$V:$V,Analysis!$B72,Tunisia_ESPRIT!$DZ:$DZ,Analysis!D$31,Tunisia_ESPRIT!$EA:$EA,Analysis!$C$12,Tunisia_ESPRIT!$EB:$EB,Analysis!$C$13,Tunisia_ESPRIT!$EB:$EB,Analysis!$C$14,Tunisia_ESPRIT!$EH:$EH,Analysis!$C$15)</f>
        <v>7</v>
      </c>
      <c r="E72" s="21">
        <f>COUNTIFS(Tunisia_ESPRIT!$V:$V,Analysis!$B72,Tunisia_ESPRIT!$DZ:$DZ,Analysis!E$31,Tunisia_ESPRIT!$EA:$EA,Analysis!$C$12,Tunisia_ESPRIT!$EB:$EB,Analysis!$C$13,Tunisia_ESPRIT!$EB:$EB,Analysis!$C$14,Tunisia_ESPRIT!$EH:$EH,Analysis!$C$15)</f>
        <v>0</v>
      </c>
      <c r="F72" s="21">
        <f t="shared" si="12"/>
        <v>7</v>
      </c>
      <c r="H72" s="72">
        <f t="shared" si="13"/>
        <v>4.0229885057471264E-2</v>
      </c>
      <c r="I72" s="72">
        <f t="shared" si="14"/>
        <v>0</v>
      </c>
      <c r="J72" s="72">
        <f t="shared" si="15"/>
        <v>3.553299492385787E-2</v>
      </c>
      <c r="L72" s="139"/>
      <c r="M72" s="5"/>
      <c r="N72" s="139"/>
      <c r="O72" s="5"/>
      <c r="P72" s="139"/>
    </row>
    <row r="73" spans="2:16" ht="15.6" x14ac:dyDescent="0.3">
      <c r="B73" s="25" t="s">
        <v>311</v>
      </c>
      <c r="D73" s="21">
        <f>COUNTIFS(Tunisia_ESPRIT!$V:$V,Analysis!$B73,Tunisia_ESPRIT!$DZ:$DZ,Analysis!D$31,Tunisia_ESPRIT!$EA:$EA,Analysis!$C$12,Tunisia_ESPRIT!$EB:$EB,Analysis!$C$13,Tunisia_ESPRIT!$EB:$EB,Analysis!$C$14,Tunisia_ESPRIT!$EH:$EH,Analysis!$C$15)</f>
        <v>5</v>
      </c>
      <c r="E73" s="21">
        <f>COUNTIFS(Tunisia_ESPRIT!$V:$V,Analysis!$B73,Tunisia_ESPRIT!$DZ:$DZ,Analysis!E$31,Tunisia_ESPRIT!$EA:$EA,Analysis!$C$12,Tunisia_ESPRIT!$EB:$EB,Analysis!$C$13,Tunisia_ESPRIT!$EB:$EB,Analysis!$C$14,Tunisia_ESPRIT!$EH:$EH,Analysis!$C$15)</f>
        <v>1</v>
      </c>
      <c r="F73" s="21">
        <f t="shared" si="12"/>
        <v>6</v>
      </c>
      <c r="H73" s="72">
        <f t="shared" si="13"/>
        <v>2.8735632183908046E-2</v>
      </c>
      <c r="I73" s="72">
        <f t="shared" si="14"/>
        <v>4.3478260869565216E-2</v>
      </c>
      <c r="J73" s="72">
        <f t="shared" si="15"/>
        <v>3.0456852791878174E-2</v>
      </c>
      <c r="L73" s="139"/>
      <c r="M73" s="5"/>
      <c r="N73" s="139"/>
      <c r="O73" s="5"/>
      <c r="P73" s="139"/>
    </row>
    <row r="74" spans="2:16" ht="15.6" x14ac:dyDescent="0.3">
      <c r="B74" s="22" t="s">
        <v>686</v>
      </c>
      <c r="D74" s="23">
        <f t="shared" ref="D74:F74" si="16">SUM(D65:D73)</f>
        <v>174</v>
      </c>
      <c r="E74" s="23">
        <f t="shared" si="16"/>
        <v>23</v>
      </c>
      <c r="F74" s="23">
        <f t="shared" si="16"/>
        <v>197</v>
      </c>
      <c r="H74" s="73">
        <f t="shared" si="13"/>
        <v>1</v>
      </c>
      <c r="I74" s="73">
        <f t="shared" si="14"/>
        <v>1</v>
      </c>
      <c r="J74" s="73">
        <f t="shared" si="15"/>
        <v>1</v>
      </c>
      <c r="L74" s="70"/>
      <c r="M74" s="5"/>
      <c r="N74" s="70"/>
      <c r="O74" s="5"/>
      <c r="P74" s="70"/>
    </row>
    <row r="75" spans="2:16" ht="15.6" x14ac:dyDescent="0.3">
      <c r="B75" s="27"/>
      <c r="D75" s="9"/>
      <c r="E75" s="9"/>
      <c r="F75" s="9"/>
      <c r="H75" s="9"/>
      <c r="I75" s="9"/>
      <c r="J75" s="9"/>
      <c r="L75" s="5"/>
      <c r="M75" s="5"/>
      <c r="N75" s="5"/>
      <c r="O75" s="5"/>
      <c r="P75" s="5"/>
    </row>
    <row r="76" spans="2:16" x14ac:dyDescent="0.3">
      <c r="D76" s="9"/>
      <c r="E76" s="9"/>
      <c r="F76" s="9"/>
      <c r="H76" s="9"/>
      <c r="I76" s="9"/>
      <c r="J76" s="9"/>
      <c r="L76" s="5"/>
      <c r="M76" s="5"/>
      <c r="N76" s="5"/>
      <c r="O76" s="5"/>
      <c r="P76" s="5"/>
    </row>
    <row r="77" spans="2:16" x14ac:dyDescent="0.3">
      <c r="B77" s="13" t="s">
        <v>705</v>
      </c>
      <c r="D77" s="20"/>
      <c r="E77" s="13" t="s">
        <v>1514</v>
      </c>
      <c r="H77" s="20"/>
      <c r="L77" s="69"/>
      <c r="M77" s="5"/>
      <c r="N77" s="69"/>
      <c r="O77" s="5"/>
      <c r="P77" s="69"/>
    </row>
    <row r="78" spans="2:16" x14ac:dyDescent="0.3">
      <c r="D78" s="26" t="s">
        <v>8366</v>
      </c>
      <c r="E78" s="26" t="s">
        <v>8365</v>
      </c>
      <c r="F78" s="26" t="s">
        <v>686</v>
      </c>
      <c r="H78" s="26" t="s">
        <v>8366</v>
      </c>
      <c r="I78" s="26" t="s">
        <v>8365</v>
      </c>
      <c r="J78" s="26" t="s">
        <v>686</v>
      </c>
      <c r="L78" s="6"/>
      <c r="M78" s="5"/>
      <c r="N78" s="6"/>
      <c r="O78" s="5"/>
      <c r="P78" s="6"/>
    </row>
    <row r="79" spans="2:16" ht="15.6" x14ac:dyDescent="0.3">
      <c r="B79" s="28" t="s">
        <v>706</v>
      </c>
      <c r="D79" s="21">
        <f>COUNTIFS(Tunisia_ESPRIT!$X:$X,Analysis!$B79,Tunisia_ESPRIT!$DZ:$DZ,Analysis!D$31,Tunisia_ESPRIT!$EA:$EA,Analysis!$C$12,Tunisia_ESPRIT!$EB:$EB,Analysis!$C$13,Tunisia_ESPRIT!$EB:$EB,Analysis!$C$14,Tunisia_ESPRIT!$EH:$EH,Analysis!$C$15)</f>
        <v>0</v>
      </c>
      <c r="E79" s="21">
        <f>COUNTIFS(Tunisia_ESPRIT!$X:$X,Analysis!$B79,Tunisia_ESPRIT!$DZ:$DZ,Analysis!E$31,Tunisia_ESPRIT!$EA:$EA,Analysis!$C$12,Tunisia_ESPRIT!$EB:$EB,Analysis!$C$13,Tunisia_ESPRIT!$EB:$EB,Analysis!$C$14,Tunisia_ESPRIT!$EH:$EH,Analysis!$C$15)</f>
        <v>0</v>
      </c>
      <c r="F79" s="21">
        <f t="shared" ref="F79:F110" si="17">SUM(D79:E79)</f>
        <v>0</v>
      </c>
      <c r="H79" s="72">
        <f t="shared" ref="H79:H110" si="18">D79/D$187</f>
        <v>0</v>
      </c>
      <c r="I79" s="72">
        <f t="shared" ref="I79:I110" si="19">E79/E$187</f>
        <v>0</v>
      </c>
      <c r="J79" s="72">
        <f t="shared" ref="J79:J110" si="20">F79/F$187</f>
        <v>0</v>
      </c>
      <c r="L79" s="139"/>
      <c r="M79" s="5"/>
      <c r="N79" s="139"/>
      <c r="O79" s="5"/>
      <c r="P79" s="139"/>
    </row>
    <row r="80" spans="2:16" ht="15.6" x14ac:dyDescent="0.3">
      <c r="B80" s="28" t="s">
        <v>707</v>
      </c>
      <c r="D80" s="21">
        <f>COUNTIFS(Tunisia_ESPRIT!$X:$X,Analysis!$B80,Tunisia_ESPRIT!$DZ:$DZ,Analysis!D$31,Tunisia_ESPRIT!$EA:$EA,Analysis!$C$12,Tunisia_ESPRIT!$EB:$EB,Analysis!$C$13,Tunisia_ESPRIT!$EB:$EB,Analysis!$C$14,Tunisia_ESPRIT!$EH:$EH,Analysis!$C$15)</f>
        <v>0</v>
      </c>
      <c r="E80" s="21">
        <f>COUNTIFS(Tunisia_ESPRIT!$X:$X,Analysis!$B80,Tunisia_ESPRIT!$DZ:$DZ,Analysis!E$31,Tunisia_ESPRIT!$EA:$EA,Analysis!$C$12,Tunisia_ESPRIT!$EB:$EB,Analysis!$C$13,Tunisia_ESPRIT!$EB:$EB,Analysis!$C$14,Tunisia_ESPRIT!$EH:$EH,Analysis!$C$15)</f>
        <v>0</v>
      </c>
      <c r="F80" s="21">
        <f t="shared" si="17"/>
        <v>0</v>
      </c>
      <c r="H80" s="72">
        <f t="shared" si="18"/>
        <v>0</v>
      </c>
      <c r="I80" s="72">
        <f t="shared" si="19"/>
        <v>0</v>
      </c>
      <c r="J80" s="72">
        <f t="shared" si="20"/>
        <v>0</v>
      </c>
      <c r="L80" s="139"/>
      <c r="M80" s="5"/>
      <c r="N80" s="139"/>
      <c r="O80" s="5"/>
      <c r="P80" s="139"/>
    </row>
    <row r="81" spans="2:16" ht="15.6" x14ac:dyDescent="0.3">
      <c r="B81" s="28" t="s">
        <v>457</v>
      </c>
      <c r="D81" s="21">
        <f>COUNTIFS(Tunisia_ESPRIT!$X:$X,Analysis!$B81,Tunisia_ESPRIT!$DZ:$DZ,Analysis!D$31,Tunisia_ESPRIT!$EA:$EA,Analysis!$C$12,Tunisia_ESPRIT!$EB:$EB,Analysis!$C$13,Tunisia_ESPRIT!$EB:$EB,Analysis!$C$14,Tunisia_ESPRIT!$EH:$EH,Analysis!$C$15)</f>
        <v>5</v>
      </c>
      <c r="E81" s="21">
        <f>COUNTIFS(Tunisia_ESPRIT!$X:$X,Analysis!$B81,Tunisia_ESPRIT!$DZ:$DZ,Analysis!E$31,Tunisia_ESPRIT!$EA:$EA,Analysis!$C$12,Tunisia_ESPRIT!$EB:$EB,Analysis!$C$13,Tunisia_ESPRIT!$EB:$EB,Analysis!$C$14,Tunisia_ESPRIT!$EH:$EH,Analysis!$C$15)</f>
        <v>1</v>
      </c>
      <c r="F81" s="21">
        <f t="shared" si="17"/>
        <v>6</v>
      </c>
      <c r="H81" s="72">
        <f t="shared" si="18"/>
        <v>4.4642857142857144E-2</v>
      </c>
      <c r="I81" s="72">
        <f t="shared" si="19"/>
        <v>4.7619047619047616E-2</v>
      </c>
      <c r="J81" s="72">
        <f t="shared" si="20"/>
        <v>4.5112781954887216E-2</v>
      </c>
      <c r="L81" s="139"/>
      <c r="M81" s="5"/>
      <c r="N81" s="139"/>
      <c r="O81" s="5"/>
      <c r="P81" s="139"/>
    </row>
    <row r="82" spans="2:16" ht="15.6" x14ac:dyDescent="0.3">
      <c r="B82" s="28" t="s">
        <v>642</v>
      </c>
      <c r="D82" s="21">
        <f>COUNTIFS(Tunisia_ESPRIT!$X:$X,Analysis!$B82,Tunisia_ESPRIT!$DZ:$DZ,Analysis!D$31,Tunisia_ESPRIT!$EA:$EA,Analysis!$C$12,Tunisia_ESPRIT!$EB:$EB,Analysis!$C$13,Tunisia_ESPRIT!$EB:$EB,Analysis!$C$14,Tunisia_ESPRIT!$EH:$EH,Analysis!$C$15)</f>
        <v>3</v>
      </c>
      <c r="E82" s="21">
        <f>COUNTIFS(Tunisia_ESPRIT!$X:$X,Analysis!$B82,Tunisia_ESPRIT!$DZ:$DZ,Analysis!E$31,Tunisia_ESPRIT!$EA:$EA,Analysis!$C$12,Tunisia_ESPRIT!$EB:$EB,Analysis!$C$13,Tunisia_ESPRIT!$EB:$EB,Analysis!$C$14,Tunisia_ESPRIT!$EH:$EH,Analysis!$C$15)</f>
        <v>0</v>
      </c>
      <c r="F82" s="21">
        <f t="shared" si="17"/>
        <v>3</v>
      </c>
      <c r="H82" s="72">
        <f t="shared" si="18"/>
        <v>2.6785714285714284E-2</v>
      </c>
      <c r="I82" s="72">
        <f t="shared" si="19"/>
        <v>0</v>
      </c>
      <c r="J82" s="72">
        <f t="shared" si="20"/>
        <v>2.2556390977443608E-2</v>
      </c>
      <c r="L82" s="139"/>
      <c r="M82" s="5"/>
      <c r="N82" s="139"/>
      <c r="O82" s="5"/>
      <c r="P82" s="139"/>
    </row>
    <row r="83" spans="2:16" ht="15.6" x14ac:dyDescent="0.3">
      <c r="B83" s="28" t="s">
        <v>323</v>
      </c>
      <c r="D83" s="21">
        <f>COUNTIFS(Tunisia_ESPRIT!$X:$X,Analysis!$B83,Tunisia_ESPRIT!$DZ:$DZ,Analysis!D$31,Tunisia_ESPRIT!$EA:$EA,Analysis!$C$12,Tunisia_ESPRIT!$EB:$EB,Analysis!$C$13,Tunisia_ESPRIT!$EB:$EB,Analysis!$C$14,Tunisia_ESPRIT!$EH:$EH,Analysis!$C$15)</f>
        <v>10</v>
      </c>
      <c r="E83" s="21">
        <f>COUNTIFS(Tunisia_ESPRIT!$X:$X,Analysis!$B83,Tunisia_ESPRIT!$DZ:$DZ,Analysis!E$31,Tunisia_ESPRIT!$EA:$EA,Analysis!$C$12,Tunisia_ESPRIT!$EB:$EB,Analysis!$C$13,Tunisia_ESPRIT!$EB:$EB,Analysis!$C$14,Tunisia_ESPRIT!$EH:$EH,Analysis!$C$15)</f>
        <v>2</v>
      </c>
      <c r="F83" s="21">
        <f t="shared" si="17"/>
        <v>12</v>
      </c>
      <c r="H83" s="72">
        <f t="shared" si="18"/>
        <v>8.9285714285714288E-2</v>
      </c>
      <c r="I83" s="72">
        <f t="shared" si="19"/>
        <v>9.5238095238095233E-2</v>
      </c>
      <c r="J83" s="72">
        <f t="shared" si="20"/>
        <v>9.0225563909774431E-2</v>
      </c>
      <c r="L83" s="139"/>
      <c r="M83" s="5"/>
      <c r="N83" s="139"/>
      <c r="O83" s="5"/>
      <c r="P83" s="139"/>
    </row>
    <row r="84" spans="2:16" ht="15.6" x14ac:dyDescent="0.3">
      <c r="B84" s="28" t="s">
        <v>708</v>
      </c>
      <c r="D84" s="21">
        <f>COUNTIFS(Tunisia_ESPRIT!$X:$X,Analysis!$B84,Tunisia_ESPRIT!$DZ:$DZ,Analysis!D$31,Tunisia_ESPRIT!$EA:$EA,Analysis!$C$12,Tunisia_ESPRIT!$EB:$EB,Analysis!$C$13,Tunisia_ESPRIT!$EB:$EB,Analysis!$C$14,Tunisia_ESPRIT!$EH:$EH,Analysis!$C$15)</f>
        <v>13</v>
      </c>
      <c r="E84" s="21">
        <f>COUNTIFS(Tunisia_ESPRIT!$X:$X,Analysis!$B84,Tunisia_ESPRIT!$DZ:$DZ,Analysis!E$31,Tunisia_ESPRIT!$EA:$EA,Analysis!$C$12,Tunisia_ESPRIT!$EB:$EB,Analysis!$C$13,Tunisia_ESPRIT!$EB:$EB,Analysis!$C$14,Tunisia_ESPRIT!$EH:$EH,Analysis!$C$15)</f>
        <v>5</v>
      </c>
      <c r="F84" s="21">
        <f t="shared" si="17"/>
        <v>18</v>
      </c>
      <c r="H84" s="72">
        <f t="shared" si="18"/>
        <v>0.11607142857142858</v>
      </c>
      <c r="I84" s="72">
        <f t="shared" si="19"/>
        <v>0.23809523809523808</v>
      </c>
      <c r="J84" s="72">
        <f t="shared" si="20"/>
        <v>0.13533834586466165</v>
      </c>
      <c r="L84" s="139"/>
      <c r="M84" s="5"/>
      <c r="N84" s="139"/>
      <c r="O84" s="5"/>
      <c r="P84" s="139"/>
    </row>
    <row r="85" spans="2:16" ht="15.6" x14ac:dyDescent="0.3">
      <c r="B85" s="28" t="s">
        <v>709</v>
      </c>
      <c r="D85" s="21">
        <f>COUNTIFS(Tunisia_ESPRIT!$X:$X,Analysis!$B85,Tunisia_ESPRIT!$DZ:$DZ,Analysis!D$31,Tunisia_ESPRIT!$EA:$EA,Analysis!$C$12,Tunisia_ESPRIT!$EB:$EB,Analysis!$C$13,Tunisia_ESPRIT!$EB:$EB,Analysis!$C$14,Tunisia_ESPRIT!$EH:$EH,Analysis!$C$15)</f>
        <v>0</v>
      </c>
      <c r="E85" s="21">
        <f>COUNTIFS(Tunisia_ESPRIT!$X:$X,Analysis!$B85,Tunisia_ESPRIT!$DZ:$DZ,Analysis!E$31,Tunisia_ESPRIT!$EA:$EA,Analysis!$C$12,Tunisia_ESPRIT!$EB:$EB,Analysis!$C$13,Tunisia_ESPRIT!$EB:$EB,Analysis!$C$14,Tunisia_ESPRIT!$EH:$EH,Analysis!$C$15)</f>
        <v>0</v>
      </c>
      <c r="F85" s="21">
        <f t="shared" si="17"/>
        <v>0</v>
      </c>
      <c r="H85" s="72">
        <f t="shared" si="18"/>
        <v>0</v>
      </c>
      <c r="I85" s="72">
        <f t="shared" si="19"/>
        <v>0</v>
      </c>
      <c r="J85" s="72">
        <f t="shared" si="20"/>
        <v>0</v>
      </c>
      <c r="L85" s="139"/>
      <c r="M85" s="5"/>
      <c r="N85" s="139"/>
      <c r="O85" s="5"/>
      <c r="P85" s="139"/>
    </row>
    <row r="86" spans="2:16" ht="15.6" x14ac:dyDescent="0.3">
      <c r="B86" s="28" t="s">
        <v>710</v>
      </c>
      <c r="D86" s="21">
        <f>COUNTIFS(Tunisia_ESPRIT!$X:$X,Analysis!$B86,Tunisia_ESPRIT!$DZ:$DZ,Analysis!D$31,Tunisia_ESPRIT!$EA:$EA,Analysis!$C$12,Tunisia_ESPRIT!$EB:$EB,Analysis!$C$13,Tunisia_ESPRIT!$EB:$EB,Analysis!$C$14,Tunisia_ESPRIT!$EH:$EH,Analysis!$C$15)</f>
        <v>0</v>
      </c>
      <c r="E86" s="21">
        <f>COUNTIFS(Tunisia_ESPRIT!$X:$X,Analysis!$B86,Tunisia_ESPRIT!$DZ:$DZ,Analysis!E$31,Tunisia_ESPRIT!$EA:$EA,Analysis!$C$12,Tunisia_ESPRIT!$EB:$EB,Analysis!$C$13,Tunisia_ESPRIT!$EB:$EB,Analysis!$C$14,Tunisia_ESPRIT!$EH:$EH,Analysis!$C$15)</f>
        <v>0</v>
      </c>
      <c r="F86" s="21">
        <f t="shared" si="17"/>
        <v>0</v>
      </c>
      <c r="H86" s="72">
        <f t="shared" si="18"/>
        <v>0</v>
      </c>
      <c r="I86" s="72">
        <f t="shared" si="19"/>
        <v>0</v>
      </c>
      <c r="J86" s="72">
        <f t="shared" si="20"/>
        <v>0</v>
      </c>
      <c r="L86" s="139"/>
      <c r="M86" s="5"/>
      <c r="N86" s="139"/>
      <c r="O86" s="5"/>
      <c r="P86" s="139"/>
    </row>
    <row r="87" spans="2:16" ht="15.6" x14ac:dyDescent="0.3">
      <c r="B87" s="28" t="s">
        <v>711</v>
      </c>
      <c r="D87" s="21">
        <f>COUNTIFS(Tunisia_ESPRIT!$X:$X,Analysis!$B87,Tunisia_ESPRIT!$DZ:$DZ,Analysis!D$31,Tunisia_ESPRIT!$EA:$EA,Analysis!$C$12,Tunisia_ESPRIT!$EB:$EB,Analysis!$C$13,Tunisia_ESPRIT!$EB:$EB,Analysis!$C$14,Tunisia_ESPRIT!$EH:$EH,Analysis!$C$15)</f>
        <v>0</v>
      </c>
      <c r="E87" s="21">
        <f>COUNTIFS(Tunisia_ESPRIT!$X:$X,Analysis!$B87,Tunisia_ESPRIT!$DZ:$DZ,Analysis!E$31,Tunisia_ESPRIT!$EA:$EA,Analysis!$C$12,Tunisia_ESPRIT!$EB:$EB,Analysis!$C$13,Tunisia_ESPRIT!$EB:$EB,Analysis!$C$14,Tunisia_ESPRIT!$EH:$EH,Analysis!$C$15)</f>
        <v>0</v>
      </c>
      <c r="F87" s="21">
        <f t="shared" si="17"/>
        <v>0</v>
      </c>
      <c r="H87" s="72">
        <f t="shared" si="18"/>
        <v>0</v>
      </c>
      <c r="I87" s="72">
        <f t="shared" si="19"/>
        <v>0</v>
      </c>
      <c r="J87" s="72">
        <f t="shared" si="20"/>
        <v>0</v>
      </c>
      <c r="L87" s="139"/>
      <c r="M87" s="5"/>
      <c r="N87" s="139"/>
      <c r="O87" s="5"/>
      <c r="P87" s="139"/>
    </row>
    <row r="88" spans="2:16" ht="15.6" x14ac:dyDescent="0.3">
      <c r="B88" s="28" t="s">
        <v>712</v>
      </c>
      <c r="D88" s="21">
        <f>COUNTIFS(Tunisia_ESPRIT!$X:$X,Analysis!$B88,Tunisia_ESPRIT!$DZ:$DZ,Analysis!D$31,Tunisia_ESPRIT!$EA:$EA,Analysis!$C$12,Tunisia_ESPRIT!$EB:$EB,Analysis!$C$13,Tunisia_ESPRIT!$EB:$EB,Analysis!$C$14,Tunisia_ESPRIT!$EH:$EH,Analysis!$C$15)</f>
        <v>4</v>
      </c>
      <c r="E88" s="21">
        <f>COUNTIFS(Tunisia_ESPRIT!$X:$X,Analysis!$B88,Tunisia_ESPRIT!$DZ:$DZ,Analysis!E$31,Tunisia_ESPRIT!$EA:$EA,Analysis!$C$12,Tunisia_ESPRIT!$EB:$EB,Analysis!$C$13,Tunisia_ESPRIT!$EB:$EB,Analysis!$C$14,Tunisia_ESPRIT!$EH:$EH,Analysis!$C$15)</f>
        <v>0</v>
      </c>
      <c r="F88" s="21">
        <f t="shared" si="17"/>
        <v>4</v>
      </c>
      <c r="H88" s="72">
        <f t="shared" si="18"/>
        <v>3.5714285714285712E-2</v>
      </c>
      <c r="I88" s="72">
        <f t="shared" si="19"/>
        <v>0</v>
      </c>
      <c r="J88" s="72">
        <f t="shared" si="20"/>
        <v>3.007518796992481E-2</v>
      </c>
      <c r="L88" s="139"/>
      <c r="M88" s="5"/>
      <c r="N88" s="139"/>
      <c r="O88" s="5"/>
      <c r="P88" s="139"/>
    </row>
    <row r="89" spans="2:16" ht="15.6" x14ac:dyDescent="0.3">
      <c r="B89" s="25" t="s">
        <v>566</v>
      </c>
      <c r="D89" s="21">
        <f>COUNTIFS(Tunisia_ESPRIT!$X:$X,Analysis!$B89,Tunisia_ESPRIT!$DZ:$DZ,Analysis!D$31,Tunisia_ESPRIT!$EA:$EA,Analysis!$C$12,Tunisia_ESPRIT!$EB:$EB,Analysis!$C$13,Tunisia_ESPRIT!$EB:$EB,Analysis!$C$14,Tunisia_ESPRIT!$EH:$EH,Analysis!$C$15)</f>
        <v>2</v>
      </c>
      <c r="E89" s="21">
        <f>COUNTIFS(Tunisia_ESPRIT!$X:$X,Analysis!$B89,Tunisia_ESPRIT!$DZ:$DZ,Analysis!E$31,Tunisia_ESPRIT!$EA:$EA,Analysis!$C$12,Tunisia_ESPRIT!$EB:$EB,Analysis!$C$13,Tunisia_ESPRIT!$EB:$EB,Analysis!$C$14,Tunisia_ESPRIT!$EH:$EH,Analysis!$C$15)</f>
        <v>1</v>
      </c>
      <c r="F89" s="21">
        <f t="shared" si="17"/>
        <v>3</v>
      </c>
      <c r="H89" s="72">
        <f t="shared" si="18"/>
        <v>1.7857142857142856E-2</v>
      </c>
      <c r="I89" s="72">
        <f t="shared" si="19"/>
        <v>4.7619047619047616E-2</v>
      </c>
      <c r="J89" s="72">
        <f t="shared" si="20"/>
        <v>2.2556390977443608E-2</v>
      </c>
      <c r="L89" s="139"/>
      <c r="M89" s="5"/>
      <c r="N89" s="139"/>
      <c r="O89" s="5"/>
      <c r="P89" s="139"/>
    </row>
    <row r="90" spans="2:16" ht="15.6" x14ac:dyDescent="0.3">
      <c r="B90" s="25" t="s">
        <v>580</v>
      </c>
      <c r="D90" s="21">
        <f>COUNTIFS(Tunisia_ESPRIT!$X:$X,Analysis!$B90,Tunisia_ESPRIT!$DZ:$DZ,Analysis!D$31,Tunisia_ESPRIT!$EA:$EA,Analysis!$C$12,Tunisia_ESPRIT!$EB:$EB,Analysis!$C$13,Tunisia_ESPRIT!$EB:$EB,Analysis!$C$14,Tunisia_ESPRIT!$EH:$EH,Analysis!$C$15)</f>
        <v>0</v>
      </c>
      <c r="E90" s="21">
        <f>COUNTIFS(Tunisia_ESPRIT!$X:$X,Analysis!$B90,Tunisia_ESPRIT!$DZ:$DZ,Analysis!E$31,Tunisia_ESPRIT!$EA:$EA,Analysis!$C$12,Tunisia_ESPRIT!$EB:$EB,Analysis!$C$13,Tunisia_ESPRIT!$EB:$EB,Analysis!$C$14,Tunisia_ESPRIT!$EH:$EH,Analysis!$C$15)</f>
        <v>0</v>
      </c>
      <c r="F90" s="21">
        <f t="shared" si="17"/>
        <v>0</v>
      </c>
      <c r="H90" s="72">
        <f t="shared" si="18"/>
        <v>0</v>
      </c>
      <c r="I90" s="72">
        <f t="shared" si="19"/>
        <v>0</v>
      </c>
      <c r="J90" s="72">
        <f t="shared" si="20"/>
        <v>0</v>
      </c>
      <c r="L90" s="139"/>
      <c r="M90" s="5"/>
      <c r="N90" s="139"/>
      <c r="O90" s="5"/>
      <c r="P90" s="139"/>
    </row>
    <row r="91" spans="2:16" ht="15.6" x14ac:dyDescent="0.3">
      <c r="B91" s="25" t="s">
        <v>435</v>
      </c>
      <c r="D91" s="21">
        <f>COUNTIFS(Tunisia_ESPRIT!$X:$X,Analysis!$B91,Tunisia_ESPRIT!$DZ:$DZ,Analysis!D$31,Tunisia_ESPRIT!$EA:$EA,Analysis!$C$12,Tunisia_ESPRIT!$EB:$EB,Analysis!$C$13,Tunisia_ESPRIT!$EB:$EB,Analysis!$C$14,Tunisia_ESPRIT!$EH:$EH,Analysis!$C$15)</f>
        <v>7</v>
      </c>
      <c r="E91" s="21">
        <f>COUNTIFS(Tunisia_ESPRIT!$X:$X,Analysis!$B91,Tunisia_ESPRIT!$DZ:$DZ,Analysis!E$31,Tunisia_ESPRIT!$EA:$EA,Analysis!$C$12,Tunisia_ESPRIT!$EB:$EB,Analysis!$C$13,Tunisia_ESPRIT!$EB:$EB,Analysis!$C$14,Tunisia_ESPRIT!$EH:$EH,Analysis!$C$15)</f>
        <v>1</v>
      </c>
      <c r="F91" s="21">
        <f t="shared" si="17"/>
        <v>8</v>
      </c>
      <c r="H91" s="72">
        <f t="shared" si="18"/>
        <v>6.25E-2</v>
      </c>
      <c r="I91" s="72">
        <f t="shared" si="19"/>
        <v>4.7619047619047616E-2</v>
      </c>
      <c r="J91" s="72">
        <f t="shared" si="20"/>
        <v>6.0150375939849621E-2</v>
      </c>
      <c r="L91" s="139"/>
      <c r="M91" s="5"/>
      <c r="N91" s="139"/>
      <c r="O91" s="5"/>
      <c r="P91" s="139"/>
    </row>
    <row r="92" spans="2:16" ht="15.6" x14ac:dyDescent="0.3">
      <c r="B92" s="25" t="s">
        <v>357</v>
      </c>
      <c r="D92" s="21">
        <f>COUNTIFS(Tunisia_ESPRIT!$X:$X,Analysis!$B92,Tunisia_ESPRIT!$DZ:$DZ,Analysis!D$31,Tunisia_ESPRIT!$EA:$EA,Analysis!$C$12,Tunisia_ESPRIT!$EB:$EB,Analysis!$C$13,Tunisia_ESPRIT!$EB:$EB,Analysis!$C$14,Tunisia_ESPRIT!$EH:$EH,Analysis!$C$15)</f>
        <v>2</v>
      </c>
      <c r="E92" s="21">
        <f>COUNTIFS(Tunisia_ESPRIT!$X:$X,Analysis!$B92,Tunisia_ESPRIT!$DZ:$DZ,Analysis!E$31,Tunisia_ESPRIT!$EA:$EA,Analysis!$C$12,Tunisia_ESPRIT!$EB:$EB,Analysis!$C$13,Tunisia_ESPRIT!$EB:$EB,Analysis!$C$14,Tunisia_ESPRIT!$EH:$EH,Analysis!$C$15)</f>
        <v>0</v>
      </c>
      <c r="F92" s="21">
        <f t="shared" si="17"/>
        <v>2</v>
      </c>
      <c r="H92" s="72">
        <f t="shared" si="18"/>
        <v>1.7857142857142856E-2</v>
      </c>
      <c r="I92" s="72">
        <f t="shared" si="19"/>
        <v>0</v>
      </c>
      <c r="J92" s="72">
        <f t="shared" si="20"/>
        <v>1.5037593984962405E-2</v>
      </c>
      <c r="L92" s="139"/>
      <c r="M92" s="5"/>
      <c r="N92" s="139"/>
      <c r="O92" s="5"/>
      <c r="P92" s="139"/>
    </row>
    <row r="93" spans="2:16" ht="15.6" x14ac:dyDescent="0.3">
      <c r="B93" s="25" t="s">
        <v>713</v>
      </c>
      <c r="D93" s="21">
        <f>COUNTIFS(Tunisia_ESPRIT!$X:$X,Analysis!$B93,Tunisia_ESPRIT!$DZ:$DZ,Analysis!D$31,Tunisia_ESPRIT!$EA:$EA,Analysis!$C$12,Tunisia_ESPRIT!$EB:$EB,Analysis!$C$13,Tunisia_ESPRIT!$EB:$EB,Analysis!$C$14,Tunisia_ESPRIT!$EH:$EH,Analysis!$C$15)</f>
        <v>3</v>
      </c>
      <c r="E93" s="21">
        <f>COUNTIFS(Tunisia_ESPRIT!$X:$X,Analysis!$B93,Tunisia_ESPRIT!$DZ:$DZ,Analysis!E$31,Tunisia_ESPRIT!$EA:$EA,Analysis!$C$12,Tunisia_ESPRIT!$EB:$EB,Analysis!$C$13,Tunisia_ESPRIT!$EB:$EB,Analysis!$C$14,Tunisia_ESPRIT!$EH:$EH,Analysis!$C$15)</f>
        <v>1</v>
      </c>
      <c r="F93" s="21">
        <f t="shared" si="17"/>
        <v>4</v>
      </c>
      <c r="H93" s="72">
        <f t="shared" si="18"/>
        <v>2.6785714285714284E-2</v>
      </c>
      <c r="I93" s="72">
        <f t="shared" si="19"/>
        <v>4.7619047619047616E-2</v>
      </c>
      <c r="J93" s="72">
        <f t="shared" si="20"/>
        <v>3.007518796992481E-2</v>
      </c>
      <c r="L93" s="139"/>
      <c r="M93" s="5"/>
      <c r="N93" s="139"/>
      <c r="O93" s="5"/>
      <c r="P93" s="139"/>
    </row>
    <row r="94" spans="2:16" ht="15.6" x14ac:dyDescent="0.3">
      <c r="B94" s="25" t="s">
        <v>412</v>
      </c>
      <c r="D94" s="21">
        <f>COUNTIFS(Tunisia_ESPRIT!$X:$X,Analysis!$B94,Tunisia_ESPRIT!$DZ:$DZ,Analysis!D$31,Tunisia_ESPRIT!$EA:$EA,Analysis!$C$12,Tunisia_ESPRIT!$EB:$EB,Analysis!$C$13,Tunisia_ESPRIT!$EB:$EB,Analysis!$C$14,Tunisia_ESPRIT!$EH:$EH,Analysis!$C$15)</f>
        <v>0</v>
      </c>
      <c r="E94" s="21">
        <f>COUNTIFS(Tunisia_ESPRIT!$X:$X,Analysis!$B94,Tunisia_ESPRIT!$DZ:$DZ,Analysis!E$31,Tunisia_ESPRIT!$EA:$EA,Analysis!$C$12,Tunisia_ESPRIT!$EB:$EB,Analysis!$C$13,Tunisia_ESPRIT!$EB:$EB,Analysis!$C$14,Tunisia_ESPRIT!$EH:$EH,Analysis!$C$15)</f>
        <v>0</v>
      </c>
      <c r="F94" s="21">
        <f t="shared" si="17"/>
        <v>0</v>
      </c>
      <c r="H94" s="72">
        <f t="shared" si="18"/>
        <v>0</v>
      </c>
      <c r="I94" s="72">
        <f t="shared" si="19"/>
        <v>0</v>
      </c>
      <c r="J94" s="72">
        <f t="shared" si="20"/>
        <v>0</v>
      </c>
      <c r="L94" s="139"/>
      <c r="M94" s="5"/>
      <c r="N94" s="139"/>
      <c r="O94" s="5"/>
      <c r="P94" s="139"/>
    </row>
    <row r="95" spans="2:16" ht="15.6" x14ac:dyDescent="0.3">
      <c r="B95" s="25" t="s">
        <v>659</v>
      </c>
      <c r="D95" s="21">
        <f>COUNTIFS(Tunisia_ESPRIT!$X:$X,Analysis!$B95,Tunisia_ESPRIT!$DZ:$DZ,Analysis!D$31,Tunisia_ESPRIT!$EA:$EA,Analysis!$C$12,Tunisia_ESPRIT!$EB:$EB,Analysis!$C$13,Tunisia_ESPRIT!$EB:$EB,Analysis!$C$14,Tunisia_ESPRIT!$EH:$EH,Analysis!$C$15)</f>
        <v>0</v>
      </c>
      <c r="E95" s="21">
        <f>COUNTIFS(Tunisia_ESPRIT!$X:$X,Analysis!$B95,Tunisia_ESPRIT!$DZ:$DZ,Analysis!E$31,Tunisia_ESPRIT!$EA:$EA,Analysis!$C$12,Tunisia_ESPRIT!$EB:$EB,Analysis!$C$13,Tunisia_ESPRIT!$EB:$EB,Analysis!$C$14,Tunisia_ESPRIT!$EH:$EH,Analysis!$C$15)</f>
        <v>0</v>
      </c>
      <c r="F95" s="21">
        <f t="shared" si="17"/>
        <v>0</v>
      </c>
      <c r="H95" s="72">
        <f t="shared" si="18"/>
        <v>0</v>
      </c>
      <c r="I95" s="72">
        <f t="shared" si="19"/>
        <v>0</v>
      </c>
      <c r="J95" s="72">
        <f t="shared" si="20"/>
        <v>0</v>
      </c>
      <c r="L95" s="139"/>
      <c r="M95" s="5"/>
      <c r="N95" s="139"/>
      <c r="O95" s="5"/>
      <c r="P95" s="139"/>
    </row>
    <row r="96" spans="2:16" ht="15.6" x14ac:dyDescent="0.3">
      <c r="B96" s="25" t="s">
        <v>274</v>
      </c>
      <c r="D96" s="21">
        <f>COUNTIFS(Tunisia_ESPRIT!$X:$X,Analysis!$B96,Tunisia_ESPRIT!$DZ:$DZ,Analysis!D$31,Tunisia_ESPRIT!$EA:$EA,Analysis!$C$12,Tunisia_ESPRIT!$EB:$EB,Analysis!$C$13,Tunisia_ESPRIT!$EB:$EB,Analysis!$C$14,Tunisia_ESPRIT!$EH:$EH,Analysis!$C$15)</f>
        <v>6</v>
      </c>
      <c r="E96" s="21">
        <f>COUNTIFS(Tunisia_ESPRIT!$X:$X,Analysis!$B96,Tunisia_ESPRIT!$DZ:$DZ,Analysis!E$31,Tunisia_ESPRIT!$EA:$EA,Analysis!$C$12,Tunisia_ESPRIT!$EB:$EB,Analysis!$C$13,Tunisia_ESPRIT!$EB:$EB,Analysis!$C$14,Tunisia_ESPRIT!$EH:$EH,Analysis!$C$15)</f>
        <v>0</v>
      </c>
      <c r="F96" s="21">
        <f t="shared" si="17"/>
        <v>6</v>
      </c>
      <c r="H96" s="72">
        <f t="shared" si="18"/>
        <v>5.3571428571428568E-2</v>
      </c>
      <c r="I96" s="72">
        <f t="shared" si="19"/>
        <v>0</v>
      </c>
      <c r="J96" s="72">
        <f t="shared" si="20"/>
        <v>4.5112781954887216E-2</v>
      </c>
      <c r="L96" s="139"/>
      <c r="M96" s="5"/>
      <c r="N96" s="139"/>
      <c r="O96" s="5"/>
      <c r="P96" s="139"/>
    </row>
    <row r="97" spans="2:16" ht="15.6" x14ac:dyDescent="0.3">
      <c r="B97" s="25" t="s">
        <v>513</v>
      </c>
      <c r="D97" s="21">
        <f>COUNTIFS(Tunisia_ESPRIT!$X:$X,Analysis!$B97,Tunisia_ESPRIT!$DZ:$DZ,Analysis!D$31,Tunisia_ESPRIT!$EA:$EA,Analysis!$C$12,Tunisia_ESPRIT!$EB:$EB,Analysis!$C$13,Tunisia_ESPRIT!$EB:$EB,Analysis!$C$14,Tunisia_ESPRIT!$EH:$EH,Analysis!$C$15)</f>
        <v>0</v>
      </c>
      <c r="E97" s="21">
        <f>COUNTIFS(Tunisia_ESPRIT!$X:$X,Analysis!$B97,Tunisia_ESPRIT!$DZ:$DZ,Analysis!E$31,Tunisia_ESPRIT!$EA:$EA,Analysis!$C$12,Tunisia_ESPRIT!$EB:$EB,Analysis!$C$13,Tunisia_ESPRIT!$EB:$EB,Analysis!$C$14,Tunisia_ESPRIT!$EH:$EH,Analysis!$C$15)</f>
        <v>0</v>
      </c>
      <c r="F97" s="21">
        <f t="shared" si="17"/>
        <v>0</v>
      </c>
      <c r="H97" s="72">
        <f t="shared" si="18"/>
        <v>0</v>
      </c>
      <c r="I97" s="72">
        <f t="shared" si="19"/>
        <v>0</v>
      </c>
      <c r="J97" s="72">
        <f t="shared" si="20"/>
        <v>0</v>
      </c>
      <c r="L97" s="139"/>
      <c r="M97" s="5"/>
      <c r="N97" s="139"/>
      <c r="O97" s="5"/>
      <c r="P97" s="139"/>
    </row>
    <row r="98" spans="2:16" ht="15.6" x14ac:dyDescent="0.3">
      <c r="B98" s="25" t="s">
        <v>714</v>
      </c>
      <c r="D98" s="21">
        <f>COUNTIFS(Tunisia_ESPRIT!$X:$X,Analysis!$B98,Tunisia_ESPRIT!$DZ:$DZ,Analysis!D$31,Tunisia_ESPRIT!$EA:$EA,Analysis!$C$12,Tunisia_ESPRIT!$EB:$EB,Analysis!$C$13,Tunisia_ESPRIT!$EB:$EB,Analysis!$C$14,Tunisia_ESPRIT!$EH:$EH,Analysis!$C$15)</f>
        <v>2</v>
      </c>
      <c r="E98" s="21">
        <f>COUNTIFS(Tunisia_ESPRIT!$X:$X,Analysis!$B98,Tunisia_ESPRIT!$DZ:$DZ,Analysis!E$31,Tunisia_ESPRIT!$EA:$EA,Analysis!$C$12,Tunisia_ESPRIT!$EB:$EB,Analysis!$C$13,Tunisia_ESPRIT!$EB:$EB,Analysis!$C$14,Tunisia_ESPRIT!$EH:$EH,Analysis!$C$15)</f>
        <v>0</v>
      </c>
      <c r="F98" s="21">
        <f t="shared" si="17"/>
        <v>2</v>
      </c>
      <c r="H98" s="72">
        <f t="shared" si="18"/>
        <v>1.7857142857142856E-2</v>
      </c>
      <c r="I98" s="72">
        <f t="shared" si="19"/>
        <v>0</v>
      </c>
      <c r="J98" s="72">
        <f t="shared" si="20"/>
        <v>1.5037593984962405E-2</v>
      </c>
      <c r="L98" s="139"/>
      <c r="M98" s="5"/>
      <c r="N98" s="139"/>
      <c r="O98" s="5"/>
      <c r="P98" s="139"/>
    </row>
    <row r="99" spans="2:16" ht="15.6" x14ac:dyDescent="0.3">
      <c r="B99" s="25" t="s">
        <v>467</v>
      </c>
      <c r="D99" s="21">
        <f>COUNTIFS(Tunisia_ESPRIT!$X:$X,Analysis!$B99,Tunisia_ESPRIT!$DZ:$DZ,Analysis!D$31,Tunisia_ESPRIT!$EA:$EA,Analysis!$C$12,Tunisia_ESPRIT!$EB:$EB,Analysis!$C$13,Tunisia_ESPRIT!$EB:$EB,Analysis!$C$14,Tunisia_ESPRIT!$EH:$EH,Analysis!$C$15)</f>
        <v>1</v>
      </c>
      <c r="E99" s="21">
        <f>COUNTIFS(Tunisia_ESPRIT!$X:$X,Analysis!$B99,Tunisia_ESPRIT!$DZ:$DZ,Analysis!E$31,Tunisia_ESPRIT!$EA:$EA,Analysis!$C$12,Tunisia_ESPRIT!$EB:$EB,Analysis!$C$13,Tunisia_ESPRIT!$EB:$EB,Analysis!$C$14,Tunisia_ESPRIT!$EH:$EH,Analysis!$C$15)</f>
        <v>0</v>
      </c>
      <c r="F99" s="21">
        <f t="shared" si="17"/>
        <v>1</v>
      </c>
      <c r="H99" s="72">
        <f t="shared" si="18"/>
        <v>8.9285714285714281E-3</v>
      </c>
      <c r="I99" s="72">
        <f t="shared" si="19"/>
        <v>0</v>
      </c>
      <c r="J99" s="72">
        <f t="shared" si="20"/>
        <v>7.5187969924812026E-3</v>
      </c>
      <c r="L99" s="139"/>
      <c r="M99" s="5"/>
      <c r="N99" s="139"/>
      <c r="O99" s="5"/>
      <c r="P99" s="139"/>
    </row>
    <row r="100" spans="2:16" ht="15.6" x14ac:dyDescent="0.3">
      <c r="B100" s="25" t="s">
        <v>715</v>
      </c>
      <c r="D100" s="21">
        <f>COUNTIFS(Tunisia_ESPRIT!$X:$X,Analysis!$B100,Tunisia_ESPRIT!$DZ:$DZ,Analysis!D$31,Tunisia_ESPRIT!$EA:$EA,Analysis!$C$12,Tunisia_ESPRIT!$EB:$EB,Analysis!$C$13,Tunisia_ESPRIT!$EB:$EB,Analysis!$C$14,Tunisia_ESPRIT!$EH:$EH,Analysis!$C$15)</f>
        <v>0</v>
      </c>
      <c r="E100" s="21">
        <f>COUNTIFS(Tunisia_ESPRIT!$X:$X,Analysis!$B100,Tunisia_ESPRIT!$DZ:$DZ,Analysis!E$31,Tunisia_ESPRIT!$EA:$EA,Analysis!$C$12,Tunisia_ESPRIT!$EB:$EB,Analysis!$C$13,Tunisia_ESPRIT!$EB:$EB,Analysis!$C$14,Tunisia_ESPRIT!$EH:$EH,Analysis!$C$15)</f>
        <v>0</v>
      </c>
      <c r="F100" s="21">
        <f t="shared" si="17"/>
        <v>0</v>
      </c>
      <c r="H100" s="72">
        <f t="shared" si="18"/>
        <v>0</v>
      </c>
      <c r="I100" s="72">
        <f t="shared" si="19"/>
        <v>0</v>
      </c>
      <c r="J100" s="72">
        <f t="shared" si="20"/>
        <v>0</v>
      </c>
      <c r="L100" s="139"/>
      <c r="M100" s="5"/>
      <c r="N100" s="139"/>
      <c r="O100" s="5"/>
      <c r="P100" s="139"/>
    </row>
    <row r="101" spans="2:16" ht="15.6" x14ac:dyDescent="0.3">
      <c r="B101" s="25" t="s">
        <v>559</v>
      </c>
      <c r="D101" s="21">
        <f>COUNTIFS(Tunisia_ESPRIT!$X:$X,Analysis!$B101,Tunisia_ESPRIT!$DZ:$DZ,Analysis!D$31,Tunisia_ESPRIT!$EA:$EA,Analysis!$C$12,Tunisia_ESPRIT!$EB:$EB,Analysis!$C$13,Tunisia_ESPRIT!$EB:$EB,Analysis!$C$14,Tunisia_ESPRIT!$EH:$EH,Analysis!$C$15)</f>
        <v>0</v>
      </c>
      <c r="E101" s="21">
        <f>COUNTIFS(Tunisia_ESPRIT!$X:$X,Analysis!$B101,Tunisia_ESPRIT!$DZ:$DZ,Analysis!E$31,Tunisia_ESPRIT!$EA:$EA,Analysis!$C$12,Tunisia_ESPRIT!$EB:$EB,Analysis!$C$13,Tunisia_ESPRIT!$EB:$EB,Analysis!$C$14,Tunisia_ESPRIT!$EH:$EH,Analysis!$C$15)</f>
        <v>0</v>
      </c>
      <c r="F101" s="21">
        <f t="shared" si="17"/>
        <v>0</v>
      </c>
      <c r="H101" s="72">
        <f t="shared" si="18"/>
        <v>0</v>
      </c>
      <c r="I101" s="72">
        <f t="shared" si="19"/>
        <v>0</v>
      </c>
      <c r="J101" s="72">
        <f t="shared" si="20"/>
        <v>0</v>
      </c>
      <c r="L101" s="139"/>
      <c r="M101" s="5"/>
      <c r="N101" s="139"/>
      <c r="O101" s="5"/>
      <c r="P101" s="139"/>
    </row>
    <row r="102" spans="2:16" ht="15.6" x14ac:dyDescent="0.3">
      <c r="B102" s="25" t="s">
        <v>716</v>
      </c>
      <c r="D102" s="21">
        <f>COUNTIFS(Tunisia_ESPRIT!$X:$X,Analysis!$B102,Tunisia_ESPRIT!$DZ:$DZ,Analysis!D$31,Tunisia_ESPRIT!$EA:$EA,Analysis!$C$12,Tunisia_ESPRIT!$EB:$EB,Analysis!$C$13,Tunisia_ESPRIT!$EB:$EB,Analysis!$C$14,Tunisia_ESPRIT!$EH:$EH,Analysis!$C$15)</f>
        <v>0</v>
      </c>
      <c r="E102" s="21">
        <f>COUNTIFS(Tunisia_ESPRIT!$X:$X,Analysis!$B102,Tunisia_ESPRIT!$DZ:$DZ,Analysis!E$31,Tunisia_ESPRIT!$EA:$EA,Analysis!$C$12,Tunisia_ESPRIT!$EB:$EB,Analysis!$C$13,Tunisia_ESPRIT!$EB:$EB,Analysis!$C$14,Tunisia_ESPRIT!$EH:$EH,Analysis!$C$15)</f>
        <v>0</v>
      </c>
      <c r="F102" s="21">
        <f t="shared" si="17"/>
        <v>0</v>
      </c>
      <c r="H102" s="72">
        <f t="shared" si="18"/>
        <v>0</v>
      </c>
      <c r="I102" s="72">
        <f t="shared" si="19"/>
        <v>0</v>
      </c>
      <c r="J102" s="72">
        <f t="shared" si="20"/>
        <v>0</v>
      </c>
      <c r="L102" s="139"/>
      <c r="M102" s="5"/>
      <c r="N102" s="139"/>
      <c r="O102" s="5"/>
      <c r="P102" s="139"/>
    </row>
    <row r="103" spans="2:16" ht="15.6" x14ac:dyDescent="0.3">
      <c r="B103" s="25" t="s">
        <v>608</v>
      </c>
      <c r="D103" s="21">
        <f>COUNTIFS(Tunisia_ESPRIT!$X:$X,Analysis!$B103,Tunisia_ESPRIT!$DZ:$DZ,Analysis!D$31,Tunisia_ESPRIT!$EA:$EA,Analysis!$C$12,Tunisia_ESPRIT!$EB:$EB,Analysis!$C$13,Tunisia_ESPRIT!$EB:$EB,Analysis!$C$14,Tunisia_ESPRIT!$EH:$EH,Analysis!$C$15)</f>
        <v>0</v>
      </c>
      <c r="E103" s="21">
        <f>COUNTIFS(Tunisia_ESPRIT!$X:$X,Analysis!$B103,Tunisia_ESPRIT!$DZ:$DZ,Analysis!E$31,Tunisia_ESPRIT!$EA:$EA,Analysis!$C$12,Tunisia_ESPRIT!$EB:$EB,Analysis!$C$13,Tunisia_ESPRIT!$EB:$EB,Analysis!$C$14,Tunisia_ESPRIT!$EH:$EH,Analysis!$C$15)</f>
        <v>0</v>
      </c>
      <c r="F103" s="21">
        <f t="shared" si="17"/>
        <v>0</v>
      </c>
      <c r="H103" s="72">
        <f t="shared" si="18"/>
        <v>0</v>
      </c>
      <c r="I103" s="72">
        <f t="shared" si="19"/>
        <v>0</v>
      </c>
      <c r="J103" s="72">
        <f t="shared" si="20"/>
        <v>0</v>
      </c>
      <c r="L103" s="139"/>
      <c r="M103" s="5"/>
      <c r="N103" s="139"/>
      <c r="O103" s="5"/>
      <c r="P103" s="139"/>
    </row>
    <row r="104" spans="2:16" ht="15.6" x14ac:dyDescent="0.3">
      <c r="B104" s="25" t="s">
        <v>597</v>
      </c>
      <c r="D104" s="21">
        <f>COUNTIFS(Tunisia_ESPRIT!$X:$X,Analysis!$B104,Tunisia_ESPRIT!$DZ:$DZ,Analysis!D$31,Tunisia_ESPRIT!$EA:$EA,Analysis!$C$12,Tunisia_ESPRIT!$EB:$EB,Analysis!$C$13,Tunisia_ESPRIT!$EB:$EB,Analysis!$C$14,Tunisia_ESPRIT!$EH:$EH,Analysis!$C$15)</f>
        <v>3</v>
      </c>
      <c r="E104" s="21">
        <f>COUNTIFS(Tunisia_ESPRIT!$X:$X,Analysis!$B104,Tunisia_ESPRIT!$DZ:$DZ,Analysis!E$31,Tunisia_ESPRIT!$EA:$EA,Analysis!$C$12,Tunisia_ESPRIT!$EB:$EB,Analysis!$C$13,Tunisia_ESPRIT!$EB:$EB,Analysis!$C$14,Tunisia_ESPRIT!$EH:$EH,Analysis!$C$15)</f>
        <v>1</v>
      </c>
      <c r="F104" s="21">
        <f t="shared" si="17"/>
        <v>4</v>
      </c>
      <c r="H104" s="72">
        <f t="shared" si="18"/>
        <v>2.6785714285714284E-2</v>
      </c>
      <c r="I104" s="72">
        <f t="shared" si="19"/>
        <v>4.7619047619047616E-2</v>
      </c>
      <c r="J104" s="72">
        <f t="shared" si="20"/>
        <v>3.007518796992481E-2</v>
      </c>
      <c r="L104" s="139"/>
      <c r="M104" s="5"/>
      <c r="N104" s="139"/>
      <c r="O104" s="5"/>
      <c r="P104" s="139"/>
    </row>
    <row r="105" spans="2:16" ht="15.6" x14ac:dyDescent="0.3">
      <c r="B105" s="25" t="s">
        <v>431</v>
      </c>
      <c r="D105" s="21">
        <f>COUNTIFS(Tunisia_ESPRIT!$X:$X,Analysis!$B105,Tunisia_ESPRIT!$DZ:$DZ,Analysis!D$31,Tunisia_ESPRIT!$EA:$EA,Analysis!$C$12,Tunisia_ESPRIT!$EB:$EB,Analysis!$C$13,Tunisia_ESPRIT!$EB:$EB,Analysis!$C$14,Tunisia_ESPRIT!$EH:$EH,Analysis!$C$15)</f>
        <v>0</v>
      </c>
      <c r="E105" s="21">
        <f>COUNTIFS(Tunisia_ESPRIT!$X:$X,Analysis!$B105,Tunisia_ESPRIT!$DZ:$DZ,Analysis!E$31,Tunisia_ESPRIT!$EA:$EA,Analysis!$C$12,Tunisia_ESPRIT!$EB:$EB,Analysis!$C$13,Tunisia_ESPRIT!$EB:$EB,Analysis!$C$14,Tunisia_ESPRIT!$EH:$EH,Analysis!$C$15)</f>
        <v>0</v>
      </c>
      <c r="F105" s="21">
        <f t="shared" si="17"/>
        <v>0</v>
      </c>
      <c r="H105" s="72">
        <f t="shared" si="18"/>
        <v>0</v>
      </c>
      <c r="I105" s="72">
        <f t="shared" si="19"/>
        <v>0</v>
      </c>
      <c r="J105" s="72">
        <f t="shared" si="20"/>
        <v>0</v>
      </c>
      <c r="L105" s="139"/>
      <c r="M105" s="5"/>
      <c r="N105" s="139"/>
      <c r="O105" s="5"/>
      <c r="P105" s="139"/>
    </row>
    <row r="106" spans="2:16" ht="15.6" x14ac:dyDescent="0.3">
      <c r="B106" s="25" t="s">
        <v>571</v>
      </c>
      <c r="D106" s="21">
        <f>COUNTIFS(Tunisia_ESPRIT!$X:$X,Analysis!$B106,Tunisia_ESPRIT!$DZ:$DZ,Analysis!D$31,Tunisia_ESPRIT!$EA:$EA,Analysis!$C$12,Tunisia_ESPRIT!$EB:$EB,Analysis!$C$13,Tunisia_ESPRIT!$EB:$EB,Analysis!$C$14,Tunisia_ESPRIT!$EH:$EH,Analysis!$C$15)</f>
        <v>3</v>
      </c>
      <c r="E106" s="21">
        <f>COUNTIFS(Tunisia_ESPRIT!$X:$X,Analysis!$B106,Tunisia_ESPRIT!$DZ:$DZ,Analysis!E$31,Tunisia_ESPRIT!$EA:$EA,Analysis!$C$12,Tunisia_ESPRIT!$EB:$EB,Analysis!$C$13,Tunisia_ESPRIT!$EB:$EB,Analysis!$C$14,Tunisia_ESPRIT!$EH:$EH,Analysis!$C$15)</f>
        <v>0</v>
      </c>
      <c r="F106" s="21">
        <f t="shared" si="17"/>
        <v>3</v>
      </c>
      <c r="H106" s="72">
        <f t="shared" si="18"/>
        <v>2.6785714285714284E-2</v>
      </c>
      <c r="I106" s="72">
        <f t="shared" si="19"/>
        <v>0</v>
      </c>
      <c r="J106" s="72">
        <f t="shared" si="20"/>
        <v>2.2556390977443608E-2</v>
      </c>
      <c r="L106" s="139"/>
      <c r="M106" s="5"/>
      <c r="N106" s="139"/>
      <c r="O106" s="5"/>
      <c r="P106" s="139"/>
    </row>
    <row r="107" spans="2:16" ht="15.6" x14ac:dyDescent="0.3">
      <c r="B107" s="25" t="s">
        <v>542</v>
      </c>
      <c r="D107" s="21">
        <f>COUNTIFS(Tunisia_ESPRIT!$X:$X,Analysis!$B107,Tunisia_ESPRIT!$DZ:$DZ,Analysis!D$31,Tunisia_ESPRIT!$EA:$EA,Analysis!$C$12,Tunisia_ESPRIT!$EB:$EB,Analysis!$C$13,Tunisia_ESPRIT!$EB:$EB,Analysis!$C$14,Tunisia_ESPRIT!$EH:$EH,Analysis!$C$15)</f>
        <v>1</v>
      </c>
      <c r="E107" s="21">
        <f>COUNTIFS(Tunisia_ESPRIT!$X:$X,Analysis!$B107,Tunisia_ESPRIT!$DZ:$DZ,Analysis!E$31,Tunisia_ESPRIT!$EA:$EA,Analysis!$C$12,Tunisia_ESPRIT!$EB:$EB,Analysis!$C$13,Tunisia_ESPRIT!$EB:$EB,Analysis!$C$14,Tunisia_ESPRIT!$EH:$EH,Analysis!$C$15)</f>
        <v>0</v>
      </c>
      <c r="F107" s="21">
        <f t="shared" si="17"/>
        <v>1</v>
      </c>
      <c r="H107" s="72">
        <f t="shared" si="18"/>
        <v>8.9285714285714281E-3</v>
      </c>
      <c r="I107" s="72">
        <f t="shared" si="19"/>
        <v>0</v>
      </c>
      <c r="J107" s="72">
        <f t="shared" si="20"/>
        <v>7.5187969924812026E-3</v>
      </c>
      <c r="L107" s="139"/>
      <c r="M107" s="5"/>
      <c r="N107" s="139"/>
      <c r="O107" s="5"/>
      <c r="P107" s="139"/>
    </row>
    <row r="108" spans="2:16" ht="15.6" x14ac:dyDescent="0.3">
      <c r="B108" s="25" t="s">
        <v>289</v>
      </c>
      <c r="D108" s="21">
        <f>COUNTIFS(Tunisia_ESPRIT!$X:$X,Analysis!$B108,Tunisia_ESPRIT!$DZ:$DZ,Analysis!D$31,Tunisia_ESPRIT!$EA:$EA,Analysis!$C$12,Tunisia_ESPRIT!$EB:$EB,Analysis!$C$13,Tunisia_ESPRIT!$EB:$EB,Analysis!$C$14,Tunisia_ESPRIT!$EH:$EH,Analysis!$C$15)</f>
        <v>0</v>
      </c>
      <c r="E108" s="21">
        <f>COUNTIFS(Tunisia_ESPRIT!$X:$X,Analysis!$B108,Tunisia_ESPRIT!$DZ:$DZ,Analysis!E$31,Tunisia_ESPRIT!$EA:$EA,Analysis!$C$12,Tunisia_ESPRIT!$EB:$EB,Analysis!$C$13,Tunisia_ESPRIT!$EB:$EB,Analysis!$C$14,Tunisia_ESPRIT!$EH:$EH,Analysis!$C$15)</f>
        <v>1</v>
      </c>
      <c r="F108" s="21">
        <f t="shared" si="17"/>
        <v>1</v>
      </c>
      <c r="H108" s="72">
        <f t="shared" si="18"/>
        <v>0</v>
      </c>
      <c r="I108" s="72">
        <f t="shared" si="19"/>
        <v>4.7619047619047616E-2</v>
      </c>
      <c r="J108" s="72">
        <f t="shared" si="20"/>
        <v>7.5187969924812026E-3</v>
      </c>
      <c r="L108" s="139"/>
      <c r="M108" s="5"/>
      <c r="N108" s="139"/>
      <c r="O108" s="5"/>
      <c r="P108" s="139"/>
    </row>
    <row r="109" spans="2:16" ht="15.6" x14ac:dyDescent="0.3">
      <c r="B109" s="25" t="s">
        <v>650</v>
      </c>
      <c r="D109" s="21">
        <f>COUNTIFS(Tunisia_ESPRIT!$X:$X,Analysis!$B109,Tunisia_ESPRIT!$DZ:$DZ,Analysis!D$31,Tunisia_ESPRIT!$EA:$EA,Analysis!$C$12,Tunisia_ESPRIT!$EB:$EB,Analysis!$C$13,Tunisia_ESPRIT!$EB:$EB,Analysis!$C$14,Tunisia_ESPRIT!$EH:$EH,Analysis!$C$15)</f>
        <v>1</v>
      </c>
      <c r="E109" s="21">
        <f>COUNTIFS(Tunisia_ESPRIT!$X:$X,Analysis!$B109,Tunisia_ESPRIT!$DZ:$DZ,Analysis!E$31,Tunisia_ESPRIT!$EA:$EA,Analysis!$C$12,Tunisia_ESPRIT!$EB:$EB,Analysis!$C$13,Tunisia_ESPRIT!$EB:$EB,Analysis!$C$14,Tunisia_ESPRIT!$EH:$EH,Analysis!$C$15)</f>
        <v>0</v>
      </c>
      <c r="F109" s="21">
        <f t="shared" si="17"/>
        <v>1</v>
      </c>
      <c r="H109" s="72">
        <f t="shared" si="18"/>
        <v>8.9285714285714281E-3</v>
      </c>
      <c r="I109" s="72">
        <f t="shared" si="19"/>
        <v>0</v>
      </c>
      <c r="J109" s="72">
        <f t="shared" si="20"/>
        <v>7.5187969924812026E-3</v>
      </c>
      <c r="L109" s="139"/>
      <c r="M109" s="5"/>
      <c r="N109" s="139"/>
      <c r="O109" s="5"/>
      <c r="P109" s="139"/>
    </row>
    <row r="110" spans="2:16" ht="15.6" x14ac:dyDescent="0.3">
      <c r="B110" s="25" t="s">
        <v>717</v>
      </c>
      <c r="D110" s="21">
        <f>COUNTIFS(Tunisia_ESPRIT!$X:$X,Analysis!$B110,Tunisia_ESPRIT!$DZ:$DZ,Analysis!D$31,Tunisia_ESPRIT!$EA:$EA,Analysis!$C$12,Tunisia_ESPRIT!$EB:$EB,Analysis!$C$13,Tunisia_ESPRIT!$EB:$EB,Analysis!$C$14,Tunisia_ESPRIT!$EH:$EH,Analysis!$C$15)</f>
        <v>2</v>
      </c>
      <c r="E110" s="21">
        <f>COUNTIFS(Tunisia_ESPRIT!$X:$X,Analysis!$B110,Tunisia_ESPRIT!$DZ:$DZ,Analysis!E$31,Tunisia_ESPRIT!$EA:$EA,Analysis!$C$12,Tunisia_ESPRIT!$EB:$EB,Analysis!$C$13,Tunisia_ESPRIT!$EB:$EB,Analysis!$C$14,Tunisia_ESPRIT!$EH:$EH,Analysis!$C$15)</f>
        <v>0</v>
      </c>
      <c r="F110" s="21">
        <f t="shared" si="17"/>
        <v>2</v>
      </c>
      <c r="H110" s="72">
        <f t="shared" si="18"/>
        <v>1.7857142857142856E-2</v>
      </c>
      <c r="I110" s="72">
        <f t="shared" si="19"/>
        <v>0</v>
      </c>
      <c r="J110" s="72">
        <f t="shared" si="20"/>
        <v>1.5037593984962405E-2</v>
      </c>
      <c r="L110" s="139"/>
      <c r="M110" s="5"/>
      <c r="N110" s="139"/>
      <c r="O110" s="5"/>
      <c r="P110" s="139"/>
    </row>
    <row r="111" spans="2:16" ht="15.6" x14ac:dyDescent="0.3">
      <c r="B111" s="25" t="s">
        <v>629</v>
      </c>
      <c r="D111" s="21">
        <f>COUNTIFS(Tunisia_ESPRIT!$X:$X,Analysis!$B111,Tunisia_ESPRIT!$DZ:$DZ,Analysis!D$31,Tunisia_ESPRIT!$EA:$EA,Analysis!$C$12,Tunisia_ESPRIT!$EB:$EB,Analysis!$C$13,Tunisia_ESPRIT!$EB:$EB,Analysis!$C$14,Tunisia_ESPRIT!$EH:$EH,Analysis!$C$15)</f>
        <v>2</v>
      </c>
      <c r="E111" s="21">
        <f>COUNTIFS(Tunisia_ESPRIT!$X:$X,Analysis!$B111,Tunisia_ESPRIT!$DZ:$DZ,Analysis!E$31,Tunisia_ESPRIT!$EA:$EA,Analysis!$C$12,Tunisia_ESPRIT!$EB:$EB,Analysis!$C$13,Tunisia_ESPRIT!$EB:$EB,Analysis!$C$14,Tunisia_ESPRIT!$EH:$EH,Analysis!$C$15)</f>
        <v>0</v>
      </c>
      <c r="F111" s="21">
        <f t="shared" ref="F111:F142" si="21">SUM(D111:E111)</f>
        <v>2</v>
      </c>
      <c r="H111" s="72">
        <f t="shared" ref="H111:H142" si="22">D111/D$187</f>
        <v>1.7857142857142856E-2</v>
      </c>
      <c r="I111" s="72">
        <f t="shared" ref="I111:I142" si="23">E111/E$187</f>
        <v>0</v>
      </c>
      <c r="J111" s="72">
        <f t="shared" ref="J111:J142" si="24">F111/F$187</f>
        <v>1.5037593984962405E-2</v>
      </c>
      <c r="L111" s="139"/>
      <c r="M111" s="5"/>
      <c r="N111" s="139"/>
      <c r="O111" s="5"/>
      <c r="P111" s="139"/>
    </row>
    <row r="112" spans="2:16" ht="15.6" x14ac:dyDescent="0.3">
      <c r="B112" s="25" t="s">
        <v>670</v>
      </c>
      <c r="D112" s="21">
        <f>COUNTIFS(Tunisia_ESPRIT!$X:$X,Analysis!$B112,Tunisia_ESPRIT!$DZ:$DZ,Analysis!D$31,Tunisia_ESPRIT!$EA:$EA,Analysis!$C$12,Tunisia_ESPRIT!$EB:$EB,Analysis!$C$13,Tunisia_ESPRIT!$EB:$EB,Analysis!$C$14,Tunisia_ESPRIT!$EH:$EH,Analysis!$C$15)</f>
        <v>0</v>
      </c>
      <c r="E112" s="21">
        <f>COUNTIFS(Tunisia_ESPRIT!$X:$X,Analysis!$B112,Tunisia_ESPRIT!$DZ:$DZ,Analysis!E$31,Tunisia_ESPRIT!$EA:$EA,Analysis!$C$12,Tunisia_ESPRIT!$EB:$EB,Analysis!$C$13,Tunisia_ESPRIT!$EB:$EB,Analysis!$C$14,Tunisia_ESPRIT!$EH:$EH,Analysis!$C$15)</f>
        <v>0</v>
      </c>
      <c r="F112" s="21">
        <f t="shared" si="21"/>
        <v>0</v>
      </c>
      <c r="H112" s="72">
        <f t="shared" si="22"/>
        <v>0</v>
      </c>
      <c r="I112" s="72">
        <f t="shared" si="23"/>
        <v>0</v>
      </c>
      <c r="J112" s="72">
        <f t="shared" si="24"/>
        <v>0</v>
      </c>
      <c r="L112" s="139"/>
      <c r="M112" s="5"/>
      <c r="N112" s="139"/>
      <c r="O112" s="5"/>
      <c r="P112" s="139"/>
    </row>
    <row r="113" spans="2:16" ht="15.6" x14ac:dyDescent="0.3">
      <c r="B113" s="25" t="s">
        <v>447</v>
      </c>
      <c r="D113" s="21">
        <f>COUNTIFS(Tunisia_ESPRIT!$X:$X,Analysis!$B113,Tunisia_ESPRIT!$DZ:$DZ,Analysis!D$31,Tunisia_ESPRIT!$EA:$EA,Analysis!$C$12,Tunisia_ESPRIT!$EB:$EB,Analysis!$C$13,Tunisia_ESPRIT!$EB:$EB,Analysis!$C$14,Tunisia_ESPRIT!$EH:$EH,Analysis!$C$15)</f>
        <v>0</v>
      </c>
      <c r="E113" s="21">
        <f>COUNTIFS(Tunisia_ESPRIT!$X:$X,Analysis!$B113,Tunisia_ESPRIT!$DZ:$DZ,Analysis!E$31,Tunisia_ESPRIT!$EA:$EA,Analysis!$C$12,Tunisia_ESPRIT!$EB:$EB,Analysis!$C$13,Tunisia_ESPRIT!$EB:$EB,Analysis!$C$14,Tunisia_ESPRIT!$EH:$EH,Analysis!$C$15)</f>
        <v>0</v>
      </c>
      <c r="F113" s="21">
        <f t="shared" si="21"/>
        <v>0</v>
      </c>
      <c r="H113" s="72">
        <f t="shared" si="22"/>
        <v>0</v>
      </c>
      <c r="I113" s="72">
        <f t="shared" si="23"/>
        <v>0</v>
      </c>
      <c r="J113" s="72">
        <f t="shared" si="24"/>
        <v>0</v>
      </c>
      <c r="L113" s="139"/>
      <c r="M113" s="5"/>
      <c r="N113" s="139"/>
      <c r="O113" s="5"/>
      <c r="P113" s="139"/>
    </row>
    <row r="114" spans="2:16" ht="15.6" x14ac:dyDescent="0.3">
      <c r="B114" s="25" t="s">
        <v>718</v>
      </c>
      <c r="D114" s="21">
        <f>COUNTIFS(Tunisia_ESPRIT!$X:$X,Analysis!$B114,Tunisia_ESPRIT!$DZ:$DZ,Analysis!D$31,Tunisia_ESPRIT!$EA:$EA,Analysis!$C$12,Tunisia_ESPRIT!$EB:$EB,Analysis!$C$13,Tunisia_ESPRIT!$EB:$EB,Analysis!$C$14,Tunisia_ESPRIT!$EH:$EH,Analysis!$C$15)</f>
        <v>0</v>
      </c>
      <c r="E114" s="21">
        <f>COUNTIFS(Tunisia_ESPRIT!$X:$X,Analysis!$B114,Tunisia_ESPRIT!$DZ:$DZ,Analysis!E$31,Tunisia_ESPRIT!$EA:$EA,Analysis!$C$12,Tunisia_ESPRIT!$EB:$EB,Analysis!$C$13,Tunisia_ESPRIT!$EB:$EB,Analysis!$C$14,Tunisia_ESPRIT!$EH:$EH,Analysis!$C$15)</f>
        <v>0</v>
      </c>
      <c r="F114" s="21">
        <f t="shared" si="21"/>
        <v>0</v>
      </c>
      <c r="H114" s="72">
        <f t="shared" si="22"/>
        <v>0</v>
      </c>
      <c r="I114" s="72">
        <f t="shared" si="23"/>
        <v>0</v>
      </c>
      <c r="J114" s="72">
        <f t="shared" si="24"/>
        <v>0</v>
      </c>
      <c r="L114" s="139"/>
      <c r="M114" s="5"/>
      <c r="N114" s="139"/>
      <c r="O114" s="5"/>
      <c r="P114" s="139"/>
    </row>
    <row r="115" spans="2:16" ht="15.6" x14ac:dyDescent="0.3">
      <c r="B115" s="25" t="s">
        <v>719</v>
      </c>
      <c r="D115" s="21">
        <f>COUNTIFS(Tunisia_ESPRIT!$X:$X,Analysis!$B115,Tunisia_ESPRIT!$DZ:$DZ,Analysis!D$31,Tunisia_ESPRIT!$EA:$EA,Analysis!$C$12,Tunisia_ESPRIT!$EB:$EB,Analysis!$C$13,Tunisia_ESPRIT!$EB:$EB,Analysis!$C$14,Tunisia_ESPRIT!$EH:$EH,Analysis!$C$15)</f>
        <v>0</v>
      </c>
      <c r="E115" s="21">
        <f>COUNTIFS(Tunisia_ESPRIT!$X:$X,Analysis!$B115,Tunisia_ESPRIT!$DZ:$DZ,Analysis!E$31,Tunisia_ESPRIT!$EA:$EA,Analysis!$C$12,Tunisia_ESPRIT!$EB:$EB,Analysis!$C$13,Tunisia_ESPRIT!$EB:$EB,Analysis!$C$14,Tunisia_ESPRIT!$EH:$EH,Analysis!$C$15)</f>
        <v>0</v>
      </c>
      <c r="F115" s="21">
        <f t="shared" si="21"/>
        <v>0</v>
      </c>
      <c r="H115" s="72">
        <f t="shared" si="22"/>
        <v>0</v>
      </c>
      <c r="I115" s="72">
        <f t="shared" si="23"/>
        <v>0</v>
      </c>
      <c r="J115" s="72">
        <f t="shared" si="24"/>
        <v>0</v>
      </c>
      <c r="L115" s="139"/>
      <c r="M115" s="5"/>
      <c r="N115" s="139"/>
      <c r="O115" s="5"/>
      <c r="P115" s="139"/>
    </row>
    <row r="116" spans="2:16" ht="15.6" x14ac:dyDescent="0.3">
      <c r="B116" s="25" t="s">
        <v>622</v>
      </c>
      <c r="D116" s="21">
        <f>COUNTIFS(Tunisia_ESPRIT!$X:$X,Analysis!$B116,Tunisia_ESPRIT!$DZ:$DZ,Analysis!D$31,Tunisia_ESPRIT!$EA:$EA,Analysis!$C$12,Tunisia_ESPRIT!$EB:$EB,Analysis!$C$13,Tunisia_ESPRIT!$EB:$EB,Analysis!$C$14,Tunisia_ESPRIT!$EH:$EH,Analysis!$C$15)</f>
        <v>0</v>
      </c>
      <c r="E116" s="21">
        <f>COUNTIFS(Tunisia_ESPRIT!$X:$X,Analysis!$B116,Tunisia_ESPRIT!$DZ:$DZ,Analysis!E$31,Tunisia_ESPRIT!$EA:$EA,Analysis!$C$12,Tunisia_ESPRIT!$EB:$EB,Analysis!$C$13,Tunisia_ESPRIT!$EB:$EB,Analysis!$C$14,Tunisia_ESPRIT!$EH:$EH,Analysis!$C$15)</f>
        <v>0</v>
      </c>
      <c r="F116" s="21">
        <f t="shared" si="21"/>
        <v>0</v>
      </c>
      <c r="H116" s="72">
        <f t="shared" si="22"/>
        <v>0</v>
      </c>
      <c r="I116" s="72">
        <f t="shared" si="23"/>
        <v>0</v>
      </c>
      <c r="J116" s="72">
        <f t="shared" si="24"/>
        <v>0</v>
      </c>
      <c r="L116" s="139"/>
      <c r="M116" s="5"/>
      <c r="N116" s="139"/>
      <c r="O116" s="5"/>
      <c r="P116" s="139"/>
    </row>
    <row r="117" spans="2:16" ht="15.6" x14ac:dyDescent="0.3">
      <c r="B117" s="25" t="s">
        <v>720</v>
      </c>
      <c r="D117" s="21">
        <f>COUNTIFS(Tunisia_ESPRIT!$X:$X,Analysis!$B117,Tunisia_ESPRIT!$DZ:$DZ,Analysis!D$31,Tunisia_ESPRIT!$EA:$EA,Analysis!$C$12,Tunisia_ESPRIT!$EB:$EB,Analysis!$C$13,Tunisia_ESPRIT!$EB:$EB,Analysis!$C$14,Tunisia_ESPRIT!$EH:$EH,Analysis!$C$15)</f>
        <v>0</v>
      </c>
      <c r="E117" s="21">
        <f>COUNTIFS(Tunisia_ESPRIT!$X:$X,Analysis!$B117,Tunisia_ESPRIT!$DZ:$DZ,Analysis!E$31,Tunisia_ESPRIT!$EA:$EA,Analysis!$C$12,Tunisia_ESPRIT!$EB:$EB,Analysis!$C$13,Tunisia_ESPRIT!$EB:$EB,Analysis!$C$14,Tunisia_ESPRIT!$EH:$EH,Analysis!$C$15)</f>
        <v>0</v>
      </c>
      <c r="F117" s="21">
        <f t="shared" si="21"/>
        <v>0</v>
      </c>
      <c r="H117" s="72">
        <f t="shared" si="22"/>
        <v>0</v>
      </c>
      <c r="I117" s="72">
        <f t="shared" si="23"/>
        <v>0</v>
      </c>
      <c r="J117" s="72">
        <f t="shared" si="24"/>
        <v>0</v>
      </c>
      <c r="L117" s="139"/>
      <c r="M117" s="5"/>
      <c r="N117" s="139"/>
      <c r="O117" s="5"/>
      <c r="P117" s="139"/>
    </row>
    <row r="118" spans="2:16" ht="15.6" x14ac:dyDescent="0.3">
      <c r="B118" s="25" t="s">
        <v>721</v>
      </c>
      <c r="D118" s="21">
        <f>COUNTIFS(Tunisia_ESPRIT!$X:$X,Analysis!$B118,Tunisia_ESPRIT!$DZ:$DZ,Analysis!D$31,Tunisia_ESPRIT!$EA:$EA,Analysis!$C$12,Tunisia_ESPRIT!$EB:$EB,Analysis!$C$13,Tunisia_ESPRIT!$EB:$EB,Analysis!$C$14,Tunisia_ESPRIT!$EH:$EH,Analysis!$C$15)</f>
        <v>0</v>
      </c>
      <c r="E118" s="21">
        <f>COUNTIFS(Tunisia_ESPRIT!$X:$X,Analysis!$B118,Tunisia_ESPRIT!$DZ:$DZ,Analysis!E$31,Tunisia_ESPRIT!$EA:$EA,Analysis!$C$12,Tunisia_ESPRIT!$EB:$EB,Analysis!$C$13,Tunisia_ESPRIT!$EB:$EB,Analysis!$C$14,Tunisia_ESPRIT!$EH:$EH,Analysis!$C$15)</f>
        <v>0</v>
      </c>
      <c r="F118" s="21">
        <f t="shared" si="21"/>
        <v>0</v>
      </c>
      <c r="H118" s="72">
        <f t="shared" si="22"/>
        <v>0</v>
      </c>
      <c r="I118" s="72">
        <f t="shared" si="23"/>
        <v>0</v>
      </c>
      <c r="J118" s="72">
        <f t="shared" si="24"/>
        <v>0</v>
      </c>
      <c r="L118" s="139"/>
      <c r="M118" s="5"/>
      <c r="N118" s="139"/>
      <c r="O118" s="5"/>
      <c r="P118" s="139"/>
    </row>
    <row r="119" spans="2:16" ht="15.6" x14ac:dyDescent="0.3">
      <c r="B119" s="25" t="s">
        <v>312</v>
      </c>
      <c r="D119" s="21">
        <f>COUNTIFS(Tunisia_ESPRIT!$X:$X,Analysis!$B119,Tunisia_ESPRIT!$DZ:$DZ,Analysis!D$31,Tunisia_ESPRIT!$EA:$EA,Analysis!$C$12,Tunisia_ESPRIT!$EB:$EB,Analysis!$C$13,Tunisia_ESPRIT!$EB:$EB,Analysis!$C$14,Tunisia_ESPRIT!$EH:$EH,Analysis!$C$15)</f>
        <v>1</v>
      </c>
      <c r="E119" s="21">
        <f>COUNTIFS(Tunisia_ESPRIT!$X:$X,Analysis!$B119,Tunisia_ESPRIT!$DZ:$DZ,Analysis!E$31,Tunisia_ESPRIT!$EA:$EA,Analysis!$C$12,Tunisia_ESPRIT!$EB:$EB,Analysis!$C$13,Tunisia_ESPRIT!$EB:$EB,Analysis!$C$14,Tunisia_ESPRIT!$EH:$EH,Analysis!$C$15)</f>
        <v>1</v>
      </c>
      <c r="F119" s="21">
        <f t="shared" si="21"/>
        <v>2</v>
      </c>
      <c r="H119" s="72">
        <f t="shared" si="22"/>
        <v>8.9285714285714281E-3</v>
      </c>
      <c r="I119" s="72">
        <f t="shared" si="23"/>
        <v>4.7619047619047616E-2</v>
      </c>
      <c r="J119" s="72">
        <f t="shared" si="24"/>
        <v>1.5037593984962405E-2</v>
      </c>
      <c r="L119" s="139"/>
      <c r="M119" s="5"/>
      <c r="N119" s="139"/>
      <c r="O119" s="5"/>
      <c r="P119" s="139"/>
    </row>
    <row r="120" spans="2:16" ht="15.6" x14ac:dyDescent="0.3">
      <c r="B120" s="25" t="s">
        <v>352</v>
      </c>
      <c r="D120" s="21">
        <f>COUNTIFS(Tunisia_ESPRIT!$X:$X,Analysis!$B120,Tunisia_ESPRIT!$DZ:$DZ,Analysis!D$31,Tunisia_ESPRIT!$EA:$EA,Analysis!$C$12,Tunisia_ESPRIT!$EB:$EB,Analysis!$C$13,Tunisia_ESPRIT!$EB:$EB,Analysis!$C$14,Tunisia_ESPRIT!$EH:$EH,Analysis!$C$15)</f>
        <v>2</v>
      </c>
      <c r="E120" s="21">
        <f>COUNTIFS(Tunisia_ESPRIT!$X:$X,Analysis!$B120,Tunisia_ESPRIT!$DZ:$DZ,Analysis!E$31,Tunisia_ESPRIT!$EA:$EA,Analysis!$C$12,Tunisia_ESPRIT!$EB:$EB,Analysis!$C$13,Tunisia_ESPRIT!$EB:$EB,Analysis!$C$14,Tunisia_ESPRIT!$EH:$EH,Analysis!$C$15)</f>
        <v>0</v>
      </c>
      <c r="F120" s="21">
        <f t="shared" si="21"/>
        <v>2</v>
      </c>
      <c r="H120" s="72">
        <f t="shared" si="22"/>
        <v>1.7857142857142856E-2</v>
      </c>
      <c r="I120" s="72">
        <f t="shared" si="23"/>
        <v>0</v>
      </c>
      <c r="J120" s="72">
        <f t="shared" si="24"/>
        <v>1.5037593984962405E-2</v>
      </c>
      <c r="L120" s="139"/>
      <c r="M120" s="5"/>
      <c r="N120" s="139"/>
      <c r="O120" s="5"/>
      <c r="P120" s="139"/>
    </row>
    <row r="121" spans="2:16" ht="15.6" x14ac:dyDescent="0.3">
      <c r="B121" s="25" t="s">
        <v>343</v>
      </c>
      <c r="D121" s="21">
        <f>COUNTIFS(Tunisia_ESPRIT!$X:$X,Analysis!$B121,Tunisia_ESPRIT!$DZ:$DZ,Analysis!D$31,Tunisia_ESPRIT!$EA:$EA,Analysis!$C$12,Tunisia_ESPRIT!$EB:$EB,Analysis!$C$13,Tunisia_ESPRIT!$EB:$EB,Analysis!$C$14,Tunisia_ESPRIT!$EH:$EH,Analysis!$C$15)</f>
        <v>2</v>
      </c>
      <c r="E121" s="21">
        <f>COUNTIFS(Tunisia_ESPRIT!$X:$X,Analysis!$B121,Tunisia_ESPRIT!$DZ:$DZ,Analysis!E$31,Tunisia_ESPRIT!$EA:$EA,Analysis!$C$12,Tunisia_ESPRIT!$EB:$EB,Analysis!$C$13,Tunisia_ESPRIT!$EB:$EB,Analysis!$C$14,Tunisia_ESPRIT!$EH:$EH,Analysis!$C$15)</f>
        <v>0</v>
      </c>
      <c r="F121" s="21">
        <f t="shared" si="21"/>
        <v>2</v>
      </c>
      <c r="H121" s="72">
        <f t="shared" si="22"/>
        <v>1.7857142857142856E-2</v>
      </c>
      <c r="I121" s="72">
        <f t="shared" si="23"/>
        <v>0</v>
      </c>
      <c r="J121" s="72">
        <f t="shared" si="24"/>
        <v>1.5037593984962405E-2</v>
      </c>
      <c r="L121" s="139"/>
      <c r="M121" s="5"/>
      <c r="N121" s="139"/>
      <c r="O121" s="5"/>
      <c r="P121" s="139"/>
    </row>
    <row r="122" spans="2:16" ht="15.6" x14ac:dyDescent="0.3">
      <c r="B122" s="25" t="s">
        <v>599</v>
      </c>
      <c r="D122" s="21">
        <f>COUNTIFS(Tunisia_ESPRIT!$X:$X,Analysis!$B122,Tunisia_ESPRIT!$DZ:$DZ,Analysis!D$31,Tunisia_ESPRIT!$EA:$EA,Analysis!$C$12,Tunisia_ESPRIT!$EB:$EB,Analysis!$C$13,Tunisia_ESPRIT!$EB:$EB,Analysis!$C$14,Tunisia_ESPRIT!$EH:$EH,Analysis!$C$15)</f>
        <v>0</v>
      </c>
      <c r="E122" s="21">
        <f>COUNTIFS(Tunisia_ESPRIT!$X:$X,Analysis!$B122,Tunisia_ESPRIT!$DZ:$DZ,Analysis!E$31,Tunisia_ESPRIT!$EA:$EA,Analysis!$C$12,Tunisia_ESPRIT!$EB:$EB,Analysis!$C$13,Tunisia_ESPRIT!$EB:$EB,Analysis!$C$14,Tunisia_ESPRIT!$EH:$EH,Analysis!$C$15)</f>
        <v>0</v>
      </c>
      <c r="F122" s="21">
        <f t="shared" si="21"/>
        <v>0</v>
      </c>
      <c r="H122" s="72">
        <f t="shared" si="22"/>
        <v>0</v>
      </c>
      <c r="I122" s="72">
        <f t="shared" si="23"/>
        <v>0</v>
      </c>
      <c r="J122" s="72">
        <f t="shared" si="24"/>
        <v>0</v>
      </c>
      <c r="L122" s="139"/>
      <c r="M122" s="5"/>
      <c r="N122" s="139"/>
      <c r="O122" s="5"/>
      <c r="P122" s="139"/>
    </row>
    <row r="123" spans="2:16" ht="15.6" x14ac:dyDescent="0.3">
      <c r="B123" s="25" t="s">
        <v>471</v>
      </c>
      <c r="D123" s="21">
        <f>COUNTIFS(Tunisia_ESPRIT!$X:$X,Analysis!$B123,Tunisia_ESPRIT!$DZ:$DZ,Analysis!D$31,Tunisia_ESPRIT!$EA:$EA,Analysis!$C$12,Tunisia_ESPRIT!$EB:$EB,Analysis!$C$13,Tunisia_ESPRIT!$EB:$EB,Analysis!$C$14,Tunisia_ESPRIT!$EH:$EH,Analysis!$C$15)</f>
        <v>0</v>
      </c>
      <c r="E123" s="21">
        <f>COUNTIFS(Tunisia_ESPRIT!$X:$X,Analysis!$B123,Tunisia_ESPRIT!$DZ:$DZ,Analysis!E$31,Tunisia_ESPRIT!$EA:$EA,Analysis!$C$12,Tunisia_ESPRIT!$EB:$EB,Analysis!$C$13,Tunisia_ESPRIT!$EB:$EB,Analysis!$C$14,Tunisia_ESPRIT!$EH:$EH,Analysis!$C$15)</f>
        <v>1</v>
      </c>
      <c r="F123" s="21">
        <f t="shared" si="21"/>
        <v>1</v>
      </c>
      <c r="H123" s="72">
        <f t="shared" si="22"/>
        <v>0</v>
      </c>
      <c r="I123" s="72">
        <f t="shared" si="23"/>
        <v>4.7619047619047616E-2</v>
      </c>
      <c r="J123" s="72">
        <f t="shared" si="24"/>
        <v>7.5187969924812026E-3</v>
      </c>
      <c r="L123" s="139"/>
      <c r="M123" s="5"/>
      <c r="N123" s="139"/>
      <c r="O123" s="5"/>
      <c r="P123" s="139"/>
    </row>
    <row r="124" spans="2:16" ht="15.6" x14ac:dyDescent="0.3">
      <c r="B124" s="25" t="s">
        <v>722</v>
      </c>
      <c r="D124" s="21">
        <f>COUNTIFS(Tunisia_ESPRIT!$X:$X,Analysis!$B124,Tunisia_ESPRIT!$DZ:$DZ,Analysis!D$31,Tunisia_ESPRIT!$EA:$EA,Analysis!$C$12,Tunisia_ESPRIT!$EB:$EB,Analysis!$C$13,Tunisia_ESPRIT!$EB:$EB,Analysis!$C$14,Tunisia_ESPRIT!$EH:$EH,Analysis!$C$15)</f>
        <v>0</v>
      </c>
      <c r="E124" s="21">
        <f>COUNTIFS(Tunisia_ESPRIT!$X:$X,Analysis!$B124,Tunisia_ESPRIT!$DZ:$DZ,Analysis!E$31,Tunisia_ESPRIT!$EA:$EA,Analysis!$C$12,Tunisia_ESPRIT!$EB:$EB,Analysis!$C$13,Tunisia_ESPRIT!$EB:$EB,Analysis!$C$14,Tunisia_ESPRIT!$EH:$EH,Analysis!$C$15)</f>
        <v>0</v>
      </c>
      <c r="F124" s="21">
        <f t="shared" si="21"/>
        <v>0</v>
      </c>
      <c r="H124" s="72">
        <f t="shared" si="22"/>
        <v>0</v>
      </c>
      <c r="I124" s="72">
        <f t="shared" si="23"/>
        <v>0</v>
      </c>
      <c r="J124" s="72">
        <f t="shared" si="24"/>
        <v>0</v>
      </c>
      <c r="L124" s="139"/>
      <c r="M124" s="5"/>
      <c r="N124" s="139"/>
      <c r="O124" s="5"/>
      <c r="P124" s="139"/>
    </row>
    <row r="125" spans="2:16" ht="15.6" x14ac:dyDescent="0.3">
      <c r="B125" s="25" t="s">
        <v>723</v>
      </c>
      <c r="D125" s="21">
        <f>COUNTIFS(Tunisia_ESPRIT!$X:$X,Analysis!$B125,Tunisia_ESPRIT!$DZ:$DZ,Analysis!D$31,Tunisia_ESPRIT!$EA:$EA,Analysis!$C$12,Tunisia_ESPRIT!$EB:$EB,Analysis!$C$13,Tunisia_ESPRIT!$EB:$EB,Analysis!$C$14,Tunisia_ESPRIT!$EH:$EH,Analysis!$C$15)</f>
        <v>0</v>
      </c>
      <c r="E125" s="21">
        <f>COUNTIFS(Tunisia_ESPRIT!$X:$X,Analysis!$B125,Tunisia_ESPRIT!$DZ:$DZ,Analysis!E$31,Tunisia_ESPRIT!$EA:$EA,Analysis!$C$12,Tunisia_ESPRIT!$EB:$EB,Analysis!$C$13,Tunisia_ESPRIT!$EB:$EB,Analysis!$C$14,Tunisia_ESPRIT!$EH:$EH,Analysis!$C$15)</f>
        <v>0</v>
      </c>
      <c r="F125" s="21">
        <f t="shared" si="21"/>
        <v>0</v>
      </c>
      <c r="H125" s="72">
        <f t="shared" si="22"/>
        <v>0</v>
      </c>
      <c r="I125" s="72">
        <f t="shared" si="23"/>
        <v>0</v>
      </c>
      <c r="J125" s="72">
        <f t="shared" si="24"/>
        <v>0</v>
      </c>
      <c r="L125" s="139"/>
      <c r="M125" s="5"/>
      <c r="N125" s="139"/>
      <c r="O125" s="5"/>
      <c r="P125" s="139"/>
    </row>
    <row r="126" spans="2:16" ht="15.6" x14ac:dyDescent="0.3">
      <c r="B126" s="25" t="s">
        <v>649</v>
      </c>
      <c r="D126" s="21">
        <f>COUNTIFS(Tunisia_ESPRIT!$X:$X,Analysis!$B126,Tunisia_ESPRIT!$DZ:$DZ,Analysis!D$31,Tunisia_ESPRIT!$EA:$EA,Analysis!$C$12,Tunisia_ESPRIT!$EB:$EB,Analysis!$C$13,Tunisia_ESPRIT!$EB:$EB,Analysis!$C$14,Tunisia_ESPRIT!$EH:$EH,Analysis!$C$15)</f>
        <v>0</v>
      </c>
      <c r="E126" s="21">
        <f>COUNTIFS(Tunisia_ESPRIT!$X:$X,Analysis!$B126,Tunisia_ESPRIT!$DZ:$DZ,Analysis!E$31,Tunisia_ESPRIT!$EA:$EA,Analysis!$C$12,Tunisia_ESPRIT!$EB:$EB,Analysis!$C$13,Tunisia_ESPRIT!$EB:$EB,Analysis!$C$14,Tunisia_ESPRIT!$EH:$EH,Analysis!$C$15)</f>
        <v>1</v>
      </c>
      <c r="F126" s="21">
        <f t="shared" si="21"/>
        <v>1</v>
      </c>
      <c r="H126" s="72">
        <f t="shared" si="22"/>
        <v>0</v>
      </c>
      <c r="I126" s="72">
        <f t="shared" si="23"/>
        <v>4.7619047619047616E-2</v>
      </c>
      <c r="J126" s="72">
        <f t="shared" si="24"/>
        <v>7.5187969924812026E-3</v>
      </c>
      <c r="L126" s="139"/>
      <c r="M126" s="5"/>
      <c r="N126" s="139"/>
      <c r="O126" s="5"/>
      <c r="P126" s="139"/>
    </row>
    <row r="127" spans="2:16" ht="15.6" x14ac:dyDescent="0.3">
      <c r="B127" s="25" t="s">
        <v>724</v>
      </c>
      <c r="D127" s="21">
        <f>COUNTIFS(Tunisia_ESPRIT!$X:$X,Analysis!$B127,Tunisia_ESPRIT!$DZ:$DZ,Analysis!D$31,Tunisia_ESPRIT!$EA:$EA,Analysis!$C$12,Tunisia_ESPRIT!$EB:$EB,Analysis!$C$13,Tunisia_ESPRIT!$EB:$EB,Analysis!$C$14,Tunisia_ESPRIT!$EH:$EH,Analysis!$C$15)</f>
        <v>0</v>
      </c>
      <c r="E127" s="21">
        <f>COUNTIFS(Tunisia_ESPRIT!$X:$X,Analysis!$B127,Tunisia_ESPRIT!$DZ:$DZ,Analysis!E$31,Tunisia_ESPRIT!$EA:$EA,Analysis!$C$12,Tunisia_ESPRIT!$EB:$EB,Analysis!$C$13,Tunisia_ESPRIT!$EB:$EB,Analysis!$C$14,Tunisia_ESPRIT!$EH:$EH,Analysis!$C$15)</f>
        <v>0</v>
      </c>
      <c r="F127" s="21">
        <f t="shared" si="21"/>
        <v>0</v>
      </c>
      <c r="H127" s="72">
        <f t="shared" si="22"/>
        <v>0</v>
      </c>
      <c r="I127" s="72">
        <f t="shared" si="23"/>
        <v>0</v>
      </c>
      <c r="J127" s="72">
        <f t="shared" si="24"/>
        <v>0</v>
      </c>
      <c r="L127" s="139"/>
      <c r="M127" s="5"/>
      <c r="N127" s="139"/>
      <c r="O127" s="5"/>
      <c r="P127" s="139"/>
    </row>
    <row r="128" spans="2:16" ht="15.6" x14ac:dyDescent="0.3">
      <c r="B128" s="25" t="s">
        <v>725</v>
      </c>
      <c r="D128" s="21">
        <f>COUNTIFS(Tunisia_ESPRIT!$X:$X,Analysis!$B128,Tunisia_ESPRIT!$DZ:$DZ,Analysis!D$31,Tunisia_ESPRIT!$EA:$EA,Analysis!$C$12,Tunisia_ESPRIT!$EB:$EB,Analysis!$C$13,Tunisia_ESPRIT!$EB:$EB,Analysis!$C$14,Tunisia_ESPRIT!$EH:$EH,Analysis!$C$15)</f>
        <v>1</v>
      </c>
      <c r="E128" s="21">
        <f>COUNTIFS(Tunisia_ESPRIT!$X:$X,Analysis!$B128,Tunisia_ESPRIT!$DZ:$DZ,Analysis!E$31,Tunisia_ESPRIT!$EA:$EA,Analysis!$C$12,Tunisia_ESPRIT!$EB:$EB,Analysis!$C$13,Tunisia_ESPRIT!$EB:$EB,Analysis!$C$14,Tunisia_ESPRIT!$EH:$EH,Analysis!$C$15)</f>
        <v>0</v>
      </c>
      <c r="F128" s="21">
        <f t="shared" si="21"/>
        <v>1</v>
      </c>
      <c r="H128" s="72">
        <f t="shared" si="22"/>
        <v>8.9285714285714281E-3</v>
      </c>
      <c r="I128" s="72">
        <f t="shared" si="23"/>
        <v>0</v>
      </c>
      <c r="J128" s="72">
        <f t="shared" si="24"/>
        <v>7.5187969924812026E-3</v>
      </c>
      <c r="L128" s="139"/>
      <c r="M128" s="5"/>
      <c r="N128" s="139"/>
      <c r="O128" s="5"/>
      <c r="P128" s="139"/>
    </row>
    <row r="129" spans="2:16" ht="15.6" x14ac:dyDescent="0.3">
      <c r="B129" s="25" t="s">
        <v>726</v>
      </c>
      <c r="D129" s="21">
        <f>COUNTIFS(Tunisia_ESPRIT!$X:$X,Analysis!$B129,Tunisia_ESPRIT!$DZ:$DZ,Analysis!D$31,Tunisia_ESPRIT!$EA:$EA,Analysis!$C$12,Tunisia_ESPRIT!$EB:$EB,Analysis!$C$13,Tunisia_ESPRIT!$EB:$EB,Analysis!$C$14,Tunisia_ESPRIT!$EH:$EH,Analysis!$C$15)</f>
        <v>0</v>
      </c>
      <c r="E129" s="21">
        <f>COUNTIFS(Tunisia_ESPRIT!$X:$X,Analysis!$B129,Tunisia_ESPRIT!$DZ:$DZ,Analysis!E$31,Tunisia_ESPRIT!$EA:$EA,Analysis!$C$12,Tunisia_ESPRIT!$EB:$EB,Analysis!$C$13,Tunisia_ESPRIT!$EB:$EB,Analysis!$C$14,Tunisia_ESPRIT!$EH:$EH,Analysis!$C$15)</f>
        <v>0</v>
      </c>
      <c r="F129" s="21">
        <f t="shared" si="21"/>
        <v>0</v>
      </c>
      <c r="H129" s="72">
        <f t="shared" si="22"/>
        <v>0</v>
      </c>
      <c r="I129" s="72">
        <f t="shared" si="23"/>
        <v>0</v>
      </c>
      <c r="J129" s="72">
        <f t="shared" si="24"/>
        <v>0</v>
      </c>
      <c r="L129" s="139"/>
      <c r="M129" s="5"/>
      <c r="N129" s="139"/>
      <c r="O129" s="5"/>
      <c r="P129" s="139"/>
    </row>
    <row r="130" spans="2:16" ht="15.6" x14ac:dyDescent="0.3">
      <c r="B130" s="25" t="s">
        <v>727</v>
      </c>
      <c r="D130" s="21">
        <f>COUNTIFS(Tunisia_ESPRIT!$X:$X,Analysis!$B130,Tunisia_ESPRIT!$DZ:$DZ,Analysis!D$31,Tunisia_ESPRIT!$EA:$EA,Analysis!$C$12,Tunisia_ESPRIT!$EB:$EB,Analysis!$C$13,Tunisia_ESPRIT!$EB:$EB,Analysis!$C$14,Tunisia_ESPRIT!$EH:$EH,Analysis!$C$15)</f>
        <v>0</v>
      </c>
      <c r="E130" s="21">
        <f>COUNTIFS(Tunisia_ESPRIT!$X:$X,Analysis!$B130,Tunisia_ESPRIT!$DZ:$DZ,Analysis!E$31,Tunisia_ESPRIT!$EA:$EA,Analysis!$C$12,Tunisia_ESPRIT!$EB:$EB,Analysis!$C$13,Tunisia_ESPRIT!$EB:$EB,Analysis!$C$14,Tunisia_ESPRIT!$EH:$EH,Analysis!$C$15)</f>
        <v>0</v>
      </c>
      <c r="F130" s="21">
        <f t="shared" si="21"/>
        <v>0</v>
      </c>
      <c r="H130" s="72">
        <f t="shared" si="22"/>
        <v>0</v>
      </c>
      <c r="I130" s="72">
        <f t="shared" si="23"/>
        <v>0</v>
      </c>
      <c r="J130" s="72">
        <f t="shared" si="24"/>
        <v>0</v>
      </c>
      <c r="L130" s="139"/>
      <c r="M130" s="5"/>
      <c r="N130" s="139"/>
      <c r="O130" s="5"/>
      <c r="P130" s="139"/>
    </row>
    <row r="131" spans="2:16" ht="15.6" x14ac:dyDescent="0.3">
      <c r="B131" s="25" t="s">
        <v>507</v>
      </c>
      <c r="D131" s="21">
        <f>COUNTIFS(Tunisia_ESPRIT!$X:$X,Analysis!$B131,Tunisia_ESPRIT!$DZ:$DZ,Analysis!D$31,Tunisia_ESPRIT!$EA:$EA,Analysis!$C$12,Tunisia_ESPRIT!$EB:$EB,Analysis!$C$13,Tunisia_ESPRIT!$EB:$EB,Analysis!$C$14,Tunisia_ESPRIT!$EH:$EH,Analysis!$C$15)</f>
        <v>0</v>
      </c>
      <c r="E131" s="21">
        <f>COUNTIFS(Tunisia_ESPRIT!$X:$X,Analysis!$B131,Tunisia_ESPRIT!$DZ:$DZ,Analysis!E$31,Tunisia_ESPRIT!$EA:$EA,Analysis!$C$12,Tunisia_ESPRIT!$EB:$EB,Analysis!$C$13,Tunisia_ESPRIT!$EB:$EB,Analysis!$C$14,Tunisia_ESPRIT!$EH:$EH,Analysis!$C$15)</f>
        <v>0</v>
      </c>
      <c r="F131" s="21">
        <f t="shared" si="21"/>
        <v>0</v>
      </c>
      <c r="H131" s="72">
        <f t="shared" si="22"/>
        <v>0</v>
      </c>
      <c r="I131" s="72">
        <f t="shared" si="23"/>
        <v>0</v>
      </c>
      <c r="J131" s="72">
        <f t="shared" si="24"/>
        <v>0</v>
      </c>
      <c r="L131" s="139"/>
      <c r="M131" s="5"/>
      <c r="N131" s="139"/>
      <c r="O131" s="5"/>
      <c r="P131" s="139"/>
    </row>
    <row r="132" spans="2:16" ht="15.6" x14ac:dyDescent="0.3">
      <c r="B132" s="25" t="s">
        <v>728</v>
      </c>
      <c r="D132" s="21">
        <f>COUNTIFS(Tunisia_ESPRIT!$X:$X,Analysis!$B132,Tunisia_ESPRIT!$DZ:$DZ,Analysis!D$31,Tunisia_ESPRIT!$EA:$EA,Analysis!$C$12,Tunisia_ESPRIT!$EB:$EB,Analysis!$C$13,Tunisia_ESPRIT!$EB:$EB,Analysis!$C$14,Tunisia_ESPRIT!$EH:$EH,Analysis!$C$15)</f>
        <v>2</v>
      </c>
      <c r="E132" s="21">
        <f>COUNTIFS(Tunisia_ESPRIT!$X:$X,Analysis!$B132,Tunisia_ESPRIT!$DZ:$DZ,Analysis!E$31,Tunisia_ESPRIT!$EA:$EA,Analysis!$C$12,Tunisia_ESPRIT!$EB:$EB,Analysis!$C$13,Tunisia_ESPRIT!$EB:$EB,Analysis!$C$14,Tunisia_ESPRIT!$EH:$EH,Analysis!$C$15)</f>
        <v>0</v>
      </c>
      <c r="F132" s="21">
        <f t="shared" si="21"/>
        <v>2</v>
      </c>
      <c r="H132" s="72">
        <f t="shared" si="22"/>
        <v>1.7857142857142856E-2</v>
      </c>
      <c r="I132" s="72">
        <f t="shared" si="23"/>
        <v>0</v>
      </c>
      <c r="J132" s="72">
        <f t="shared" si="24"/>
        <v>1.5037593984962405E-2</v>
      </c>
      <c r="L132" s="139"/>
      <c r="M132" s="5"/>
      <c r="N132" s="139"/>
      <c r="O132" s="5"/>
      <c r="P132" s="139"/>
    </row>
    <row r="133" spans="2:16" ht="15.6" x14ac:dyDescent="0.3">
      <c r="B133" s="25" t="s">
        <v>729</v>
      </c>
      <c r="D133" s="21">
        <f>COUNTIFS(Tunisia_ESPRIT!$X:$X,Analysis!$B133,Tunisia_ESPRIT!$DZ:$DZ,Analysis!D$31,Tunisia_ESPRIT!$EA:$EA,Analysis!$C$12,Tunisia_ESPRIT!$EB:$EB,Analysis!$C$13,Tunisia_ESPRIT!$EB:$EB,Analysis!$C$14,Tunisia_ESPRIT!$EH:$EH,Analysis!$C$15)</f>
        <v>0</v>
      </c>
      <c r="E133" s="21">
        <f>COUNTIFS(Tunisia_ESPRIT!$X:$X,Analysis!$B133,Tunisia_ESPRIT!$DZ:$DZ,Analysis!E$31,Tunisia_ESPRIT!$EA:$EA,Analysis!$C$12,Tunisia_ESPRIT!$EB:$EB,Analysis!$C$13,Tunisia_ESPRIT!$EB:$EB,Analysis!$C$14,Tunisia_ESPRIT!$EH:$EH,Analysis!$C$15)</f>
        <v>0</v>
      </c>
      <c r="F133" s="21">
        <f t="shared" si="21"/>
        <v>0</v>
      </c>
      <c r="H133" s="72">
        <f t="shared" si="22"/>
        <v>0</v>
      </c>
      <c r="I133" s="72">
        <f t="shared" si="23"/>
        <v>0</v>
      </c>
      <c r="J133" s="72">
        <f t="shared" si="24"/>
        <v>0</v>
      </c>
      <c r="L133" s="139"/>
      <c r="M133" s="5"/>
      <c r="N133" s="139"/>
      <c r="O133" s="5"/>
      <c r="P133" s="139"/>
    </row>
    <row r="134" spans="2:16" ht="15.6" x14ac:dyDescent="0.3">
      <c r="B134" s="25" t="s">
        <v>730</v>
      </c>
      <c r="D134" s="21">
        <f>COUNTIFS(Tunisia_ESPRIT!$X:$X,Analysis!$B134,Tunisia_ESPRIT!$DZ:$DZ,Analysis!D$31,Tunisia_ESPRIT!$EA:$EA,Analysis!$C$12,Tunisia_ESPRIT!$EB:$EB,Analysis!$C$13,Tunisia_ESPRIT!$EB:$EB,Analysis!$C$14,Tunisia_ESPRIT!$EH:$EH,Analysis!$C$15)</f>
        <v>0</v>
      </c>
      <c r="E134" s="21">
        <f>COUNTIFS(Tunisia_ESPRIT!$X:$X,Analysis!$B134,Tunisia_ESPRIT!$DZ:$DZ,Analysis!E$31,Tunisia_ESPRIT!$EA:$EA,Analysis!$C$12,Tunisia_ESPRIT!$EB:$EB,Analysis!$C$13,Tunisia_ESPRIT!$EB:$EB,Analysis!$C$14,Tunisia_ESPRIT!$EH:$EH,Analysis!$C$15)</f>
        <v>0</v>
      </c>
      <c r="F134" s="21">
        <f t="shared" si="21"/>
        <v>0</v>
      </c>
      <c r="H134" s="72">
        <f t="shared" si="22"/>
        <v>0</v>
      </c>
      <c r="I134" s="72">
        <f t="shared" si="23"/>
        <v>0</v>
      </c>
      <c r="J134" s="72">
        <f t="shared" si="24"/>
        <v>0</v>
      </c>
      <c r="L134" s="139"/>
      <c r="M134" s="5"/>
      <c r="N134" s="139"/>
      <c r="O134" s="5"/>
      <c r="P134" s="139"/>
    </row>
    <row r="135" spans="2:16" ht="15.6" x14ac:dyDescent="0.3">
      <c r="B135" s="25" t="s">
        <v>731</v>
      </c>
      <c r="D135" s="21">
        <f>COUNTIFS(Tunisia_ESPRIT!$X:$X,Analysis!$B135,Tunisia_ESPRIT!$DZ:$DZ,Analysis!D$31,Tunisia_ESPRIT!$EA:$EA,Analysis!$C$12,Tunisia_ESPRIT!$EB:$EB,Analysis!$C$13,Tunisia_ESPRIT!$EB:$EB,Analysis!$C$14,Tunisia_ESPRIT!$EH:$EH,Analysis!$C$15)</f>
        <v>0</v>
      </c>
      <c r="E135" s="21">
        <f>COUNTIFS(Tunisia_ESPRIT!$X:$X,Analysis!$B135,Tunisia_ESPRIT!$DZ:$DZ,Analysis!E$31,Tunisia_ESPRIT!$EA:$EA,Analysis!$C$12,Tunisia_ESPRIT!$EB:$EB,Analysis!$C$13,Tunisia_ESPRIT!$EB:$EB,Analysis!$C$14,Tunisia_ESPRIT!$EH:$EH,Analysis!$C$15)</f>
        <v>0</v>
      </c>
      <c r="F135" s="21">
        <f t="shared" si="21"/>
        <v>0</v>
      </c>
      <c r="H135" s="72">
        <f t="shared" si="22"/>
        <v>0</v>
      </c>
      <c r="I135" s="72">
        <f t="shared" si="23"/>
        <v>0</v>
      </c>
      <c r="J135" s="72">
        <f t="shared" si="24"/>
        <v>0</v>
      </c>
      <c r="L135" s="139"/>
      <c r="M135" s="5"/>
      <c r="N135" s="139"/>
      <c r="O135" s="5"/>
      <c r="P135" s="139"/>
    </row>
    <row r="136" spans="2:16" ht="15.6" x14ac:dyDescent="0.3">
      <c r="B136" s="25" t="s">
        <v>626</v>
      </c>
      <c r="D136" s="21">
        <f>COUNTIFS(Tunisia_ESPRIT!$X:$X,Analysis!$B136,Tunisia_ESPRIT!$DZ:$DZ,Analysis!D$31,Tunisia_ESPRIT!$EA:$EA,Analysis!$C$12,Tunisia_ESPRIT!$EB:$EB,Analysis!$C$13,Tunisia_ESPRIT!$EB:$EB,Analysis!$C$14,Tunisia_ESPRIT!$EH:$EH,Analysis!$C$15)</f>
        <v>1</v>
      </c>
      <c r="E136" s="21">
        <f>COUNTIFS(Tunisia_ESPRIT!$X:$X,Analysis!$B136,Tunisia_ESPRIT!$DZ:$DZ,Analysis!E$31,Tunisia_ESPRIT!$EA:$EA,Analysis!$C$12,Tunisia_ESPRIT!$EB:$EB,Analysis!$C$13,Tunisia_ESPRIT!$EB:$EB,Analysis!$C$14,Tunisia_ESPRIT!$EH:$EH,Analysis!$C$15)</f>
        <v>2</v>
      </c>
      <c r="F136" s="21">
        <f t="shared" si="21"/>
        <v>3</v>
      </c>
      <c r="H136" s="72">
        <f t="shared" si="22"/>
        <v>8.9285714285714281E-3</v>
      </c>
      <c r="I136" s="72">
        <f t="shared" si="23"/>
        <v>9.5238095238095233E-2</v>
      </c>
      <c r="J136" s="72">
        <f t="shared" si="24"/>
        <v>2.2556390977443608E-2</v>
      </c>
      <c r="L136" s="139"/>
      <c r="M136" s="5"/>
      <c r="N136" s="139"/>
      <c r="O136" s="5"/>
      <c r="P136" s="139"/>
    </row>
    <row r="137" spans="2:16" ht="15.6" x14ac:dyDescent="0.3">
      <c r="B137" s="25" t="s">
        <v>732</v>
      </c>
      <c r="D137" s="21">
        <f>COUNTIFS(Tunisia_ESPRIT!$X:$X,Analysis!$B137,Tunisia_ESPRIT!$DZ:$DZ,Analysis!D$31,Tunisia_ESPRIT!$EA:$EA,Analysis!$C$12,Tunisia_ESPRIT!$EB:$EB,Analysis!$C$13,Tunisia_ESPRIT!$EB:$EB,Analysis!$C$14,Tunisia_ESPRIT!$EH:$EH,Analysis!$C$15)</f>
        <v>0</v>
      </c>
      <c r="E137" s="21">
        <f>COUNTIFS(Tunisia_ESPRIT!$X:$X,Analysis!$B137,Tunisia_ESPRIT!$DZ:$DZ,Analysis!E$31,Tunisia_ESPRIT!$EA:$EA,Analysis!$C$12,Tunisia_ESPRIT!$EB:$EB,Analysis!$C$13,Tunisia_ESPRIT!$EB:$EB,Analysis!$C$14,Tunisia_ESPRIT!$EH:$EH,Analysis!$C$15)</f>
        <v>0</v>
      </c>
      <c r="F137" s="21">
        <f t="shared" si="21"/>
        <v>0</v>
      </c>
      <c r="H137" s="72">
        <f t="shared" si="22"/>
        <v>0</v>
      </c>
      <c r="I137" s="72">
        <f t="shared" si="23"/>
        <v>0</v>
      </c>
      <c r="J137" s="72">
        <f t="shared" si="24"/>
        <v>0</v>
      </c>
      <c r="L137" s="139"/>
      <c r="M137" s="5"/>
      <c r="N137" s="139"/>
      <c r="O137" s="5"/>
      <c r="P137" s="139"/>
    </row>
    <row r="138" spans="2:16" ht="15.6" x14ac:dyDescent="0.3">
      <c r="B138" s="25" t="s">
        <v>733</v>
      </c>
      <c r="D138" s="21">
        <f>COUNTIFS(Tunisia_ESPRIT!$X:$X,Analysis!$B138,Tunisia_ESPRIT!$DZ:$DZ,Analysis!D$31,Tunisia_ESPRIT!$EA:$EA,Analysis!$C$12,Tunisia_ESPRIT!$EB:$EB,Analysis!$C$13,Tunisia_ESPRIT!$EB:$EB,Analysis!$C$14,Tunisia_ESPRIT!$EH:$EH,Analysis!$C$15)</f>
        <v>0</v>
      </c>
      <c r="E138" s="21">
        <f>COUNTIFS(Tunisia_ESPRIT!$X:$X,Analysis!$B138,Tunisia_ESPRIT!$DZ:$DZ,Analysis!E$31,Tunisia_ESPRIT!$EA:$EA,Analysis!$C$12,Tunisia_ESPRIT!$EB:$EB,Analysis!$C$13,Tunisia_ESPRIT!$EB:$EB,Analysis!$C$14,Tunisia_ESPRIT!$EH:$EH,Analysis!$C$15)</f>
        <v>0</v>
      </c>
      <c r="F138" s="21">
        <f t="shared" si="21"/>
        <v>0</v>
      </c>
      <c r="H138" s="72">
        <f t="shared" si="22"/>
        <v>0</v>
      </c>
      <c r="I138" s="72">
        <f t="shared" si="23"/>
        <v>0</v>
      </c>
      <c r="J138" s="72">
        <f t="shared" si="24"/>
        <v>0</v>
      </c>
      <c r="L138" s="139"/>
      <c r="M138" s="5"/>
      <c r="N138" s="139"/>
      <c r="O138" s="5"/>
      <c r="P138" s="139"/>
    </row>
    <row r="139" spans="2:16" ht="15.6" x14ac:dyDescent="0.3">
      <c r="B139" s="25" t="s">
        <v>590</v>
      </c>
      <c r="D139" s="21">
        <f>COUNTIFS(Tunisia_ESPRIT!$X:$X,Analysis!$B139,Tunisia_ESPRIT!$DZ:$DZ,Analysis!D$31,Tunisia_ESPRIT!$EA:$EA,Analysis!$C$12,Tunisia_ESPRIT!$EB:$EB,Analysis!$C$13,Tunisia_ESPRIT!$EB:$EB,Analysis!$C$14,Tunisia_ESPRIT!$EH:$EH,Analysis!$C$15)</f>
        <v>1</v>
      </c>
      <c r="E139" s="21">
        <f>COUNTIFS(Tunisia_ESPRIT!$X:$X,Analysis!$B139,Tunisia_ESPRIT!$DZ:$DZ,Analysis!E$31,Tunisia_ESPRIT!$EA:$EA,Analysis!$C$12,Tunisia_ESPRIT!$EB:$EB,Analysis!$C$13,Tunisia_ESPRIT!$EB:$EB,Analysis!$C$14,Tunisia_ESPRIT!$EH:$EH,Analysis!$C$15)</f>
        <v>0</v>
      </c>
      <c r="F139" s="21">
        <f t="shared" si="21"/>
        <v>1</v>
      </c>
      <c r="H139" s="72">
        <f t="shared" si="22"/>
        <v>8.9285714285714281E-3</v>
      </c>
      <c r="I139" s="72">
        <f t="shared" si="23"/>
        <v>0</v>
      </c>
      <c r="J139" s="72">
        <f t="shared" si="24"/>
        <v>7.5187969924812026E-3</v>
      </c>
      <c r="L139" s="139"/>
      <c r="M139" s="5"/>
      <c r="N139" s="139"/>
      <c r="O139" s="5"/>
      <c r="P139" s="139"/>
    </row>
    <row r="140" spans="2:16" ht="15.6" x14ac:dyDescent="0.3">
      <c r="B140" s="25" t="s">
        <v>453</v>
      </c>
      <c r="D140" s="21">
        <f>COUNTIFS(Tunisia_ESPRIT!$X:$X,Analysis!$B140,Tunisia_ESPRIT!$DZ:$DZ,Analysis!D$31,Tunisia_ESPRIT!$EA:$EA,Analysis!$C$12,Tunisia_ESPRIT!$EB:$EB,Analysis!$C$13,Tunisia_ESPRIT!$EB:$EB,Analysis!$C$14,Tunisia_ESPRIT!$EH:$EH,Analysis!$C$15)</f>
        <v>9</v>
      </c>
      <c r="E140" s="21">
        <f>COUNTIFS(Tunisia_ESPRIT!$X:$X,Analysis!$B140,Tunisia_ESPRIT!$DZ:$DZ,Analysis!E$31,Tunisia_ESPRIT!$EA:$EA,Analysis!$C$12,Tunisia_ESPRIT!$EB:$EB,Analysis!$C$13,Tunisia_ESPRIT!$EB:$EB,Analysis!$C$14,Tunisia_ESPRIT!$EH:$EH,Analysis!$C$15)</f>
        <v>0</v>
      </c>
      <c r="F140" s="21">
        <f t="shared" si="21"/>
        <v>9</v>
      </c>
      <c r="H140" s="72">
        <f t="shared" si="22"/>
        <v>8.0357142857142863E-2</v>
      </c>
      <c r="I140" s="72">
        <f t="shared" si="23"/>
        <v>0</v>
      </c>
      <c r="J140" s="72">
        <f t="shared" si="24"/>
        <v>6.7669172932330823E-2</v>
      </c>
      <c r="L140" s="139"/>
      <c r="M140" s="5"/>
      <c r="N140" s="139"/>
      <c r="O140" s="5"/>
      <c r="P140" s="139"/>
    </row>
    <row r="141" spans="2:16" ht="15.6" x14ac:dyDescent="0.3">
      <c r="B141" s="25" t="s">
        <v>370</v>
      </c>
      <c r="D141" s="21">
        <f>COUNTIFS(Tunisia_ESPRIT!$X:$X,Analysis!$B141,Tunisia_ESPRIT!$DZ:$DZ,Analysis!D$31,Tunisia_ESPRIT!$EA:$EA,Analysis!$C$12,Tunisia_ESPRIT!$EB:$EB,Analysis!$C$13,Tunisia_ESPRIT!$EB:$EB,Analysis!$C$14,Tunisia_ESPRIT!$EH:$EH,Analysis!$C$15)</f>
        <v>2</v>
      </c>
      <c r="E141" s="21">
        <f>COUNTIFS(Tunisia_ESPRIT!$X:$X,Analysis!$B141,Tunisia_ESPRIT!$DZ:$DZ,Analysis!E$31,Tunisia_ESPRIT!$EA:$EA,Analysis!$C$12,Tunisia_ESPRIT!$EB:$EB,Analysis!$C$13,Tunisia_ESPRIT!$EB:$EB,Analysis!$C$14,Tunisia_ESPRIT!$EH:$EH,Analysis!$C$15)</f>
        <v>0</v>
      </c>
      <c r="F141" s="21">
        <f t="shared" si="21"/>
        <v>2</v>
      </c>
      <c r="H141" s="72">
        <f t="shared" si="22"/>
        <v>1.7857142857142856E-2</v>
      </c>
      <c r="I141" s="72">
        <f t="shared" si="23"/>
        <v>0</v>
      </c>
      <c r="J141" s="72">
        <f t="shared" si="24"/>
        <v>1.5037593984962405E-2</v>
      </c>
      <c r="L141" s="139"/>
      <c r="M141" s="5"/>
      <c r="N141" s="139"/>
      <c r="O141" s="5"/>
      <c r="P141" s="139"/>
    </row>
    <row r="142" spans="2:16" ht="15.6" x14ac:dyDescent="0.3">
      <c r="B142" s="25" t="s">
        <v>734</v>
      </c>
      <c r="D142" s="21">
        <f>COUNTIFS(Tunisia_ESPRIT!$X:$X,Analysis!$B142,Tunisia_ESPRIT!$DZ:$DZ,Analysis!D$31,Tunisia_ESPRIT!$EA:$EA,Analysis!$C$12,Tunisia_ESPRIT!$EB:$EB,Analysis!$C$13,Tunisia_ESPRIT!$EB:$EB,Analysis!$C$14,Tunisia_ESPRIT!$EH:$EH,Analysis!$C$15)</f>
        <v>0</v>
      </c>
      <c r="E142" s="21">
        <f>COUNTIFS(Tunisia_ESPRIT!$X:$X,Analysis!$B142,Tunisia_ESPRIT!$DZ:$DZ,Analysis!E$31,Tunisia_ESPRIT!$EA:$EA,Analysis!$C$12,Tunisia_ESPRIT!$EB:$EB,Analysis!$C$13,Tunisia_ESPRIT!$EB:$EB,Analysis!$C$14,Tunisia_ESPRIT!$EH:$EH,Analysis!$C$15)</f>
        <v>0</v>
      </c>
      <c r="F142" s="21">
        <f t="shared" si="21"/>
        <v>0</v>
      </c>
      <c r="H142" s="72">
        <f t="shared" si="22"/>
        <v>0</v>
      </c>
      <c r="I142" s="72">
        <f t="shared" si="23"/>
        <v>0</v>
      </c>
      <c r="J142" s="72">
        <f t="shared" si="24"/>
        <v>0</v>
      </c>
      <c r="L142" s="139"/>
      <c r="M142" s="5"/>
      <c r="N142" s="139"/>
      <c r="O142" s="5"/>
      <c r="P142" s="139"/>
    </row>
    <row r="143" spans="2:16" ht="15.6" x14ac:dyDescent="0.3">
      <c r="B143" s="25" t="s">
        <v>735</v>
      </c>
      <c r="D143" s="21">
        <f>COUNTIFS(Tunisia_ESPRIT!$X:$X,Analysis!$B143,Tunisia_ESPRIT!$DZ:$DZ,Analysis!D$31,Tunisia_ESPRIT!$EA:$EA,Analysis!$C$12,Tunisia_ESPRIT!$EB:$EB,Analysis!$C$13,Tunisia_ESPRIT!$EB:$EB,Analysis!$C$14,Tunisia_ESPRIT!$EH:$EH,Analysis!$C$15)</f>
        <v>0</v>
      </c>
      <c r="E143" s="21">
        <f>COUNTIFS(Tunisia_ESPRIT!$X:$X,Analysis!$B143,Tunisia_ESPRIT!$DZ:$DZ,Analysis!E$31,Tunisia_ESPRIT!$EA:$EA,Analysis!$C$12,Tunisia_ESPRIT!$EB:$EB,Analysis!$C$13,Tunisia_ESPRIT!$EB:$EB,Analysis!$C$14,Tunisia_ESPRIT!$EH:$EH,Analysis!$C$15)</f>
        <v>0</v>
      </c>
      <c r="F143" s="21">
        <f t="shared" ref="F143:F174" si="25">SUM(D143:E143)</f>
        <v>0</v>
      </c>
      <c r="H143" s="72">
        <f t="shared" ref="H143:H174" si="26">D143/D$187</f>
        <v>0</v>
      </c>
      <c r="I143" s="72">
        <f t="shared" ref="I143:I174" si="27">E143/E$187</f>
        <v>0</v>
      </c>
      <c r="J143" s="72">
        <f t="shared" ref="J143:J174" si="28">F143/F$187</f>
        <v>0</v>
      </c>
      <c r="L143" s="139"/>
      <c r="M143" s="5"/>
      <c r="N143" s="139"/>
      <c r="O143" s="5"/>
      <c r="P143" s="139"/>
    </row>
    <row r="144" spans="2:16" ht="15.6" x14ac:dyDescent="0.3">
      <c r="B144" s="25" t="s">
        <v>736</v>
      </c>
      <c r="D144" s="21">
        <f>COUNTIFS(Tunisia_ESPRIT!$X:$X,Analysis!$B144,Tunisia_ESPRIT!$DZ:$DZ,Analysis!D$31,Tunisia_ESPRIT!$EA:$EA,Analysis!$C$12,Tunisia_ESPRIT!$EB:$EB,Analysis!$C$13,Tunisia_ESPRIT!$EB:$EB,Analysis!$C$14,Tunisia_ESPRIT!$EH:$EH,Analysis!$C$15)</f>
        <v>0</v>
      </c>
      <c r="E144" s="21">
        <f>COUNTIFS(Tunisia_ESPRIT!$X:$X,Analysis!$B144,Tunisia_ESPRIT!$DZ:$DZ,Analysis!E$31,Tunisia_ESPRIT!$EA:$EA,Analysis!$C$12,Tunisia_ESPRIT!$EB:$EB,Analysis!$C$13,Tunisia_ESPRIT!$EB:$EB,Analysis!$C$14,Tunisia_ESPRIT!$EH:$EH,Analysis!$C$15)</f>
        <v>0</v>
      </c>
      <c r="F144" s="21">
        <f t="shared" si="25"/>
        <v>0</v>
      </c>
      <c r="H144" s="72">
        <f t="shared" si="26"/>
        <v>0</v>
      </c>
      <c r="I144" s="72">
        <f t="shared" si="27"/>
        <v>0</v>
      </c>
      <c r="J144" s="72">
        <f t="shared" si="28"/>
        <v>0</v>
      </c>
      <c r="L144" s="139"/>
      <c r="M144" s="5"/>
      <c r="N144" s="139"/>
      <c r="O144" s="5"/>
      <c r="P144" s="139"/>
    </row>
    <row r="145" spans="2:16" ht="15.6" x14ac:dyDescent="0.3">
      <c r="B145" s="25" t="s">
        <v>737</v>
      </c>
      <c r="D145" s="21">
        <f>COUNTIFS(Tunisia_ESPRIT!$X:$X,Analysis!$B145,Tunisia_ESPRIT!$DZ:$DZ,Analysis!D$31,Tunisia_ESPRIT!$EA:$EA,Analysis!$C$12,Tunisia_ESPRIT!$EB:$EB,Analysis!$C$13,Tunisia_ESPRIT!$EB:$EB,Analysis!$C$14,Tunisia_ESPRIT!$EH:$EH,Analysis!$C$15)</f>
        <v>0</v>
      </c>
      <c r="E145" s="21">
        <f>COUNTIFS(Tunisia_ESPRIT!$X:$X,Analysis!$B145,Tunisia_ESPRIT!$DZ:$DZ,Analysis!E$31,Tunisia_ESPRIT!$EA:$EA,Analysis!$C$12,Tunisia_ESPRIT!$EB:$EB,Analysis!$C$13,Tunisia_ESPRIT!$EB:$EB,Analysis!$C$14,Tunisia_ESPRIT!$EH:$EH,Analysis!$C$15)</f>
        <v>0</v>
      </c>
      <c r="F145" s="21">
        <f t="shared" si="25"/>
        <v>0</v>
      </c>
      <c r="H145" s="72">
        <f t="shared" si="26"/>
        <v>0</v>
      </c>
      <c r="I145" s="72">
        <f t="shared" si="27"/>
        <v>0</v>
      </c>
      <c r="J145" s="72">
        <f t="shared" si="28"/>
        <v>0</v>
      </c>
      <c r="L145" s="139"/>
      <c r="M145" s="5"/>
      <c r="N145" s="139"/>
      <c r="O145" s="5"/>
      <c r="P145" s="139"/>
    </row>
    <row r="146" spans="2:16" ht="15.6" x14ac:dyDescent="0.3">
      <c r="B146" s="25" t="s">
        <v>304</v>
      </c>
      <c r="D146" s="21">
        <f>COUNTIFS(Tunisia_ESPRIT!$X:$X,Analysis!$B146,Tunisia_ESPRIT!$DZ:$DZ,Analysis!D$31,Tunisia_ESPRIT!$EA:$EA,Analysis!$C$12,Tunisia_ESPRIT!$EB:$EB,Analysis!$C$13,Tunisia_ESPRIT!$EB:$EB,Analysis!$C$14,Tunisia_ESPRIT!$EH:$EH,Analysis!$C$15)</f>
        <v>1</v>
      </c>
      <c r="E146" s="21">
        <f>COUNTIFS(Tunisia_ESPRIT!$X:$X,Analysis!$B146,Tunisia_ESPRIT!$DZ:$DZ,Analysis!E$31,Tunisia_ESPRIT!$EA:$EA,Analysis!$C$12,Tunisia_ESPRIT!$EB:$EB,Analysis!$C$13,Tunisia_ESPRIT!$EB:$EB,Analysis!$C$14,Tunisia_ESPRIT!$EH:$EH,Analysis!$C$15)</f>
        <v>0</v>
      </c>
      <c r="F146" s="21">
        <f t="shared" si="25"/>
        <v>1</v>
      </c>
      <c r="H146" s="72">
        <f t="shared" si="26"/>
        <v>8.9285714285714281E-3</v>
      </c>
      <c r="I146" s="72">
        <f t="shared" si="27"/>
        <v>0</v>
      </c>
      <c r="J146" s="72">
        <f t="shared" si="28"/>
        <v>7.5187969924812026E-3</v>
      </c>
      <c r="L146" s="139"/>
      <c r="M146" s="5"/>
      <c r="N146" s="139"/>
      <c r="O146" s="5"/>
      <c r="P146" s="139"/>
    </row>
    <row r="147" spans="2:16" ht="15.6" x14ac:dyDescent="0.3">
      <c r="B147" s="25" t="s">
        <v>738</v>
      </c>
      <c r="D147" s="21">
        <f>COUNTIFS(Tunisia_ESPRIT!$X:$X,Analysis!$B147,Tunisia_ESPRIT!$DZ:$DZ,Analysis!D$31,Tunisia_ESPRIT!$EA:$EA,Analysis!$C$12,Tunisia_ESPRIT!$EB:$EB,Analysis!$C$13,Tunisia_ESPRIT!$EB:$EB,Analysis!$C$14,Tunisia_ESPRIT!$EH:$EH,Analysis!$C$15)</f>
        <v>0</v>
      </c>
      <c r="E147" s="21">
        <f>COUNTIFS(Tunisia_ESPRIT!$X:$X,Analysis!$B147,Tunisia_ESPRIT!$DZ:$DZ,Analysis!E$31,Tunisia_ESPRIT!$EA:$EA,Analysis!$C$12,Tunisia_ESPRIT!$EB:$EB,Analysis!$C$13,Tunisia_ESPRIT!$EB:$EB,Analysis!$C$14,Tunisia_ESPRIT!$EH:$EH,Analysis!$C$15)</f>
        <v>0</v>
      </c>
      <c r="F147" s="21">
        <f t="shared" si="25"/>
        <v>0</v>
      </c>
      <c r="H147" s="72">
        <f t="shared" si="26"/>
        <v>0</v>
      </c>
      <c r="I147" s="72">
        <f t="shared" si="27"/>
        <v>0</v>
      </c>
      <c r="J147" s="72">
        <f t="shared" si="28"/>
        <v>0</v>
      </c>
      <c r="L147" s="139"/>
      <c r="M147" s="5"/>
      <c r="N147" s="139"/>
      <c r="O147" s="5"/>
      <c r="P147" s="139"/>
    </row>
    <row r="148" spans="2:16" ht="15.6" x14ac:dyDescent="0.3">
      <c r="B148" s="25" t="s">
        <v>739</v>
      </c>
      <c r="D148" s="21">
        <f>COUNTIFS(Tunisia_ESPRIT!$X:$X,Analysis!$B148,Tunisia_ESPRIT!$DZ:$DZ,Analysis!D$31,Tunisia_ESPRIT!$EA:$EA,Analysis!$C$12,Tunisia_ESPRIT!$EB:$EB,Analysis!$C$13,Tunisia_ESPRIT!$EB:$EB,Analysis!$C$14,Tunisia_ESPRIT!$EH:$EH,Analysis!$C$15)</f>
        <v>1</v>
      </c>
      <c r="E148" s="21">
        <f>COUNTIFS(Tunisia_ESPRIT!$X:$X,Analysis!$B148,Tunisia_ESPRIT!$DZ:$DZ,Analysis!E$31,Tunisia_ESPRIT!$EA:$EA,Analysis!$C$12,Tunisia_ESPRIT!$EB:$EB,Analysis!$C$13,Tunisia_ESPRIT!$EB:$EB,Analysis!$C$14,Tunisia_ESPRIT!$EH:$EH,Analysis!$C$15)</f>
        <v>0</v>
      </c>
      <c r="F148" s="21">
        <f t="shared" si="25"/>
        <v>1</v>
      </c>
      <c r="H148" s="72">
        <f t="shared" si="26"/>
        <v>8.9285714285714281E-3</v>
      </c>
      <c r="I148" s="72">
        <f t="shared" si="27"/>
        <v>0</v>
      </c>
      <c r="J148" s="72">
        <f t="shared" si="28"/>
        <v>7.5187969924812026E-3</v>
      </c>
      <c r="L148" s="139"/>
      <c r="M148" s="5"/>
      <c r="N148" s="139"/>
      <c r="O148" s="5"/>
      <c r="P148" s="139"/>
    </row>
    <row r="149" spans="2:16" ht="15.6" x14ac:dyDescent="0.3">
      <c r="B149" s="25" t="s">
        <v>740</v>
      </c>
      <c r="D149" s="21">
        <f>COUNTIFS(Tunisia_ESPRIT!$X:$X,Analysis!$B149,Tunisia_ESPRIT!$DZ:$DZ,Analysis!D$31,Tunisia_ESPRIT!$EA:$EA,Analysis!$C$12,Tunisia_ESPRIT!$EB:$EB,Analysis!$C$13,Tunisia_ESPRIT!$EB:$EB,Analysis!$C$14,Tunisia_ESPRIT!$EH:$EH,Analysis!$C$15)</f>
        <v>1</v>
      </c>
      <c r="E149" s="21">
        <f>COUNTIFS(Tunisia_ESPRIT!$X:$X,Analysis!$B149,Tunisia_ESPRIT!$DZ:$DZ,Analysis!E$31,Tunisia_ESPRIT!$EA:$EA,Analysis!$C$12,Tunisia_ESPRIT!$EB:$EB,Analysis!$C$13,Tunisia_ESPRIT!$EB:$EB,Analysis!$C$14,Tunisia_ESPRIT!$EH:$EH,Analysis!$C$15)</f>
        <v>0</v>
      </c>
      <c r="F149" s="21">
        <f t="shared" si="25"/>
        <v>1</v>
      </c>
      <c r="H149" s="72">
        <f t="shared" si="26"/>
        <v>8.9285714285714281E-3</v>
      </c>
      <c r="I149" s="72">
        <f t="shared" si="27"/>
        <v>0</v>
      </c>
      <c r="J149" s="72">
        <f t="shared" si="28"/>
        <v>7.5187969924812026E-3</v>
      </c>
      <c r="L149" s="139"/>
      <c r="M149" s="5"/>
      <c r="N149" s="139"/>
      <c r="O149" s="5"/>
      <c r="P149" s="139"/>
    </row>
    <row r="150" spans="2:16" ht="15.6" x14ac:dyDescent="0.3">
      <c r="B150" s="25" t="s">
        <v>741</v>
      </c>
      <c r="D150" s="21">
        <f>COUNTIFS(Tunisia_ESPRIT!$X:$X,Analysis!$B150,Tunisia_ESPRIT!$DZ:$DZ,Analysis!D$31,Tunisia_ESPRIT!$EA:$EA,Analysis!$C$12,Tunisia_ESPRIT!$EB:$EB,Analysis!$C$13,Tunisia_ESPRIT!$EB:$EB,Analysis!$C$14,Tunisia_ESPRIT!$EH:$EH,Analysis!$C$15)</f>
        <v>0</v>
      </c>
      <c r="E150" s="21">
        <f>COUNTIFS(Tunisia_ESPRIT!$X:$X,Analysis!$B150,Tunisia_ESPRIT!$DZ:$DZ,Analysis!E$31,Tunisia_ESPRIT!$EA:$EA,Analysis!$C$12,Tunisia_ESPRIT!$EB:$EB,Analysis!$C$13,Tunisia_ESPRIT!$EB:$EB,Analysis!$C$14,Tunisia_ESPRIT!$EH:$EH,Analysis!$C$15)</f>
        <v>0</v>
      </c>
      <c r="F150" s="21">
        <f t="shared" si="25"/>
        <v>0</v>
      </c>
      <c r="H150" s="72">
        <f t="shared" si="26"/>
        <v>0</v>
      </c>
      <c r="I150" s="72">
        <f t="shared" si="27"/>
        <v>0</v>
      </c>
      <c r="J150" s="72">
        <f t="shared" si="28"/>
        <v>0</v>
      </c>
      <c r="L150" s="139"/>
      <c r="M150" s="5"/>
      <c r="N150" s="139"/>
      <c r="O150" s="5"/>
      <c r="P150" s="139"/>
    </row>
    <row r="151" spans="2:16" ht="15.6" x14ac:dyDescent="0.3">
      <c r="B151" s="25" t="s">
        <v>742</v>
      </c>
      <c r="D151" s="21">
        <f>COUNTIFS(Tunisia_ESPRIT!$X:$X,Analysis!$B151,Tunisia_ESPRIT!$DZ:$DZ,Analysis!D$31,Tunisia_ESPRIT!$EA:$EA,Analysis!$C$12,Tunisia_ESPRIT!$EB:$EB,Analysis!$C$13,Tunisia_ESPRIT!$EB:$EB,Analysis!$C$14,Tunisia_ESPRIT!$EH:$EH,Analysis!$C$15)</f>
        <v>0</v>
      </c>
      <c r="E151" s="21">
        <f>COUNTIFS(Tunisia_ESPRIT!$X:$X,Analysis!$B151,Tunisia_ESPRIT!$DZ:$DZ,Analysis!E$31,Tunisia_ESPRIT!$EA:$EA,Analysis!$C$12,Tunisia_ESPRIT!$EB:$EB,Analysis!$C$13,Tunisia_ESPRIT!$EB:$EB,Analysis!$C$14,Tunisia_ESPRIT!$EH:$EH,Analysis!$C$15)</f>
        <v>0</v>
      </c>
      <c r="F151" s="21">
        <f t="shared" si="25"/>
        <v>0</v>
      </c>
      <c r="H151" s="72">
        <f t="shared" si="26"/>
        <v>0</v>
      </c>
      <c r="I151" s="72">
        <f t="shared" si="27"/>
        <v>0</v>
      </c>
      <c r="J151" s="72">
        <f t="shared" si="28"/>
        <v>0</v>
      </c>
      <c r="L151" s="139"/>
      <c r="M151" s="5"/>
      <c r="N151" s="139"/>
      <c r="O151" s="5"/>
      <c r="P151" s="139"/>
    </row>
    <row r="152" spans="2:16" ht="15.6" x14ac:dyDescent="0.3">
      <c r="B152" s="25" t="s">
        <v>743</v>
      </c>
      <c r="D152" s="21">
        <f>COUNTIFS(Tunisia_ESPRIT!$X:$X,Analysis!$B152,Tunisia_ESPRIT!$DZ:$DZ,Analysis!D$31,Tunisia_ESPRIT!$EA:$EA,Analysis!$C$12,Tunisia_ESPRIT!$EB:$EB,Analysis!$C$13,Tunisia_ESPRIT!$EB:$EB,Analysis!$C$14,Tunisia_ESPRIT!$EH:$EH,Analysis!$C$15)</f>
        <v>0</v>
      </c>
      <c r="E152" s="21">
        <f>COUNTIFS(Tunisia_ESPRIT!$X:$X,Analysis!$B152,Tunisia_ESPRIT!$DZ:$DZ,Analysis!E$31,Tunisia_ESPRIT!$EA:$EA,Analysis!$C$12,Tunisia_ESPRIT!$EB:$EB,Analysis!$C$13,Tunisia_ESPRIT!$EB:$EB,Analysis!$C$14,Tunisia_ESPRIT!$EH:$EH,Analysis!$C$15)</f>
        <v>0</v>
      </c>
      <c r="F152" s="21">
        <f t="shared" si="25"/>
        <v>0</v>
      </c>
      <c r="H152" s="72">
        <f t="shared" si="26"/>
        <v>0</v>
      </c>
      <c r="I152" s="72">
        <f t="shared" si="27"/>
        <v>0</v>
      </c>
      <c r="J152" s="72">
        <f t="shared" si="28"/>
        <v>0</v>
      </c>
      <c r="L152" s="139"/>
      <c r="M152" s="5"/>
      <c r="N152" s="139"/>
      <c r="O152" s="5"/>
      <c r="P152" s="139"/>
    </row>
    <row r="153" spans="2:16" ht="15.6" x14ac:dyDescent="0.3">
      <c r="B153" s="25" t="s">
        <v>744</v>
      </c>
      <c r="D153" s="21">
        <f>COUNTIFS(Tunisia_ESPRIT!$X:$X,Analysis!$B153,Tunisia_ESPRIT!$DZ:$DZ,Analysis!D$31,Tunisia_ESPRIT!$EA:$EA,Analysis!$C$12,Tunisia_ESPRIT!$EB:$EB,Analysis!$C$13,Tunisia_ESPRIT!$EB:$EB,Analysis!$C$14,Tunisia_ESPRIT!$EH:$EH,Analysis!$C$15)</f>
        <v>0</v>
      </c>
      <c r="E153" s="21">
        <f>COUNTIFS(Tunisia_ESPRIT!$X:$X,Analysis!$B153,Tunisia_ESPRIT!$DZ:$DZ,Analysis!E$31,Tunisia_ESPRIT!$EA:$EA,Analysis!$C$12,Tunisia_ESPRIT!$EB:$EB,Analysis!$C$13,Tunisia_ESPRIT!$EB:$EB,Analysis!$C$14,Tunisia_ESPRIT!$EH:$EH,Analysis!$C$15)</f>
        <v>0</v>
      </c>
      <c r="F153" s="21">
        <f t="shared" si="25"/>
        <v>0</v>
      </c>
      <c r="H153" s="72">
        <f t="shared" si="26"/>
        <v>0</v>
      </c>
      <c r="I153" s="72">
        <f t="shared" si="27"/>
        <v>0</v>
      </c>
      <c r="J153" s="72">
        <f t="shared" si="28"/>
        <v>0</v>
      </c>
      <c r="L153" s="139"/>
      <c r="M153" s="5"/>
      <c r="N153" s="139"/>
      <c r="O153" s="5"/>
      <c r="P153" s="139"/>
    </row>
    <row r="154" spans="2:16" ht="15.6" x14ac:dyDescent="0.3">
      <c r="B154" s="25" t="s">
        <v>745</v>
      </c>
      <c r="D154" s="21">
        <f>COUNTIFS(Tunisia_ESPRIT!$X:$X,Analysis!$B154,Tunisia_ESPRIT!$DZ:$DZ,Analysis!D$31,Tunisia_ESPRIT!$EA:$EA,Analysis!$C$12,Tunisia_ESPRIT!$EB:$EB,Analysis!$C$13,Tunisia_ESPRIT!$EB:$EB,Analysis!$C$14,Tunisia_ESPRIT!$EH:$EH,Analysis!$C$15)</f>
        <v>2</v>
      </c>
      <c r="E154" s="21">
        <f>COUNTIFS(Tunisia_ESPRIT!$X:$X,Analysis!$B154,Tunisia_ESPRIT!$DZ:$DZ,Analysis!E$31,Tunisia_ESPRIT!$EA:$EA,Analysis!$C$12,Tunisia_ESPRIT!$EB:$EB,Analysis!$C$13,Tunisia_ESPRIT!$EB:$EB,Analysis!$C$14,Tunisia_ESPRIT!$EH:$EH,Analysis!$C$15)</f>
        <v>0</v>
      </c>
      <c r="F154" s="21">
        <f t="shared" si="25"/>
        <v>2</v>
      </c>
      <c r="H154" s="72">
        <f t="shared" si="26"/>
        <v>1.7857142857142856E-2</v>
      </c>
      <c r="I154" s="72">
        <f t="shared" si="27"/>
        <v>0</v>
      </c>
      <c r="J154" s="72">
        <f t="shared" si="28"/>
        <v>1.5037593984962405E-2</v>
      </c>
      <c r="L154" s="139"/>
      <c r="M154" s="5"/>
      <c r="N154" s="139"/>
      <c r="O154" s="5"/>
      <c r="P154" s="139"/>
    </row>
    <row r="155" spans="2:16" ht="15.6" x14ac:dyDescent="0.3">
      <c r="B155" s="25" t="s">
        <v>746</v>
      </c>
      <c r="D155" s="21">
        <f>COUNTIFS(Tunisia_ESPRIT!$X:$X,Analysis!$B155,Tunisia_ESPRIT!$DZ:$DZ,Analysis!D$31,Tunisia_ESPRIT!$EA:$EA,Analysis!$C$12,Tunisia_ESPRIT!$EB:$EB,Analysis!$C$13,Tunisia_ESPRIT!$EB:$EB,Analysis!$C$14,Tunisia_ESPRIT!$EH:$EH,Analysis!$C$15)</f>
        <v>0</v>
      </c>
      <c r="E155" s="21">
        <f>COUNTIFS(Tunisia_ESPRIT!$X:$X,Analysis!$B155,Tunisia_ESPRIT!$DZ:$DZ,Analysis!E$31,Tunisia_ESPRIT!$EA:$EA,Analysis!$C$12,Tunisia_ESPRIT!$EB:$EB,Analysis!$C$13,Tunisia_ESPRIT!$EB:$EB,Analysis!$C$14,Tunisia_ESPRIT!$EH:$EH,Analysis!$C$15)</f>
        <v>0</v>
      </c>
      <c r="F155" s="21">
        <f t="shared" si="25"/>
        <v>0</v>
      </c>
      <c r="H155" s="72">
        <f t="shared" si="26"/>
        <v>0</v>
      </c>
      <c r="I155" s="72">
        <f t="shared" si="27"/>
        <v>0</v>
      </c>
      <c r="J155" s="72">
        <f t="shared" si="28"/>
        <v>0</v>
      </c>
      <c r="L155" s="139"/>
      <c r="M155" s="5"/>
      <c r="N155" s="139"/>
      <c r="O155" s="5"/>
      <c r="P155" s="139"/>
    </row>
    <row r="156" spans="2:16" ht="15.6" x14ac:dyDescent="0.3">
      <c r="B156" s="25" t="s">
        <v>747</v>
      </c>
      <c r="D156" s="21">
        <f>COUNTIFS(Tunisia_ESPRIT!$X:$X,Analysis!$B156,Tunisia_ESPRIT!$DZ:$DZ,Analysis!D$31,Tunisia_ESPRIT!$EA:$EA,Analysis!$C$12,Tunisia_ESPRIT!$EB:$EB,Analysis!$C$13,Tunisia_ESPRIT!$EB:$EB,Analysis!$C$14,Tunisia_ESPRIT!$EH:$EH,Analysis!$C$15)</f>
        <v>1</v>
      </c>
      <c r="E156" s="21">
        <f>COUNTIFS(Tunisia_ESPRIT!$X:$X,Analysis!$B156,Tunisia_ESPRIT!$DZ:$DZ,Analysis!E$31,Tunisia_ESPRIT!$EA:$EA,Analysis!$C$12,Tunisia_ESPRIT!$EB:$EB,Analysis!$C$13,Tunisia_ESPRIT!$EB:$EB,Analysis!$C$14,Tunisia_ESPRIT!$EH:$EH,Analysis!$C$15)</f>
        <v>0</v>
      </c>
      <c r="F156" s="21">
        <f t="shared" si="25"/>
        <v>1</v>
      </c>
      <c r="H156" s="72">
        <f t="shared" si="26"/>
        <v>8.9285714285714281E-3</v>
      </c>
      <c r="I156" s="72">
        <f t="shared" si="27"/>
        <v>0</v>
      </c>
      <c r="J156" s="72">
        <f t="shared" si="28"/>
        <v>7.5187969924812026E-3</v>
      </c>
      <c r="L156" s="139"/>
      <c r="M156" s="5"/>
      <c r="N156" s="139"/>
      <c r="O156" s="5"/>
      <c r="P156" s="139"/>
    </row>
    <row r="157" spans="2:16" ht="15.6" x14ac:dyDescent="0.3">
      <c r="B157" s="25" t="s">
        <v>748</v>
      </c>
      <c r="D157" s="21">
        <f>COUNTIFS(Tunisia_ESPRIT!$X:$X,Analysis!$B157,Tunisia_ESPRIT!$DZ:$DZ,Analysis!D$31,Tunisia_ESPRIT!$EA:$EA,Analysis!$C$12,Tunisia_ESPRIT!$EB:$EB,Analysis!$C$13,Tunisia_ESPRIT!$EB:$EB,Analysis!$C$14,Tunisia_ESPRIT!$EH:$EH,Analysis!$C$15)</f>
        <v>0</v>
      </c>
      <c r="E157" s="21">
        <f>COUNTIFS(Tunisia_ESPRIT!$X:$X,Analysis!$B157,Tunisia_ESPRIT!$DZ:$DZ,Analysis!E$31,Tunisia_ESPRIT!$EA:$EA,Analysis!$C$12,Tunisia_ESPRIT!$EB:$EB,Analysis!$C$13,Tunisia_ESPRIT!$EB:$EB,Analysis!$C$14,Tunisia_ESPRIT!$EH:$EH,Analysis!$C$15)</f>
        <v>0</v>
      </c>
      <c r="F157" s="21">
        <f t="shared" si="25"/>
        <v>0</v>
      </c>
      <c r="H157" s="72">
        <f t="shared" si="26"/>
        <v>0</v>
      </c>
      <c r="I157" s="72">
        <f t="shared" si="27"/>
        <v>0</v>
      </c>
      <c r="J157" s="72">
        <f t="shared" si="28"/>
        <v>0</v>
      </c>
      <c r="L157" s="139"/>
      <c r="M157" s="5"/>
      <c r="N157" s="139"/>
      <c r="O157" s="5"/>
      <c r="P157" s="139"/>
    </row>
    <row r="158" spans="2:16" ht="15.6" x14ac:dyDescent="0.3">
      <c r="B158" s="25" t="s">
        <v>517</v>
      </c>
      <c r="D158" s="21">
        <f>COUNTIFS(Tunisia_ESPRIT!$X:$X,Analysis!$B158,Tunisia_ESPRIT!$DZ:$DZ,Analysis!D$31,Tunisia_ESPRIT!$EA:$EA,Analysis!$C$12,Tunisia_ESPRIT!$EB:$EB,Analysis!$C$13,Tunisia_ESPRIT!$EB:$EB,Analysis!$C$14,Tunisia_ESPRIT!$EH:$EH,Analysis!$C$15)</f>
        <v>0</v>
      </c>
      <c r="E158" s="21">
        <f>COUNTIFS(Tunisia_ESPRIT!$X:$X,Analysis!$B158,Tunisia_ESPRIT!$DZ:$DZ,Analysis!E$31,Tunisia_ESPRIT!$EA:$EA,Analysis!$C$12,Tunisia_ESPRIT!$EB:$EB,Analysis!$C$13,Tunisia_ESPRIT!$EB:$EB,Analysis!$C$14,Tunisia_ESPRIT!$EH:$EH,Analysis!$C$15)</f>
        <v>0</v>
      </c>
      <c r="F158" s="21">
        <f t="shared" si="25"/>
        <v>0</v>
      </c>
      <c r="H158" s="72">
        <f t="shared" si="26"/>
        <v>0</v>
      </c>
      <c r="I158" s="72">
        <f t="shared" si="27"/>
        <v>0</v>
      </c>
      <c r="J158" s="72">
        <f t="shared" si="28"/>
        <v>0</v>
      </c>
      <c r="L158" s="139"/>
      <c r="M158" s="5"/>
      <c r="N158" s="139"/>
      <c r="O158" s="5"/>
      <c r="P158" s="139"/>
    </row>
    <row r="159" spans="2:16" ht="15.6" x14ac:dyDescent="0.3">
      <c r="B159" s="25" t="s">
        <v>749</v>
      </c>
      <c r="D159" s="21">
        <f>COUNTIFS(Tunisia_ESPRIT!$X:$X,Analysis!$B159,Tunisia_ESPRIT!$DZ:$DZ,Analysis!D$31,Tunisia_ESPRIT!$EA:$EA,Analysis!$C$12,Tunisia_ESPRIT!$EB:$EB,Analysis!$C$13,Tunisia_ESPRIT!$EB:$EB,Analysis!$C$14,Tunisia_ESPRIT!$EH:$EH,Analysis!$C$15)</f>
        <v>4</v>
      </c>
      <c r="E159" s="21">
        <f>COUNTIFS(Tunisia_ESPRIT!$X:$X,Analysis!$B159,Tunisia_ESPRIT!$DZ:$DZ,Analysis!E$31,Tunisia_ESPRIT!$EA:$EA,Analysis!$C$12,Tunisia_ESPRIT!$EB:$EB,Analysis!$C$13,Tunisia_ESPRIT!$EB:$EB,Analysis!$C$14,Tunisia_ESPRIT!$EH:$EH,Analysis!$C$15)</f>
        <v>0</v>
      </c>
      <c r="F159" s="21">
        <f t="shared" si="25"/>
        <v>4</v>
      </c>
      <c r="H159" s="72">
        <f t="shared" si="26"/>
        <v>3.5714285714285712E-2</v>
      </c>
      <c r="I159" s="72">
        <f t="shared" si="27"/>
        <v>0</v>
      </c>
      <c r="J159" s="72">
        <f t="shared" si="28"/>
        <v>3.007518796992481E-2</v>
      </c>
      <c r="L159" s="139"/>
      <c r="M159" s="5"/>
      <c r="N159" s="139"/>
      <c r="O159" s="5"/>
      <c r="P159" s="139"/>
    </row>
    <row r="160" spans="2:16" ht="15.6" x14ac:dyDescent="0.3">
      <c r="B160" s="25" t="s">
        <v>750</v>
      </c>
      <c r="D160" s="21">
        <f>COUNTIFS(Tunisia_ESPRIT!$X:$X,Analysis!$B160,Tunisia_ESPRIT!$DZ:$DZ,Analysis!D$31,Tunisia_ESPRIT!$EA:$EA,Analysis!$C$12,Tunisia_ESPRIT!$EB:$EB,Analysis!$C$13,Tunisia_ESPRIT!$EB:$EB,Analysis!$C$14,Tunisia_ESPRIT!$EH:$EH,Analysis!$C$15)</f>
        <v>0</v>
      </c>
      <c r="E160" s="21">
        <f>COUNTIFS(Tunisia_ESPRIT!$X:$X,Analysis!$B160,Tunisia_ESPRIT!$DZ:$DZ,Analysis!E$31,Tunisia_ESPRIT!$EA:$EA,Analysis!$C$12,Tunisia_ESPRIT!$EB:$EB,Analysis!$C$13,Tunisia_ESPRIT!$EB:$EB,Analysis!$C$14,Tunisia_ESPRIT!$EH:$EH,Analysis!$C$15)</f>
        <v>0</v>
      </c>
      <c r="F160" s="21">
        <f t="shared" si="25"/>
        <v>0</v>
      </c>
      <c r="H160" s="72">
        <f t="shared" si="26"/>
        <v>0</v>
      </c>
      <c r="I160" s="72">
        <f t="shared" si="27"/>
        <v>0</v>
      </c>
      <c r="J160" s="72">
        <f t="shared" si="28"/>
        <v>0</v>
      </c>
      <c r="L160" s="139"/>
      <c r="M160" s="5"/>
      <c r="N160" s="139"/>
      <c r="O160" s="5"/>
      <c r="P160" s="139"/>
    </row>
    <row r="161" spans="2:16" ht="15.6" x14ac:dyDescent="0.3">
      <c r="B161" s="25" t="s">
        <v>751</v>
      </c>
      <c r="D161" s="21">
        <f>COUNTIFS(Tunisia_ESPRIT!$X:$X,Analysis!$B161,Tunisia_ESPRIT!$DZ:$DZ,Analysis!D$31,Tunisia_ESPRIT!$EA:$EA,Analysis!$C$12,Tunisia_ESPRIT!$EB:$EB,Analysis!$C$13,Tunisia_ESPRIT!$EB:$EB,Analysis!$C$14,Tunisia_ESPRIT!$EH:$EH,Analysis!$C$15)</f>
        <v>1</v>
      </c>
      <c r="E161" s="21">
        <f>COUNTIFS(Tunisia_ESPRIT!$X:$X,Analysis!$B161,Tunisia_ESPRIT!$DZ:$DZ,Analysis!E$31,Tunisia_ESPRIT!$EA:$EA,Analysis!$C$12,Tunisia_ESPRIT!$EB:$EB,Analysis!$C$13,Tunisia_ESPRIT!$EB:$EB,Analysis!$C$14,Tunisia_ESPRIT!$EH:$EH,Analysis!$C$15)</f>
        <v>0</v>
      </c>
      <c r="F161" s="21">
        <f t="shared" si="25"/>
        <v>1</v>
      </c>
      <c r="H161" s="72">
        <f t="shared" si="26"/>
        <v>8.9285714285714281E-3</v>
      </c>
      <c r="I161" s="72">
        <f t="shared" si="27"/>
        <v>0</v>
      </c>
      <c r="J161" s="72">
        <f t="shared" si="28"/>
        <v>7.5187969924812026E-3</v>
      </c>
      <c r="L161" s="139"/>
      <c r="M161" s="5"/>
      <c r="N161" s="139"/>
      <c r="O161" s="5"/>
      <c r="P161" s="139"/>
    </row>
    <row r="162" spans="2:16" ht="15.6" x14ac:dyDescent="0.3">
      <c r="B162" s="25" t="s">
        <v>752</v>
      </c>
      <c r="D162" s="21">
        <f>COUNTIFS(Tunisia_ESPRIT!$X:$X,Analysis!$B162,Tunisia_ESPRIT!$DZ:$DZ,Analysis!D$31,Tunisia_ESPRIT!$EA:$EA,Analysis!$C$12,Tunisia_ESPRIT!$EB:$EB,Analysis!$C$13,Tunisia_ESPRIT!$EB:$EB,Analysis!$C$14,Tunisia_ESPRIT!$EH:$EH,Analysis!$C$15)</f>
        <v>0</v>
      </c>
      <c r="E162" s="21">
        <f>COUNTIFS(Tunisia_ESPRIT!$X:$X,Analysis!$B162,Tunisia_ESPRIT!$DZ:$DZ,Analysis!E$31,Tunisia_ESPRIT!$EA:$EA,Analysis!$C$12,Tunisia_ESPRIT!$EB:$EB,Analysis!$C$13,Tunisia_ESPRIT!$EB:$EB,Analysis!$C$14,Tunisia_ESPRIT!$EH:$EH,Analysis!$C$15)</f>
        <v>0</v>
      </c>
      <c r="F162" s="21">
        <f t="shared" si="25"/>
        <v>0</v>
      </c>
      <c r="H162" s="72">
        <f t="shared" si="26"/>
        <v>0</v>
      </c>
      <c r="I162" s="72">
        <f t="shared" si="27"/>
        <v>0</v>
      </c>
      <c r="J162" s="72">
        <f t="shared" si="28"/>
        <v>0</v>
      </c>
      <c r="L162" s="139"/>
      <c r="M162" s="5"/>
      <c r="N162" s="139"/>
      <c r="O162" s="5"/>
      <c r="P162" s="139"/>
    </row>
    <row r="163" spans="2:16" ht="15.6" x14ac:dyDescent="0.3">
      <c r="B163" s="25" t="s">
        <v>753</v>
      </c>
      <c r="D163" s="21">
        <f>COUNTIFS(Tunisia_ESPRIT!$X:$X,Analysis!$B163,Tunisia_ESPRIT!$DZ:$DZ,Analysis!D$31,Tunisia_ESPRIT!$EA:$EA,Analysis!$C$12,Tunisia_ESPRIT!$EB:$EB,Analysis!$C$13,Tunisia_ESPRIT!$EB:$EB,Analysis!$C$14,Tunisia_ESPRIT!$EH:$EH,Analysis!$C$15)</f>
        <v>0</v>
      </c>
      <c r="E163" s="21">
        <f>COUNTIFS(Tunisia_ESPRIT!$X:$X,Analysis!$B163,Tunisia_ESPRIT!$DZ:$DZ,Analysis!E$31,Tunisia_ESPRIT!$EA:$EA,Analysis!$C$12,Tunisia_ESPRIT!$EB:$EB,Analysis!$C$13,Tunisia_ESPRIT!$EB:$EB,Analysis!$C$14,Tunisia_ESPRIT!$EH:$EH,Analysis!$C$15)</f>
        <v>1</v>
      </c>
      <c r="F163" s="21">
        <f t="shared" si="25"/>
        <v>1</v>
      </c>
      <c r="H163" s="72">
        <f t="shared" si="26"/>
        <v>0</v>
      </c>
      <c r="I163" s="72">
        <f t="shared" si="27"/>
        <v>4.7619047619047616E-2</v>
      </c>
      <c r="J163" s="72">
        <f t="shared" si="28"/>
        <v>7.5187969924812026E-3</v>
      </c>
      <c r="L163" s="139"/>
      <c r="M163" s="5"/>
      <c r="N163" s="139"/>
      <c r="O163" s="5"/>
      <c r="P163" s="139"/>
    </row>
    <row r="164" spans="2:16" ht="15.6" x14ac:dyDescent="0.3">
      <c r="B164" s="25" t="s">
        <v>503</v>
      </c>
      <c r="D164" s="21">
        <f>COUNTIFS(Tunisia_ESPRIT!$X:$X,Analysis!$B164,Tunisia_ESPRIT!$DZ:$DZ,Analysis!D$31,Tunisia_ESPRIT!$EA:$EA,Analysis!$C$12,Tunisia_ESPRIT!$EB:$EB,Analysis!$C$13,Tunisia_ESPRIT!$EB:$EB,Analysis!$C$14,Tunisia_ESPRIT!$EH:$EH,Analysis!$C$15)</f>
        <v>0</v>
      </c>
      <c r="E164" s="21">
        <f>COUNTIFS(Tunisia_ESPRIT!$X:$X,Analysis!$B164,Tunisia_ESPRIT!$DZ:$DZ,Analysis!E$31,Tunisia_ESPRIT!$EA:$EA,Analysis!$C$12,Tunisia_ESPRIT!$EB:$EB,Analysis!$C$13,Tunisia_ESPRIT!$EB:$EB,Analysis!$C$14,Tunisia_ESPRIT!$EH:$EH,Analysis!$C$15)</f>
        <v>0</v>
      </c>
      <c r="F164" s="21">
        <f t="shared" si="25"/>
        <v>0</v>
      </c>
      <c r="H164" s="72">
        <f t="shared" si="26"/>
        <v>0</v>
      </c>
      <c r="I164" s="72">
        <f t="shared" si="27"/>
        <v>0</v>
      </c>
      <c r="J164" s="72">
        <f t="shared" si="28"/>
        <v>0</v>
      </c>
      <c r="L164" s="139"/>
      <c r="M164" s="5"/>
      <c r="N164" s="139"/>
      <c r="O164" s="5"/>
      <c r="P164" s="139"/>
    </row>
    <row r="165" spans="2:16" ht="15.6" x14ac:dyDescent="0.3">
      <c r="B165" s="25" t="s">
        <v>754</v>
      </c>
      <c r="D165" s="21">
        <f>COUNTIFS(Tunisia_ESPRIT!$X:$X,Analysis!$B165,Tunisia_ESPRIT!$DZ:$DZ,Analysis!D$31,Tunisia_ESPRIT!$EA:$EA,Analysis!$C$12,Tunisia_ESPRIT!$EB:$EB,Analysis!$C$13,Tunisia_ESPRIT!$EB:$EB,Analysis!$C$14,Tunisia_ESPRIT!$EH:$EH,Analysis!$C$15)</f>
        <v>2</v>
      </c>
      <c r="E165" s="21">
        <f>COUNTIFS(Tunisia_ESPRIT!$X:$X,Analysis!$B165,Tunisia_ESPRIT!$DZ:$DZ,Analysis!E$31,Tunisia_ESPRIT!$EA:$EA,Analysis!$C$12,Tunisia_ESPRIT!$EB:$EB,Analysis!$C$13,Tunisia_ESPRIT!$EB:$EB,Analysis!$C$14,Tunisia_ESPRIT!$EH:$EH,Analysis!$C$15)</f>
        <v>0</v>
      </c>
      <c r="F165" s="21">
        <f t="shared" si="25"/>
        <v>2</v>
      </c>
      <c r="H165" s="72">
        <f t="shared" si="26"/>
        <v>1.7857142857142856E-2</v>
      </c>
      <c r="I165" s="72">
        <f t="shared" si="27"/>
        <v>0</v>
      </c>
      <c r="J165" s="72">
        <f t="shared" si="28"/>
        <v>1.5037593984962405E-2</v>
      </c>
      <c r="L165" s="139"/>
      <c r="M165" s="5"/>
      <c r="N165" s="139"/>
      <c r="O165" s="5"/>
      <c r="P165" s="139"/>
    </row>
    <row r="166" spans="2:16" ht="15.6" x14ac:dyDescent="0.3">
      <c r="B166" s="25" t="s">
        <v>364</v>
      </c>
      <c r="D166" s="21">
        <f>COUNTIFS(Tunisia_ESPRIT!$X:$X,Analysis!$B166,Tunisia_ESPRIT!$DZ:$DZ,Analysis!D$31,Tunisia_ESPRIT!$EA:$EA,Analysis!$C$12,Tunisia_ESPRIT!$EB:$EB,Analysis!$C$13,Tunisia_ESPRIT!$EB:$EB,Analysis!$C$14,Tunisia_ESPRIT!$EH:$EH,Analysis!$C$15)</f>
        <v>0</v>
      </c>
      <c r="E166" s="21">
        <f>COUNTIFS(Tunisia_ESPRIT!$X:$X,Analysis!$B166,Tunisia_ESPRIT!$DZ:$DZ,Analysis!E$31,Tunisia_ESPRIT!$EA:$EA,Analysis!$C$12,Tunisia_ESPRIT!$EB:$EB,Analysis!$C$13,Tunisia_ESPRIT!$EB:$EB,Analysis!$C$14,Tunisia_ESPRIT!$EH:$EH,Analysis!$C$15)</f>
        <v>0</v>
      </c>
      <c r="F166" s="21">
        <f t="shared" si="25"/>
        <v>0</v>
      </c>
      <c r="H166" s="72">
        <f t="shared" si="26"/>
        <v>0</v>
      </c>
      <c r="I166" s="72">
        <f t="shared" si="27"/>
        <v>0</v>
      </c>
      <c r="J166" s="72">
        <f t="shared" si="28"/>
        <v>0</v>
      </c>
      <c r="L166" s="139"/>
      <c r="M166" s="5"/>
      <c r="N166" s="139"/>
      <c r="O166" s="5"/>
      <c r="P166" s="139"/>
    </row>
    <row r="167" spans="2:16" ht="15.6" x14ac:dyDescent="0.3">
      <c r="B167" s="25" t="s">
        <v>755</v>
      </c>
      <c r="D167" s="21">
        <f>COUNTIFS(Tunisia_ESPRIT!$X:$X,Analysis!$B167,Tunisia_ESPRIT!$DZ:$DZ,Analysis!D$31,Tunisia_ESPRIT!$EA:$EA,Analysis!$C$12,Tunisia_ESPRIT!$EB:$EB,Analysis!$C$13,Tunisia_ESPRIT!$EB:$EB,Analysis!$C$14,Tunisia_ESPRIT!$EH:$EH,Analysis!$C$15)</f>
        <v>0</v>
      </c>
      <c r="E167" s="21">
        <f>COUNTIFS(Tunisia_ESPRIT!$X:$X,Analysis!$B167,Tunisia_ESPRIT!$DZ:$DZ,Analysis!E$31,Tunisia_ESPRIT!$EA:$EA,Analysis!$C$12,Tunisia_ESPRIT!$EB:$EB,Analysis!$C$13,Tunisia_ESPRIT!$EB:$EB,Analysis!$C$14,Tunisia_ESPRIT!$EH:$EH,Analysis!$C$15)</f>
        <v>0</v>
      </c>
      <c r="F167" s="21">
        <f t="shared" si="25"/>
        <v>0</v>
      </c>
      <c r="H167" s="72">
        <f t="shared" si="26"/>
        <v>0</v>
      </c>
      <c r="I167" s="72">
        <f t="shared" si="27"/>
        <v>0</v>
      </c>
      <c r="J167" s="72">
        <f t="shared" si="28"/>
        <v>0</v>
      </c>
      <c r="L167" s="139"/>
      <c r="M167" s="5"/>
      <c r="N167" s="139"/>
      <c r="O167" s="5"/>
      <c r="P167" s="139"/>
    </row>
    <row r="168" spans="2:16" ht="15.6" x14ac:dyDescent="0.3">
      <c r="B168" s="25" t="s">
        <v>636</v>
      </c>
      <c r="D168" s="21">
        <f>COUNTIFS(Tunisia_ESPRIT!$X:$X,Analysis!$B168,Tunisia_ESPRIT!$DZ:$DZ,Analysis!D$31,Tunisia_ESPRIT!$EA:$EA,Analysis!$C$12,Tunisia_ESPRIT!$EB:$EB,Analysis!$C$13,Tunisia_ESPRIT!$EB:$EB,Analysis!$C$14,Tunisia_ESPRIT!$EH:$EH,Analysis!$C$15)</f>
        <v>0</v>
      </c>
      <c r="E168" s="21">
        <f>COUNTIFS(Tunisia_ESPRIT!$X:$X,Analysis!$B168,Tunisia_ESPRIT!$DZ:$DZ,Analysis!E$31,Tunisia_ESPRIT!$EA:$EA,Analysis!$C$12,Tunisia_ESPRIT!$EB:$EB,Analysis!$C$13,Tunisia_ESPRIT!$EB:$EB,Analysis!$C$14,Tunisia_ESPRIT!$EH:$EH,Analysis!$C$15)</f>
        <v>0</v>
      </c>
      <c r="F168" s="21">
        <f t="shared" si="25"/>
        <v>0</v>
      </c>
      <c r="H168" s="72">
        <f t="shared" si="26"/>
        <v>0</v>
      </c>
      <c r="I168" s="72">
        <f t="shared" si="27"/>
        <v>0</v>
      </c>
      <c r="J168" s="72">
        <f t="shared" si="28"/>
        <v>0</v>
      </c>
      <c r="L168" s="139"/>
      <c r="M168" s="5"/>
      <c r="N168" s="139"/>
      <c r="O168" s="5"/>
      <c r="P168" s="139"/>
    </row>
    <row r="169" spans="2:16" ht="15.6" x14ac:dyDescent="0.3">
      <c r="B169" s="25" t="s">
        <v>756</v>
      </c>
      <c r="D169" s="21">
        <f>COUNTIFS(Tunisia_ESPRIT!$X:$X,Analysis!$B169,Tunisia_ESPRIT!$DZ:$DZ,Analysis!D$31,Tunisia_ESPRIT!$EA:$EA,Analysis!$C$12,Tunisia_ESPRIT!$EB:$EB,Analysis!$C$13,Tunisia_ESPRIT!$EB:$EB,Analysis!$C$14,Tunisia_ESPRIT!$EH:$EH,Analysis!$C$15)</f>
        <v>0</v>
      </c>
      <c r="E169" s="21">
        <f>COUNTIFS(Tunisia_ESPRIT!$X:$X,Analysis!$B169,Tunisia_ESPRIT!$DZ:$DZ,Analysis!E$31,Tunisia_ESPRIT!$EA:$EA,Analysis!$C$12,Tunisia_ESPRIT!$EB:$EB,Analysis!$C$13,Tunisia_ESPRIT!$EB:$EB,Analysis!$C$14,Tunisia_ESPRIT!$EH:$EH,Analysis!$C$15)</f>
        <v>0</v>
      </c>
      <c r="F169" s="21">
        <f t="shared" si="25"/>
        <v>0</v>
      </c>
      <c r="H169" s="72">
        <f t="shared" si="26"/>
        <v>0</v>
      </c>
      <c r="I169" s="72">
        <f t="shared" si="27"/>
        <v>0</v>
      </c>
      <c r="J169" s="72">
        <f t="shared" si="28"/>
        <v>0</v>
      </c>
      <c r="L169" s="139"/>
      <c r="M169" s="5"/>
      <c r="N169" s="139"/>
      <c r="O169" s="5"/>
      <c r="P169" s="139"/>
    </row>
    <row r="170" spans="2:16" ht="15.6" x14ac:dyDescent="0.3">
      <c r="B170" s="25" t="s">
        <v>757</v>
      </c>
      <c r="D170" s="21">
        <f>COUNTIFS(Tunisia_ESPRIT!$X:$X,Analysis!$B170,Tunisia_ESPRIT!$DZ:$DZ,Analysis!D$31,Tunisia_ESPRIT!$EA:$EA,Analysis!$C$12,Tunisia_ESPRIT!$EB:$EB,Analysis!$C$13,Tunisia_ESPRIT!$EB:$EB,Analysis!$C$14,Tunisia_ESPRIT!$EH:$EH,Analysis!$C$15)</f>
        <v>0</v>
      </c>
      <c r="E170" s="21">
        <f>COUNTIFS(Tunisia_ESPRIT!$X:$X,Analysis!$B170,Tunisia_ESPRIT!$DZ:$DZ,Analysis!E$31,Tunisia_ESPRIT!$EA:$EA,Analysis!$C$12,Tunisia_ESPRIT!$EB:$EB,Analysis!$C$13,Tunisia_ESPRIT!$EB:$EB,Analysis!$C$14,Tunisia_ESPRIT!$EH:$EH,Analysis!$C$15)</f>
        <v>0</v>
      </c>
      <c r="F170" s="21">
        <f t="shared" si="25"/>
        <v>0</v>
      </c>
      <c r="H170" s="72">
        <f t="shared" si="26"/>
        <v>0</v>
      </c>
      <c r="I170" s="72">
        <f t="shared" si="27"/>
        <v>0</v>
      </c>
      <c r="J170" s="72">
        <f t="shared" si="28"/>
        <v>0</v>
      </c>
      <c r="L170" s="139"/>
      <c r="M170" s="5"/>
      <c r="N170" s="139"/>
      <c r="O170" s="5"/>
      <c r="P170" s="139"/>
    </row>
    <row r="171" spans="2:16" ht="15.6" x14ac:dyDescent="0.3">
      <c r="B171" s="25" t="s">
        <v>758</v>
      </c>
      <c r="D171" s="21">
        <f>COUNTIFS(Tunisia_ESPRIT!$X:$X,Analysis!$B171,Tunisia_ESPRIT!$DZ:$DZ,Analysis!D$31,Tunisia_ESPRIT!$EA:$EA,Analysis!$C$12,Tunisia_ESPRIT!$EB:$EB,Analysis!$C$13,Tunisia_ESPRIT!$EB:$EB,Analysis!$C$14,Tunisia_ESPRIT!$EH:$EH,Analysis!$C$15)</f>
        <v>0</v>
      </c>
      <c r="E171" s="21">
        <f>COUNTIFS(Tunisia_ESPRIT!$X:$X,Analysis!$B171,Tunisia_ESPRIT!$DZ:$DZ,Analysis!E$31,Tunisia_ESPRIT!$EA:$EA,Analysis!$C$12,Tunisia_ESPRIT!$EB:$EB,Analysis!$C$13,Tunisia_ESPRIT!$EB:$EB,Analysis!$C$14,Tunisia_ESPRIT!$EH:$EH,Analysis!$C$15)</f>
        <v>1</v>
      </c>
      <c r="F171" s="21">
        <f t="shared" si="25"/>
        <v>1</v>
      </c>
      <c r="H171" s="72">
        <f t="shared" si="26"/>
        <v>0</v>
      </c>
      <c r="I171" s="72">
        <f t="shared" si="27"/>
        <v>4.7619047619047616E-2</v>
      </c>
      <c r="J171" s="72">
        <f t="shared" si="28"/>
        <v>7.5187969924812026E-3</v>
      </c>
      <c r="L171" s="139"/>
      <c r="M171" s="5"/>
      <c r="N171" s="139"/>
      <c r="O171" s="5"/>
      <c r="P171" s="139"/>
    </row>
    <row r="172" spans="2:16" ht="15.6" x14ac:dyDescent="0.3">
      <c r="B172" s="25" t="s">
        <v>759</v>
      </c>
      <c r="D172" s="21">
        <f>COUNTIFS(Tunisia_ESPRIT!$X:$X,Analysis!$B172,Tunisia_ESPRIT!$DZ:$DZ,Analysis!D$31,Tunisia_ESPRIT!$EA:$EA,Analysis!$C$12,Tunisia_ESPRIT!$EB:$EB,Analysis!$C$13,Tunisia_ESPRIT!$EB:$EB,Analysis!$C$14,Tunisia_ESPRIT!$EH:$EH,Analysis!$C$15)</f>
        <v>0</v>
      </c>
      <c r="E172" s="21">
        <f>COUNTIFS(Tunisia_ESPRIT!$X:$X,Analysis!$B172,Tunisia_ESPRIT!$DZ:$DZ,Analysis!E$31,Tunisia_ESPRIT!$EA:$EA,Analysis!$C$12,Tunisia_ESPRIT!$EB:$EB,Analysis!$C$13,Tunisia_ESPRIT!$EB:$EB,Analysis!$C$14,Tunisia_ESPRIT!$EH:$EH,Analysis!$C$15)</f>
        <v>0</v>
      </c>
      <c r="F172" s="21">
        <f t="shared" si="25"/>
        <v>0</v>
      </c>
      <c r="H172" s="72">
        <f t="shared" si="26"/>
        <v>0</v>
      </c>
      <c r="I172" s="72">
        <f t="shared" si="27"/>
        <v>0</v>
      </c>
      <c r="J172" s="72">
        <f t="shared" si="28"/>
        <v>0</v>
      </c>
      <c r="L172" s="139"/>
      <c r="M172" s="5"/>
      <c r="N172" s="139"/>
      <c r="O172" s="5"/>
      <c r="P172" s="139"/>
    </row>
    <row r="173" spans="2:16" ht="15.6" x14ac:dyDescent="0.3">
      <c r="B173" s="25" t="s">
        <v>760</v>
      </c>
      <c r="D173" s="21">
        <f>COUNTIFS(Tunisia_ESPRIT!$X:$X,Analysis!$B173,Tunisia_ESPRIT!$DZ:$DZ,Analysis!D$31,Tunisia_ESPRIT!$EA:$EA,Analysis!$C$12,Tunisia_ESPRIT!$EB:$EB,Analysis!$C$13,Tunisia_ESPRIT!$EB:$EB,Analysis!$C$14,Tunisia_ESPRIT!$EH:$EH,Analysis!$C$15)</f>
        <v>1</v>
      </c>
      <c r="E173" s="21">
        <f>COUNTIFS(Tunisia_ESPRIT!$X:$X,Analysis!$B173,Tunisia_ESPRIT!$DZ:$DZ,Analysis!E$31,Tunisia_ESPRIT!$EA:$EA,Analysis!$C$12,Tunisia_ESPRIT!$EB:$EB,Analysis!$C$13,Tunisia_ESPRIT!$EB:$EB,Analysis!$C$14,Tunisia_ESPRIT!$EH:$EH,Analysis!$C$15)</f>
        <v>0</v>
      </c>
      <c r="F173" s="21">
        <f t="shared" si="25"/>
        <v>1</v>
      </c>
      <c r="H173" s="72">
        <f t="shared" si="26"/>
        <v>8.9285714285714281E-3</v>
      </c>
      <c r="I173" s="72">
        <f t="shared" si="27"/>
        <v>0</v>
      </c>
      <c r="J173" s="72">
        <f t="shared" si="28"/>
        <v>7.5187969924812026E-3</v>
      </c>
      <c r="L173" s="139"/>
      <c r="M173" s="5"/>
      <c r="N173" s="139"/>
      <c r="O173" s="5"/>
      <c r="P173" s="139"/>
    </row>
    <row r="174" spans="2:16" ht="15.6" x14ac:dyDescent="0.3">
      <c r="B174" s="25" t="s">
        <v>555</v>
      </c>
      <c r="D174" s="21">
        <f>COUNTIFS(Tunisia_ESPRIT!$X:$X,Analysis!$B174,Tunisia_ESPRIT!$DZ:$DZ,Analysis!D$31,Tunisia_ESPRIT!$EA:$EA,Analysis!$C$12,Tunisia_ESPRIT!$EB:$EB,Analysis!$C$13,Tunisia_ESPRIT!$EB:$EB,Analysis!$C$14,Tunisia_ESPRIT!$EH:$EH,Analysis!$C$15)</f>
        <v>0</v>
      </c>
      <c r="E174" s="21">
        <f>COUNTIFS(Tunisia_ESPRIT!$X:$X,Analysis!$B174,Tunisia_ESPRIT!$DZ:$DZ,Analysis!E$31,Tunisia_ESPRIT!$EA:$EA,Analysis!$C$12,Tunisia_ESPRIT!$EB:$EB,Analysis!$C$13,Tunisia_ESPRIT!$EB:$EB,Analysis!$C$14,Tunisia_ESPRIT!$EH:$EH,Analysis!$C$15)</f>
        <v>0</v>
      </c>
      <c r="F174" s="21">
        <f t="shared" si="25"/>
        <v>0</v>
      </c>
      <c r="H174" s="72">
        <f t="shared" si="26"/>
        <v>0</v>
      </c>
      <c r="I174" s="72">
        <f t="shared" si="27"/>
        <v>0</v>
      </c>
      <c r="J174" s="72">
        <f t="shared" si="28"/>
        <v>0</v>
      </c>
      <c r="L174" s="139"/>
      <c r="M174" s="5"/>
      <c r="N174" s="139"/>
      <c r="O174" s="5"/>
      <c r="P174" s="139"/>
    </row>
    <row r="175" spans="2:16" ht="15.6" x14ac:dyDescent="0.3">
      <c r="B175" s="25" t="s">
        <v>761</v>
      </c>
      <c r="D175" s="21">
        <f>COUNTIFS(Tunisia_ESPRIT!$X:$X,Analysis!$B175,Tunisia_ESPRIT!$DZ:$DZ,Analysis!D$31,Tunisia_ESPRIT!$EA:$EA,Analysis!$C$12,Tunisia_ESPRIT!$EB:$EB,Analysis!$C$13,Tunisia_ESPRIT!$EB:$EB,Analysis!$C$14,Tunisia_ESPRIT!$EH:$EH,Analysis!$C$15)</f>
        <v>0</v>
      </c>
      <c r="E175" s="21">
        <f>COUNTIFS(Tunisia_ESPRIT!$X:$X,Analysis!$B175,Tunisia_ESPRIT!$DZ:$DZ,Analysis!E$31,Tunisia_ESPRIT!$EA:$EA,Analysis!$C$12,Tunisia_ESPRIT!$EB:$EB,Analysis!$C$13,Tunisia_ESPRIT!$EB:$EB,Analysis!$C$14,Tunisia_ESPRIT!$EH:$EH,Analysis!$C$15)</f>
        <v>0</v>
      </c>
      <c r="F175" s="21">
        <f t="shared" ref="F175:F186" si="29">SUM(D175:E175)</f>
        <v>0</v>
      </c>
      <c r="H175" s="72">
        <f t="shared" ref="H175:H187" si="30">D175/D$187</f>
        <v>0</v>
      </c>
      <c r="I175" s="72">
        <f t="shared" ref="I175:I187" si="31">E175/E$187</f>
        <v>0</v>
      </c>
      <c r="J175" s="72">
        <f t="shared" ref="J175:J187" si="32">F175/F$187</f>
        <v>0</v>
      </c>
      <c r="L175" s="139"/>
      <c r="M175" s="5"/>
      <c r="N175" s="139"/>
      <c r="O175" s="5"/>
      <c r="P175" s="139"/>
    </row>
    <row r="176" spans="2:16" ht="15.6" x14ac:dyDescent="0.3">
      <c r="B176" s="25" t="s">
        <v>762</v>
      </c>
      <c r="D176" s="21">
        <f>COUNTIFS(Tunisia_ESPRIT!$X:$X,Analysis!$B176,Tunisia_ESPRIT!$DZ:$DZ,Analysis!D$31,Tunisia_ESPRIT!$EA:$EA,Analysis!$C$12,Tunisia_ESPRIT!$EB:$EB,Analysis!$C$13,Tunisia_ESPRIT!$EB:$EB,Analysis!$C$14,Tunisia_ESPRIT!$EH:$EH,Analysis!$C$15)</f>
        <v>2</v>
      </c>
      <c r="E176" s="21">
        <f>COUNTIFS(Tunisia_ESPRIT!$X:$X,Analysis!$B176,Tunisia_ESPRIT!$DZ:$DZ,Analysis!E$31,Tunisia_ESPRIT!$EA:$EA,Analysis!$C$12,Tunisia_ESPRIT!$EB:$EB,Analysis!$C$13,Tunisia_ESPRIT!$EB:$EB,Analysis!$C$14,Tunisia_ESPRIT!$EH:$EH,Analysis!$C$15)</f>
        <v>0</v>
      </c>
      <c r="F176" s="21">
        <f t="shared" si="29"/>
        <v>2</v>
      </c>
      <c r="H176" s="72">
        <f t="shared" si="30"/>
        <v>1.7857142857142856E-2</v>
      </c>
      <c r="I176" s="72">
        <f t="shared" si="31"/>
        <v>0</v>
      </c>
      <c r="J176" s="72">
        <f t="shared" si="32"/>
        <v>1.5037593984962405E-2</v>
      </c>
      <c r="L176" s="139"/>
      <c r="M176" s="5"/>
      <c r="N176" s="139"/>
      <c r="O176" s="5"/>
      <c r="P176" s="139"/>
    </row>
    <row r="177" spans="2:16" ht="15.6" x14ac:dyDescent="0.3">
      <c r="B177" s="25" t="s">
        <v>763</v>
      </c>
      <c r="D177" s="21">
        <f>COUNTIFS(Tunisia_ESPRIT!$X:$X,Analysis!$B177,Tunisia_ESPRIT!$DZ:$DZ,Analysis!D$31,Tunisia_ESPRIT!$EA:$EA,Analysis!$C$12,Tunisia_ESPRIT!$EB:$EB,Analysis!$C$13,Tunisia_ESPRIT!$EB:$EB,Analysis!$C$14,Tunisia_ESPRIT!$EH:$EH,Analysis!$C$15)</f>
        <v>0</v>
      </c>
      <c r="E177" s="21">
        <f>COUNTIFS(Tunisia_ESPRIT!$X:$X,Analysis!$B177,Tunisia_ESPRIT!$DZ:$DZ,Analysis!E$31,Tunisia_ESPRIT!$EA:$EA,Analysis!$C$12,Tunisia_ESPRIT!$EB:$EB,Analysis!$C$13,Tunisia_ESPRIT!$EB:$EB,Analysis!$C$14,Tunisia_ESPRIT!$EH:$EH,Analysis!$C$15)</f>
        <v>0</v>
      </c>
      <c r="F177" s="21">
        <f t="shared" si="29"/>
        <v>0</v>
      </c>
      <c r="H177" s="72">
        <f t="shared" si="30"/>
        <v>0</v>
      </c>
      <c r="I177" s="72">
        <f t="shared" si="31"/>
        <v>0</v>
      </c>
      <c r="J177" s="72">
        <f t="shared" si="32"/>
        <v>0</v>
      </c>
      <c r="L177" s="139"/>
      <c r="M177" s="5"/>
      <c r="N177" s="139"/>
      <c r="O177" s="5"/>
      <c r="P177" s="139"/>
    </row>
    <row r="178" spans="2:16" ht="15.6" x14ac:dyDescent="0.3">
      <c r="B178" s="25" t="s">
        <v>569</v>
      </c>
      <c r="D178" s="21">
        <f>COUNTIFS(Tunisia_ESPRIT!$X:$X,Analysis!$B178,Tunisia_ESPRIT!$DZ:$DZ,Analysis!D$31,Tunisia_ESPRIT!$EA:$EA,Analysis!$C$12,Tunisia_ESPRIT!$EB:$EB,Analysis!$C$13,Tunisia_ESPRIT!$EB:$EB,Analysis!$C$14,Tunisia_ESPRIT!$EH:$EH,Analysis!$C$15)</f>
        <v>0</v>
      </c>
      <c r="E178" s="21">
        <f>COUNTIFS(Tunisia_ESPRIT!$X:$X,Analysis!$B178,Tunisia_ESPRIT!$DZ:$DZ,Analysis!E$31,Tunisia_ESPRIT!$EA:$EA,Analysis!$C$12,Tunisia_ESPRIT!$EB:$EB,Analysis!$C$13,Tunisia_ESPRIT!$EB:$EB,Analysis!$C$14,Tunisia_ESPRIT!$EH:$EH,Analysis!$C$15)</f>
        <v>0</v>
      </c>
      <c r="F178" s="21">
        <f t="shared" si="29"/>
        <v>0</v>
      </c>
      <c r="H178" s="72">
        <f t="shared" si="30"/>
        <v>0</v>
      </c>
      <c r="I178" s="72">
        <f t="shared" si="31"/>
        <v>0</v>
      </c>
      <c r="J178" s="72">
        <f t="shared" si="32"/>
        <v>0</v>
      </c>
      <c r="L178" s="139"/>
      <c r="M178" s="5"/>
      <c r="N178" s="139"/>
      <c r="O178" s="5"/>
      <c r="P178" s="139"/>
    </row>
    <row r="179" spans="2:16" ht="15.6" x14ac:dyDescent="0.3">
      <c r="B179" s="25" t="s">
        <v>421</v>
      </c>
      <c r="D179" s="21">
        <f>COUNTIFS(Tunisia_ESPRIT!$X:$X,Analysis!$B179,Tunisia_ESPRIT!$DZ:$DZ,Analysis!D$31,Tunisia_ESPRIT!$EA:$EA,Analysis!$C$12,Tunisia_ESPRIT!$EB:$EB,Analysis!$C$13,Tunisia_ESPRIT!$EB:$EB,Analysis!$C$14,Tunisia_ESPRIT!$EH:$EH,Analysis!$C$15)</f>
        <v>0</v>
      </c>
      <c r="E179" s="21">
        <f>COUNTIFS(Tunisia_ESPRIT!$X:$X,Analysis!$B179,Tunisia_ESPRIT!$DZ:$DZ,Analysis!E$31,Tunisia_ESPRIT!$EA:$EA,Analysis!$C$12,Tunisia_ESPRIT!$EB:$EB,Analysis!$C$13,Tunisia_ESPRIT!$EB:$EB,Analysis!$C$14,Tunisia_ESPRIT!$EH:$EH,Analysis!$C$15)</f>
        <v>0</v>
      </c>
      <c r="F179" s="21">
        <f t="shared" si="29"/>
        <v>0</v>
      </c>
      <c r="H179" s="72">
        <f t="shared" si="30"/>
        <v>0</v>
      </c>
      <c r="I179" s="72">
        <f t="shared" si="31"/>
        <v>0</v>
      </c>
      <c r="J179" s="72">
        <f t="shared" si="32"/>
        <v>0</v>
      </c>
      <c r="L179" s="139"/>
      <c r="M179" s="5"/>
      <c r="N179" s="139"/>
      <c r="O179" s="5"/>
      <c r="P179" s="139"/>
    </row>
    <row r="180" spans="2:16" ht="15.6" x14ac:dyDescent="0.3">
      <c r="B180" s="25" t="s">
        <v>551</v>
      </c>
      <c r="D180" s="21">
        <f>COUNTIFS(Tunisia_ESPRIT!$X:$X,Analysis!$B180,Tunisia_ESPRIT!$DZ:$DZ,Analysis!D$31,Tunisia_ESPRIT!$EA:$EA,Analysis!$C$12,Tunisia_ESPRIT!$EB:$EB,Analysis!$C$13,Tunisia_ESPRIT!$EB:$EB,Analysis!$C$14,Tunisia_ESPRIT!$EH:$EH,Analysis!$C$15)</f>
        <v>2</v>
      </c>
      <c r="E180" s="21">
        <f>COUNTIFS(Tunisia_ESPRIT!$X:$X,Analysis!$B180,Tunisia_ESPRIT!$DZ:$DZ,Analysis!E$31,Tunisia_ESPRIT!$EA:$EA,Analysis!$C$12,Tunisia_ESPRIT!$EB:$EB,Analysis!$C$13,Tunisia_ESPRIT!$EB:$EB,Analysis!$C$14,Tunisia_ESPRIT!$EH:$EH,Analysis!$C$15)</f>
        <v>1</v>
      </c>
      <c r="F180" s="21">
        <f t="shared" si="29"/>
        <v>3</v>
      </c>
      <c r="H180" s="72">
        <f t="shared" si="30"/>
        <v>1.7857142857142856E-2</v>
      </c>
      <c r="I180" s="72">
        <f t="shared" si="31"/>
        <v>4.7619047619047616E-2</v>
      </c>
      <c r="J180" s="72">
        <f t="shared" si="32"/>
        <v>2.2556390977443608E-2</v>
      </c>
      <c r="L180" s="139"/>
      <c r="M180" s="5"/>
      <c r="N180" s="139"/>
      <c r="O180" s="5"/>
      <c r="P180" s="139"/>
    </row>
    <row r="181" spans="2:16" ht="15.6" x14ac:dyDescent="0.3">
      <c r="B181" s="25" t="s">
        <v>545</v>
      </c>
      <c r="D181" s="21">
        <f>COUNTIFS(Tunisia_ESPRIT!$X:$X,Analysis!$B181,Tunisia_ESPRIT!$DZ:$DZ,Analysis!D$31,Tunisia_ESPRIT!$EA:$EA,Analysis!$C$12,Tunisia_ESPRIT!$EB:$EB,Analysis!$C$13,Tunisia_ESPRIT!$EB:$EB,Analysis!$C$14,Tunisia_ESPRIT!$EH:$EH,Analysis!$C$15)</f>
        <v>0</v>
      </c>
      <c r="E181" s="21">
        <f>COUNTIFS(Tunisia_ESPRIT!$X:$X,Analysis!$B181,Tunisia_ESPRIT!$DZ:$DZ,Analysis!E$31,Tunisia_ESPRIT!$EA:$EA,Analysis!$C$12,Tunisia_ESPRIT!$EB:$EB,Analysis!$C$13,Tunisia_ESPRIT!$EB:$EB,Analysis!$C$14,Tunisia_ESPRIT!$EH:$EH,Analysis!$C$15)</f>
        <v>0</v>
      </c>
      <c r="F181" s="21">
        <f t="shared" si="29"/>
        <v>0</v>
      </c>
      <c r="H181" s="72">
        <f t="shared" si="30"/>
        <v>0</v>
      </c>
      <c r="I181" s="72">
        <f t="shared" si="31"/>
        <v>0</v>
      </c>
      <c r="J181" s="72">
        <f t="shared" si="32"/>
        <v>0</v>
      </c>
      <c r="L181" s="139"/>
      <c r="M181" s="5"/>
      <c r="N181" s="139"/>
      <c r="O181" s="5"/>
      <c r="P181" s="139"/>
    </row>
    <row r="182" spans="2:16" ht="15.6" x14ac:dyDescent="0.3">
      <c r="B182" s="25" t="s">
        <v>343</v>
      </c>
      <c r="D182" s="21">
        <f>COUNTIFS(Tunisia_ESPRIT!$X:$X,Analysis!$B182,Tunisia_ESPRIT!$DZ:$DZ,Analysis!D$31,Tunisia_ESPRIT!$EA:$EA,Analysis!$C$12,Tunisia_ESPRIT!$EB:$EB,Analysis!$C$13,Tunisia_ESPRIT!$EB:$EB,Analysis!$C$14,Tunisia_ESPRIT!$EH:$EH,Analysis!$C$15)</f>
        <v>2</v>
      </c>
      <c r="E182" s="21">
        <f>COUNTIFS(Tunisia_ESPRIT!$X:$X,Analysis!$B182,Tunisia_ESPRIT!$DZ:$DZ,Analysis!E$31,Tunisia_ESPRIT!$EA:$EA,Analysis!$C$12,Tunisia_ESPRIT!$EB:$EB,Analysis!$C$13,Tunisia_ESPRIT!$EB:$EB,Analysis!$C$14,Tunisia_ESPRIT!$EH:$EH,Analysis!$C$15)</f>
        <v>0</v>
      </c>
      <c r="F182" s="21">
        <f t="shared" si="29"/>
        <v>2</v>
      </c>
      <c r="H182" s="72">
        <f t="shared" si="30"/>
        <v>1.7857142857142856E-2</v>
      </c>
      <c r="I182" s="72">
        <f t="shared" si="31"/>
        <v>0</v>
      </c>
      <c r="J182" s="72">
        <f t="shared" si="32"/>
        <v>1.5037593984962405E-2</v>
      </c>
      <c r="L182" s="139"/>
      <c r="M182" s="5"/>
      <c r="N182" s="139"/>
      <c r="O182" s="5"/>
      <c r="P182" s="139"/>
    </row>
    <row r="183" spans="2:16" ht="15.6" x14ac:dyDescent="0.3">
      <c r="B183" s="25" t="s">
        <v>970</v>
      </c>
      <c r="D183" s="21">
        <f>COUNTIFS(Tunisia_ESPRIT!$X:$X,Analysis!$B183,Tunisia_ESPRIT!$DZ:$DZ,Analysis!D$31,Tunisia_ESPRIT!$EA:$EA,Analysis!$C$12,Tunisia_ESPRIT!$EB:$EB,Analysis!$C$13,Tunisia_ESPRIT!$EB:$EB,Analysis!$C$14,Tunisia_ESPRIT!$EH:$EH,Analysis!$C$15)</f>
        <v>0</v>
      </c>
      <c r="E183" s="21">
        <f>COUNTIFS(Tunisia_ESPRIT!$X:$X,Analysis!$B183,Tunisia_ESPRIT!$DZ:$DZ,Analysis!E$31,Tunisia_ESPRIT!$EA:$EA,Analysis!$C$12,Tunisia_ESPRIT!$EB:$EB,Analysis!$C$13,Tunisia_ESPRIT!$EB:$EB,Analysis!$C$14,Tunisia_ESPRIT!$EH:$EH,Analysis!$C$15)</f>
        <v>0</v>
      </c>
      <c r="F183" s="21">
        <f t="shared" si="29"/>
        <v>0</v>
      </c>
      <c r="H183" s="72">
        <f t="shared" si="30"/>
        <v>0</v>
      </c>
      <c r="I183" s="72">
        <f t="shared" si="31"/>
        <v>0</v>
      </c>
      <c r="J183" s="72">
        <f t="shared" si="32"/>
        <v>0</v>
      </c>
      <c r="L183" s="139"/>
      <c r="M183" s="5"/>
      <c r="N183" s="139"/>
      <c r="O183" s="5"/>
      <c r="P183" s="139"/>
    </row>
    <row r="184" spans="2:16" ht="15.6" x14ac:dyDescent="0.3">
      <c r="B184" s="25" t="s">
        <v>997</v>
      </c>
      <c r="D184" s="21">
        <f>COUNTIFS(Tunisia_ESPRIT!$X:$X,Analysis!$B184,Tunisia_ESPRIT!$DZ:$DZ,Analysis!D$31,Tunisia_ESPRIT!$EA:$EA,Analysis!$C$12,Tunisia_ESPRIT!$EB:$EB,Analysis!$C$13,Tunisia_ESPRIT!$EB:$EB,Analysis!$C$14,Tunisia_ESPRIT!$EH:$EH,Analysis!$C$15)</f>
        <v>1</v>
      </c>
      <c r="E184" s="21">
        <f>COUNTIFS(Tunisia_ESPRIT!$X:$X,Analysis!$B184,Tunisia_ESPRIT!$DZ:$DZ,Analysis!E$31,Tunisia_ESPRIT!$EA:$EA,Analysis!$C$12,Tunisia_ESPRIT!$EB:$EB,Analysis!$C$13,Tunisia_ESPRIT!$EB:$EB,Analysis!$C$14,Tunisia_ESPRIT!$EH:$EH,Analysis!$C$15)</f>
        <v>0</v>
      </c>
      <c r="F184" s="21">
        <f t="shared" si="29"/>
        <v>1</v>
      </c>
      <c r="H184" s="72">
        <f t="shared" si="30"/>
        <v>8.9285714285714281E-3</v>
      </c>
      <c r="I184" s="72">
        <f t="shared" si="31"/>
        <v>0</v>
      </c>
      <c r="J184" s="72">
        <f t="shared" si="32"/>
        <v>7.5187969924812026E-3</v>
      </c>
      <c r="L184" s="139"/>
      <c r="M184" s="5"/>
      <c r="N184" s="139"/>
      <c r="O184" s="5"/>
      <c r="P184" s="139"/>
    </row>
    <row r="185" spans="2:16" ht="15.6" x14ac:dyDescent="0.3">
      <c r="B185" s="25" t="s">
        <v>526</v>
      </c>
      <c r="D185" s="21">
        <f>COUNTIFS(Tunisia_ESPRIT!$X:$X,Analysis!$B185,Tunisia_ESPRIT!$DZ:$DZ,Analysis!D$31,Tunisia_ESPRIT!$EA:$EA,Analysis!$C$12,Tunisia_ESPRIT!$EB:$EB,Analysis!$C$13,Tunisia_ESPRIT!$EB:$EB,Analysis!$C$14,Tunisia_ESPRIT!$EH:$EH,Analysis!$C$15)</f>
        <v>0</v>
      </c>
      <c r="E185" s="21">
        <f>COUNTIFS(Tunisia_ESPRIT!$X:$X,Analysis!$B185,Tunisia_ESPRIT!$DZ:$DZ,Analysis!E$31,Tunisia_ESPRIT!$EA:$EA,Analysis!$C$12,Tunisia_ESPRIT!$EB:$EB,Analysis!$C$13,Tunisia_ESPRIT!$EB:$EB,Analysis!$C$14,Tunisia_ESPRIT!$EH:$EH,Analysis!$C$15)</f>
        <v>0</v>
      </c>
      <c r="F185" s="21">
        <f t="shared" si="29"/>
        <v>0</v>
      </c>
      <c r="H185" s="72">
        <f t="shared" si="30"/>
        <v>0</v>
      </c>
      <c r="I185" s="72">
        <f t="shared" si="31"/>
        <v>0</v>
      </c>
      <c r="J185" s="72">
        <f t="shared" si="32"/>
        <v>0</v>
      </c>
      <c r="L185" s="139"/>
      <c r="M185" s="5"/>
      <c r="N185" s="139"/>
      <c r="O185" s="5"/>
      <c r="P185" s="139"/>
    </row>
    <row r="186" spans="2:16" ht="15.6" x14ac:dyDescent="0.3">
      <c r="B186" s="25" t="s">
        <v>320</v>
      </c>
      <c r="D186" s="21">
        <f>COUNTIFS(Tunisia_ESPRIT!$X:$X,Analysis!$B186,Tunisia_ESPRIT!$DZ:$DZ,Analysis!D$31,Tunisia_ESPRIT!$EA:$EA,Analysis!$C$12,Tunisia_ESPRIT!$EB:$EB,Analysis!$C$13,Tunisia_ESPRIT!$EB:$EB,Analysis!$C$14,Tunisia_ESPRIT!$EH:$EH,Analysis!$C$15)</f>
        <v>0</v>
      </c>
      <c r="E186" s="21">
        <f>COUNTIFS(Tunisia_ESPRIT!$X:$X,Analysis!$B186,Tunisia_ESPRIT!$DZ:$DZ,Analysis!E$31,Tunisia_ESPRIT!$EA:$EA,Analysis!$C$12,Tunisia_ESPRIT!$EB:$EB,Analysis!$C$13,Tunisia_ESPRIT!$EB:$EB,Analysis!$C$14,Tunisia_ESPRIT!$EH:$EH,Analysis!$C$15)</f>
        <v>0</v>
      </c>
      <c r="F186" s="21">
        <f t="shared" si="29"/>
        <v>0</v>
      </c>
      <c r="H186" s="72">
        <f t="shared" si="30"/>
        <v>0</v>
      </c>
      <c r="I186" s="72">
        <f t="shared" si="31"/>
        <v>0</v>
      </c>
      <c r="J186" s="72">
        <f t="shared" si="32"/>
        <v>0</v>
      </c>
      <c r="L186" s="139"/>
      <c r="M186" s="5"/>
      <c r="N186" s="139"/>
      <c r="O186" s="5"/>
      <c r="P186" s="139"/>
    </row>
    <row r="187" spans="2:16" ht="15.6" x14ac:dyDescent="0.3">
      <c r="B187" s="22" t="s">
        <v>686</v>
      </c>
      <c r="D187" s="23">
        <f t="shared" ref="D187:F187" si="33">SUM(D79:D186)</f>
        <v>112</v>
      </c>
      <c r="E187" s="23">
        <f t="shared" si="33"/>
        <v>21</v>
      </c>
      <c r="F187" s="23">
        <f t="shared" si="33"/>
        <v>133</v>
      </c>
      <c r="H187" s="73">
        <f t="shared" si="30"/>
        <v>1</v>
      </c>
      <c r="I187" s="73">
        <f t="shared" si="31"/>
        <v>1</v>
      </c>
      <c r="J187" s="73">
        <f t="shared" si="32"/>
        <v>1</v>
      </c>
      <c r="K187" s="8"/>
      <c r="L187" s="70"/>
      <c r="M187" s="5"/>
      <c r="N187" s="70"/>
      <c r="O187" s="68"/>
      <c r="P187" s="139"/>
    </row>
    <row r="188" spans="2:16" x14ac:dyDescent="0.3">
      <c r="L188" s="5"/>
      <c r="M188" s="5"/>
      <c r="N188" s="5"/>
      <c r="O188" s="5"/>
      <c r="P188" s="5"/>
    </row>
    <row r="189" spans="2:16" x14ac:dyDescent="0.3">
      <c r="L189" s="5"/>
      <c r="M189" s="5"/>
      <c r="N189" s="5"/>
      <c r="O189" s="5"/>
      <c r="P189" s="5"/>
    </row>
    <row r="190" spans="2:16" x14ac:dyDescent="0.3">
      <c r="B190" s="13" t="s">
        <v>112</v>
      </c>
      <c r="D190" s="20"/>
      <c r="E190" s="13" t="s">
        <v>1514</v>
      </c>
      <c r="H190" s="20"/>
      <c r="L190" s="69"/>
      <c r="M190" s="5"/>
      <c r="N190" s="69"/>
      <c r="O190" s="5"/>
      <c r="P190" s="69"/>
    </row>
    <row r="191" spans="2:16" x14ac:dyDescent="0.3">
      <c r="D191" s="26" t="s">
        <v>8366</v>
      </c>
      <c r="E191" s="26" t="s">
        <v>8365</v>
      </c>
      <c r="F191" s="26" t="s">
        <v>686</v>
      </c>
      <c r="H191" s="26" t="s">
        <v>8366</v>
      </c>
      <c r="I191" s="26" t="s">
        <v>8365</v>
      </c>
      <c r="J191" s="26" t="s">
        <v>686</v>
      </c>
      <c r="L191" s="6"/>
      <c r="M191" s="5"/>
      <c r="N191" s="6"/>
      <c r="O191" s="5"/>
      <c r="P191" s="6"/>
    </row>
    <row r="192" spans="2:16" ht="15.6" x14ac:dyDescent="0.3">
      <c r="B192" s="25" t="s">
        <v>764</v>
      </c>
      <c r="D192" s="21">
        <f>COUNTIFS(Tunisia_ESPRIT!$Y:$Y,Analysis!$B192,Tunisia_ESPRIT!$DZ:$DZ,Analysis!D$31,Tunisia_ESPRIT!$EA:$EA,Analysis!$C$12,Tunisia_ESPRIT!$EB:$EB,Analysis!$C$13,Tunisia_ESPRIT!$EB:$EB,Analysis!$C$14,Tunisia_ESPRIT!$EH:$EH,Analysis!$C$15)</f>
        <v>1</v>
      </c>
      <c r="E192" s="21">
        <f>COUNTIFS(Tunisia_ESPRIT!$Y:$Y,Analysis!$B192,Tunisia_ESPRIT!$DZ:$DZ,Analysis!E$31,Tunisia_ESPRIT!$EA:$EA,Analysis!$C$12,Tunisia_ESPRIT!$EB:$EB,Analysis!$C$13,Tunisia_ESPRIT!$EB:$EB,Analysis!$C$14,Tunisia_ESPRIT!$EH:$EH,Analysis!$C$15)</f>
        <v>1</v>
      </c>
      <c r="F192" s="21">
        <f t="shared" ref="F192:F226" si="34">SUM(D192:E192)</f>
        <v>2</v>
      </c>
      <c r="H192" s="72">
        <f t="shared" ref="H192:H227" si="35">D192/D$227</f>
        <v>5.7471264367816091E-3</v>
      </c>
      <c r="I192" s="72">
        <f t="shared" ref="I192:I227" si="36">E192/E$227</f>
        <v>4.3478260869565216E-2</v>
      </c>
      <c r="J192" s="72">
        <f t="shared" ref="J192:J227" si="37">F192/F$227</f>
        <v>1.015228426395939E-2</v>
      </c>
      <c r="L192" s="139"/>
      <c r="M192" s="5"/>
      <c r="N192" s="139"/>
      <c r="O192" s="5"/>
      <c r="P192" s="139"/>
    </row>
    <row r="193" spans="2:16" ht="15.6" x14ac:dyDescent="0.3">
      <c r="B193" s="25" t="s">
        <v>432</v>
      </c>
      <c r="D193" s="21">
        <f>COUNTIFS(Tunisia_ESPRIT!$Y:$Y,Analysis!$B193,Tunisia_ESPRIT!$DZ:$DZ,Analysis!D$31,Tunisia_ESPRIT!$EA:$EA,Analysis!$C$12,Tunisia_ESPRIT!$EB:$EB,Analysis!$C$13,Tunisia_ESPRIT!$EB:$EB,Analysis!$C$14,Tunisia_ESPRIT!$EH:$EH,Analysis!$C$15)</f>
        <v>0</v>
      </c>
      <c r="E193" s="21">
        <f>COUNTIFS(Tunisia_ESPRIT!$Y:$Y,Analysis!$B193,Tunisia_ESPRIT!$DZ:$DZ,Analysis!E$31,Tunisia_ESPRIT!$EA:$EA,Analysis!$C$12,Tunisia_ESPRIT!$EB:$EB,Analysis!$C$13,Tunisia_ESPRIT!$EB:$EB,Analysis!$C$14,Tunisia_ESPRIT!$EH:$EH,Analysis!$C$15)</f>
        <v>0</v>
      </c>
      <c r="F193" s="21">
        <f t="shared" si="34"/>
        <v>0</v>
      </c>
      <c r="H193" s="72">
        <f t="shared" si="35"/>
        <v>0</v>
      </c>
      <c r="I193" s="72">
        <f t="shared" si="36"/>
        <v>0</v>
      </c>
      <c r="J193" s="72">
        <f t="shared" si="37"/>
        <v>0</v>
      </c>
      <c r="L193" s="139"/>
      <c r="M193" s="5"/>
      <c r="N193" s="139"/>
      <c r="O193" s="5"/>
      <c r="P193" s="139"/>
    </row>
    <row r="194" spans="2:16" ht="15.6" x14ac:dyDescent="0.3">
      <c r="B194" s="25" t="s">
        <v>472</v>
      </c>
      <c r="D194" s="21">
        <f>COUNTIFS(Tunisia_ESPRIT!$Y:$Y,Analysis!$B194,Tunisia_ESPRIT!$DZ:$DZ,Analysis!D$31,Tunisia_ESPRIT!$EA:$EA,Analysis!$C$12,Tunisia_ESPRIT!$EB:$EB,Analysis!$C$13,Tunisia_ESPRIT!$EB:$EB,Analysis!$C$14,Tunisia_ESPRIT!$EH:$EH,Analysis!$C$15)</f>
        <v>0</v>
      </c>
      <c r="E194" s="21">
        <f>COUNTIFS(Tunisia_ESPRIT!$Y:$Y,Analysis!$B194,Tunisia_ESPRIT!$DZ:$DZ,Analysis!E$31,Tunisia_ESPRIT!$EA:$EA,Analysis!$C$12,Tunisia_ESPRIT!$EB:$EB,Analysis!$C$13,Tunisia_ESPRIT!$EB:$EB,Analysis!$C$14,Tunisia_ESPRIT!$EH:$EH,Analysis!$C$15)</f>
        <v>0</v>
      </c>
      <c r="F194" s="21">
        <f t="shared" si="34"/>
        <v>0</v>
      </c>
      <c r="H194" s="72">
        <f t="shared" si="35"/>
        <v>0</v>
      </c>
      <c r="I194" s="72">
        <f t="shared" si="36"/>
        <v>0</v>
      </c>
      <c r="J194" s="72">
        <f t="shared" si="37"/>
        <v>0</v>
      </c>
      <c r="L194" s="139"/>
      <c r="M194" s="5"/>
      <c r="N194" s="139"/>
      <c r="O194" s="5"/>
      <c r="P194" s="139"/>
    </row>
    <row r="195" spans="2:16" ht="15.6" x14ac:dyDescent="0.3">
      <c r="B195" s="25" t="s">
        <v>560</v>
      </c>
      <c r="D195" s="21">
        <f>COUNTIFS(Tunisia_ESPRIT!$Y:$Y,Analysis!$B195,Tunisia_ESPRIT!$DZ:$DZ,Analysis!D$31,Tunisia_ESPRIT!$EA:$EA,Analysis!$C$12,Tunisia_ESPRIT!$EB:$EB,Analysis!$C$13,Tunisia_ESPRIT!$EB:$EB,Analysis!$C$14,Tunisia_ESPRIT!$EH:$EH,Analysis!$C$15)</f>
        <v>0</v>
      </c>
      <c r="E195" s="21">
        <f>COUNTIFS(Tunisia_ESPRIT!$Y:$Y,Analysis!$B195,Tunisia_ESPRIT!$DZ:$DZ,Analysis!E$31,Tunisia_ESPRIT!$EA:$EA,Analysis!$C$12,Tunisia_ESPRIT!$EB:$EB,Analysis!$C$13,Tunisia_ESPRIT!$EB:$EB,Analysis!$C$14,Tunisia_ESPRIT!$EH:$EH,Analysis!$C$15)</f>
        <v>0</v>
      </c>
      <c r="F195" s="21">
        <f t="shared" si="34"/>
        <v>0</v>
      </c>
      <c r="H195" s="72">
        <f t="shared" si="35"/>
        <v>0</v>
      </c>
      <c r="I195" s="72">
        <f t="shared" si="36"/>
        <v>0</v>
      </c>
      <c r="J195" s="72">
        <f t="shared" si="37"/>
        <v>0</v>
      </c>
      <c r="L195" s="139"/>
      <c r="M195" s="5"/>
      <c r="N195" s="139"/>
      <c r="O195" s="5"/>
      <c r="P195" s="139"/>
    </row>
    <row r="196" spans="2:16" ht="15.6" x14ac:dyDescent="0.3">
      <c r="B196" s="25" t="s">
        <v>638</v>
      </c>
      <c r="D196" s="21">
        <f>COUNTIFS(Tunisia_ESPRIT!$Y:$Y,Analysis!$B196,Tunisia_ESPRIT!$DZ:$DZ,Analysis!D$31,Tunisia_ESPRIT!$EA:$EA,Analysis!$C$12,Tunisia_ESPRIT!$EB:$EB,Analysis!$C$13,Tunisia_ESPRIT!$EB:$EB,Analysis!$C$14,Tunisia_ESPRIT!$EH:$EH,Analysis!$C$15)</f>
        <v>4</v>
      </c>
      <c r="E196" s="21">
        <f>COUNTIFS(Tunisia_ESPRIT!$Y:$Y,Analysis!$B196,Tunisia_ESPRIT!$DZ:$DZ,Analysis!E$31,Tunisia_ESPRIT!$EA:$EA,Analysis!$C$12,Tunisia_ESPRIT!$EB:$EB,Analysis!$C$13,Tunisia_ESPRIT!$EB:$EB,Analysis!$C$14,Tunisia_ESPRIT!$EH:$EH,Analysis!$C$15)</f>
        <v>1</v>
      </c>
      <c r="F196" s="21">
        <f t="shared" si="34"/>
        <v>5</v>
      </c>
      <c r="H196" s="72">
        <f t="shared" si="35"/>
        <v>2.2988505747126436E-2</v>
      </c>
      <c r="I196" s="72">
        <f t="shared" si="36"/>
        <v>4.3478260869565216E-2</v>
      </c>
      <c r="J196" s="72">
        <f t="shared" si="37"/>
        <v>2.5380710659898477E-2</v>
      </c>
      <c r="L196" s="139"/>
      <c r="M196" s="5"/>
      <c r="N196" s="139"/>
      <c r="O196" s="5"/>
      <c r="P196" s="139"/>
    </row>
    <row r="197" spans="2:16" ht="15.6" x14ac:dyDescent="0.3">
      <c r="B197" s="25" t="s">
        <v>596</v>
      </c>
      <c r="D197" s="21">
        <f>COUNTIFS(Tunisia_ESPRIT!$Y:$Y,Analysis!$B197,Tunisia_ESPRIT!$DZ:$DZ,Analysis!D$31,Tunisia_ESPRIT!$EA:$EA,Analysis!$C$12,Tunisia_ESPRIT!$EB:$EB,Analysis!$C$13,Tunisia_ESPRIT!$EB:$EB,Analysis!$C$14,Tunisia_ESPRIT!$EH:$EH,Analysis!$C$15)</f>
        <v>2</v>
      </c>
      <c r="E197" s="21">
        <f>COUNTIFS(Tunisia_ESPRIT!$Y:$Y,Analysis!$B197,Tunisia_ESPRIT!$DZ:$DZ,Analysis!E$31,Tunisia_ESPRIT!$EA:$EA,Analysis!$C$12,Tunisia_ESPRIT!$EB:$EB,Analysis!$C$13,Tunisia_ESPRIT!$EB:$EB,Analysis!$C$14,Tunisia_ESPRIT!$EH:$EH,Analysis!$C$15)</f>
        <v>1</v>
      </c>
      <c r="F197" s="21">
        <f t="shared" si="34"/>
        <v>3</v>
      </c>
      <c r="H197" s="72">
        <f t="shared" si="35"/>
        <v>1.1494252873563218E-2</v>
      </c>
      <c r="I197" s="72">
        <f t="shared" si="36"/>
        <v>4.3478260869565216E-2</v>
      </c>
      <c r="J197" s="72">
        <f t="shared" si="37"/>
        <v>1.5228426395939087E-2</v>
      </c>
      <c r="L197" s="139"/>
      <c r="M197" s="5"/>
      <c r="N197" s="139"/>
      <c r="O197" s="5"/>
      <c r="P197" s="139"/>
    </row>
    <row r="198" spans="2:16" ht="15.6" x14ac:dyDescent="0.3">
      <c r="B198" s="25" t="s">
        <v>521</v>
      </c>
      <c r="D198" s="21">
        <f>COUNTIFS(Tunisia_ESPRIT!$Y:$Y,Analysis!$B198,Tunisia_ESPRIT!$DZ:$DZ,Analysis!D$31,Tunisia_ESPRIT!$EA:$EA,Analysis!$C$12,Tunisia_ESPRIT!$EB:$EB,Analysis!$C$13,Tunisia_ESPRIT!$EB:$EB,Analysis!$C$14,Tunisia_ESPRIT!$EH:$EH,Analysis!$C$15)</f>
        <v>14</v>
      </c>
      <c r="E198" s="21">
        <f>COUNTIFS(Tunisia_ESPRIT!$Y:$Y,Analysis!$B198,Tunisia_ESPRIT!$DZ:$DZ,Analysis!E$31,Tunisia_ESPRIT!$EA:$EA,Analysis!$C$12,Tunisia_ESPRIT!$EB:$EB,Analysis!$C$13,Tunisia_ESPRIT!$EB:$EB,Analysis!$C$14,Tunisia_ESPRIT!$EH:$EH,Analysis!$C$15)</f>
        <v>3</v>
      </c>
      <c r="F198" s="21">
        <f t="shared" si="34"/>
        <v>17</v>
      </c>
      <c r="H198" s="72">
        <f t="shared" si="35"/>
        <v>8.0459770114942528E-2</v>
      </c>
      <c r="I198" s="72">
        <f t="shared" si="36"/>
        <v>0.13043478260869565</v>
      </c>
      <c r="J198" s="72">
        <f t="shared" si="37"/>
        <v>8.6294416243654817E-2</v>
      </c>
      <c r="L198" s="139"/>
      <c r="M198" s="5"/>
      <c r="N198" s="139"/>
      <c r="O198" s="5"/>
      <c r="P198" s="139"/>
    </row>
    <row r="199" spans="2:16" ht="15.6" x14ac:dyDescent="0.3">
      <c r="B199" s="25" t="s">
        <v>244</v>
      </c>
      <c r="D199" s="21">
        <f>COUNTIFS(Tunisia_ESPRIT!$Y:$Y,Analysis!$B199,Tunisia_ESPRIT!$DZ:$DZ,Analysis!D$31,Tunisia_ESPRIT!$EA:$EA,Analysis!$C$12,Tunisia_ESPRIT!$EB:$EB,Analysis!$C$13,Tunisia_ESPRIT!$EB:$EB,Analysis!$C$14,Tunisia_ESPRIT!$EH:$EH,Analysis!$C$15)</f>
        <v>35</v>
      </c>
      <c r="E199" s="21">
        <f>COUNTIFS(Tunisia_ESPRIT!$Y:$Y,Analysis!$B199,Tunisia_ESPRIT!$DZ:$DZ,Analysis!E$31,Tunisia_ESPRIT!$EA:$EA,Analysis!$C$12,Tunisia_ESPRIT!$EB:$EB,Analysis!$C$13,Tunisia_ESPRIT!$EB:$EB,Analysis!$C$14,Tunisia_ESPRIT!$EH:$EH,Analysis!$C$15)</f>
        <v>7</v>
      </c>
      <c r="F199" s="21">
        <f t="shared" si="34"/>
        <v>42</v>
      </c>
      <c r="H199" s="72">
        <f t="shared" si="35"/>
        <v>0.20114942528735633</v>
      </c>
      <c r="I199" s="72">
        <f t="shared" si="36"/>
        <v>0.30434782608695654</v>
      </c>
      <c r="J199" s="72">
        <f t="shared" si="37"/>
        <v>0.21319796954314721</v>
      </c>
      <c r="L199" s="139"/>
      <c r="M199" s="5"/>
      <c r="N199" s="139"/>
      <c r="O199" s="5"/>
      <c r="P199" s="139"/>
    </row>
    <row r="200" spans="2:16" ht="15.6" x14ac:dyDescent="0.3">
      <c r="B200" s="25" t="s">
        <v>545</v>
      </c>
      <c r="D200" s="21">
        <f>COUNTIFS(Tunisia_ESPRIT!$Y:$Y,Analysis!$B200,Tunisia_ESPRIT!$DZ:$DZ,Analysis!D$31,Tunisia_ESPRIT!$EA:$EA,Analysis!$C$12,Tunisia_ESPRIT!$EB:$EB,Analysis!$C$13,Tunisia_ESPRIT!$EB:$EB,Analysis!$C$14,Tunisia_ESPRIT!$EH:$EH,Analysis!$C$15)</f>
        <v>0</v>
      </c>
      <c r="E200" s="21">
        <f>COUNTIFS(Tunisia_ESPRIT!$Y:$Y,Analysis!$B200,Tunisia_ESPRIT!$DZ:$DZ,Analysis!E$31,Tunisia_ESPRIT!$EA:$EA,Analysis!$C$12,Tunisia_ESPRIT!$EB:$EB,Analysis!$C$13,Tunisia_ESPRIT!$EB:$EB,Analysis!$C$14,Tunisia_ESPRIT!$EH:$EH,Analysis!$C$15)</f>
        <v>0</v>
      </c>
      <c r="F200" s="21">
        <f t="shared" si="34"/>
        <v>0</v>
      </c>
      <c r="H200" s="72">
        <f t="shared" si="35"/>
        <v>0</v>
      </c>
      <c r="I200" s="72">
        <f t="shared" si="36"/>
        <v>0</v>
      </c>
      <c r="J200" s="72">
        <f t="shared" si="37"/>
        <v>0</v>
      </c>
      <c r="L200" s="139"/>
      <c r="M200" s="5"/>
      <c r="N200" s="139"/>
      <c r="O200" s="5"/>
      <c r="P200" s="139"/>
    </row>
    <row r="201" spans="2:16" ht="15.6" x14ac:dyDescent="0.3">
      <c r="B201" s="25" t="s">
        <v>765</v>
      </c>
      <c r="D201" s="21">
        <f>COUNTIFS(Tunisia_ESPRIT!$Y:$Y,Analysis!$B201,Tunisia_ESPRIT!$DZ:$DZ,Analysis!D$31,Tunisia_ESPRIT!$EA:$EA,Analysis!$C$12,Tunisia_ESPRIT!$EB:$EB,Analysis!$C$13,Tunisia_ESPRIT!$EB:$EB,Analysis!$C$14,Tunisia_ESPRIT!$EH:$EH,Analysis!$C$15)</f>
        <v>1</v>
      </c>
      <c r="E201" s="21">
        <f>COUNTIFS(Tunisia_ESPRIT!$Y:$Y,Analysis!$B201,Tunisia_ESPRIT!$DZ:$DZ,Analysis!E$31,Tunisia_ESPRIT!$EA:$EA,Analysis!$C$12,Tunisia_ESPRIT!$EB:$EB,Analysis!$C$13,Tunisia_ESPRIT!$EB:$EB,Analysis!$C$14,Tunisia_ESPRIT!$EH:$EH,Analysis!$C$15)</f>
        <v>0</v>
      </c>
      <c r="F201" s="21">
        <f t="shared" si="34"/>
        <v>1</v>
      </c>
      <c r="H201" s="72">
        <f t="shared" si="35"/>
        <v>5.7471264367816091E-3</v>
      </c>
      <c r="I201" s="72">
        <f t="shared" si="36"/>
        <v>0</v>
      </c>
      <c r="J201" s="72">
        <f t="shared" si="37"/>
        <v>5.076142131979695E-3</v>
      </c>
      <c r="L201" s="139"/>
      <c r="M201" s="5"/>
      <c r="N201" s="139"/>
      <c r="O201" s="5"/>
      <c r="P201" s="139"/>
    </row>
    <row r="202" spans="2:16" ht="15.6" x14ac:dyDescent="0.3">
      <c r="B202" s="25" t="s">
        <v>266</v>
      </c>
      <c r="D202" s="21">
        <f>COUNTIFS(Tunisia_ESPRIT!$Y:$Y,Analysis!$B202,Tunisia_ESPRIT!$DZ:$DZ,Analysis!D$31,Tunisia_ESPRIT!$EA:$EA,Analysis!$C$12,Tunisia_ESPRIT!$EB:$EB,Analysis!$C$13,Tunisia_ESPRIT!$EB:$EB,Analysis!$C$14,Tunisia_ESPRIT!$EH:$EH,Analysis!$C$15)</f>
        <v>4</v>
      </c>
      <c r="E202" s="21">
        <f>COUNTIFS(Tunisia_ESPRIT!$Y:$Y,Analysis!$B202,Tunisia_ESPRIT!$DZ:$DZ,Analysis!E$31,Tunisia_ESPRIT!$EA:$EA,Analysis!$C$12,Tunisia_ESPRIT!$EB:$EB,Analysis!$C$13,Tunisia_ESPRIT!$EB:$EB,Analysis!$C$14,Tunisia_ESPRIT!$EH:$EH,Analysis!$C$15)</f>
        <v>0</v>
      </c>
      <c r="F202" s="21">
        <f t="shared" si="34"/>
        <v>4</v>
      </c>
      <c r="H202" s="72">
        <f t="shared" si="35"/>
        <v>2.2988505747126436E-2</v>
      </c>
      <c r="I202" s="72">
        <f t="shared" si="36"/>
        <v>0</v>
      </c>
      <c r="J202" s="72">
        <f t="shared" si="37"/>
        <v>2.030456852791878E-2</v>
      </c>
      <c r="L202" s="139"/>
      <c r="M202" s="5"/>
      <c r="N202" s="139"/>
      <c r="O202" s="5"/>
      <c r="P202" s="139"/>
    </row>
    <row r="203" spans="2:16" ht="15.6" x14ac:dyDescent="0.3">
      <c r="B203" s="25" t="s">
        <v>275</v>
      </c>
      <c r="D203" s="21">
        <f>COUNTIFS(Tunisia_ESPRIT!$Y:$Y,Analysis!$B203,Tunisia_ESPRIT!$DZ:$DZ,Analysis!D$31,Tunisia_ESPRIT!$EA:$EA,Analysis!$C$12,Tunisia_ESPRIT!$EB:$EB,Analysis!$C$13,Tunisia_ESPRIT!$EB:$EB,Analysis!$C$14,Tunisia_ESPRIT!$EH:$EH,Analysis!$C$15)</f>
        <v>70</v>
      </c>
      <c r="E203" s="21">
        <f>COUNTIFS(Tunisia_ESPRIT!$Y:$Y,Analysis!$B203,Tunisia_ESPRIT!$DZ:$DZ,Analysis!E$31,Tunisia_ESPRIT!$EA:$EA,Analysis!$C$12,Tunisia_ESPRIT!$EB:$EB,Analysis!$C$13,Tunisia_ESPRIT!$EB:$EB,Analysis!$C$14,Tunisia_ESPRIT!$EH:$EH,Analysis!$C$15)</f>
        <v>0</v>
      </c>
      <c r="F203" s="21">
        <f t="shared" si="34"/>
        <v>70</v>
      </c>
      <c r="H203" s="72">
        <f t="shared" si="35"/>
        <v>0.40229885057471265</v>
      </c>
      <c r="I203" s="72">
        <f t="shared" si="36"/>
        <v>0</v>
      </c>
      <c r="J203" s="72">
        <f t="shared" si="37"/>
        <v>0.35532994923857869</v>
      </c>
      <c r="L203" s="139"/>
      <c r="M203" s="5"/>
      <c r="N203" s="139"/>
      <c r="O203" s="5"/>
      <c r="P203" s="139"/>
    </row>
    <row r="204" spans="2:16" ht="15.6" x14ac:dyDescent="0.3">
      <c r="B204" s="25" t="s">
        <v>280</v>
      </c>
      <c r="D204" s="21">
        <f>COUNTIFS(Tunisia_ESPRIT!$Y:$Y,Analysis!$B204,Tunisia_ESPRIT!$DZ:$DZ,Analysis!D$31,Tunisia_ESPRIT!$EA:$EA,Analysis!$C$12,Tunisia_ESPRIT!$EB:$EB,Analysis!$C$13,Tunisia_ESPRIT!$EB:$EB,Analysis!$C$14,Tunisia_ESPRIT!$EH:$EH,Analysis!$C$15)</f>
        <v>8</v>
      </c>
      <c r="E204" s="21">
        <f>COUNTIFS(Tunisia_ESPRIT!$Y:$Y,Analysis!$B204,Tunisia_ESPRIT!$DZ:$DZ,Analysis!E$31,Tunisia_ESPRIT!$EA:$EA,Analysis!$C$12,Tunisia_ESPRIT!$EB:$EB,Analysis!$C$13,Tunisia_ESPRIT!$EB:$EB,Analysis!$C$14,Tunisia_ESPRIT!$EH:$EH,Analysis!$C$15)</f>
        <v>1</v>
      </c>
      <c r="F204" s="21">
        <f t="shared" si="34"/>
        <v>9</v>
      </c>
      <c r="H204" s="72">
        <f t="shared" si="35"/>
        <v>4.5977011494252873E-2</v>
      </c>
      <c r="I204" s="72">
        <f t="shared" si="36"/>
        <v>4.3478260869565216E-2</v>
      </c>
      <c r="J204" s="72">
        <f t="shared" si="37"/>
        <v>4.5685279187817257E-2</v>
      </c>
      <c r="L204" s="139"/>
      <c r="M204" s="5"/>
      <c r="N204" s="139"/>
      <c r="O204" s="5"/>
      <c r="P204" s="139"/>
    </row>
    <row r="205" spans="2:16" ht="15.6" x14ac:dyDescent="0.3">
      <c r="B205" s="25" t="s">
        <v>669</v>
      </c>
      <c r="D205" s="21">
        <f>COUNTIFS(Tunisia_ESPRIT!$Y:$Y,Analysis!$B205,Tunisia_ESPRIT!$DZ:$DZ,Analysis!D$31,Tunisia_ESPRIT!$EA:$EA,Analysis!$C$12,Tunisia_ESPRIT!$EB:$EB,Analysis!$C$13,Tunisia_ESPRIT!$EB:$EB,Analysis!$C$14,Tunisia_ESPRIT!$EH:$EH,Analysis!$C$15)</f>
        <v>0</v>
      </c>
      <c r="E205" s="21">
        <f>COUNTIFS(Tunisia_ESPRIT!$Y:$Y,Analysis!$B205,Tunisia_ESPRIT!$DZ:$DZ,Analysis!E$31,Tunisia_ESPRIT!$EA:$EA,Analysis!$C$12,Tunisia_ESPRIT!$EB:$EB,Analysis!$C$13,Tunisia_ESPRIT!$EB:$EB,Analysis!$C$14,Tunisia_ESPRIT!$EH:$EH,Analysis!$C$15)</f>
        <v>0</v>
      </c>
      <c r="F205" s="21">
        <f t="shared" si="34"/>
        <v>0</v>
      </c>
      <c r="H205" s="72">
        <f t="shared" si="35"/>
        <v>0</v>
      </c>
      <c r="I205" s="72">
        <f t="shared" si="36"/>
        <v>0</v>
      </c>
      <c r="J205" s="72">
        <f t="shared" si="37"/>
        <v>0</v>
      </c>
      <c r="L205" s="139"/>
      <c r="M205" s="5"/>
      <c r="N205" s="139"/>
      <c r="O205" s="5"/>
      <c r="P205" s="139"/>
    </row>
    <row r="206" spans="2:16" ht="15.6" x14ac:dyDescent="0.3">
      <c r="B206" s="25" t="s">
        <v>305</v>
      </c>
      <c r="D206" s="21">
        <f>COUNTIFS(Tunisia_ESPRIT!$Y:$Y,Analysis!$B206,Tunisia_ESPRIT!$DZ:$DZ,Analysis!D$31,Tunisia_ESPRIT!$EA:$EA,Analysis!$C$12,Tunisia_ESPRIT!$EB:$EB,Analysis!$C$13,Tunisia_ESPRIT!$EB:$EB,Analysis!$C$14,Tunisia_ESPRIT!$EH:$EH,Analysis!$C$15)</f>
        <v>1</v>
      </c>
      <c r="E206" s="21">
        <f>COUNTIFS(Tunisia_ESPRIT!$Y:$Y,Analysis!$B206,Tunisia_ESPRIT!$DZ:$DZ,Analysis!E$31,Tunisia_ESPRIT!$EA:$EA,Analysis!$C$12,Tunisia_ESPRIT!$EB:$EB,Analysis!$C$13,Tunisia_ESPRIT!$EB:$EB,Analysis!$C$14,Tunisia_ESPRIT!$EH:$EH,Analysis!$C$15)</f>
        <v>0</v>
      </c>
      <c r="F206" s="21">
        <f t="shared" si="34"/>
        <v>1</v>
      </c>
      <c r="H206" s="72">
        <f t="shared" si="35"/>
        <v>5.7471264367816091E-3</v>
      </c>
      <c r="I206" s="72">
        <f t="shared" si="36"/>
        <v>0</v>
      </c>
      <c r="J206" s="72">
        <f t="shared" si="37"/>
        <v>5.076142131979695E-3</v>
      </c>
      <c r="L206" s="139"/>
      <c r="M206" s="5"/>
      <c r="N206" s="139"/>
      <c r="O206" s="5"/>
      <c r="P206" s="139"/>
    </row>
    <row r="207" spans="2:16" ht="15.6" x14ac:dyDescent="0.3">
      <c r="B207" s="25" t="s">
        <v>649</v>
      </c>
      <c r="D207" s="21">
        <f>COUNTIFS(Tunisia_ESPRIT!$Y:$Y,Analysis!$B207,Tunisia_ESPRIT!$DZ:$DZ,Analysis!D$31,Tunisia_ESPRIT!$EA:$EA,Analysis!$C$12,Tunisia_ESPRIT!$EB:$EB,Analysis!$C$13,Tunisia_ESPRIT!$EB:$EB,Analysis!$C$14,Tunisia_ESPRIT!$EH:$EH,Analysis!$C$15)</f>
        <v>0</v>
      </c>
      <c r="E207" s="21">
        <f>COUNTIFS(Tunisia_ESPRIT!$Y:$Y,Analysis!$B207,Tunisia_ESPRIT!$DZ:$DZ,Analysis!E$31,Tunisia_ESPRIT!$EA:$EA,Analysis!$C$12,Tunisia_ESPRIT!$EB:$EB,Analysis!$C$13,Tunisia_ESPRIT!$EB:$EB,Analysis!$C$14,Tunisia_ESPRIT!$EH:$EH,Analysis!$C$15)</f>
        <v>0</v>
      </c>
      <c r="F207" s="21">
        <f t="shared" si="34"/>
        <v>0</v>
      </c>
      <c r="H207" s="72">
        <f t="shared" si="35"/>
        <v>0</v>
      </c>
      <c r="I207" s="72">
        <f t="shared" si="36"/>
        <v>0</v>
      </c>
      <c r="J207" s="72">
        <f t="shared" si="37"/>
        <v>0</v>
      </c>
      <c r="L207" s="139"/>
      <c r="M207" s="5"/>
      <c r="N207" s="139"/>
      <c r="O207" s="5"/>
      <c r="P207" s="139"/>
    </row>
    <row r="208" spans="2:16" ht="15.6" x14ac:dyDescent="0.3">
      <c r="B208" s="25" t="s">
        <v>594</v>
      </c>
      <c r="D208" s="21">
        <f>COUNTIFS(Tunisia_ESPRIT!$Y:$Y,Analysis!$B208,Tunisia_ESPRIT!$DZ:$DZ,Analysis!D$31,Tunisia_ESPRIT!$EA:$EA,Analysis!$C$12,Tunisia_ESPRIT!$EB:$EB,Analysis!$C$13,Tunisia_ESPRIT!$EB:$EB,Analysis!$C$14,Tunisia_ESPRIT!$EH:$EH,Analysis!$C$15)</f>
        <v>18</v>
      </c>
      <c r="E208" s="21">
        <f>COUNTIFS(Tunisia_ESPRIT!$Y:$Y,Analysis!$B208,Tunisia_ESPRIT!$DZ:$DZ,Analysis!E$31,Tunisia_ESPRIT!$EA:$EA,Analysis!$C$12,Tunisia_ESPRIT!$EB:$EB,Analysis!$C$13,Tunisia_ESPRIT!$EB:$EB,Analysis!$C$14,Tunisia_ESPRIT!$EH:$EH,Analysis!$C$15)</f>
        <v>2</v>
      </c>
      <c r="F208" s="21">
        <f t="shared" si="34"/>
        <v>20</v>
      </c>
      <c r="H208" s="72">
        <f t="shared" si="35"/>
        <v>0.10344827586206896</v>
      </c>
      <c r="I208" s="72">
        <f t="shared" si="36"/>
        <v>8.6956521739130432E-2</v>
      </c>
      <c r="J208" s="72">
        <f t="shared" si="37"/>
        <v>0.10152284263959391</v>
      </c>
      <c r="L208" s="139"/>
      <c r="M208" s="5"/>
      <c r="N208" s="139"/>
      <c r="O208" s="5"/>
      <c r="P208" s="139"/>
    </row>
    <row r="209" spans="2:16" ht="15.6" x14ac:dyDescent="0.3">
      <c r="B209" s="25" t="s">
        <v>422</v>
      </c>
      <c r="D209" s="21">
        <f>COUNTIFS(Tunisia_ESPRIT!$Y:$Y,Analysis!$B209,Tunisia_ESPRIT!$DZ:$DZ,Analysis!D$31,Tunisia_ESPRIT!$EA:$EA,Analysis!$C$12,Tunisia_ESPRIT!$EB:$EB,Analysis!$C$13,Tunisia_ESPRIT!$EB:$EB,Analysis!$C$14,Tunisia_ESPRIT!$EH:$EH,Analysis!$C$15)</f>
        <v>0</v>
      </c>
      <c r="E209" s="21">
        <f>COUNTIFS(Tunisia_ESPRIT!$Y:$Y,Analysis!$B209,Tunisia_ESPRIT!$DZ:$DZ,Analysis!E$31,Tunisia_ESPRIT!$EA:$EA,Analysis!$C$12,Tunisia_ESPRIT!$EB:$EB,Analysis!$C$13,Tunisia_ESPRIT!$EB:$EB,Analysis!$C$14,Tunisia_ESPRIT!$EH:$EH,Analysis!$C$15)</f>
        <v>0</v>
      </c>
      <c r="F209" s="21">
        <f t="shared" si="34"/>
        <v>0</v>
      </c>
      <c r="H209" s="72">
        <f t="shared" si="35"/>
        <v>0</v>
      </c>
      <c r="I209" s="72">
        <f t="shared" si="36"/>
        <v>0</v>
      </c>
      <c r="J209" s="72">
        <f t="shared" si="37"/>
        <v>0</v>
      </c>
      <c r="L209" s="139"/>
      <c r="M209" s="5"/>
      <c r="N209" s="139"/>
      <c r="O209" s="5"/>
      <c r="P209" s="139"/>
    </row>
    <row r="210" spans="2:16" ht="15.6" x14ac:dyDescent="0.3">
      <c r="B210" s="25" t="s">
        <v>324</v>
      </c>
      <c r="D210" s="21">
        <f>COUNTIFS(Tunisia_ESPRIT!$Y:$Y,Analysis!$B210,Tunisia_ESPRIT!$DZ:$DZ,Analysis!D$31,Tunisia_ESPRIT!$EA:$EA,Analysis!$C$12,Tunisia_ESPRIT!$EB:$EB,Analysis!$C$13,Tunisia_ESPRIT!$EB:$EB,Analysis!$C$14,Tunisia_ESPRIT!$EH:$EH,Analysis!$C$15)</f>
        <v>0</v>
      </c>
      <c r="E210" s="21">
        <f>COUNTIFS(Tunisia_ESPRIT!$Y:$Y,Analysis!$B210,Tunisia_ESPRIT!$DZ:$DZ,Analysis!E$31,Tunisia_ESPRIT!$EA:$EA,Analysis!$C$12,Tunisia_ESPRIT!$EB:$EB,Analysis!$C$13,Tunisia_ESPRIT!$EB:$EB,Analysis!$C$14,Tunisia_ESPRIT!$EH:$EH,Analysis!$C$15)</f>
        <v>0</v>
      </c>
      <c r="F210" s="21">
        <f t="shared" si="34"/>
        <v>0</v>
      </c>
      <c r="H210" s="72">
        <f t="shared" si="35"/>
        <v>0</v>
      </c>
      <c r="I210" s="72">
        <f t="shared" si="36"/>
        <v>0</v>
      </c>
      <c r="J210" s="72">
        <f t="shared" si="37"/>
        <v>0</v>
      </c>
      <c r="L210" s="139"/>
      <c r="M210" s="5"/>
      <c r="N210" s="139"/>
      <c r="O210" s="5"/>
      <c r="P210" s="139"/>
    </row>
    <row r="211" spans="2:16" ht="15.6" x14ac:dyDescent="0.3">
      <c r="B211" s="25" t="s">
        <v>353</v>
      </c>
      <c r="D211" s="21">
        <f>COUNTIFS(Tunisia_ESPRIT!$Y:$Y,Analysis!$B211,Tunisia_ESPRIT!$DZ:$DZ,Analysis!D$31,Tunisia_ESPRIT!$EA:$EA,Analysis!$C$12,Tunisia_ESPRIT!$EB:$EB,Analysis!$C$13,Tunisia_ESPRIT!$EB:$EB,Analysis!$C$14,Tunisia_ESPRIT!$EH:$EH,Analysis!$C$15)</f>
        <v>5</v>
      </c>
      <c r="E211" s="21">
        <f>COUNTIFS(Tunisia_ESPRIT!$Y:$Y,Analysis!$B211,Tunisia_ESPRIT!$DZ:$DZ,Analysis!E$31,Tunisia_ESPRIT!$EA:$EA,Analysis!$C$12,Tunisia_ESPRIT!$EB:$EB,Analysis!$C$13,Tunisia_ESPRIT!$EB:$EB,Analysis!$C$14,Tunisia_ESPRIT!$EH:$EH,Analysis!$C$15)</f>
        <v>1</v>
      </c>
      <c r="F211" s="21">
        <f t="shared" si="34"/>
        <v>6</v>
      </c>
      <c r="H211" s="72">
        <f t="shared" si="35"/>
        <v>2.8735632183908046E-2</v>
      </c>
      <c r="I211" s="72">
        <f t="shared" si="36"/>
        <v>4.3478260869565216E-2</v>
      </c>
      <c r="J211" s="72">
        <f t="shared" si="37"/>
        <v>3.0456852791878174E-2</v>
      </c>
      <c r="L211" s="139"/>
      <c r="M211" s="5"/>
      <c r="N211" s="139"/>
      <c r="O211" s="5"/>
      <c r="P211" s="139"/>
    </row>
    <row r="212" spans="2:16" ht="15.6" x14ac:dyDescent="0.3">
      <c r="B212" s="25" t="s">
        <v>290</v>
      </c>
      <c r="D212" s="21">
        <f>COUNTIFS(Tunisia_ESPRIT!$Y:$Y,Analysis!$B212,Tunisia_ESPRIT!$DZ:$DZ,Analysis!D$31,Tunisia_ESPRIT!$EA:$EA,Analysis!$C$12,Tunisia_ESPRIT!$EB:$EB,Analysis!$C$13,Tunisia_ESPRIT!$EB:$EB,Analysis!$C$14,Tunisia_ESPRIT!$EH:$EH,Analysis!$C$15)</f>
        <v>0</v>
      </c>
      <c r="E212" s="21">
        <f>COUNTIFS(Tunisia_ESPRIT!$Y:$Y,Analysis!$B212,Tunisia_ESPRIT!$DZ:$DZ,Analysis!E$31,Tunisia_ESPRIT!$EA:$EA,Analysis!$C$12,Tunisia_ESPRIT!$EB:$EB,Analysis!$C$13,Tunisia_ESPRIT!$EB:$EB,Analysis!$C$14,Tunisia_ESPRIT!$EH:$EH,Analysis!$C$15)</f>
        <v>3</v>
      </c>
      <c r="F212" s="21">
        <f t="shared" si="34"/>
        <v>3</v>
      </c>
      <c r="H212" s="72">
        <f t="shared" si="35"/>
        <v>0</v>
      </c>
      <c r="I212" s="72">
        <f t="shared" si="36"/>
        <v>0.13043478260869565</v>
      </c>
      <c r="J212" s="72">
        <f t="shared" si="37"/>
        <v>1.5228426395939087E-2</v>
      </c>
      <c r="L212" s="139"/>
      <c r="M212" s="5"/>
      <c r="N212" s="139"/>
      <c r="O212" s="5"/>
      <c r="P212" s="139"/>
    </row>
    <row r="213" spans="2:16" ht="15.6" x14ac:dyDescent="0.3">
      <c r="B213" s="25" t="s">
        <v>766</v>
      </c>
      <c r="D213" s="21">
        <f>COUNTIFS(Tunisia_ESPRIT!$Y:$Y,Analysis!$B213,Tunisia_ESPRIT!$DZ:$DZ,Analysis!D$31,Tunisia_ESPRIT!$EA:$EA,Analysis!$C$12,Tunisia_ESPRIT!$EB:$EB,Analysis!$C$13,Tunisia_ESPRIT!$EB:$EB,Analysis!$C$14,Tunisia_ESPRIT!$EH:$EH,Analysis!$C$15)</f>
        <v>0</v>
      </c>
      <c r="E213" s="21">
        <f>COUNTIFS(Tunisia_ESPRIT!$Y:$Y,Analysis!$B213,Tunisia_ESPRIT!$DZ:$DZ,Analysis!E$31,Tunisia_ESPRIT!$EA:$EA,Analysis!$C$12,Tunisia_ESPRIT!$EB:$EB,Analysis!$C$13,Tunisia_ESPRIT!$EB:$EB,Analysis!$C$14,Tunisia_ESPRIT!$EH:$EH,Analysis!$C$15)</f>
        <v>0</v>
      </c>
      <c r="F213" s="21">
        <f t="shared" si="34"/>
        <v>0</v>
      </c>
      <c r="H213" s="72">
        <f t="shared" si="35"/>
        <v>0</v>
      </c>
      <c r="I213" s="72">
        <f t="shared" si="36"/>
        <v>0</v>
      </c>
      <c r="J213" s="72">
        <f t="shared" si="37"/>
        <v>0</v>
      </c>
      <c r="L213" s="139"/>
      <c r="M213" s="5"/>
      <c r="N213" s="139"/>
      <c r="O213" s="5"/>
      <c r="P213" s="139"/>
    </row>
    <row r="214" spans="2:16" ht="15.6" x14ac:dyDescent="0.3">
      <c r="B214" s="25" t="s">
        <v>358</v>
      </c>
      <c r="D214" s="21">
        <f>COUNTIFS(Tunisia_ESPRIT!$Y:$Y,Analysis!$B214,Tunisia_ESPRIT!$DZ:$DZ,Analysis!D$31,Tunisia_ESPRIT!$EA:$EA,Analysis!$C$12,Tunisia_ESPRIT!$EB:$EB,Analysis!$C$13,Tunisia_ESPRIT!$EB:$EB,Analysis!$C$14,Tunisia_ESPRIT!$EH:$EH,Analysis!$C$15)</f>
        <v>1</v>
      </c>
      <c r="E214" s="21">
        <f>COUNTIFS(Tunisia_ESPRIT!$Y:$Y,Analysis!$B214,Tunisia_ESPRIT!$DZ:$DZ,Analysis!E$31,Tunisia_ESPRIT!$EA:$EA,Analysis!$C$12,Tunisia_ESPRIT!$EB:$EB,Analysis!$C$13,Tunisia_ESPRIT!$EB:$EB,Analysis!$C$14,Tunisia_ESPRIT!$EH:$EH,Analysis!$C$15)</f>
        <v>0</v>
      </c>
      <c r="F214" s="21">
        <f t="shared" si="34"/>
        <v>1</v>
      </c>
      <c r="H214" s="72">
        <f t="shared" si="35"/>
        <v>5.7471264367816091E-3</v>
      </c>
      <c r="I214" s="72">
        <f t="shared" si="36"/>
        <v>0</v>
      </c>
      <c r="J214" s="72">
        <f t="shared" si="37"/>
        <v>5.076142131979695E-3</v>
      </c>
      <c r="L214" s="139"/>
      <c r="M214" s="5"/>
      <c r="N214" s="139"/>
      <c r="O214" s="5"/>
      <c r="P214" s="139"/>
    </row>
    <row r="215" spans="2:16" ht="15.6" x14ac:dyDescent="0.3">
      <c r="B215" s="25" t="s">
        <v>767</v>
      </c>
      <c r="D215" s="21">
        <f>COUNTIFS(Tunisia_ESPRIT!$Y:$Y,Analysis!$B215,Tunisia_ESPRIT!$DZ:$DZ,Analysis!D$31,Tunisia_ESPRIT!$EA:$EA,Analysis!$C$12,Tunisia_ESPRIT!$EB:$EB,Analysis!$C$13,Tunisia_ESPRIT!$EB:$EB,Analysis!$C$14,Tunisia_ESPRIT!$EH:$EH,Analysis!$C$15)</f>
        <v>0</v>
      </c>
      <c r="E215" s="21">
        <f>COUNTIFS(Tunisia_ESPRIT!$Y:$Y,Analysis!$B215,Tunisia_ESPRIT!$DZ:$DZ,Analysis!E$31,Tunisia_ESPRIT!$EA:$EA,Analysis!$C$12,Tunisia_ESPRIT!$EB:$EB,Analysis!$C$13,Tunisia_ESPRIT!$EB:$EB,Analysis!$C$14,Tunisia_ESPRIT!$EH:$EH,Analysis!$C$15)</f>
        <v>1</v>
      </c>
      <c r="F215" s="21">
        <f t="shared" si="34"/>
        <v>1</v>
      </c>
      <c r="H215" s="72">
        <f t="shared" si="35"/>
        <v>0</v>
      </c>
      <c r="I215" s="72">
        <f t="shared" si="36"/>
        <v>4.3478260869565216E-2</v>
      </c>
      <c r="J215" s="72">
        <f t="shared" si="37"/>
        <v>5.076142131979695E-3</v>
      </c>
      <c r="L215" s="139"/>
      <c r="M215" s="5"/>
      <c r="N215" s="139"/>
      <c r="O215" s="5"/>
      <c r="P215" s="139"/>
    </row>
    <row r="216" spans="2:16" ht="15.6" x14ac:dyDescent="0.3">
      <c r="B216" s="25" t="s">
        <v>768</v>
      </c>
      <c r="D216" s="21">
        <f>COUNTIFS(Tunisia_ESPRIT!$Y:$Y,Analysis!$B216,Tunisia_ESPRIT!$DZ:$DZ,Analysis!D$31,Tunisia_ESPRIT!$EA:$EA,Analysis!$C$12,Tunisia_ESPRIT!$EB:$EB,Analysis!$C$13,Tunisia_ESPRIT!$EB:$EB,Analysis!$C$14,Tunisia_ESPRIT!$EH:$EH,Analysis!$C$15)</f>
        <v>0</v>
      </c>
      <c r="E216" s="21">
        <f>COUNTIFS(Tunisia_ESPRIT!$Y:$Y,Analysis!$B216,Tunisia_ESPRIT!$DZ:$DZ,Analysis!E$31,Tunisia_ESPRIT!$EA:$EA,Analysis!$C$12,Tunisia_ESPRIT!$EB:$EB,Analysis!$C$13,Tunisia_ESPRIT!$EB:$EB,Analysis!$C$14,Tunisia_ESPRIT!$EH:$EH,Analysis!$C$15)</f>
        <v>0</v>
      </c>
      <c r="F216" s="21">
        <f t="shared" si="34"/>
        <v>0</v>
      </c>
      <c r="H216" s="72">
        <f t="shared" si="35"/>
        <v>0</v>
      </c>
      <c r="I216" s="72">
        <f t="shared" si="36"/>
        <v>0</v>
      </c>
      <c r="J216" s="72">
        <f t="shared" si="37"/>
        <v>0</v>
      </c>
      <c r="L216" s="139"/>
      <c r="M216" s="5"/>
      <c r="N216" s="139"/>
      <c r="O216" s="5"/>
      <c r="P216" s="139"/>
    </row>
    <row r="217" spans="2:16" ht="15.6" x14ac:dyDescent="0.3">
      <c r="B217" s="25" t="s">
        <v>769</v>
      </c>
      <c r="D217" s="21">
        <f>COUNTIFS(Tunisia_ESPRIT!$Y:$Y,Analysis!$B217,Tunisia_ESPRIT!$DZ:$DZ,Analysis!D$31,Tunisia_ESPRIT!$EA:$EA,Analysis!$C$12,Tunisia_ESPRIT!$EB:$EB,Analysis!$C$13,Tunisia_ESPRIT!$EB:$EB,Analysis!$C$14,Tunisia_ESPRIT!$EH:$EH,Analysis!$C$15)</f>
        <v>0</v>
      </c>
      <c r="E217" s="21">
        <f>COUNTIFS(Tunisia_ESPRIT!$Y:$Y,Analysis!$B217,Tunisia_ESPRIT!$DZ:$DZ,Analysis!E$31,Tunisia_ESPRIT!$EA:$EA,Analysis!$C$12,Tunisia_ESPRIT!$EB:$EB,Analysis!$C$13,Tunisia_ESPRIT!$EB:$EB,Analysis!$C$14,Tunisia_ESPRIT!$EH:$EH,Analysis!$C$15)</f>
        <v>0</v>
      </c>
      <c r="F217" s="21">
        <f t="shared" si="34"/>
        <v>0</v>
      </c>
      <c r="H217" s="72">
        <f t="shared" si="35"/>
        <v>0</v>
      </c>
      <c r="I217" s="72">
        <f t="shared" si="36"/>
        <v>0</v>
      </c>
      <c r="J217" s="72">
        <f t="shared" si="37"/>
        <v>0</v>
      </c>
      <c r="L217" s="139"/>
      <c r="M217" s="5"/>
      <c r="N217" s="139"/>
      <c r="O217" s="5"/>
      <c r="P217" s="139"/>
    </row>
    <row r="218" spans="2:16" ht="15.6" x14ac:dyDescent="0.3">
      <c r="B218" s="25" t="s">
        <v>582</v>
      </c>
      <c r="D218" s="21">
        <f>COUNTIFS(Tunisia_ESPRIT!$Y:$Y,Analysis!$B218,Tunisia_ESPRIT!$DZ:$DZ,Analysis!D$31,Tunisia_ESPRIT!$EA:$EA,Analysis!$C$12,Tunisia_ESPRIT!$EB:$EB,Analysis!$C$13,Tunisia_ESPRIT!$EB:$EB,Analysis!$C$14,Tunisia_ESPRIT!$EH:$EH,Analysis!$C$15)</f>
        <v>2</v>
      </c>
      <c r="E218" s="21">
        <f>COUNTIFS(Tunisia_ESPRIT!$Y:$Y,Analysis!$B218,Tunisia_ESPRIT!$DZ:$DZ,Analysis!E$31,Tunisia_ESPRIT!$EA:$EA,Analysis!$C$12,Tunisia_ESPRIT!$EB:$EB,Analysis!$C$13,Tunisia_ESPRIT!$EB:$EB,Analysis!$C$14,Tunisia_ESPRIT!$EH:$EH,Analysis!$C$15)</f>
        <v>0</v>
      </c>
      <c r="F218" s="21">
        <f t="shared" si="34"/>
        <v>2</v>
      </c>
      <c r="H218" s="72">
        <f t="shared" si="35"/>
        <v>1.1494252873563218E-2</v>
      </c>
      <c r="I218" s="72">
        <f t="shared" si="36"/>
        <v>0</v>
      </c>
      <c r="J218" s="72">
        <f t="shared" si="37"/>
        <v>1.015228426395939E-2</v>
      </c>
      <c r="L218" s="139"/>
      <c r="M218" s="5"/>
      <c r="N218" s="139"/>
      <c r="O218" s="5"/>
      <c r="P218" s="139"/>
    </row>
    <row r="219" spans="2:16" ht="15.6" x14ac:dyDescent="0.3">
      <c r="B219" s="25" t="s">
        <v>659</v>
      </c>
      <c r="D219" s="21">
        <f>COUNTIFS(Tunisia_ESPRIT!$Y:$Y,Analysis!$B219,Tunisia_ESPRIT!$DZ:$DZ,Analysis!D$31,Tunisia_ESPRIT!$EA:$EA,Analysis!$C$12,Tunisia_ESPRIT!$EB:$EB,Analysis!$C$13,Tunisia_ESPRIT!$EB:$EB,Analysis!$C$14,Tunisia_ESPRIT!$EH:$EH,Analysis!$C$15)</f>
        <v>0</v>
      </c>
      <c r="E219" s="21">
        <f>COUNTIFS(Tunisia_ESPRIT!$Y:$Y,Analysis!$B219,Tunisia_ESPRIT!$DZ:$DZ,Analysis!E$31,Tunisia_ESPRIT!$EA:$EA,Analysis!$C$12,Tunisia_ESPRIT!$EB:$EB,Analysis!$C$13,Tunisia_ESPRIT!$EB:$EB,Analysis!$C$14,Tunisia_ESPRIT!$EH:$EH,Analysis!$C$15)</f>
        <v>0</v>
      </c>
      <c r="F219" s="21">
        <f t="shared" si="34"/>
        <v>0</v>
      </c>
      <c r="H219" s="72">
        <f t="shared" si="35"/>
        <v>0</v>
      </c>
      <c r="I219" s="72">
        <f t="shared" si="36"/>
        <v>0</v>
      </c>
      <c r="J219" s="72">
        <f t="shared" si="37"/>
        <v>0</v>
      </c>
      <c r="L219" s="139"/>
      <c r="M219" s="5"/>
      <c r="N219" s="139"/>
      <c r="O219" s="5"/>
      <c r="P219" s="139"/>
    </row>
    <row r="220" spans="2:16" ht="15.6" x14ac:dyDescent="0.3">
      <c r="B220" s="25" t="s">
        <v>344</v>
      </c>
      <c r="D220" s="21">
        <f>COUNTIFS(Tunisia_ESPRIT!$Y:$Y,Analysis!$B220,Tunisia_ESPRIT!$DZ:$DZ,Analysis!D$31,Tunisia_ESPRIT!$EA:$EA,Analysis!$C$12,Tunisia_ESPRIT!$EB:$EB,Analysis!$C$13,Tunisia_ESPRIT!$EB:$EB,Analysis!$C$14,Tunisia_ESPRIT!$EH:$EH,Analysis!$C$15)</f>
        <v>1</v>
      </c>
      <c r="E220" s="21">
        <f>COUNTIFS(Tunisia_ESPRIT!$Y:$Y,Analysis!$B220,Tunisia_ESPRIT!$DZ:$DZ,Analysis!E$31,Tunisia_ESPRIT!$EA:$EA,Analysis!$C$12,Tunisia_ESPRIT!$EB:$EB,Analysis!$C$13,Tunisia_ESPRIT!$EB:$EB,Analysis!$C$14,Tunisia_ESPRIT!$EH:$EH,Analysis!$C$15)</f>
        <v>0</v>
      </c>
      <c r="F220" s="21">
        <f t="shared" si="34"/>
        <v>1</v>
      </c>
      <c r="H220" s="72">
        <f t="shared" si="35"/>
        <v>5.7471264367816091E-3</v>
      </c>
      <c r="I220" s="72">
        <f t="shared" si="36"/>
        <v>0</v>
      </c>
      <c r="J220" s="72">
        <f t="shared" si="37"/>
        <v>5.076142131979695E-3</v>
      </c>
      <c r="L220" s="139"/>
      <c r="M220" s="5"/>
      <c r="N220" s="139"/>
      <c r="O220" s="5"/>
      <c r="P220" s="139"/>
    </row>
    <row r="221" spans="2:16" ht="15.6" x14ac:dyDescent="0.3">
      <c r="B221" s="25" t="s">
        <v>375</v>
      </c>
      <c r="D221" s="21">
        <f>COUNTIFS(Tunisia_ESPRIT!$Y:$Y,Analysis!$B221,Tunisia_ESPRIT!$DZ:$DZ,Analysis!D$31,Tunisia_ESPRIT!$EA:$EA,Analysis!$C$12,Tunisia_ESPRIT!$EB:$EB,Analysis!$C$13,Tunisia_ESPRIT!$EB:$EB,Analysis!$C$14,Tunisia_ESPRIT!$EH:$EH,Analysis!$C$15)</f>
        <v>0</v>
      </c>
      <c r="E221" s="21">
        <f>COUNTIFS(Tunisia_ESPRIT!$Y:$Y,Analysis!$B221,Tunisia_ESPRIT!$DZ:$DZ,Analysis!E$31,Tunisia_ESPRIT!$EA:$EA,Analysis!$C$12,Tunisia_ESPRIT!$EB:$EB,Analysis!$C$13,Tunisia_ESPRIT!$EB:$EB,Analysis!$C$14,Tunisia_ESPRIT!$EH:$EH,Analysis!$C$15)</f>
        <v>0</v>
      </c>
      <c r="F221" s="21">
        <f t="shared" si="34"/>
        <v>0</v>
      </c>
      <c r="H221" s="72">
        <f t="shared" si="35"/>
        <v>0</v>
      </c>
      <c r="I221" s="72">
        <f t="shared" si="36"/>
        <v>0</v>
      </c>
      <c r="J221" s="72">
        <f t="shared" si="37"/>
        <v>0</v>
      </c>
      <c r="L221" s="139"/>
      <c r="M221" s="5"/>
      <c r="N221" s="139"/>
      <c r="O221" s="5"/>
      <c r="P221" s="139"/>
    </row>
    <row r="222" spans="2:16" ht="15.6" x14ac:dyDescent="0.3">
      <c r="B222" s="25" t="s">
        <v>770</v>
      </c>
      <c r="D222" s="21">
        <f>COUNTIFS(Tunisia_ESPRIT!$Y:$Y,Analysis!$B222,Tunisia_ESPRIT!$DZ:$DZ,Analysis!D$31,Tunisia_ESPRIT!$EA:$EA,Analysis!$C$12,Tunisia_ESPRIT!$EB:$EB,Analysis!$C$13,Tunisia_ESPRIT!$EB:$EB,Analysis!$C$14,Tunisia_ESPRIT!$EH:$EH,Analysis!$C$15)</f>
        <v>2</v>
      </c>
      <c r="E222" s="21">
        <f>COUNTIFS(Tunisia_ESPRIT!$Y:$Y,Analysis!$B222,Tunisia_ESPRIT!$DZ:$DZ,Analysis!E$31,Tunisia_ESPRIT!$EA:$EA,Analysis!$C$12,Tunisia_ESPRIT!$EB:$EB,Analysis!$C$13,Tunisia_ESPRIT!$EB:$EB,Analysis!$C$14,Tunisia_ESPRIT!$EH:$EH,Analysis!$C$15)</f>
        <v>0</v>
      </c>
      <c r="F222" s="21">
        <f t="shared" si="34"/>
        <v>2</v>
      </c>
      <c r="H222" s="72">
        <f t="shared" si="35"/>
        <v>1.1494252873563218E-2</v>
      </c>
      <c r="I222" s="72">
        <f t="shared" si="36"/>
        <v>0</v>
      </c>
      <c r="J222" s="72">
        <f t="shared" si="37"/>
        <v>1.015228426395939E-2</v>
      </c>
      <c r="L222" s="139"/>
      <c r="M222" s="5"/>
      <c r="N222" s="139"/>
      <c r="O222" s="5"/>
      <c r="P222" s="139"/>
    </row>
    <row r="223" spans="2:16" ht="15.6" x14ac:dyDescent="0.3">
      <c r="B223" s="25" t="s">
        <v>771</v>
      </c>
      <c r="D223" s="21">
        <f>COUNTIFS(Tunisia_ESPRIT!$Y:$Y,Analysis!$B223,Tunisia_ESPRIT!$DZ:$DZ,Analysis!D$31,Tunisia_ESPRIT!$EA:$EA,Analysis!$C$12,Tunisia_ESPRIT!$EB:$EB,Analysis!$C$13,Tunisia_ESPRIT!$EB:$EB,Analysis!$C$14,Tunisia_ESPRIT!$EH:$EH,Analysis!$C$15)</f>
        <v>0</v>
      </c>
      <c r="E223" s="21">
        <f>COUNTIFS(Tunisia_ESPRIT!$Y:$Y,Analysis!$B223,Tunisia_ESPRIT!$DZ:$DZ,Analysis!E$31,Tunisia_ESPRIT!$EA:$EA,Analysis!$C$12,Tunisia_ESPRIT!$EB:$EB,Analysis!$C$13,Tunisia_ESPRIT!$EB:$EB,Analysis!$C$14,Tunisia_ESPRIT!$EH:$EH,Analysis!$C$15)</f>
        <v>0</v>
      </c>
      <c r="F223" s="21">
        <f t="shared" si="34"/>
        <v>0</v>
      </c>
      <c r="H223" s="72">
        <f t="shared" si="35"/>
        <v>0</v>
      </c>
      <c r="I223" s="72">
        <f t="shared" si="36"/>
        <v>0</v>
      </c>
      <c r="J223" s="72">
        <f t="shared" si="37"/>
        <v>0</v>
      </c>
      <c r="L223" s="139"/>
      <c r="M223" s="5"/>
      <c r="N223" s="139"/>
      <c r="O223" s="5"/>
      <c r="P223" s="139"/>
    </row>
    <row r="224" spans="2:16" ht="15.6" x14ac:dyDescent="0.3">
      <c r="B224" s="25" t="s">
        <v>365</v>
      </c>
      <c r="D224" s="21">
        <f>COUNTIFS(Tunisia_ESPRIT!$Y:$Y,Analysis!$B224,Tunisia_ESPRIT!$DZ:$DZ,Analysis!D$31,Tunisia_ESPRIT!$EA:$EA,Analysis!$C$12,Tunisia_ESPRIT!$EB:$EB,Analysis!$C$13,Tunisia_ESPRIT!$EB:$EB,Analysis!$C$14,Tunisia_ESPRIT!$EH:$EH,Analysis!$C$15)</f>
        <v>0</v>
      </c>
      <c r="E224" s="21">
        <f>COUNTIFS(Tunisia_ESPRIT!$Y:$Y,Analysis!$B224,Tunisia_ESPRIT!$DZ:$DZ,Analysis!E$31,Tunisia_ESPRIT!$EA:$EA,Analysis!$C$12,Tunisia_ESPRIT!$EB:$EB,Analysis!$C$13,Tunisia_ESPRIT!$EB:$EB,Analysis!$C$14,Tunisia_ESPRIT!$EH:$EH,Analysis!$C$15)</f>
        <v>0</v>
      </c>
      <c r="F224" s="21">
        <f t="shared" si="34"/>
        <v>0</v>
      </c>
      <c r="H224" s="72">
        <f t="shared" si="35"/>
        <v>0</v>
      </c>
      <c r="I224" s="72">
        <f t="shared" si="36"/>
        <v>0</v>
      </c>
      <c r="J224" s="72">
        <f t="shared" si="37"/>
        <v>0</v>
      </c>
      <c r="L224" s="139"/>
      <c r="M224" s="5"/>
      <c r="N224" s="139"/>
      <c r="O224" s="5"/>
      <c r="P224" s="139"/>
    </row>
    <row r="225" spans="2:16" ht="15.6" x14ac:dyDescent="0.3">
      <c r="B225" s="25" t="s">
        <v>504</v>
      </c>
      <c r="D225" s="21">
        <f>COUNTIFS(Tunisia_ESPRIT!$Y:$Y,Analysis!$B225,Tunisia_ESPRIT!$DZ:$DZ,Analysis!D$31,Tunisia_ESPRIT!$EA:$EA,Analysis!$C$12,Tunisia_ESPRIT!$EB:$EB,Analysis!$C$13,Tunisia_ESPRIT!$EB:$EB,Analysis!$C$14,Tunisia_ESPRIT!$EH:$EH,Analysis!$C$15)</f>
        <v>0</v>
      </c>
      <c r="E225" s="21">
        <f>COUNTIFS(Tunisia_ESPRIT!$Y:$Y,Analysis!$B225,Tunisia_ESPRIT!$DZ:$DZ,Analysis!E$31,Tunisia_ESPRIT!$EA:$EA,Analysis!$C$12,Tunisia_ESPRIT!$EB:$EB,Analysis!$C$13,Tunisia_ESPRIT!$EB:$EB,Analysis!$C$14,Tunisia_ESPRIT!$EH:$EH,Analysis!$C$15)</f>
        <v>0</v>
      </c>
      <c r="F225" s="21">
        <f t="shared" si="34"/>
        <v>0</v>
      </c>
      <c r="H225" s="72">
        <f t="shared" si="35"/>
        <v>0</v>
      </c>
      <c r="I225" s="72">
        <f t="shared" si="36"/>
        <v>0</v>
      </c>
      <c r="J225" s="72">
        <f t="shared" si="37"/>
        <v>0</v>
      </c>
      <c r="L225" s="139"/>
      <c r="M225" s="5"/>
      <c r="N225" s="139"/>
      <c r="O225" s="5"/>
      <c r="P225" s="139"/>
    </row>
    <row r="226" spans="2:16" ht="15.6" x14ac:dyDescent="0.3">
      <c r="B226" s="25" t="s">
        <v>313</v>
      </c>
      <c r="D226" s="21">
        <f>COUNTIFS(Tunisia_ESPRIT!$Y:$Y,Analysis!$B226,Tunisia_ESPRIT!$DZ:$DZ,Analysis!D$31,Tunisia_ESPRIT!$EA:$EA,Analysis!$C$12,Tunisia_ESPRIT!$EB:$EB,Analysis!$C$13,Tunisia_ESPRIT!$EB:$EB,Analysis!$C$14,Tunisia_ESPRIT!$EH:$EH,Analysis!$C$15)</f>
        <v>5</v>
      </c>
      <c r="E226" s="21">
        <f>COUNTIFS(Tunisia_ESPRIT!$Y:$Y,Analysis!$B226,Tunisia_ESPRIT!$DZ:$DZ,Analysis!E$31,Tunisia_ESPRIT!$EA:$EA,Analysis!$C$12,Tunisia_ESPRIT!$EB:$EB,Analysis!$C$13,Tunisia_ESPRIT!$EB:$EB,Analysis!$C$14,Tunisia_ESPRIT!$EH:$EH,Analysis!$C$15)</f>
        <v>2</v>
      </c>
      <c r="F226" s="21">
        <f t="shared" si="34"/>
        <v>7</v>
      </c>
      <c r="H226" s="72">
        <f t="shared" si="35"/>
        <v>2.8735632183908046E-2</v>
      </c>
      <c r="I226" s="72">
        <f t="shared" si="36"/>
        <v>8.6956521739130432E-2</v>
      </c>
      <c r="J226" s="72">
        <f t="shared" si="37"/>
        <v>3.553299492385787E-2</v>
      </c>
      <c r="L226" s="139"/>
      <c r="M226" s="5"/>
      <c r="N226" s="139"/>
      <c r="O226" s="5"/>
      <c r="P226" s="139"/>
    </row>
    <row r="227" spans="2:16" ht="15.6" x14ac:dyDescent="0.3">
      <c r="B227" s="22" t="s">
        <v>686</v>
      </c>
      <c r="D227" s="23">
        <f t="shared" ref="D227:F227" si="38">SUM(D192:D226)</f>
        <v>174</v>
      </c>
      <c r="E227" s="23">
        <f t="shared" si="38"/>
        <v>23</v>
      </c>
      <c r="F227" s="23">
        <f t="shared" si="38"/>
        <v>197</v>
      </c>
      <c r="H227" s="73">
        <f t="shared" si="35"/>
        <v>1</v>
      </c>
      <c r="I227" s="73">
        <f t="shared" si="36"/>
        <v>1</v>
      </c>
      <c r="J227" s="73">
        <f t="shared" si="37"/>
        <v>1</v>
      </c>
      <c r="K227" s="8"/>
      <c r="L227" s="70"/>
      <c r="M227" s="5"/>
      <c r="N227" s="70"/>
      <c r="O227" s="68"/>
      <c r="P227" s="139"/>
    </row>
    <row r="228" spans="2:16" x14ac:dyDescent="0.3">
      <c r="L228" s="5"/>
      <c r="M228" s="5"/>
      <c r="N228" s="5"/>
      <c r="O228" s="5"/>
      <c r="P228" s="5"/>
    </row>
    <row r="229" spans="2:16" x14ac:dyDescent="0.3">
      <c r="L229" s="5"/>
      <c r="M229" s="5"/>
      <c r="N229" s="5"/>
      <c r="O229" s="5"/>
      <c r="P229" s="5"/>
    </row>
    <row r="230" spans="2:16" x14ac:dyDescent="0.3">
      <c r="B230" s="13" t="s">
        <v>772</v>
      </c>
      <c r="D230" s="20"/>
      <c r="E230" s="13" t="s">
        <v>1514</v>
      </c>
      <c r="H230" s="20"/>
      <c r="L230" s="69"/>
      <c r="M230" s="5"/>
      <c r="N230" s="69"/>
      <c r="O230" s="5"/>
      <c r="P230" s="69"/>
    </row>
    <row r="231" spans="2:16" x14ac:dyDescent="0.3">
      <c r="D231" s="26" t="s">
        <v>8366</v>
      </c>
      <c r="E231" s="26" t="s">
        <v>8365</v>
      </c>
      <c r="F231" s="26" t="s">
        <v>686</v>
      </c>
      <c r="H231" s="26" t="s">
        <v>8366</v>
      </c>
      <c r="I231" s="26" t="s">
        <v>8365</v>
      </c>
      <c r="J231" s="26" t="s">
        <v>686</v>
      </c>
      <c r="L231" s="6"/>
      <c r="M231" s="5"/>
      <c r="N231" s="6"/>
      <c r="O231" s="5"/>
      <c r="P231" s="6"/>
    </row>
    <row r="232" spans="2:16" ht="15.6" x14ac:dyDescent="0.3">
      <c r="B232" s="25" t="s">
        <v>365</v>
      </c>
      <c r="D232" s="21">
        <f>COUNTIFS(Tunisia_ESPRIT!$Z:$Z,Analysis!$B232,Tunisia_ESPRIT!$DZ:$DZ,Analysis!D$31,Tunisia_ESPRIT!$EA:$EA,Analysis!$C$12,Tunisia_ESPRIT!$EB:$EB,Analysis!$C$13,Tunisia_ESPRIT!$EB:$EB,Analysis!$C$14,Tunisia_ESPRIT!$EH:$EH,Analysis!$C$15)</f>
        <v>3</v>
      </c>
      <c r="E232" s="21">
        <f>COUNTIFS(Tunisia_ESPRIT!$Z:$Z,Analysis!$B232,Tunisia_ESPRIT!$DZ:$DZ,Analysis!E$31,Tunisia_ESPRIT!$EA:$EA,Analysis!$C$12,Tunisia_ESPRIT!$EB:$EB,Analysis!$C$13,Tunisia_ESPRIT!$EB:$EB,Analysis!$C$14,Tunisia_ESPRIT!$EH:$EH,Analysis!$C$15)</f>
        <v>2</v>
      </c>
      <c r="F232" s="21">
        <f t="shared" ref="F232:F240" si="39">SUM(D232:E232)</f>
        <v>5</v>
      </c>
      <c r="H232" s="72">
        <f t="shared" ref="H232:H241" si="40">D232/D$241</f>
        <v>1.7241379310344827E-2</v>
      </c>
      <c r="I232" s="72">
        <f t="shared" ref="I232:I241" si="41">E232/E$241</f>
        <v>8.6956521739130432E-2</v>
      </c>
      <c r="J232" s="72">
        <f t="shared" ref="J232:J241" si="42">F232/F$241</f>
        <v>2.5380710659898477E-2</v>
      </c>
      <c r="L232" s="139"/>
      <c r="M232" s="5"/>
      <c r="N232" s="139"/>
      <c r="O232" s="5"/>
      <c r="P232" s="139"/>
    </row>
    <row r="233" spans="2:16" ht="15.6" x14ac:dyDescent="0.3">
      <c r="B233" s="25" t="s">
        <v>454</v>
      </c>
      <c r="D233" s="21">
        <f>COUNTIFS(Tunisia_ESPRIT!$Z:$Z,Analysis!$B233,Tunisia_ESPRIT!$DZ:$DZ,Analysis!D$31,Tunisia_ESPRIT!$EA:$EA,Analysis!$C$12,Tunisia_ESPRIT!$EB:$EB,Analysis!$C$13,Tunisia_ESPRIT!$EB:$EB,Analysis!$C$14,Tunisia_ESPRIT!$EH:$EH,Analysis!$C$15)</f>
        <v>1</v>
      </c>
      <c r="E233" s="21">
        <f>COUNTIFS(Tunisia_ESPRIT!$Z:$Z,Analysis!$B233,Tunisia_ESPRIT!$DZ:$DZ,Analysis!E$31,Tunisia_ESPRIT!$EA:$EA,Analysis!$C$12,Tunisia_ESPRIT!$EB:$EB,Analysis!$C$13,Tunisia_ESPRIT!$EB:$EB,Analysis!$C$14,Tunisia_ESPRIT!$EH:$EH,Analysis!$C$15)</f>
        <v>1</v>
      </c>
      <c r="F233" s="21">
        <f t="shared" si="39"/>
        <v>2</v>
      </c>
      <c r="H233" s="72">
        <f t="shared" si="40"/>
        <v>5.7471264367816091E-3</v>
      </c>
      <c r="I233" s="72">
        <f t="shared" si="41"/>
        <v>4.3478260869565216E-2</v>
      </c>
      <c r="J233" s="72">
        <f t="shared" si="42"/>
        <v>1.015228426395939E-2</v>
      </c>
      <c r="L233" s="139"/>
      <c r="M233" s="5"/>
      <c r="N233" s="139"/>
      <c r="O233" s="5"/>
      <c r="P233" s="139"/>
    </row>
    <row r="234" spans="2:16" ht="15.6" x14ac:dyDescent="0.3">
      <c r="B234" s="25" t="s">
        <v>245</v>
      </c>
      <c r="D234" s="21">
        <f>COUNTIFS(Tunisia_ESPRIT!$Z:$Z,Analysis!$B234,Tunisia_ESPRIT!$DZ:$DZ,Analysis!D$31,Tunisia_ESPRIT!$EA:$EA,Analysis!$C$12,Tunisia_ESPRIT!$EB:$EB,Analysis!$C$13,Tunisia_ESPRIT!$EB:$EB,Analysis!$C$14,Tunisia_ESPRIT!$EH:$EH,Analysis!$C$15)</f>
        <v>149</v>
      </c>
      <c r="E234" s="21">
        <f>COUNTIFS(Tunisia_ESPRIT!$Z:$Z,Analysis!$B234,Tunisia_ESPRIT!$DZ:$DZ,Analysis!E$31,Tunisia_ESPRIT!$EA:$EA,Analysis!$C$12,Tunisia_ESPRIT!$EB:$EB,Analysis!$C$13,Tunisia_ESPRIT!$EB:$EB,Analysis!$C$14,Tunisia_ESPRIT!$EH:$EH,Analysis!$C$15)</f>
        <v>15</v>
      </c>
      <c r="F234" s="21">
        <f t="shared" si="39"/>
        <v>164</v>
      </c>
      <c r="H234" s="72">
        <f t="shared" si="40"/>
        <v>0.85632183908045978</v>
      </c>
      <c r="I234" s="72">
        <f t="shared" si="41"/>
        <v>0.65217391304347827</v>
      </c>
      <c r="J234" s="72">
        <f t="shared" si="42"/>
        <v>0.8324873096446701</v>
      </c>
      <c r="L234" s="139"/>
      <c r="M234" s="5"/>
      <c r="N234" s="139"/>
      <c r="O234" s="5"/>
      <c r="P234" s="139"/>
    </row>
    <row r="235" spans="2:16" ht="15.6" x14ac:dyDescent="0.3">
      <c r="B235" s="25" t="s">
        <v>291</v>
      </c>
      <c r="D235" s="21">
        <f>COUNTIFS(Tunisia_ESPRIT!$Z:$Z,Analysis!$B235,Tunisia_ESPRIT!$DZ:$DZ,Analysis!D$31,Tunisia_ESPRIT!$EA:$EA,Analysis!$C$12,Tunisia_ESPRIT!$EB:$EB,Analysis!$C$13,Tunisia_ESPRIT!$EB:$EB,Analysis!$C$14,Tunisia_ESPRIT!$EH:$EH,Analysis!$C$15)</f>
        <v>4</v>
      </c>
      <c r="E235" s="21">
        <f>COUNTIFS(Tunisia_ESPRIT!$Z:$Z,Analysis!$B235,Tunisia_ESPRIT!$DZ:$DZ,Analysis!E$31,Tunisia_ESPRIT!$EA:$EA,Analysis!$C$12,Tunisia_ESPRIT!$EB:$EB,Analysis!$C$13,Tunisia_ESPRIT!$EB:$EB,Analysis!$C$14,Tunisia_ESPRIT!$EH:$EH,Analysis!$C$15)</f>
        <v>1</v>
      </c>
      <c r="F235" s="21">
        <f t="shared" si="39"/>
        <v>5</v>
      </c>
      <c r="H235" s="72">
        <f t="shared" si="40"/>
        <v>2.2988505747126436E-2</v>
      </c>
      <c r="I235" s="72">
        <f t="shared" si="41"/>
        <v>4.3478260869565216E-2</v>
      </c>
      <c r="J235" s="72">
        <f t="shared" si="42"/>
        <v>2.5380710659898477E-2</v>
      </c>
      <c r="L235" s="139"/>
      <c r="M235" s="5"/>
      <c r="N235" s="139"/>
      <c r="O235" s="5"/>
      <c r="P235" s="139"/>
    </row>
    <row r="236" spans="2:16" ht="15.6" x14ac:dyDescent="0.3">
      <c r="B236" s="25" t="s">
        <v>529</v>
      </c>
      <c r="D236" s="21">
        <f>COUNTIFS(Tunisia_ESPRIT!$Z:$Z,Analysis!$B236,Tunisia_ESPRIT!$DZ:$DZ,Analysis!D$31,Tunisia_ESPRIT!$EA:$EA,Analysis!$C$12,Tunisia_ESPRIT!$EB:$EB,Analysis!$C$13,Tunisia_ESPRIT!$EB:$EB,Analysis!$C$14,Tunisia_ESPRIT!$EH:$EH,Analysis!$C$15)</f>
        <v>1</v>
      </c>
      <c r="E236" s="21">
        <f>COUNTIFS(Tunisia_ESPRIT!$Z:$Z,Analysis!$B236,Tunisia_ESPRIT!$DZ:$DZ,Analysis!E$31,Tunisia_ESPRIT!$EA:$EA,Analysis!$C$12,Tunisia_ESPRIT!$EB:$EB,Analysis!$C$13,Tunisia_ESPRIT!$EB:$EB,Analysis!$C$14,Tunisia_ESPRIT!$EH:$EH,Analysis!$C$15)</f>
        <v>1</v>
      </c>
      <c r="F236" s="21">
        <f t="shared" si="39"/>
        <v>2</v>
      </c>
      <c r="H236" s="72">
        <f t="shared" si="40"/>
        <v>5.7471264367816091E-3</v>
      </c>
      <c r="I236" s="72">
        <f t="shared" si="41"/>
        <v>4.3478260869565216E-2</v>
      </c>
      <c r="J236" s="72">
        <f t="shared" si="42"/>
        <v>1.015228426395939E-2</v>
      </c>
      <c r="L236" s="139"/>
      <c r="M236" s="5"/>
      <c r="N236" s="139"/>
      <c r="O236" s="5"/>
      <c r="P236" s="139"/>
    </row>
    <row r="237" spans="2:16" ht="15.6" x14ac:dyDescent="0.3">
      <c r="B237" s="25" t="s">
        <v>658</v>
      </c>
      <c r="D237" s="21">
        <f>COUNTIFS(Tunisia_ESPRIT!$Z:$Z,Analysis!$B237,Tunisia_ESPRIT!$DZ:$DZ,Analysis!D$31,Tunisia_ESPRIT!$EA:$EA,Analysis!$C$12,Tunisia_ESPRIT!$EB:$EB,Analysis!$C$13,Tunisia_ESPRIT!$EB:$EB,Analysis!$C$14,Tunisia_ESPRIT!$EH:$EH,Analysis!$C$15)</f>
        <v>1</v>
      </c>
      <c r="E237" s="21">
        <f>COUNTIFS(Tunisia_ESPRIT!$Z:$Z,Analysis!$B237,Tunisia_ESPRIT!$DZ:$DZ,Analysis!E$31,Tunisia_ESPRIT!$EA:$EA,Analysis!$C$12,Tunisia_ESPRIT!$EB:$EB,Analysis!$C$13,Tunisia_ESPRIT!$EB:$EB,Analysis!$C$14,Tunisia_ESPRIT!$EH:$EH,Analysis!$C$15)</f>
        <v>0</v>
      </c>
      <c r="F237" s="21">
        <f t="shared" si="39"/>
        <v>1</v>
      </c>
      <c r="H237" s="72">
        <f t="shared" si="40"/>
        <v>5.7471264367816091E-3</v>
      </c>
      <c r="I237" s="72">
        <f t="shared" si="41"/>
        <v>0</v>
      </c>
      <c r="J237" s="72">
        <f t="shared" si="42"/>
        <v>5.076142131979695E-3</v>
      </c>
      <c r="L237" s="139"/>
      <c r="M237" s="5"/>
      <c r="N237" s="139"/>
      <c r="O237" s="5"/>
      <c r="P237" s="139"/>
    </row>
    <row r="238" spans="2:16" ht="15.6" x14ac:dyDescent="0.3">
      <c r="B238" s="25" t="s">
        <v>328</v>
      </c>
      <c r="D238" s="21">
        <f>COUNTIFS(Tunisia_ESPRIT!$Z:$Z,Analysis!$B238,Tunisia_ESPRIT!$DZ:$DZ,Analysis!D$31,Tunisia_ESPRIT!$EA:$EA,Analysis!$C$12,Tunisia_ESPRIT!$EB:$EB,Analysis!$C$13,Tunisia_ESPRIT!$EB:$EB,Analysis!$C$14,Tunisia_ESPRIT!$EH:$EH,Analysis!$C$15)</f>
        <v>13</v>
      </c>
      <c r="E238" s="21">
        <f>COUNTIFS(Tunisia_ESPRIT!$Z:$Z,Analysis!$B238,Tunisia_ESPRIT!$DZ:$DZ,Analysis!E$31,Tunisia_ESPRIT!$EA:$EA,Analysis!$C$12,Tunisia_ESPRIT!$EB:$EB,Analysis!$C$13,Tunisia_ESPRIT!$EB:$EB,Analysis!$C$14,Tunisia_ESPRIT!$EH:$EH,Analysis!$C$15)</f>
        <v>2</v>
      </c>
      <c r="F238" s="21">
        <f t="shared" si="39"/>
        <v>15</v>
      </c>
      <c r="H238" s="72">
        <f t="shared" si="40"/>
        <v>7.4712643678160925E-2</v>
      </c>
      <c r="I238" s="72">
        <f t="shared" si="41"/>
        <v>8.6956521739130432E-2</v>
      </c>
      <c r="J238" s="72">
        <f t="shared" si="42"/>
        <v>7.6142131979695438E-2</v>
      </c>
      <c r="L238" s="139"/>
      <c r="M238" s="5"/>
      <c r="N238" s="139"/>
      <c r="O238" s="5"/>
      <c r="P238" s="139"/>
    </row>
    <row r="239" spans="2:16" ht="15.6" x14ac:dyDescent="0.3">
      <c r="B239" s="25" t="s">
        <v>337</v>
      </c>
      <c r="D239" s="21">
        <f>COUNTIFS(Tunisia_ESPRIT!$Z:$Z,Analysis!$B239,Tunisia_ESPRIT!$DZ:$DZ,Analysis!D$31,Tunisia_ESPRIT!$EA:$EA,Analysis!$C$12,Tunisia_ESPRIT!$EB:$EB,Analysis!$C$13,Tunisia_ESPRIT!$EB:$EB,Analysis!$C$14,Tunisia_ESPRIT!$EH:$EH,Analysis!$C$15)</f>
        <v>1</v>
      </c>
      <c r="E239" s="21">
        <f>COUNTIFS(Tunisia_ESPRIT!$Z:$Z,Analysis!$B239,Tunisia_ESPRIT!$DZ:$DZ,Analysis!E$31,Tunisia_ESPRIT!$EA:$EA,Analysis!$C$12,Tunisia_ESPRIT!$EB:$EB,Analysis!$C$13,Tunisia_ESPRIT!$EB:$EB,Analysis!$C$14,Tunisia_ESPRIT!$EH:$EH,Analysis!$C$15)</f>
        <v>1</v>
      </c>
      <c r="F239" s="21">
        <f t="shared" si="39"/>
        <v>2</v>
      </c>
      <c r="H239" s="72">
        <f t="shared" si="40"/>
        <v>5.7471264367816091E-3</v>
      </c>
      <c r="I239" s="72">
        <f t="shared" si="41"/>
        <v>4.3478260869565216E-2</v>
      </c>
      <c r="J239" s="72">
        <f t="shared" si="42"/>
        <v>1.015228426395939E-2</v>
      </c>
      <c r="L239" s="139"/>
      <c r="M239" s="5"/>
      <c r="N239" s="139"/>
      <c r="O239" s="5"/>
      <c r="P239" s="139"/>
    </row>
    <row r="240" spans="2:16" ht="15.6" x14ac:dyDescent="0.3">
      <c r="B240" s="25" t="s">
        <v>773</v>
      </c>
      <c r="D240" s="21">
        <f>COUNTIFS(Tunisia_ESPRIT!$Z:$Z,Analysis!$B240,Tunisia_ESPRIT!$DZ:$DZ,Analysis!D$31,Tunisia_ESPRIT!$EA:$EA,Analysis!$C$12,Tunisia_ESPRIT!$EB:$EB,Analysis!$C$13,Tunisia_ESPRIT!$EB:$EB,Analysis!$C$14,Tunisia_ESPRIT!$EH:$EH,Analysis!$C$15)</f>
        <v>1</v>
      </c>
      <c r="E240" s="21">
        <f>COUNTIFS(Tunisia_ESPRIT!$Z:$Z,Analysis!$B240,Tunisia_ESPRIT!$DZ:$DZ,Analysis!E$31,Tunisia_ESPRIT!$EA:$EA,Analysis!$C$12,Tunisia_ESPRIT!$EB:$EB,Analysis!$C$13,Tunisia_ESPRIT!$EB:$EB,Analysis!$C$14,Tunisia_ESPRIT!$EH:$EH,Analysis!$C$15)</f>
        <v>0</v>
      </c>
      <c r="F240" s="21">
        <f t="shared" si="39"/>
        <v>1</v>
      </c>
      <c r="H240" s="72">
        <f t="shared" si="40"/>
        <v>5.7471264367816091E-3</v>
      </c>
      <c r="I240" s="72">
        <f t="shared" si="41"/>
        <v>0</v>
      </c>
      <c r="J240" s="72">
        <f t="shared" si="42"/>
        <v>5.076142131979695E-3</v>
      </c>
      <c r="L240" s="139"/>
      <c r="M240" s="5"/>
      <c r="N240" s="139"/>
      <c r="O240" s="5"/>
      <c r="P240" s="139"/>
    </row>
    <row r="241" spans="2:16" ht="15.6" x14ac:dyDescent="0.3">
      <c r="B241" s="22" t="s">
        <v>686</v>
      </c>
      <c r="D241" s="23">
        <f t="shared" ref="D241:F241" si="43">SUM(D232:D240)</f>
        <v>174</v>
      </c>
      <c r="E241" s="23">
        <f t="shared" si="43"/>
        <v>23</v>
      </c>
      <c r="F241" s="23">
        <f t="shared" si="43"/>
        <v>197</v>
      </c>
      <c r="H241" s="73">
        <f t="shared" si="40"/>
        <v>1</v>
      </c>
      <c r="I241" s="73">
        <f t="shared" si="41"/>
        <v>1</v>
      </c>
      <c r="J241" s="73">
        <f t="shared" si="42"/>
        <v>1</v>
      </c>
      <c r="K241" s="8"/>
      <c r="L241" s="70"/>
      <c r="M241" s="68"/>
      <c r="N241" s="70"/>
      <c r="O241" s="68"/>
      <c r="P241" s="70"/>
    </row>
    <row r="242" spans="2:16" x14ac:dyDescent="0.3">
      <c r="L242" s="5"/>
      <c r="M242" s="5"/>
      <c r="N242" s="5"/>
      <c r="O242" s="5"/>
      <c r="P242" s="5"/>
    </row>
    <row r="243" spans="2:16" x14ac:dyDescent="0.3">
      <c r="L243" s="5"/>
      <c r="M243" s="5"/>
      <c r="N243" s="5"/>
      <c r="O243" s="5"/>
      <c r="P243" s="5"/>
    </row>
    <row r="244" spans="2:16" x14ac:dyDescent="0.3">
      <c r="B244" s="13" t="s">
        <v>1118</v>
      </c>
      <c r="D244" s="20"/>
      <c r="E244" s="13" t="s">
        <v>1514</v>
      </c>
      <c r="H244" s="20"/>
      <c r="L244" s="69"/>
      <c r="M244" s="5"/>
      <c r="N244" s="69"/>
      <c r="O244" s="5"/>
      <c r="P244" s="69"/>
    </row>
    <row r="245" spans="2:16" x14ac:dyDescent="0.3">
      <c r="D245" s="26" t="s">
        <v>8366</v>
      </c>
      <c r="E245" s="26" t="s">
        <v>8365</v>
      </c>
      <c r="F245" s="26" t="s">
        <v>686</v>
      </c>
      <c r="H245" s="26" t="s">
        <v>8366</v>
      </c>
      <c r="I245" s="26" t="s">
        <v>8365</v>
      </c>
      <c r="J245" s="26" t="s">
        <v>686</v>
      </c>
      <c r="L245" s="6"/>
      <c r="M245" s="5"/>
      <c r="N245" s="6"/>
      <c r="O245" s="5"/>
      <c r="P245" s="6"/>
    </row>
    <row r="246" spans="2:16" ht="15.6" x14ac:dyDescent="0.3">
      <c r="B246" s="25" t="s">
        <v>267</v>
      </c>
      <c r="D246" s="21">
        <f>COUNTIFS(Tunisia_ESPRIT!$AB:$AB,Analysis!$B246,Tunisia_ESPRIT!$DZ:$DZ,Analysis!D$31,Tunisia_ESPRIT!$EA:$EA,Analysis!$C$12,Tunisia_ESPRIT!$EB:$EB,Analysis!$C$13,Tunisia_ESPRIT!$EB:$EB,Analysis!$C$14,Tunisia_ESPRIT!$EH:$EH,Analysis!$C$15)</f>
        <v>130</v>
      </c>
      <c r="E246" s="21">
        <f>COUNTIFS(Tunisia_ESPRIT!$AB:$AB,Analysis!$B246,Tunisia_ESPRIT!$DZ:$DZ,Analysis!E$31,Tunisia_ESPRIT!$EA:$EA,Analysis!$C$12,Tunisia_ESPRIT!$EB:$EB,Analysis!$C$13,Tunisia_ESPRIT!$EB:$EB,Analysis!$C$14,Tunisia_ESPRIT!$EH:$EH,Analysis!$C$15)</f>
        <v>19</v>
      </c>
      <c r="F246" s="21">
        <f t="shared" ref="F246:F253" si="44">SUM(D246:E246)</f>
        <v>149</v>
      </c>
      <c r="H246" s="72">
        <f t="shared" ref="H246:H254" si="45">D246/D$254</f>
        <v>0.82802547770700641</v>
      </c>
      <c r="I246" s="72">
        <f t="shared" ref="I246:I254" si="46">E246/E$254</f>
        <v>0.95</v>
      </c>
      <c r="J246" s="72">
        <f t="shared" ref="J246:J254" si="47">F246/F$254</f>
        <v>0.84180790960451979</v>
      </c>
      <c r="L246" s="139"/>
      <c r="M246" s="5"/>
      <c r="N246" s="139"/>
      <c r="O246" s="5"/>
      <c r="P246" s="139"/>
    </row>
    <row r="247" spans="2:16" ht="15.6" x14ac:dyDescent="0.3">
      <c r="B247" s="25" t="s">
        <v>371</v>
      </c>
      <c r="D247" s="21">
        <f>COUNTIFS(Tunisia_ESPRIT!$AB:$AB,Analysis!$B247,Tunisia_ESPRIT!$DZ:$DZ,Analysis!D$31,Tunisia_ESPRIT!$EA:$EA,Analysis!$C$12,Tunisia_ESPRIT!$EB:$EB,Analysis!$C$13,Tunisia_ESPRIT!$EB:$EB,Analysis!$C$14,Tunisia_ESPRIT!$EH:$EH,Analysis!$C$15)</f>
        <v>0</v>
      </c>
      <c r="E247" s="21">
        <f>COUNTIFS(Tunisia_ESPRIT!$AB:$AB,Analysis!$B247,Tunisia_ESPRIT!$DZ:$DZ,Analysis!E$31,Tunisia_ESPRIT!$EA:$EA,Analysis!$C$12,Tunisia_ESPRIT!$EB:$EB,Analysis!$C$13,Tunisia_ESPRIT!$EB:$EB,Analysis!$C$14,Tunisia_ESPRIT!$EH:$EH,Analysis!$C$15)</f>
        <v>0</v>
      </c>
      <c r="F247" s="21">
        <f t="shared" si="44"/>
        <v>0</v>
      </c>
      <c r="H247" s="72">
        <f t="shared" si="45"/>
        <v>0</v>
      </c>
      <c r="I247" s="72">
        <f t="shared" si="46"/>
        <v>0</v>
      </c>
      <c r="J247" s="72">
        <f t="shared" si="47"/>
        <v>0</v>
      </c>
      <c r="L247" s="139"/>
      <c r="M247" s="5"/>
      <c r="N247" s="139"/>
      <c r="O247" s="5"/>
      <c r="P247" s="139"/>
    </row>
    <row r="248" spans="2:16" ht="15.6" x14ac:dyDescent="0.3">
      <c r="B248" s="25" t="s">
        <v>384</v>
      </c>
      <c r="D248" s="21">
        <f>COUNTIFS(Tunisia_ESPRIT!$AB:$AB,Analysis!$B248,Tunisia_ESPRIT!$DZ:$DZ,Analysis!D$31,Tunisia_ESPRIT!$EA:$EA,Analysis!$C$12,Tunisia_ESPRIT!$EB:$EB,Analysis!$C$13,Tunisia_ESPRIT!$EB:$EB,Analysis!$C$14,Tunisia_ESPRIT!$EH:$EH,Analysis!$C$15)</f>
        <v>27</v>
      </c>
      <c r="E248" s="21">
        <f>COUNTIFS(Tunisia_ESPRIT!$AB:$AB,Analysis!$B248,Tunisia_ESPRIT!$DZ:$DZ,Analysis!E$31,Tunisia_ESPRIT!$EA:$EA,Analysis!$C$12,Tunisia_ESPRIT!$EB:$EB,Analysis!$C$13,Tunisia_ESPRIT!$EB:$EB,Analysis!$C$14,Tunisia_ESPRIT!$EH:$EH,Analysis!$C$15)</f>
        <v>0</v>
      </c>
      <c r="F248" s="21">
        <f t="shared" si="44"/>
        <v>27</v>
      </c>
      <c r="H248" s="72">
        <f t="shared" si="45"/>
        <v>0.17197452229299362</v>
      </c>
      <c r="I248" s="72">
        <f t="shared" si="46"/>
        <v>0</v>
      </c>
      <c r="J248" s="72">
        <f t="shared" si="47"/>
        <v>0.15254237288135594</v>
      </c>
      <c r="L248" s="139"/>
      <c r="M248" s="5"/>
      <c r="N248" s="139"/>
      <c r="O248" s="5"/>
      <c r="P248" s="139"/>
    </row>
    <row r="249" spans="2:16" ht="15.6" x14ac:dyDescent="0.3">
      <c r="B249" s="25" t="s">
        <v>584</v>
      </c>
      <c r="D249" s="21">
        <f>COUNTIFS(Tunisia_ESPRIT!$AB:$AB,Analysis!$B249,Tunisia_ESPRIT!$DZ:$DZ,Analysis!D$31,Tunisia_ESPRIT!$EA:$EA,Analysis!$C$12,Tunisia_ESPRIT!$EB:$EB,Analysis!$C$13,Tunisia_ESPRIT!$EB:$EB,Analysis!$C$14,Tunisia_ESPRIT!$EH:$EH,Analysis!$C$15)</f>
        <v>0</v>
      </c>
      <c r="E249" s="21">
        <f>COUNTIFS(Tunisia_ESPRIT!$AB:$AB,Analysis!$B249,Tunisia_ESPRIT!$DZ:$DZ,Analysis!E$31,Tunisia_ESPRIT!$EA:$EA,Analysis!$C$12,Tunisia_ESPRIT!$EB:$EB,Analysis!$C$13,Tunisia_ESPRIT!$EB:$EB,Analysis!$C$14,Tunisia_ESPRIT!$EH:$EH,Analysis!$C$15)</f>
        <v>0</v>
      </c>
      <c r="F249" s="21">
        <f t="shared" si="44"/>
        <v>0</v>
      </c>
      <c r="H249" s="72">
        <f t="shared" si="45"/>
        <v>0</v>
      </c>
      <c r="I249" s="72">
        <f t="shared" si="46"/>
        <v>0</v>
      </c>
      <c r="J249" s="72">
        <f t="shared" si="47"/>
        <v>0</v>
      </c>
      <c r="L249" s="139"/>
      <c r="M249" s="5"/>
      <c r="N249" s="139"/>
      <c r="O249" s="5"/>
      <c r="P249" s="139"/>
    </row>
    <row r="250" spans="2:16" ht="15.6" x14ac:dyDescent="0.3">
      <c r="B250" s="25" t="s">
        <v>589</v>
      </c>
      <c r="D250" s="21">
        <f>COUNTIFS(Tunisia_ESPRIT!$AB:$AB,Analysis!$B250,Tunisia_ESPRIT!$DZ:$DZ,Analysis!D$31,Tunisia_ESPRIT!$EA:$EA,Analysis!$C$12,Tunisia_ESPRIT!$EB:$EB,Analysis!$C$13,Tunisia_ESPRIT!$EB:$EB,Analysis!$C$14,Tunisia_ESPRIT!$EH:$EH,Analysis!$C$15)</f>
        <v>0</v>
      </c>
      <c r="E250" s="21">
        <f>COUNTIFS(Tunisia_ESPRIT!$AB:$AB,Analysis!$B250,Tunisia_ESPRIT!$DZ:$DZ,Analysis!E$31,Tunisia_ESPRIT!$EA:$EA,Analysis!$C$12,Tunisia_ESPRIT!$EB:$EB,Analysis!$C$13,Tunisia_ESPRIT!$EB:$EB,Analysis!$C$14,Tunisia_ESPRIT!$EH:$EH,Analysis!$C$15)</f>
        <v>0</v>
      </c>
      <c r="F250" s="21">
        <f t="shared" si="44"/>
        <v>0</v>
      </c>
      <c r="H250" s="72">
        <f t="shared" si="45"/>
        <v>0</v>
      </c>
      <c r="I250" s="72">
        <f t="shared" si="46"/>
        <v>0</v>
      </c>
      <c r="J250" s="72">
        <f t="shared" si="47"/>
        <v>0</v>
      </c>
      <c r="L250" s="139"/>
      <c r="M250" s="5"/>
      <c r="N250" s="139"/>
      <c r="O250" s="5"/>
      <c r="P250" s="139"/>
    </row>
    <row r="251" spans="2:16" ht="15.6" x14ac:dyDescent="0.3">
      <c r="B251" s="25" t="s">
        <v>973</v>
      </c>
      <c r="D251" s="21">
        <f>COUNTIFS(Tunisia_ESPRIT!$AB:$AB,Analysis!$B251,Tunisia_ESPRIT!$DZ:$DZ,Analysis!D$31,Tunisia_ESPRIT!$EA:$EA,Analysis!$C$12,Tunisia_ESPRIT!$EB:$EB,Analysis!$C$13,Tunisia_ESPRIT!$EB:$EB,Analysis!$C$14,Tunisia_ESPRIT!$EH:$EH,Analysis!$C$15)</f>
        <v>0</v>
      </c>
      <c r="E251" s="21">
        <f>COUNTIFS(Tunisia_ESPRIT!$AB:$AB,Analysis!$B251,Tunisia_ESPRIT!$DZ:$DZ,Analysis!E$31,Tunisia_ESPRIT!$EA:$EA,Analysis!$C$12,Tunisia_ESPRIT!$EB:$EB,Analysis!$C$13,Tunisia_ESPRIT!$EB:$EB,Analysis!$C$14,Tunisia_ESPRIT!$EH:$EH,Analysis!$C$15)</f>
        <v>0</v>
      </c>
      <c r="F251" s="21">
        <f t="shared" si="44"/>
        <v>0</v>
      </c>
      <c r="H251" s="72">
        <f t="shared" si="45"/>
        <v>0</v>
      </c>
      <c r="I251" s="72">
        <f t="shared" si="46"/>
        <v>0</v>
      </c>
      <c r="J251" s="72">
        <f t="shared" si="47"/>
        <v>0</v>
      </c>
      <c r="L251" s="139"/>
      <c r="M251" s="5"/>
      <c r="N251" s="139"/>
      <c r="O251" s="5"/>
      <c r="P251" s="139"/>
    </row>
    <row r="252" spans="2:16" ht="15.6" x14ac:dyDescent="0.3">
      <c r="B252" s="25" t="s">
        <v>976</v>
      </c>
      <c r="D252" s="21">
        <f>COUNTIFS(Tunisia_ESPRIT!$AB:$AB,Analysis!$B252,Tunisia_ESPRIT!$DZ:$DZ,Analysis!D$31,Tunisia_ESPRIT!$EA:$EA,Analysis!$C$12,Tunisia_ESPRIT!$EB:$EB,Analysis!$C$13,Tunisia_ESPRIT!$EB:$EB,Analysis!$C$14,Tunisia_ESPRIT!$EH:$EH,Analysis!$C$15)</f>
        <v>0</v>
      </c>
      <c r="E252" s="21">
        <f>COUNTIFS(Tunisia_ESPRIT!$AB:$AB,Analysis!$B252,Tunisia_ESPRIT!$DZ:$DZ,Analysis!E$31,Tunisia_ESPRIT!$EA:$EA,Analysis!$C$12,Tunisia_ESPRIT!$EB:$EB,Analysis!$C$13,Tunisia_ESPRIT!$EB:$EB,Analysis!$C$14,Tunisia_ESPRIT!$EH:$EH,Analysis!$C$15)</f>
        <v>1</v>
      </c>
      <c r="F252" s="21">
        <f t="shared" si="44"/>
        <v>1</v>
      </c>
      <c r="H252" s="72">
        <f t="shared" si="45"/>
        <v>0</v>
      </c>
      <c r="I252" s="72">
        <f t="shared" si="46"/>
        <v>0.05</v>
      </c>
      <c r="J252" s="72">
        <f t="shared" si="47"/>
        <v>5.6497175141242938E-3</v>
      </c>
      <c r="L252" s="139"/>
      <c r="M252" s="5"/>
      <c r="N252" s="139"/>
      <c r="O252" s="5"/>
      <c r="P252" s="139"/>
    </row>
    <row r="253" spans="2:16" ht="15.6" x14ac:dyDescent="0.3">
      <c r="B253" s="25" t="s">
        <v>774</v>
      </c>
      <c r="D253" s="21">
        <f>COUNTIFS(Tunisia_ESPRIT!$AB:$AB,Analysis!$B253,Tunisia_ESPRIT!$DZ:$DZ,Analysis!D$31,Tunisia_ESPRIT!$EA:$EA,Analysis!$C$12,Tunisia_ESPRIT!$EB:$EB,Analysis!$C$13,Tunisia_ESPRIT!$EB:$EB,Analysis!$C$14,Tunisia_ESPRIT!$EH:$EH,Analysis!$C$15)</f>
        <v>0</v>
      </c>
      <c r="E253" s="21">
        <f>COUNTIFS(Tunisia_ESPRIT!$AB:$AB,Analysis!$B253,Tunisia_ESPRIT!$DZ:$DZ,Analysis!E$31,Tunisia_ESPRIT!$EA:$EA,Analysis!$C$12,Tunisia_ESPRIT!$EB:$EB,Analysis!$C$13,Tunisia_ESPRIT!$EB:$EB,Analysis!$C$14,Tunisia_ESPRIT!$EH:$EH,Analysis!$C$15)</f>
        <v>0</v>
      </c>
      <c r="F253" s="21">
        <f t="shared" si="44"/>
        <v>0</v>
      </c>
      <c r="H253" s="72">
        <f t="shared" si="45"/>
        <v>0</v>
      </c>
      <c r="I253" s="72">
        <f t="shared" si="46"/>
        <v>0</v>
      </c>
      <c r="J253" s="72">
        <f t="shared" si="47"/>
        <v>0</v>
      </c>
      <c r="L253" s="139"/>
      <c r="M253" s="5"/>
      <c r="N253" s="139"/>
      <c r="O253" s="5"/>
      <c r="P253" s="139"/>
    </row>
    <row r="254" spans="2:16" ht="15.6" x14ac:dyDescent="0.3">
      <c r="B254" s="22" t="s">
        <v>686</v>
      </c>
      <c r="D254" s="23">
        <f t="shared" ref="D254:F254" si="48">SUM(D246:D253)</f>
        <v>157</v>
      </c>
      <c r="E254" s="23">
        <f t="shared" si="48"/>
        <v>20</v>
      </c>
      <c r="F254" s="23">
        <f t="shared" si="48"/>
        <v>177</v>
      </c>
      <c r="H254" s="73">
        <f t="shared" si="45"/>
        <v>1</v>
      </c>
      <c r="I254" s="73">
        <f t="shared" si="46"/>
        <v>1</v>
      </c>
      <c r="J254" s="73">
        <f t="shared" si="47"/>
        <v>1</v>
      </c>
      <c r="K254" s="8"/>
      <c r="L254" s="70"/>
      <c r="M254" s="5"/>
      <c r="N254" s="70"/>
      <c r="O254" s="68"/>
      <c r="P254" s="70"/>
    </row>
    <row r="255" spans="2:16" x14ac:dyDescent="0.3">
      <c r="L255" s="5"/>
      <c r="M255" s="5"/>
      <c r="N255" s="5"/>
      <c r="O255" s="5"/>
      <c r="P255" s="5"/>
    </row>
    <row r="256" spans="2:16" x14ac:dyDescent="0.3">
      <c r="B256" s="4" t="s">
        <v>1213</v>
      </c>
      <c r="D256" s="150">
        <f t="shared" ref="D256:F256" si="49">(D254-D246)/D254</f>
        <v>0.17197452229299362</v>
      </c>
      <c r="E256" s="150">
        <f t="shared" si="49"/>
        <v>0.05</v>
      </c>
      <c r="F256" s="150">
        <f t="shared" si="49"/>
        <v>0.15819209039548024</v>
      </c>
      <c r="L256" s="5"/>
      <c r="M256" s="5"/>
      <c r="N256" s="5"/>
      <c r="O256" s="5"/>
      <c r="P256" s="5"/>
    </row>
    <row r="257" spans="2:20" x14ac:dyDescent="0.3">
      <c r="L257" s="5"/>
      <c r="M257" s="5"/>
      <c r="N257" s="5"/>
      <c r="O257" s="5"/>
      <c r="P257" s="5"/>
    </row>
    <row r="258" spans="2:20" x14ac:dyDescent="0.3">
      <c r="B258" s="2" t="s">
        <v>1106</v>
      </c>
      <c r="D258" s="20"/>
      <c r="E258" s="13" t="s">
        <v>1514</v>
      </c>
      <c r="H258" s="20"/>
      <c r="L258" s="69"/>
      <c r="M258" s="5"/>
      <c r="N258" s="69"/>
      <c r="O258" s="5"/>
      <c r="P258" s="69"/>
    </row>
    <row r="259" spans="2:20" x14ac:dyDescent="0.3">
      <c r="D259" s="26" t="s">
        <v>8366</v>
      </c>
      <c r="E259" s="26" t="s">
        <v>8365</v>
      </c>
      <c r="F259" s="26" t="s">
        <v>686</v>
      </c>
      <c r="H259" s="26" t="s">
        <v>8366</v>
      </c>
      <c r="I259" s="26" t="s">
        <v>8365</v>
      </c>
      <c r="J259" s="26" t="s">
        <v>686</v>
      </c>
      <c r="L259" s="69"/>
      <c r="M259" s="5"/>
      <c r="N259" s="69"/>
      <c r="O259" s="5"/>
      <c r="P259" s="69"/>
    </row>
    <row r="260" spans="2:20" ht="15.6" x14ac:dyDescent="0.3">
      <c r="B260" s="25" t="s">
        <v>338</v>
      </c>
      <c r="D260" s="21">
        <f>COUNTIFS(Tunisia_ESPRIT!$AF:$AF,Analysis!$B260,Tunisia_ESPRIT!$DZ:$DZ,Analysis!D$31,Tunisia_ESPRIT!$EA:$EA,Analysis!$C$12,Tunisia_ESPRIT!$EB:$EB,Analysis!$C$13,Tunisia_ESPRIT!$EB:$EB,Analysis!$C$14,Tunisia_ESPRIT!$EH:$EH,Analysis!$C$15)</f>
        <v>4</v>
      </c>
      <c r="E260" s="21">
        <f>COUNTIFS(Tunisia_ESPRIT!$AF:$AF,Analysis!$B260,Tunisia_ESPRIT!$DZ:$DZ,Analysis!E$31,Tunisia_ESPRIT!$EA:$EA,Analysis!$C$12,Tunisia_ESPRIT!$EB:$EB,Analysis!$C$13,Tunisia_ESPRIT!$EB:$EB,Analysis!$C$14,Tunisia_ESPRIT!$EH:$EH,Analysis!$C$15)</f>
        <v>0</v>
      </c>
      <c r="F260" s="21">
        <f t="shared" ref="F260:F268" si="50">SUM(D260:E260)</f>
        <v>4</v>
      </c>
      <c r="H260" s="72">
        <f t="shared" ref="H260:H269" si="51">IFERROR(D260/D$269,"")</f>
        <v>2.5157232704402517E-2</v>
      </c>
      <c r="I260" s="72">
        <f t="shared" ref="I260:I269" si="52">IFERROR(E260/E$269,"")</f>
        <v>0</v>
      </c>
      <c r="J260" s="72">
        <f t="shared" ref="J260:J269" si="53">IFERROR(F260/F$269,"")</f>
        <v>2.2222222222222223E-2</v>
      </c>
      <c r="L260" s="139"/>
      <c r="M260" s="5"/>
      <c r="N260" s="139"/>
      <c r="O260" s="5"/>
      <c r="P260" s="139"/>
    </row>
    <row r="261" spans="2:20" ht="15.6" x14ac:dyDescent="0.3">
      <c r="B261" s="25" t="s">
        <v>269</v>
      </c>
      <c r="D261" s="21">
        <f>COUNTIFS(Tunisia_ESPRIT!$AF:$AF,Analysis!$B261,Tunisia_ESPRIT!$DZ:$DZ,Analysis!D$31,Tunisia_ESPRIT!$EA:$EA,Analysis!$C$12,Tunisia_ESPRIT!$EB:$EB,Analysis!$C$13,Tunisia_ESPRIT!$EB:$EB,Analysis!$C$14,Tunisia_ESPRIT!$EH:$EH,Analysis!$C$15)</f>
        <v>47</v>
      </c>
      <c r="E261" s="21">
        <f>COUNTIFS(Tunisia_ESPRIT!$AF:$AF,Analysis!$B261,Tunisia_ESPRIT!$DZ:$DZ,Analysis!E$31,Tunisia_ESPRIT!$EA:$EA,Analysis!$C$12,Tunisia_ESPRIT!$EB:$EB,Analysis!$C$13,Tunisia_ESPRIT!$EB:$EB,Analysis!$C$14,Tunisia_ESPRIT!$EH:$EH,Analysis!$C$15)</f>
        <v>3</v>
      </c>
      <c r="F261" s="21">
        <f t="shared" si="50"/>
        <v>50</v>
      </c>
      <c r="H261" s="72">
        <f t="shared" si="51"/>
        <v>0.29559748427672955</v>
      </c>
      <c r="I261" s="72">
        <f t="shared" si="52"/>
        <v>0.14285714285714285</v>
      </c>
      <c r="J261" s="72">
        <f t="shared" si="53"/>
        <v>0.27777777777777779</v>
      </c>
      <c r="L261" s="139"/>
      <c r="M261" s="5"/>
      <c r="N261" s="139"/>
      <c r="O261" s="5"/>
      <c r="P261" s="139"/>
    </row>
    <row r="262" spans="2:20" ht="15.6" x14ac:dyDescent="0.3">
      <c r="B262" s="25" t="s">
        <v>406</v>
      </c>
      <c r="D262" s="21">
        <f>COUNTIFS(Tunisia_ESPRIT!$AF:$AF,Analysis!$B262,Tunisia_ESPRIT!$DZ:$DZ,Analysis!D$31,Tunisia_ESPRIT!$EA:$EA,Analysis!$C$12,Tunisia_ESPRIT!$EB:$EB,Analysis!$C$13,Tunisia_ESPRIT!$EB:$EB,Analysis!$C$14,Tunisia_ESPRIT!$EH:$EH,Analysis!$C$15)</f>
        <v>13</v>
      </c>
      <c r="E262" s="21">
        <f>COUNTIFS(Tunisia_ESPRIT!$AF:$AF,Analysis!$B262,Tunisia_ESPRIT!$DZ:$DZ,Analysis!E$31,Tunisia_ESPRIT!$EA:$EA,Analysis!$C$12,Tunisia_ESPRIT!$EB:$EB,Analysis!$C$13,Tunisia_ESPRIT!$EB:$EB,Analysis!$C$14,Tunisia_ESPRIT!$EH:$EH,Analysis!$C$15)</f>
        <v>2</v>
      </c>
      <c r="F262" s="21">
        <f t="shared" si="50"/>
        <v>15</v>
      </c>
      <c r="H262" s="72">
        <f t="shared" si="51"/>
        <v>8.1761006289308172E-2</v>
      </c>
      <c r="I262" s="72">
        <f t="shared" si="52"/>
        <v>9.5238095238095233E-2</v>
      </c>
      <c r="J262" s="72">
        <f t="shared" si="53"/>
        <v>8.3333333333333329E-2</v>
      </c>
      <c r="L262" s="139"/>
      <c r="M262" s="5"/>
      <c r="N262" s="139"/>
      <c r="O262" s="5"/>
      <c r="P262" s="139"/>
    </row>
    <row r="263" spans="2:20" ht="15.6" x14ac:dyDescent="0.3">
      <c r="B263" s="25" t="s">
        <v>316</v>
      </c>
      <c r="D263" s="21">
        <f>COUNTIFS(Tunisia_ESPRIT!$AF:$AF,Analysis!$B263,Tunisia_ESPRIT!$DZ:$DZ,Analysis!D$31,Tunisia_ESPRIT!$EA:$EA,Analysis!$C$12,Tunisia_ESPRIT!$EB:$EB,Analysis!$C$13,Tunisia_ESPRIT!$EB:$EB,Analysis!$C$14,Tunisia_ESPRIT!$EH:$EH,Analysis!$C$15)</f>
        <v>26</v>
      </c>
      <c r="E263" s="21">
        <f>COUNTIFS(Tunisia_ESPRIT!$AF:$AF,Analysis!$B263,Tunisia_ESPRIT!$DZ:$DZ,Analysis!E$31,Tunisia_ESPRIT!$EA:$EA,Analysis!$C$12,Tunisia_ESPRIT!$EB:$EB,Analysis!$C$13,Tunisia_ESPRIT!$EB:$EB,Analysis!$C$14,Tunisia_ESPRIT!$EH:$EH,Analysis!$C$15)</f>
        <v>11</v>
      </c>
      <c r="F263" s="21">
        <f t="shared" si="50"/>
        <v>37</v>
      </c>
      <c r="H263" s="72">
        <f t="shared" si="51"/>
        <v>0.16352201257861634</v>
      </c>
      <c r="I263" s="72">
        <f t="shared" si="52"/>
        <v>0.52380952380952384</v>
      </c>
      <c r="J263" s="72">
        <f t="shared" si="53"/>
        <v>0.20555555555555555</v>
      </c>
      <c r="L263" s="139"/>
      <c r="M263" s="5"/>
      <c r="N263" s="139"/>
      <c r="O263" s="5"/>
      <c r="P263" s="139"/>
    </row>
    <row r="264" spans="2:20" ht="15.6" x14ac:dyDescent="0.3">
      <c r="B264" s="25" t="s">
        <v>439</v>
      </c>
      <c r="D264" s="21">
        <f>COUNTIFS(Tunisia_ESPRIT!$AF:$AF,Analysis!$B264,Tunisia_ESPRIT!$DZ:$DZ,Analysis!D$31,Tunisia_ESPRIT!$EA:$EA,Analysis!$C$12,Tunisia_ESPRIT!$EB:$EB,Analysis!$C$13,Tunisia_ESPRIT!$EB:$EB,Analysis!$C$14,Tunisia_ESPRIT!$EH:$EH,Analysis!$C$15)</f>
        <v>19</v>
      </c>
      <c r="E264" s="21">
        <f>COUNTIFS(Tunisia_ESPRIT!$AF:$AF,Analysis!$B264,Tunisia_ESPRIT!$DZ:$DZ,Analysis!E$31,Tunisia_ESPRIT!$EA:$EA,Analysis!$C$12,Tunisia_ESPRIT!$EB:$EB,Analysis!$C$13,Tunisia_ESPRIT!$EB:$EB,Analysis!$C$14,Tunisia_ESPRIT!$EH:$EH,Analysis!$C$15)</f>
        <v>1</v>
      </c>
      <c r="F264" s="21">
        <f t="shared" si="50"/>
        <v>20</v>
      </c>
      <c r="H264" s="72">
        <f t="shared" si="51"/>
        <v>0.11949685534591195</v>
      </c>
      <c r="I264" s="72">
        <f t="shared" si="52"/>
        <v>4.7619047619047616E-2</v>
      </c>
      <c r="J264" s="72">
        <f t="shared" si="53"/>
        <v>0.1111111111111111</v>
      </c>
      <c r="L264" s="139"/>
      <c r="M264" s="5"/>
      <c r="N264" s="139"/>
      <c r="O264" s="5"/>
      <c r="P264" s="139"/>
    </row>
    <row r="265" spans="2:20" ht="15.6" x14ac:dyDescent="0.3">
      <c r="B265" s="25" t="s">
        <v>1048</v>
      </c>
      <c r="D265" s="21">
        <f>COUNTIFS(Tunisia_ESPRIT!$AF:$AF,Analysis!$B265,Tunisia_ESPRIT!$DZ:$DZ,Analysis!D$31,Tunisia_ESPRIT!$EA:$EA,Analysis!$C$12,Tunisia_ESPRIT!$EB:$EB,Analysis!$C$13,Tunisia_ESPRIT!$EB:$EB,Analysis!$C$14,Tunisia_ESPRIT!$EH:$EH,Analysis!$C$15)</f>
        <v>0</v>
      </c>
      <c r="E265" s="21">
        <f>COUNTIFS(Tunisia_ESPRIT!$AF:$AF,Analysis!$B265,Tunisia_ESPRIT!$DZ:$DZ,Analysis!E$31,Tunisia_ESPRIT!$EA:$EA,Analysis!$C$12,Tunisia_ESPRIT!$EB:$EB,Analysis!$C$13,Tunisia_ESPRIT!$EB:$EB,Analysis!$C$14,Tunisia_ESPRIT!$EH:$EH,Analysis!$C$15)</f>
        <v>0</v>
      </c>
      <c r="F265" s="21">
        <f t="shared" si="50"/>
        <v>0</v>
      </c>
      <c r="H265" s="72">
        <f t="shared" si="51"/>
        <v>0</v>
      </c>
      <c r="I265" s="72">
        <f t="shared" si="52"/>
        <v>0</v>
      </c>
      <c r="J265" s="72">
        <f t="shared" si="53"/>
        <v>0</v>
      </c>
      <c r="L265" s="139"/>
      <c r="M265" s="5"/>
      <c r="N265" s="139"/>
      <c r="O265" s="5"/>
      <c r="P265" s="139"/>
    </row>
    <row r="266" spans="2:20" ht="15.6" x14ac:dyDescent="0.3">
      <c r="B266" s="25" t="s">
        <v>1049</v>
      </c>
      <c r="D266" s="21">
        <f>COUNTIFS(Tunisia_ESPRIT!$AF:$AF,Analysis!$B266,Tunisia_ESPRIT!$DZ:$DZ,Analysis!D$31,Tunisia_ESPRIT!$EA:$EA,Analysis!$C$12,Tunisia_ESPRIT!$EB:$EB,Analysis!$C$13,Tunisia_ESPRIT!$EB:$EB,Analysis!$C$14,Tunisia_ESPRIT!$EH:$EH,Analysis!$C$15)</f>
        <v>16</v>
      </c>
      <c r="E266" s="21">
        <f>COUNTIFS(Tunisia_ESPRIT!$AF:$AF,Analysis!$B266,Tunisia_ESPRIT!$DZ:$DZ,Analysis!E$31,Tunisia_ESPRIT!$EA:$EA,Analysis!$C$12,Tunisia_ESPRIT!$EB:$EB,Analysis!$C$13,Tunisia_ESPRIT!$EB:$EB,Analysis!$C$14,Tunisia_ESPRIT!$EH:$EH,Analysis!$C$15)</f>
        <v>1</v>
      </c>
      <c r="F266" s="21">
        <f t="shared" si="50"/>
        <v>17</v>
      </c>
      <c r="H266" s="72">
        <f t="shared" si="51"/>
        <v>0.10062893081761007</v>
      </c>
      <c r="I266" s="72">
        <f t="shared" si="52"/>
        <v>4.7619047619047616E-2</v>
      </c>
      <c r="J266" s="72">
        <f t="shared" si="53"/>
        <v>9.4444444444444442E-2</v>
      </c>
      <c r="L266" s="139"/>
      <c r="M266" s="5"/>
      <c r="N266" s="139"/>
      <c r="O266" s="5"/>
      <c r="P266" s="139"/>
    </row>
    <row r="267" spans="2:20" ht="15.6" x14ac:dyDescent="0.3">
      <c r="B267" s="25" t="s">
        <v>1050</v>
      </c>
      <c r="D267" s="21">
        <f>COUNTIFS(Tunisia_ESPRIT!$AF:$AF,Analysis!$B267,Tunisia_ESPRIT!$DZ:$DZ,Analysis!D$31,Tunisia_ESPRIT!$EA:$EA,Analysis!$C$12,Tunisia_ESPRIT!$EB:$EB,Analysis!$C$13,Tunisia_ESPRIT!$EB:$EB,Analysis!$C$14,Tunisia_ESPRIT!$EH:$EH,Analysis!$C$15)</f>
        <v>30</v>
      </c>
      <c r="E267" s="21">
        <f>COUNTIFS(Tunisia_ESPRIT!$AF:$AF,Analysis!$B267,Tunisia_ESPRIT!$DZ:$DZ,Analysis!E$31,Tunisia_ESPRIT!$EA:$EA,Analysis!$C$12,Tunisia_ESPRIT!$EB:$EB,Analysis!$C$13,Tunisia_ESPRIT!$EB:$EB,Analysis!$C$14,Tunisia_ESPRIT!$EH:$EH,Analysis!$C$15)</f>
        <v>0</v>
      </c>
      <c r="F267" s="21">
        <f t="shared" si="50"/>
        <v>30</v>
      </c>
      <c r="H267" s="72">
        <f t="shared" si="51"/>
        <v>0.18867924528301888</v>
      </c>
      <c r="I267" s="72">
        <f t="shared" si="52"/>
        <v>0</v>
      </c>
      <c r="J267" s="72">
        <f t="shared" si="53"/>
        <v>0.16666666666666666</v>
      </c>
      <c r="L267" s="139"/>
      <c r="M267" s="5"/>
      <c r="N267" s="139"/>
      <c r="O267" s="5"/>
      <c r="P267" s="139"/>
    </row>
    <row r="268" spans="2:20" ht="15.6" x14ac:dyDescent="0.3">
      <c r="B268" s="25" t="s">
        <v>277</v>
      </c>
      <c r="D268" s="21">
        <f>COUNTIFS(Tunisia_ESPRIT!$AF:$AF,Analysis!$B268,Tunisia_ESPRIT!$DZ:$DZ,Analysis!D$31,Tunisia_ESPRIT!$EA:$EA,Analysis!$C$12,Tunisia_ESPRIT!$EB:$EB,Analysis!$C$13,Tunisia_ESPRIT!$EB:$EB,Analysis!$C$14,Tunisia_ESPRIT!$EH:$EH,Analysis!$C$15)</f>
        <v>4</v>
      </c>
      <c r="E268" s="21">
        <f>COUNTIFS(Tunisia_ESPRIT!$AF:$AF,Analysis!$B268,Tunisia_ESPRIT!$DZ:$DZ,Analysis!E$31,Tunisia_ESPRIT!$EA:$EA,Analysis!$C$12,Tunisia_ESPRIT!$EB:$EB,Analysis!$C$13,Tunisia_ESPRIT!$EB:$EB,Analysis!$C$14,Tunisia_ESPRIT!$EH:$EH,Analysis!$C$15)</f>
        <v>3</v>
      </c>
      <c r="F268" s="21">
        <f t="shared" si="50"/>
        <v>7</v>
      </c>
      <c r="H268" s="72">
        <f t="shared" si="51"/>
        <v>2.5157232704402517E-2</v>
      </c>
      <c r="I268" s="72">
        <f t="shared" si="52"/>
        <v>0.14285714285714285</v>
      </c>
      <c r="J268" s="72">
        <f t="shared" si="53"/>
        <v>3.888888888888889E-2</v>
      </c>
      <c r="L268" s="139"/>
      <c r="M268" s="5"/>
      <c r="N268" s="139"/>
      <c r="O268" s="5"/>
      <c r="P268" s="139"/>
    </row>
    <row r="269" spans="2:20" ht="15.6" x14ac:dyDescent="0.3">
      <c r="B269" s="22" t="s">
        <v>686</v>
      </c>
      <c r="D269" s="23">
        <f t="shared" ref="D269:F269" si="54">SUM(D260:D268)</f>
        <v>159</v>
      </c>
      <c r="E269" s="23">
        <f t="shared" si="54"/>
        <v>21</v>
      </c>
      <c r="F269" s="23">
        <f t="shared" si="54"/>
        <v>180</v>
      </c>
      <c r="H269" s="73">
        <f t="shared" si="51"/>
        <v>1</v>
      </c>
      <c r="I269" s="73">
        <f t="shared" si="52"/>
        <v>1</v>
      </c>
      <c r="J269" s="73">
        <f t="shared" si="53"/>
        <v>1</v>
      </c>
      <c r="L269" s="70"/>
      <c r="M269" s="5"/>
      <c r="N269" s="70"/>
      <c r="O269" s="5"/>
      <c r="P269" s="70"/>
    </row>
    <row r="270" spans="2:20" x14ac:dyDescent="0.3">
      <c r="D270" s="29"/>
      <c r="E270" s="29"/>
      <c r="F270" s="29"/>
      <c r="L270" s="5"/>
      <c r="M270" s="5"/>
      <c r="N270" s="139"/>
      <c r="O270" s="139"/>
      <c r="P270" s="139"/>
      <c r="R270" s="29"/>
      <c r="S270" s="29"/>
      <c r="T270" s="29"/>
    </row>
    <row r="271" spans="2:20" x14ac:dyDescent="0.3">
      <c r="B271" s="4" t="s">
        <v>1150</v>
      </c>
      <c r="D271" s="29">
        <f t="shared" ref="D271:F271" si="55">IFERROR(SUM(D266,D260)/D269,"NA")</f>
        <v>0.12578616352201258</v>
      </c>
      <c r="E271" s="29">
        <f t="shared" si="55"/>
        <v>4.7619047619047616E-2</v>
      </c>
      <c r="F271" s="29">
        <f t="shared" si="55"/>
        <v>0.11666666666666667</v>
      </c>
      <c r="G271" s="29"/>
      <c r="H271" s="29" t="str">
        <f>IFERROR(SUM(#REF!,#REF!)/#REF!,"NA")</f>
        <v>NA</v>
      </c>
      <c r="I271" s="29"/>
      <c r="J271" s="29" t="str">
        <f>IFERROR(SUM(#REF!,#REF!)/#REF!,"NA")</f>
        <v>NA</v>
      </c>
      <c r="K271" s="29"/>
      <c r="L271" s="139"/>
      <c r="M271" s="5"/>
      <c r="N271" s="139"/>
      <c r="O271" s="139"/>
      <c r="P271" s="139"/>
      <c r="R271" s="29"/>
      <c r="S271" s="29"/>
      <c r="T271" s="29"/>
    </row>
    <row r="272" spans="2:20" x14ac:dyDescent="0.3">
      <c r="L272" s="5"/>
      <c r="M272" s="5"/>
      <c r="N272" s="5"/>
      <c r="O272" s="5"/>
      <c r="P272" s="5"/>
    </row>
    <row r="273" spans="1:38" x14ac:dyDescent="0.3">
      <c r="A273" s="10" t="s">
        <v>675</v>
      </c>
      <c r="B273" s="10" t="s">
        <v>775</v>
      </c>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row>
    <row r="274" spans="1:38" x14ac:dyDescent="0.3">
      <c r="W274" s="5"/>
    </row>
    <row r="275" spans="1:38" x14ac:dyDescent="0.3">
      <c r="B275" s="13" t="s">
        <v>777</v>
      </c>
      <c r="W275" s="5"/>
    </row>
    <row r="276" spans="1:38" x14ac:dyDescent="0.3">
      <c r="B276" s="13"/>
      <c r="W276" s="5"/>
    </row>
    <row r="277" spans="1:38" x14ac:dyDescent="0.3">
      <c r="B277" s="31" t="s">
        <v>778</v>
      </c>
      <c r="W277" s="5"/>
    </row>
    <row r="278" spans="1:38" x14ac:dyDescent="0.3">
      <c r="D278" s="19"/>
      <c r="E278" s="67" t="s">
        <v>1514</v>
      </c>
      <c r="H278" s="142"/>
      <c r="I278" s="5"/>
      <c r="J278" s="5"/>
      <c r="K278" s="5"/>
      <c r="L278" s="5"/>
      <c r="M278" s="5"/>
      <c r="N278" s="5"/>
      <c r="W278" s="5"/>
    </row>
    <row r="279" spans="1:38" x14ac:dyDescent="0.3">
      <c r="B279" s="4" t="s">
        <v>1052</v>
      </c>
      <c r="D279" s="26" t="s">
        <v>8366</v>
      </c>
      <c r="E279" s="26" t="s">
        <v>8365</v>
      </c>
      <c r="F279" s="26" t="s">
        <v>1051</v>
      </c>
      <c r="H279" s="69"/>
      <c r="I279" s="5"/>
      <c r="J279" s="69"/>
      <c r="K279" s="5"/>
      <c r="L279" s="69"/>
      <c r="M279" s="5"/>
      <c r="N279" s="5"/>
      <c r="W279" s="5"/>
    </row>
    <row r="280" spans="1:38" x14ac:dyDescent="0.3">
      <c r="B280" s="30" t="s">
        <v>776</v>
      </c>
      <c r="D280" s="56">
        <f>AVERAGEIFS(Tunisia_ESPRIT!$AA:$AA,Tunisia_ESPRIT!$DZ:$DZ,Analysis!D$279,Tunisia_ESPRIT!$EA:$EA,Analysis!$C$12,Tunisia_ESPRIT!$EB:$EB,Analysis!$C$13,Tunisia_ESPRIT!$EB:$EB,Analysis!$C$14,Tunisia_ESPRIT!$EH:$EH,Analysis!$C$15,Tunisia_ESPRIT!$AA:$AA,"&lt;&gt;0",Tunisia_ESPRIT!$AA:$AA,"&lt;&gt;",Tunisia_ESPRIT!$AA:$AA,"&lt;150")</f>
        <v>32.882352941176471</v>
      </c>
      <c r="E280" s="56">
        <f>AVERAGEIFS(Tunisia_ESPRIT!$AA:$AA,Tunisia_ESPRIT!$DZ:$DZ,Analysis!E$279,Tunisia_ESPRIT!$EA:$EA,Analysis!$C$12,Tunisia_ESPRIT!$EB:$EB,Analysis!$C$13,Tunisia_ESPRIT!$EB:$EB,Analysis!$C$14,Tunisia_ESPRIT!$EH:$EH,Analysis!$C$15,Tunisia_ESPRIT!$AA:$AA,"&lt;&gt;0",Tunisia_ESPRIT!$AA:$AA,"&lt;&gt;",Tunisia_ESPRIT!$AA:$AA,"&lt;150")</f>
        <v>29.555555555555557</v>
      </c>
      <c r="F280" s="56">
        <f>AVERAGEIFS(Tunisia_ESPRIT!$AA:$AA,Tunisia_ESPRIT!$EA:$EA,Analysis!$C$12,Tunisia_ESPRIT!$EB:$EB,Analysis!$C$13,Tunisia_ESPRIT!$EB:$EB,Analysis!$C$14,Tunisia_ESPRIT!$EH:$EH,Analysis!$C$15,Tunisia_ESPRIT!$AA:$AA,"&lt;&gt;0",Tunisia_ESPRIT!$AA:$AA,"&lt;&gt;",Tunisia_ESPRIT!$AA:$AA,"&lt;150")</f>
        <v>32.493506493506494</v>
      </c>
      <c r="H280" s="63"/>
      <c r="I280" s="5"/>
      <c r="J280" s="63"/>
      <c r="K280" s="5"/>
      <c r="L280" s="63"/>
      <c r="M280" s="5"/>
      <c r="N280" s="5"/>
      <c r="W280" s="5"/>
    </row>
    <row r="281" spans="1:38" x14ac:dyDescent="0.3">
      <c r="B281" s="32"/>
      <c r="H281" s="5"/>
      <c r="I281" s="5"/>
      <c r="J281" s="5"/>
      <c r="K281" s="5"/>
      <c r="L281" s="5"/>
      <c r="M281" s="5"/>
      <c r="N281" s="5"/>
      <c r="W281" s="5"/>
    </row>
    <row r="282" spans="1:38" x14ac:dyDescent="0.3">
      <c r="D282" s="20"/>
      <c r="E282" s="67" t="s">
        <v>1514</v>
      </c>
      <c r="H282" s="5"/>
      <c r="I282" s="5"/>
      <c r="J282" s="5"/>
      <c r="K282" s="5"/>
      <c r="L282" s="5"/>
      <c r="M282" s="5"/>
      <c r="N282" s="5"/>
      <c r="W282" s="5"/>
    </row>
    <row r="283" spans="1:38" x14ac:dyDescent="0.3">
      <c r="B283" s="4" t="s">
        <v>1147</v>
      </c>
      <c r="D283" s="26" t="s">
        <v>8366</v>
      </c>
      <c r="E283" s="26" t="s">
        <v>8365</v>
      </c>
      <c r="F283" s="26" t="s">
        <v>1051</v>
      </c>
      <c r="H283" s="69"/>
      <c r="I283" s="5"/>
      <c r="J283" s="69"/>
      <c r="K283" s="5"/>
      <c r="L283" s="69"/>
      <c r="M283" s="5"/>
      <c r="N283" s="5"/>
      <c r="W283" s="5"/>
    </row>
    <row r="284" spans="1:38" x14ac:dyDescent="0.3">
      <c r="B284" s="30" t="s">
        <v>1052</v>
      </c>
      <c r="D284" s="56">
        <f>D280</f>
        <v>32.882352941176471</v>
      </c>
      <c r="E284" s="56">
        <f>E280</f>
        <v>29.555555555555557</v>
      </c>
      <c r="F284" s="56">
        <f>F280</f>
        <v>32.493506493506494</v>
      </c>
      <c r="H284" s="63"/>
      <c r="I284" s="5"/>
      <c r="J284" s="63"/>
      <c r="K284" s="5"/>
      <c r="L284" s="63"/>
      <c r="M284" s="5"/>
      <c r="N284" s="5"/>
      <c r="W284" s="5"/>
    </row>
    <row r="285" spans="1:38" x14ac:dyDescent="0.3">
      <c r="B285" s="30" t="s">
        <v>1053</v>
      </c>
      <c r="D285" s="56">
        <f>AVERAGEIFS(Tunisia_ESPRIT!$EC:$EC,Tunisia_ESPRIT!$DZ:$DZ,Analysis!D$283,Tunisia_ESPRIT!$EA:$EA,Analysis!$C$12,Tunisia_ESPRIT!$EB:$EB,Analysis!$C$13,Tunisia_ESPRIT!$EB:$EB,Analysis!$C$14,Tunisia_ESPRIT!$EH:$EH,Analysis!$C$15,Tunisia_ESPRIT!$EC:$EC,"&lt;&gt;")</f>
        <v>30.5</v>
      </c>
      <c r="E285" s="56">
        <f>AVERAGEIFS(Tunisia_ESPRIT!$EC:$EC,Tunisia_ESPRIT!$DZ:$DZ,Analysis!E$283,Tunisia_ESPRIT!$EA:$EA,Analysis!$C$12,Tunisia_ESPRIT!$EB:$EB,Analysis!$C$13,Tunisia_ESPRIT!$EB:$EB,Analysis!$C$14,Tunisia_ESPRIT!$EH:$EH,Analysis!$C$15,Tunisia_ESPRIT!$EC:$EC,"&lt;&gt;")</f>
        <v>15.433389830508467</v>
      </c>
      <c r="F285" s="56">
        <f>AVERAGEIFS(Tunisia_ESPRIT!$EC:$EC,Tunisia_ESPRIT!$EA:$EA,Analysis!$C$12,Tunisia_ESPRIT!$EB:$EB,Analysis!$C$13,Tunisia_ESPRIT!$EB:$EB,Analysis!$C$14,Tunisia_ESPRIT!$EH:$EH,Analysis!$C$15,Tunisia_ESPRIT!$EC:$EC,"&lt;&gt;")</f>
        <v>28.461169724770642</v>
      </c>
      <c r="H285" s="63"/>
      <c r="I285" s="5"/>
      <c r="J285" s="63"/>
      <c r="K285" s="5"/>
      <c r="L285" s="63"/>
      <c r="M285" s="5"/>
      <c r="N285" s="5"/>
      <c r="W285" s="5"/>
    </row>
    <row r="286" spans="1:38" outlineLevel="1" x14ac:dyDescent="0.3">
      <c r="B286" s="30" t="s">
        <v>780</v>
      </c>
      <c r="D286" s="84">
        <v>1</v>
      </c>
      <c r="E286" s="84">
        <f>D286</f>
        <v>1</v>
      </c>
      <c r="F286" s="84">
        <f>E286</f>
        <v>1</v>
      </c>
      <c r="G286" s="9"/>
      <c r="H286" s="143"/>
      <c r="I286" s="7"/>
      <c r="J286" s="143"/>
      <c r="K286" s="7"/>
      <c r="L286" s="143"/>
      <c r="M286" s="5"/>
      <c r="N286" s="5"/>
      <c r="W286" s="5"/>
    </row>
    <row r="287" spans="1:38" outlineLevel="1" x14ac:dyDescent="0.3">
      <c r="H287" s="5"/>
      <c r="I287" s="5"/>
      <c r="J287" s="5"/>
      <c r="K287" s="5"/>
      <c r="L287" s="5"/>
      <c r="M287" s="5"/>
      <c r="N287" s="5"/>
      <c r="W287" s="5"/>
    </row>
    <row r="288" spans="1:38" outlineLevel="1" x14ac:dyDescent="0.3">
      <c r="B288" s="4" t="s">
        <v>781</v>
      </c>
      <c r="D288" s="85">
        <f>D285/(D284*D286)</f>
        <v>0.92754919499105548</v>
      </c>
      <c r="E288" s="85">
        <f>E285/(E284*E286)</f>
        <v>0.52218236268637663</v>
      </c>
      <c r="F288" s="85">
        <f>F285/(F284*F286)</f>
        <v>0.87590330487903256</v>
      </c>
      <c r="G288" s="86"/>
      <c r="H288" s="144"/>
      <c r="I288" s="145"/>
      <c r="J288" s="144"/>
      <c r="K288" s="145"/>
      <c r="L288" s="144"/>
      <c r="M288" s="5"/>
      <c r="N288" s="5"/>
      <c r="W288" s="5"/>
    </row>
    <row r="289" spans="2:23" outlineLevel="1" x14ac:dyDescent="0.3">
      <c r="B289" s="4" t="s">
        <v>782</v>
      </c>
      <c r="D289" s="85">
        <f>AVERAGEIFS(Tunisia_ESPRIT!$EE:$EE,Tunisia_ESPRIT!$DZ:$DZ,Analysis!D$279,Tunisia_ESPRIT!$EA:$EA,Analysis!$C$12,Tunisia_ESPRIT!$EB:$EB,Analysis!$C$13,Tunisia_ESPRIT!$EB:$EB,Analysis!$C$14,Tunisia_ESPRIT!$EH:$EH,Analysis!$C$15,Tunisia_ESPRIT!$AA:$AA,"&lt;&gt;0",Tunisia_ESPRIT!$AA:$AA,"&lt;&gt;",Tunisia_ESPRIT!$AA:$AA,"&lt;100")</f>
        <v>6.3040924529156488</v>
      </c>
      <c r="E289" s="85">
        <f>AVERAGEIFS(Tunisia_ESPRIT!$EE:$EE,Tunisia_ESPRIT!$DZ:$DZ,Analysis!E$279,Tunisia_ESPRIT!$EA:$EA,Analysis!$C$12,Tunisia_ESPRIT!$EB:$EB,Analysis!$C$13,Tunisia_ESPRIT!$EB:$EB,Analysis!$C$14,Tunisia_ESPRIT!$EH:$EH,Analysis!$C$15,Tunisia_ESPRIT!$AA:$AA,"&lt;&gt;0",Tunisia_ESPRIT!$AA:$AA,"&lt;&gt;",Tunisia_ESPRIT!$AA:$AA,"&lt;100")</f>
        <v>3.3779079296424444</v>
      </c>
      <c r="F289" s="85">
        <f>AVERAGEIFS(Tunisia_ESPRIT!$EE:$EE,Tunisia_ESPRIT!$EA:$EA,Analysis!$C$12,Tunisia_ESPRIT!$EB:$EB,Analysis!$C$13,Tunisia_ESPRIT!$EB:$EB,Analysis!$C$14,Tunisia_ESPRIT!$EH:$EH,Analysis!$C$15,Tunisia_ESPRIT!$AA:$AA,"&lt;&gt;0",Tunisia_ESPRIT!$AA:$AA,"&lt;&gt;",Tunisia_ESPRIT!$AA:$AA,"&lt;100")</f>
        <v>5.9537745874533643</v>
      </c>
      <c r="G289" s="86"/>
      <c r="H289" s="144"/>
      <c r="I289" s="145"/>
      <c r="J289" s="144"/>
      <c r="K289" s="145"/>
      <c r="L289" s="144"/>
      <c r="M289" s="5"/>
      <c r="N289" s="5"/>
      <c r="W289" s="5"/>
    </row>
    <row r="290" spans="2:23" x14ac:dyDescent="0.3">
      <c r="B290" s="4" t="s">
        <v>1125</v>
      </c>
      <c r="D290" s="85">
        <f>D284/D285</f>
        <v>1.0781099324975891</v>
      </c>
      <c r="E290" s="85">
        <f>E284/E285</f>
        <v>1.9150397858240209</v>
      </c>
      <c r="F290" s="85">
        <f>F284/F285</f>
        <v>1.1416785328125985</v>
      </c>
      <c r="G290" s="86"/>
      <c r="H290" s="144"/>
      <c r="I290" s="145"/>
      <c r="J290" s="144"/>
      <c r="K290" s="145"/>
      <c r="L290" s="144"/>
      <c r="M290" s="5"/>
      <c r="N290" s="5"/>
      <c r="W290" s="5"/>
    </row>
    <row r="291" spans="2:23" x14ac:dyDescent="0.3">
      <c r="B291" s="4" t="s">
        <v>1126</v>
      </c>
      <c r="D291" s="85">
        <f>AVERAGEIFS(Tunisia_ESPRIT!$ED:$ED,Tunisia_ESPRIT!$DZ:$DZ,Analysis!D$279,Tunisia_ESPRIT!$EA:$EA,Analysis!$C$12,Tunisia_ESPRIT!$EB:$EB,Analysis!$C$13,Tunisia_ESPRIT!$EB:$EB,Analysis!$C$14,Tunisia_ESPRIT!$EH:$EH,Analysis!$C$15,Tunisia_ESPRIT!$AA:$AA,"&lt;&gt;0",Tunisia_ESPRIT!$AA:$AA,"&lt;&gt;",Tunisia_ESPRIT!$AA:$AA,"&lt;100")</f>
        <v>0.88445901639344293</v>
      </c>
      <c r="E291" s="85">
        <f>AVERAGEIFS(Tunisia_ESPRIT!$ED:$ED,Tunisia_ESPRIT!$DZ:$DZ,Analysis!E$279,Tunisia_ESPRIT!$EA:$EA,Analysis!$C$12,Tunisia_ESPRIT!$EB:$EB,Analysis!$C$13,Tunisia_ESPRIT!$EB:$EB,Analysis!$C$14,Tunisia_ESPRIT!$EH:$EH,Analysis!$C$15,Tunisia_ESPRIT!$AA:$AA,"&lt;&gt;0",Tunisia_ESPRIT!$AA:$AA,"&lt;&gt;",Tunisia_ESPRIT!$AA:$AA,"&lt;100")</f>
        <v>1.7299907349385082</v>
      </c>
      <c r="F291" s="85">
        <f>AVERAGEIFS(Tunisia_ESPRIT!$ED:$ED,Tunisia_ESPRIT!$EA:$EA,Analysis!$C$12,Tunisia_ESPRIT!$EB:$EB,Analysis!$C$13,Tunisia_ESPRIT!$EB:$EB,Analysis!$C$14,Tunisia_ESPRIT!$EH:$EH,Analysis!$C$15,Tunisia_ESPRIT!$AA:$AA,"&lt;&gt;0",Tunisia_ESPRIT!$AA:$AA,"&lt;&gt;",Tunisia_ESPRIT!$AA:$AA,"&lt;100")</f>
        <v>0.98568464466996442</v>
      </c>
      <c r="G291" s="86"/>
      <c r="H291" s="144"/>
      <c r="I291" s="145"/>
      <c r="J291" s="144"/>
      <c r="K291" s="145"/>
      <c r="L291" s="144"/>
      <c r="M291" s="5"/>
      <c r="N291" s="5"/>
      <c r="W291" s="5"/>
    </row>
    <row r="292" spans="2:23" x14ac:dyDescent="0.3">
      <c r="D292" s="9"/>
      <c r="E292" s="9"/>
      <c r="F292" s="9"/>
      <c r="G292" s="9"/>
      <c r="H292" s="7"/>
      <c r="I292" s="7"/>
      <c r="J292" s="7"/>
      <c r="K292" s="7"/>
      <c r="L292" s="7"/>
      <c r="M292" s="5"/>
      <c r="N292" s="5"/>
      <c r="W292" s="5"/>
    </row>
    <row r="293" spans="2:23" x14ac:dyDescent="0.3">
      <c r="B293" s="31" t="s">
        <v>783</v>
      </c>
      <c r="D293" s="9"/>
      <c r="E293" s="9"/>
      <c r="F293" s="9"/>
      <c r="G293" s="9"/>
      <c r="H293" s="7"/>
      <c r="I293" s="7"/>
      <c r="J293" s="7"/>
      <c r="K293" s="7"/>
      <c r="L293" s="7"/>
      <c r="M293" s="5"/>
      <c r="N293" s="5"/>
      <c r="W293" s="5"/>
    </row>
    <row r="294" spans="2:23" x14ac:dyDescent="0.3">
      <c r="D294" s="26"/>
      <c r="E294" s="67" t="s">
        <v>1514</v>
      </c>
      <c r="F294" s="9"/>
      <c r="G294" s="9"/>
      <c r="H294" s="5"/>
      <c r="I294" s="5"/>
      <c r="J294" s="5"/>
      <c r="K294" s="5"/>
      <c r="L294" s="5"/>
      <c r="M294" s="5"/>
      <c r="N294" s="5"/>
      <c r="W294" s="5"/>
    </row>
    <row r="295" spans="2:23" x14ac:dyDescent="0.3">
      <c r="B295" s="4" t="s">
        <v>1067</v>
      </c>
      <c r="D295" s="26" t="s">
        <v>8366</v>
      </c>
      <c r="E295" s="26" t="s">
        <v>8365</v>
      </c>
      <c r="F295" s="26" t="s">
        <v>1051</v>
      </c>
      <c r="G295" s="9"/>
      <c r="H295" s="69"/>
      <c r="I295" s="7"/>
      <c r="J295" s="69"/>
      <c r="K295" s="7"/>
      <c r="L295" s="69"/>
      <c r="M295" s="5"/>
      <c r="N295" s="5"/>
      <c r="W295" s="5"/>
    </row>
    <row r="296" spans="2:23" x14ac:dyDescent="0.3">
      <c r="B296" s="30" t="s">
        <v>776</v>
      </c>
      <c r="D296" s="56">
        <f t="array" ref="D296">MEDIAN(IF(Tunisia_ESPRIT!$DZ:$DZ=Analysis!D$295,IF(Tunisia_ESPRIT!$AA:$AA&lt;&gt;"",IF(Tunisia_ESPRIT!$AA:$AA&lt;150,Tunisia_ESPRIT!$AA:$AA))))</f>
        <v>23</v>
      </c>
      <c r="E296" s="56">
        <f t="array" ref="E296">MEDIAN(IF(Tunisia_ESPRIT!$DZ:$DZ=Analysis!E$295,IF(Tunisia_ESPRIT!$AA:$AA&lt;&gt;"",IF(Tunisia_ESPRIT!$AA:$AA&lt;150,Tunisia_ESPRIT!$AA:$AA))))</f>
        <v>21</v>
      </c>
      <c r="F296" s="56">
        <f t="array" ref="F296">MEDIAN(IF(Tunisia_ESPRIT!$AA:$AA&lt;&gt;"",IF(Tunisia_ESPRIT!$AA:$AA&lt;150,Tunisia_ESPRIT!$AA:$AA)))</f>
        <v>22</v>
      </c>
      <c r="G296" s="9"/>
      <c r="H296" s="63"/>
      <c r="I296" s="7"/>
      <c r="J296" s="63"/>
      <c r="K296" s="7"/>
      <c r="L296" s="63"/>
      <c r="M296" s="5"/>
      <c r="N296" s="5"/>
      <c r="W296" s="5"/>
    </row>
    <row r="297" spans="2:23" x14ac:dyDescent="0.3">
      <c r="B297" s="130"/>
      <c r="D297" s="63"/>
      <c r="E297" s="63"/>
      <c r="F297" s="63"/>
      <c r="G297" s="9"/>
      <c r="H297" s="63"/>
      <c r="I297" s="7"/>
      <c r="J297" s="63"/>
      <c r="K297" s="7"/>
      <c r="L297" s="63"/>
      <c r="M297" s="5"/>
      <c r="N297" s="5"/>
      <c r="W297" s="5"/>
    </row>
    <row r="298" spans="2:23" x14ac:dyDescent="0.3">
      <c r="B298" s="131" t="s">
        <v>1251</v>
      </c>
      <c r="D298" s="63"/>
      <c r="E298" s="63"/>
      <c r="F298" s="63"/>
      <c r="G298" s="9"/>
      <c r="H298" s="63"/>
      <c r="I298" s="7"/>
      <c r="J298" s="63"/>
      <c r="K298" s="7"/>
      <c r="L298" s="63"/>
      <c r="M298" s="5"/>
      <c r="N298" s="5"/>
      <c r="W298" s="5"/>
    </row>
    <row r="299" spans="2:23" x14ac:dyDescent="0.3">
      <c r="B299" s="131"/>
      <c r="D299" s="63"/>
      <c r="E299" s="63"/>
      <c r="F299" s="63"/>
      <c r="G299" s="9"/>
      <c r="H299" s="63"/>
      <c r="I299" s="7"/>
      <c r="J299" s="63"/>
      <c r="K299" s="7"/>
      <c r="L299" s="63"/>
      <c r="M299" s="5"/>
      <c r="N299" s="5"/>
      <c r="W299" s="5"/>
    </row>
    <row r="300" spans="2:23" x14ac:dyDescent="0.3">
      <c r="B300" s="131" t="s">
        <v>1252</v>
      </c>
      <c r="D300" s="63"/>
      <c r="E300" s="63"/>
      <c r="F300" s="63"/>
      <c r="G300" s="9"/>
      <c r="H300" s="63"/>
      <c r="I300" s="7"/>
      <c r="J300" s="63"/>
      <c r="K300" s="7"/>
      <c r="L300" s="63"/>
      <c r="M300" s="5"/>
      <c r="N300" s="5"/>
      <c r="W300" s="5"/>
    </row>
    <row r="301" spans="2:23" x14ac:dyDescent="0.3">
      <c r="B301" s="131" t="s">
        <v>1253</v>
      </c>
      <c r="D301" s="63"/>
      <c r="E301" s="63"/>
      <c r="F301" s="63"/>
      <c r="G301" s="9"/>
      <c r="H301" s="63"/>
      <c r="I301" s="7"/>
      <c r="J301" s="63"/>
      <c r="K301" s="7"/>
      <c r="L301" s="63"/>
      <c r="M301" s="5"/>
      <c r="N301" s="5"/>
      <c r="W301" s="5"/>
    </row>
    <row r="302" spans="2:23" x14ac:dyDescent="0.3">
      <c r="B302" s="81" t="s">
        <v>1147</v>
      </c>
      <c r="D302" s="9"/>
      <c r="E302" s="9"/>
      <c r="F302" s="9"/>
      <c r="G302" s="9"/>
      <c r="H302" s="7"/>
      <c r="I302" s="7"/>
      <c r="J302" s="7"/>
      <c r="K302" s="7"/>
      <c r="L302" s="7"/>
      <c r="M302" s="5"/>
      <c r="N302" s="5"/>
      <c r="W302" s="5"/>
    </row>
    <row r="303" spans="2:23" x14ac:dyDescent="0.3">
      <c r="D303" s="26"/>
      <c r="E303" s="9"/>
      <c r="F303" s="9"/>
      <c r="G303" s="9"/>
      <c r="H303" s="7"/>
      <c r="I303" s="7"/>
      <c r="J303" s="7"/>
      <c r="K303" s="7"/>
      <c r="L303" s="7"/>
      <c r="M303" s="5"/>
      <c r="N303" s="5"/>
      <c r="W303" s="5"/>
    </row>
    <row r="304" spans="2:23" x14ac:dyDescent="0.3">
      <c r="D304" s="26"/>
      <c r="E304" s="13" t="s">
        <v>1514</v>
      </c>
      <c r="F304" s="9"/>
      <c r="G304" s="9"/>
      <c r="H304" s="7"/>
      <c r="I304" s="7"/>
      <c r="J304" s="7"/>
      <c r="K304" s="7"/>
      <c r="L304" s="7"/>
      <c r="M304" s="5"/>
      <c r="N304" s="5"/>
      <c r="W304" s="5"/>
    </row>
    <row r="305" spans="1:38" x14ac:dyDescent="0.3">
      <c r="B305" s="4" t="s">
        <v>1147</v>
      </c>
      <c r="D305" s="26" t="s">
        <v>8366</v>
      </c>
      <c r="E305" s="26" t="s">
        <v>8365</v>
      </c>
      <c r="F305" s="26" t="s">
        <v>1051</v>
      </c>
      <c r="G305" s="9"/>
      <c r="H305" s="69"/>
      <c r="I305" s="7"/>
      <c r="J305" s="69"/>
      <c r="K305" s="7"/>
      <c r="L305" s="69"/>
      <c r="M305" s="5"/>
      <c r="N305" s="5"/>
      <c r="W305" s="5"/>
    </row>
    <row r="306" spans="1:38" x14ac:dyDescent="0.3">
      <c r="B306" s="30" t="s">
        <v>1055</v>
      </c>
      <c r="D306" s="56">
        <f>D296</f>
        <v>23</v>
      </c>
      <c r="E306" s="56">
        <f>E296</f>
        <v>21</v>
      </c>
      <c r="F306" s="56">
        <f>F296</f>
        <v>22</v>
      </c>
      <c r="G306" s="89"/>
      <c r="H306" s="63"/>
      <c r="I306" s="63"/>
      <c r="J306" s="63"/>
      <c r="K306" s="63"/>
      <c r="L306" s="63"/>
      <c r="M306" s="5"/>
      <c r="N306" s="5"/>
      <c r="W306" s="5"/>
    </row>
    <row r="307" spans="1:38" x14ac:dyDescent="0.3">
      <c r="B307" s="30" t="s">
        <v>1056</v>
      </c>
      <c r="D307" s="56">
        <f t="array" ref="D307">MEDIAN(IF(Tunisia_ESPRIT!$DZ:$DZ=Analysis!D$305,IF(Tunisia_ESPRIT!$EC:$EC&lt;&gt;"",Tunisia_ESPRIT!$EC:$EC)))</f>
        <v>30.5</v>
      </c>
      <c r="E307" s="56">
        <f t="array" ref="E307">MEDIAN(IF(Tunisia_ESPRIT!$DZ:$DZ=Analysis!E$305,IF(Tunisia_ESPRIT!$EC:$EC&lt;&gt;"",Tunisia_ESPRIT!$EC:$EC)))</f>
        <v>13.91</v>
      </c>
      <c r="F307" s="56">
        <f t="array" ref="F307">MEDIAN(IF(Tunisia_ESPRIT!$EC:$EC&lt;&gt;"",Tunisia_ESPRIT!$EC:$EC))</f>
        <v>30.5</v>
      </c>
      <c r="G307" s="89"/>
      <c r="H307" s="63"/>
      <c r="I307" s="63"/>
      <c r="J307" s="63"/>
      <c r="K307" s="63"/>
      <c r="L307" s="63"/>
      <c r="M307" s="5"/>
      <c r="N307" s="5"/>
      <c r="W307" s="5"/>
    </row>
    <row r="308" spans="1:38" hidden="1" outlineLevel="1" x14ac:dyDescent="0.3">
      <c r="B308" s="30" t="s">
        <v>780</v>
      </c>
      <c r="D308" s="90" t="e">
        <f>#REF!</f>
        <v>#REF!</v>
      </c>
      <c r="E308" s="90" t="e">
        <f>D308</f>
        <v>#REF!</v>
      </c>
      <c r="F308" s="90" t="e">
        <f>E308</f>
        <v>#REF!</v>
      </c>
      <c r="G308" s="89"/>
      <c r="H308" s="141">
        <v>0.2</v>
      </c>
      <c r="I308" s="89"/>
      <c r="J308" s="141">
        <v>0.2</v>
      </c>
      <c r="K308" s="89"/>
      <c r="L308" s="141">
        <v>0.2</v>
      </c>
      <c r="W308" s="5"/>
    </row>
    <row r="309" spans="1:38" hidden="1" outlineLevel="1" x14ac:dyDescent="0.3">
      <c r="D309" s="89"/>
      <c r="E309" s="89"/>
      <c r="F309" s="89"/>
      <c r="G309" s="89"/>
      <c r="H309" s="89"/>
      <c r="I309" s="89"/>
      <c r="J309" s="89"/>
      <c r="K309" s="89"/>
      <c r="L309" s="89"/>
      <c r="W309" s="5"/>
    </row>
    <row r="310" spans="1:38" hidden="1" outlineLevel="1" x14ac:dyDescent="0.3">
      <c r="B310" s="4" t="s">
        <v>1057</v>
      </c>
      <c r="D310" s="91" t="e">
        <f>D307/(D306*D308)</f>
        <v>#REF!</v>
      </c>
      <c r="E310" s="91" t="e">
        <f>E307/(E306*E308)</f>
        <v>#REF!</v>
      </c>
      <c r="F310" s="91" t="e">
        <f>F307/(F306*F308)</f>
        <v>#REF!</v>
      </c>
      <c r="G310" s="89"/>
      <c r="H310" s="91" t="e">
        <f>H307/(H306*H308)</f>
        <v>#DIV/0!</v>
      </c>
      <c r="I310" s="89"/>
      <c r="J310" s="91" t="e">
        <f>J307/(J306*J308)</f>
        <v>#DIV/0!</v>
      </c>
      <c r="K310" s="89"/>
      <c r="L310" s="91" t="e">
        <f>L307/(L306*L308)</f>
        <v>#DIV/0!</v>
      </c>
      <c r="W310" s="5"/>
    </row>
    <row r="311" spans="1:38" hidden="1" outlineLevel="1" x14ac:dyDescent="0.3">
      <c r="B311" s="4" t="s">
        <v>1058</v>
      </c>
      <c r="D311" s="91">
        <f t="array" ref="D311">MEDIAN(IF(Tunisia_ESPRIT!$DZ:$DZ=Analysis!D$305,IF(Tunisia_ESPRIT!$EE:$EE&lt;&gt;"",Tunisia_ESPRIT!$EE:$EE)))</f>
        <v>3.1473404255319148</v>
      </c>
      <c r="E311" s="91">
        <f t="array" ref="E311">MEDIAN(IF(Tunisia_ESPRIT!$DZ:$DZ=Analysis!E$305,IF(Tunisia_ESPRIT!$EE:$EE&lt;&gt;"",Tunisia_ESPRIT!$EE:$EE)))</f>
        <v>1.6304761904761904</v>
      </c>
      <c r="F311" s="91">
        <f t="array" ref="F311">MEDIAN(IF(Tunisia_ESPRIT!$EE:$EE&lt;&gt;"",Tunisia_ESPRIT!$EE:$EE))</f>
        <v>3.05</v>
      </c>
      <c r="G311" s="89"/>
      <c r="H311" s="91" t="e">
        <f t="array" ref="H311">MEDIAN(IF(#REF!&lt;&gt;"",#REF!))</f>
        <v>#REF!</v>
      </c>
      <c r="I311" s="89"/>
      <c r="J311" s="91" t="e">
        <f t="array" ref="J311">MEDIAN(IF(#REF!&lt;&gt;"",#REF!))</f>
        <v>#REF!</v>
      </c>
      <c r="K311" s="89"/>
      <c r="L311" s="91" t="e">
        <f t="array" ref="L311">MEDIAN(IF(#REF!&lt;&gt;"",#REF!))</f>
        <v>#REF!</v>
      </c>
      <c r="W311" s="5"/>
    </row>
    <row r="312" spans="1:38" collapsed="1" x14ac:dyDescent="0.3">
      <c r="B312" s="4" t="s">
        <v>1128</v>
      </c>
      <c r="D312" s="91">
        <f>D306/D307</f>
        <v>0.75409836065573765</v>
      </c>
      <c r="E312" s="91">
        <f>E306/E307</f>
        <v>1.5097052480230051</v>
      </c>
      <c r="F312" s="91">
        <f>F306/F307</f>
        <v>0.72131147540983609</v>
      </c>
      <c r="G312" s="89"/>
      <c r="H312" s="146"/>
      <c r="I312" s="63"/>
      <c r="J312" s="146"/>
      <c r="K312" s="63"/>
      <c r="L312" s="146"/>
      <c r="M312" s="5"/>
      <c r="N312" s="5"/>
      <c r="W312" s="5"/>
    </row>
    <row r="313" spans="1:38" x14ac:dyDescent="0.3">
      <c r="B313" s="4" t="s">
        <v>1129</v>
      </c>
      <c r="D313" s="91">
        <f>D306/D285</f>
        <v>0.75409836065573765</v>
      </c>
      <c r="E313" s="91">
        <f>E306/E285</f>
        <v>1.3606861636118042</v>
      </c>
      <c r="F313" s="91">
        <f>F306/F285</f>
        <v>0.77298298744386162</v>
      </c>
      <c r="G313" s="89"/>
      <c r="H313" s="146"/>
      <c r="I313" s="63"/>
      <c r="J313" s="146"/>
      <c r="K313" s="63"/>
      <c r="L313" s="146"/>
      <c r="M313" s="5"/>
      <c r="N313" s="5"/>
      <c r="W313" s="5"/>
    </row>
    <row r="314" spans="1:38" x14ac:dyDescent="0.3">
      <c r="D314" s="91"/>
      <c r="E314" s="91"/>
      <c r="F314" s="91"/>
      <c r="G314" s="89"/>
      <c r="H314" s="146"/>
      <c r="I314" s="63"/>
      <c r="J314" s="146"/>
      <c r="K314" s="63"/>
      <c r="L314" s="146"/>
      <c r="M314" s="5"/>
      <c r="N314" s="5"/>
      <c r="W314" s="5"/>
    </row>
    <row r="315" spans="1:38" x14ac:dyDescent="0.3">
      <c r="D315" s="91"/>
      <c r="E315" s="91"/>
      <c r="F315" s="91"/>
      <c r="G315" s="89"/>
      <c r="H315" s="91"/>
      <c r="I315" s="89"/>
      <c r="J315" s="91"/>
      <c r="K315" s="89"/>
      <c r="L315" s="91"/>
      <c r="W315" s="5"/>
    </row>
    <row r="316" spans="1:38" x14ac:dyDescent="0.3">
      <c r="D316" s="9"/>
      <c r="E316" s="9"/>
      <c r="F316" s="9"/>
      <c r="G316" s="9"/>
      <c r="H316" s="9"/>
      <c r="S316" s="5"/>
    </row>
    <row r="317" spans="1:38" x14ac:dyDescent="0.3">
      <c r="A317" s="10" t="s">
        <v>675</v>
      </c>
      <c r="B317" s="10" t="s">
        <v>688</v>
      </c>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row>
    <row r="318" spans="1:38" x14ac:dyDescent="0.3">
      <c r="S318" s="5"/>
    </row>
    <row r="319" spans="1:38" x14ac:dyDescent="0.3">
      <c r="S319" s="5"/>
    </row>
    <row r="320" spans="1:38" x14ac:dyDescent="0.3">
      <c r="B320" s="2" t="s">
        <v>135</v>
      </c>
      <c r="D320" s="20"/>
      <c r="H320" s="5"/>
      <c r="I320" s="5"/>
      <c r="J320" s="5"/>
      <c r="K320" s="5"/>
      <c r="L320" s="5"/>
      <c r="S320" s="5"/>
    </row>
    <row r="321" spans="2:19" x14ac:dyDescent="0.3">
      <c r="D321" s="26" t="s">
        <v>8366</v>
      </c>
      <c r="E321" s="26" t="s">
        <v>8365</v>
      </c>
      <c r="F321" s="26" t="s">
        <v>686</v>
      </c>
      <c r="H321" s="69"/>
      <c r="I321" s="5"/>
      <c r="J321" s="69"/>
      <c r="K321" s="5"/>
      <c r="L321" s="69"/>
      <c r="S321" s="5"/>
    </row>
    <row r="322" spans="2:19" x14ac:dyDescent="0.3">
      <c r="B322" s="33">
        <v>0</v>
      </c>
      <c r="D322" s="21">
        <f>COUNTIFS(Tunisia_ESPRIT!$CL:$CL,Analysis!$B322,Tunisia_ESPRIT!$DZ:$DZ,Analysis!D$321,Tunisia_ESPRIT!$EA:$EA,Analysis!$C$12,Tunisia_ESPRIT!$EB:$EB,Analysis!$C$13,Tunisia_ESPRIT!$EB:$EB,Analysis!$C$14,Tunisia_ESPRIT!$EH:$EH,Analysis!$C$15)</f>
        <v>4</v>
      </c>
      <c r="E322" s="21">
        <f>COUNTIFS(Tunisia_ESPRIT!$CL:$CL,Analysis!$B322,Tunisia_ESPRIT!$DZ:$DZ,Analysis!E$321,Tunisia_ESPRIT!$EA:$EA,Analysis!$C$12,Tunisia_ESPRIT!$EB:$EB,Analysis!$C$13,Tunisia_ESPRIT!$EB:$EB,Analysis!$C$14,Tunisia_ESPRIT!$EH:$EH,Analysis!$C$15)</f>
        <v>3</v>
      </c>
      <c r="F322" s="21">
        <f t="shared" ref="F322:F328" si="56">SUM(D322:E322)</f>
        <v>7</v>
      </c>
      <c r="H322" s="7"/>
      <c r="I322" s="5"/>
      <c r="J322" s="7"/>
      <c r="K322" s="5"/>
      <c r="L322" s="7"/>
      <c r="S322" s="5"/>
    </row>
    <row r="323" spans="2:19" x14ac:dyDescent="0.3">
      <c r="B323" s="33">
        <v>1</v>
      </c>
      <c r="D323" s="21">
        <f>COUNTIFS(Tunisia_ESPRIT!$CL:$CL,Analysis!$B323,Tunisia_ESPRIT!$DZ:$DZ,Analysis!D$321,Tunisia_ESPRIT!$EA:$EA,Analysis!$C$12,Tunisia_ESPRIT!$EB:$EB,Analysis!$C$13,Tunisia_ESPRIT!$EB:$EB,Analysis!$C$14,Tunisia_ESPRIT!$EH:$EH,Analysis!$C$15)</f>
        <v>15</v>
      </c>
      <c r="E323" s="21">
        <f>COUNTIFS(Tunisia_ESPRIT!$CL:$CL,Analysis!$B323,Tunisia_ESPRIT!$DZ:$DZ,Analysis!E$321,Tunisia_ESPRIT!$EA:$EA,Analysis!$C$12,Tunisia_ESPRIT!$EB:$EB,Analysis!$C$13,Tunisia_ESPRIT!$EB:$EB,Analysis!$C$14,Tunisia_ESPRIT!$EH:$EH,Analysis!$C$15)</f>
        <v>9</v>
      </c>
      <c r="F323" s="21">
        <f t="shared" si="56"/>
        <v>24</v>
      </c>
      <c r="H323" s="7"/>
      <c r="I323" s="5"/>
      <c r="J323" s="7"/>
      <c r="K323" s="5"/>
      <c r="L323" s="7"/>
      <c r="S323" s="5"/>
    </row>
    <row r="324" spans="2:19" x14ac:dyDescent="0.3">
      <c r="B324" s="33">
        <v>2</v>
      </c>
      <c r="D324" s="21">
        <f>COUNTIFS(Tunisia_ESPRIT!$CL:$CL,Analysis!$B324,Tunisia_ESPRIT!$DZ:$DZ,Analysis!D$321,Tunisia_ESPRIT!$EA:$EA,Analysis!$C$12,Tunisia_ESPRIT!$EB:$EB,Analysis!$C$13,Tunisia_ESPRIT!$EB:$EB,Analysis!$C$14,Tunisia_ESPRIT!$EH:$EH,Analysis!$C$15)</f>
        <v>62</v>
      </c>
      <c r="E324" s="21">
        <f>COUNTIFS(Tunisia_ESPRIT!$CL:$CL,Analysis!$B324,Tunisia_ESPRIT!$DZ:$DZ,Analysis!E$321,Tunisia_ESPRIT!$EA:$EA,Analysis!$C$12,Tunisia_ESPRIT!$EB:$EB,Analysis!$C$13,Tunisia_ESPRIT!$EB:$EB,Analysis!$C$14,Tunisia_ESPRIT!$EH:$EH,Analysis!$C$15)</f>
        <v>7</v>
      </c>
      <c r="F324" s="21">
        <f t="shared" si="56"/>
        <v>69</v>
      </c>
      <c r="H324" s="7"/>
      <c r="I324" s="5"/>
      <c r="J324" s="7"/>
      <c r="K324" s="5"/>
      <c r="L324" s="7"/>
      <c r="S324" s="5"/>
    </row>
    <row r="325" spans="2:19" x14ac:dyDescent="0.3">
      <c r="B325" s="33">
        <v>3</v>
      </c>
      <c r="D325" s="21">
        <f>COUNTIFS(Tunisia_ESPRIT!$CL:$CL,Analysis!$B325,Tunisia_ESPRIT!$DZ:$DZ,Analysis!D$321,Tunisia_ESPRIT!$EA:$EA,Analysis!$C$12,Tunisia_ESPRIT!$EB:$EB,Analysis!$C$13,Tunisia_ESPRIT!$EB:$EB,Analysis!$C$14,Tunisia_ESPRIT!$EH:$EH,Analysis!$C$15)</f>
        <v>62</v>
      </c>
      <c r="E325" s="21">
        <f>COUNTIFS(Tunisia_ESPRIT!$CL:$CL,Analysis!$B325,Tunisia_ESPRIT!$DZ:$DZ,Analysis!E$321,Tunisia_ESPRIT!$EA:$EA,Analysis!$C$12,Tunisia_ESPRIT!$EB:$EB,Analysis!$C$13,Tunisia_ESPRIT!$EB:$EB,Analysis!$C$14,Tunisia_ESPRIT!$EH:$EH,Analysis!$C$15)</f>
        <v>5</v>
      </c>
      <c r="F325" s="21">
        <f t="shared" si="56"/>
        <v>67</v>
      </c>
      <c r="H325" s="7"/>
      <c r="I325" s="5"/>
      <c r="J325" s="7"/>
      <c r="K325" s="5"/>
      <c r="L325" s="7"/>
      <c r="S325" s="5"/>
    </row>
    <row r="326" spans="2:19" x14ac:dyDescent="0.3">
      <c r="B326" s="33">
        <v>4</v>
      </c>
      <c r="D326" s="21">
        <f>COUNTIFS(Tunisia_ESPRIT!$CL:$CL,Analysis!$B326,Tunisia_ESPRIT!$DZ:$DZ,Analysis!D$321,Tunisia_ESPRIT!$EA:$EA,Analysis!$C$12,Tunisia_ESPRIT!$EB:$EB,Analysis!$C$13,Tunisia_ESPRIT!$EB:$EB,Analysis!$C$14,Tunisia_ESPRIT!$EH:$EH,Analysis!$C$15)</f>
        <v>26</v>
      </c>
      <c r="E326" s="21">
        <f>COUNTIFS(Tunisia_ESPRIT!$CL:$CL,Analysis!$B326,Tunisia_ESPRIT!$DZ:$DZ,Analysis!E$321,Tunisia_ESPRIT!$EA:$EA,Analysis!$C$12,Tunisia_ESPRIT!$EB:$EB,Analysis!$C$13,Tunisia_ESPRIT!$EB:$EB,Analysis!$C$14,Tunisia_ESPRIT!$EH:$EH,Analysis!$C$15)</f>
        <v>2</v>
      </c>
      <c r="F326" s="21">
        <f t="shared" si="56"/>
        <v>28</v>
      </c>
      <c r="H326" s="7"/>
      <c r="I326" s="5"/>
      <c r="J326" s="7"/>
      <c r="K326" s="5"/>
      <c r="L326" s="7"/>
      <c r="S326" s="5"/>
    </row>
    <row r="327" spans="2:19" x14ac:dyDescent="0.3">
      <c r="B327" s="33">
        <v>5</v>
      </c>
      <c r="D327" s="21">
        <f>COUNTIFS(Tunisia_ESPRIT!$CL:$CL,Analysis!$B327,Tunisia_ESPRIT!$DZ:$DZ,Analysis!D$321,Tunisia_ESPRIT!$EA:$EA,Analysis!$C$12,Tunisia_ESPRIT!$EB:$EB,Analysis!$C$13,Tunisia_ESPRIT!$EB:$EB,Analysis!$C$14,Tunisia_ESPRIT!$EH:$EH,Analysis!$C$15)</f>
        <v>11</v>
      </c>
      <c r="E327" s="21">
        <f>COUNTIFS(Tunisia_ESPRIT!$CL:$CL,Analysis!$B327,Tunisia_ESPRIT!$DZ:$DZ,Analysis!E$321,Tunisia_ESPRIT!$EA:$EA,Analysis!$C$12,Tunisia_ESPRIT!$EB:$EB,Analysis!$C$13,Tunisia_ESPRIT!$EB:$EB,Analysis!$C$14,Tunisia_ESPRIT!$EH:$EH,Analysis!$C$15)</f>
        <v>2</v>
      </c>
      <c r="F327" s="21">
        <f t="shared" si="56"/>
        <v>13</v>
      </c>
      <c r="H327" s="7"/>
      <c r="I327" s="5"/>
      <c r="J327" s="7"/>
      <c r="K327" s="5"/>
      <c r="L327" s="7"/>
      <c r="S327" s="5"/>
    </row>
    <row r="328" spans="2:19" x14ac:dyDescent="0.3">
      <c r="B328" s="33" t="s">
        <v>284</v>
      </c>
      <c r="D328" s="21">
        <f>COUNTIFS(Tunisia_ESPRIT!$CL:$CL,Analysis!$B328,Tunisia_ESPRIT!$DZ:$DZ,Analysis!D$321,Tunisia_ESPRIT!$EA:$EA,Analysis!$C$12,Tunisia_ESPRIT!$EB:$EB,Analysis!$C$13,Tunisia_ESPRIT!$EB:$EB,Analysis!$C$14,Tunisia_ESPRIT!$EH:$EH,Analysis!$C$15)</f>
        <v>10</v>
      </c>
      <c r="E328" s="21">
        <f>COUNTIFS(Tunisia_ESPRIT!$CL:$CL,Analysis!$B328,Tunisia_ESPRIT!$DZ:$DZ,Analysis!E$321,Tunisia_ESPRIT!$EA:$EA,Analysis!$C$12,Tunisia_ESPRIT!$EB:$EB,Analysis!$C$13,Tunisia_ESPRIT!$EB:$EB,Analysis!$C$14,Tunisia_ESPRIT!$EH:$EH,Analysis!$C$15)</f>
        <v>0</v>
      </c>
      <c r="F328" s="21">
        <f t="shared" si="56"/>
        <v>10</v>
      </c>
      <c r="H328" s="7"/>
      <c r="I328" s="5"/>
      <c r="J328" s="7"/>
      <c r="K328" s="5"/>
      <c r="L328" s="7"/>
      <c r="S328" s="5"/>
    </row>
    <row r="329" spans="2:19" x14ac:dyDescent="0.3">
      <c r="B329" s="34" t="s">
        <v>686</v>
      </c>
      <c r="D329" s="23">
        <f t="shared" ref="D329:F329" si="57">SUM(D322:D328)</f>
        <v>190</v>
      </c>
      <c r="E329" s="23">
        <f t="shared" si="57"/>
        <v>28</v>
      </c>
      <c r="F329" s="23">
        <f t="shared" si="57"/>
        <v>218</v>
      </c>
      <c r="H329" s="6"/>
      <c r="I329" s="5"/>
      <c r="J329" s="6"/>
      <c r="K329" s="5"/>
      <c r="L329" s="6"/>
      <c r="S329" s="5"/>
    </row>
    <row r="330" spans="2:19" x14ac:dyDescent="0.3">
      <c r="B330" s="61"/>
      <c r="D330" s="6"/>
      <c r="E330" s="6"/>
      <c r="F330" s="6"/>
      <c r="H330" s="5"/>
      <c r="I330" s="5"/>
      <c r="J330" s="5"/>
      <c r="K330" s="5"/>
      <c r="L330" s="5"/>
      <c r="S330" s="5"/>
    </row>
    <row r="331" spans="2:19" x14ac:dyDescent="0.3">
      <c r="B331" s="79" t="s">
        <v>1066</v>
      </c>
      <c r="C331" s="78"/>
      <c r="D331" s="80">
        <f t="shared" ref="D331:F331" si="58">(0*D322/D329)+(1*D323/D329)+(2*D324/D329)+(3*D325/D329)+(4*D326/D329)+(5*D327/D329)+(6*D328/D329)</f>
        <v>2.8631578947368421</v>
      </c>
      <c r="E331" s="80">
        <f t="shared" si="58"/>
        <v>2</v>
      </c>
      <c r="F331" s="80">
        <f t="shared" si="58"/>
        <v>2.7522935779816513</v>
      </c>
      <c r="G331" s="78"/>
      <c r="H331" s="137"/>
      <c r="I331" s="138"/>
      <c r="J331" s="137"/>
      <c r="K331" s="138"/>
      <c r="L331" s="137"/>
      <c r="S331" s="5"/>
    </row>
    <row r="332" spans="2:19" x14ac:dyDescent="0.3">
      <c r="B332" s="61"/>
      <c r="D332" s="6"/>
      <c r="E332" s="6"/>
      <c r="F332" s="6"/>
      <c r="H332" s="5"/>
      <c r="I332" s="5"/>
      <c r="J332" s="5"/>
      <c r="K332" s="5"/>
      <c r="L332" s="5"/>
      <c r="S332" s="5"/>
    </row>
    <row r="333" spans="2:19" x14ac:dyDescent="0.3">
      <c r="H333" s="5"/>
      <c r="I333" s="5"/>
      <c r="J333" s="5"/>
      <c r="K333" s="5"/>
      <c r="L333" s="5"/>
      <c r="S333" s="5"/>
    </row>
    <row r="334" spans="2:19" x14ac:dyDescent="0.3">
      <c r="B334" s="1" t="s">
        <v>1059</v>
      </c>
      <c r="D334" s="20"/>
      <c r="H334" s="5"/>
      <c r="I334" s="5"/>
      <c r="J334" s="5"/>
      <c r="K334" s="5"/>
      <c r="L334" s="5"/>
      <c r="S334" s="5"/>
    </row>
    <row r="335" spans="2:19" x14ac:dyDescent="0.3">
      <c r="D335" s="26" t="s">
        <v>8366</v>
      </c>
      <c r="E335" s="26" t="s">
        <v>8365</v>
      </c>
      <c r="F335" s="26" t="s">
        <v>686</v>
      </c>
      <c r="H335" s="69"/>
      <c r="I335" s="5"/>
      <c r="J335" s="69"/>
      <c r="K335" s="5"/>
      <c r="L335" s="69"/>
      <c r="S335" s="5"/>
    </row>
    <row r="336" spans="2:19" x14ac:dyDescent="0.3">
      <c r="B336" s="60">
        <v>0</v>
      </c>
      <c r="D336" s="21">
        <f>COUNTIFS(Tunisia_ESPRIT!$EG:$EG,Analysis!$B336,Tunisia_ESPRIT!$DZ:$DZ,Analysis!D$31,Tunisia_ESPRIT!$EA:$EA,Analysis!$C$12,Tunisia_ESPRIT!$EB:$EB,Analysis!$C$13,Tunisia_ESPRIT!$EB:$EB,Analysis!$C$14,Tunisia_ESPRIT!$EH:$EH,Analysis!$C$15)</f>
        <v>3</v>
      </c>
      <c r="E336" s="21">
        <f>COUNTIFS(Tunisia_ESPRIT!$EG:$EG,Analysis!$B336,Tunisia_ESPRIT!$DZ:$DZ,Analysis!E$31,Tunisia_ESPRIT!$EA:$EA,Analysis!$C$12,Tunisia_ESPRIT!$EB:$EB,Analysis!$C$13,Tunisia_ESPRIT!$EB:$EB,Analysis!$C$14,Tunisia_ESPRIT!$EH:$EH,Analysis!$C$15)</f>
        <v>3</v>
      </c>
      <c r="F336" s="21">
        <f>SUM(D336:E336)</f>
        <v>6</v>
      </c>
      <c r="H336" s="7"/>
      <c r="I336" s="5"/>
      <c r="J336" s="7"/>
      <c r="K336" s="5"/>
      <c r="L336" s="7"/>
      <c r="S336" s="5"/>
    </row>
    <row r="337" spans="2:19" x14ac:dyDescent="0.3">
      <c r="B337" s="33" t="s">
        <v>1065</v>
      </c>
      <c r="D337" s="21">
        <f>COUNTIFS(Tunisia_ESPRIT!$EG:$EG,Analysis!$B337,Tunisia_ESPRIT!$DZ:$DZ,Analysis!D$31,Tunisia_ESPRIT!$EA:$EA,Analysis!$C$12,Tunisia_ESPRIT!$EB:$EB,Analysis!$C$13,Tunisia_ESPRIT!$EB:$EB,Analysis!$C$14,Tunisia_ESPRIT!$EH:$EH,Analysis!$C$15)</f>
        <v>0</v>
      </c>
      <c r="E337" s="21">
        <f>COUNTIFS(Tunisia_ESPRIT!$EG:$EG,Analysis!$B337,Tunisia_ESPRIT!$DZ:$DZ,Analysis!E$31,Tunisia_ESPRIT!$EA:$EA,Analysis!$C$12,Tunisia_ESPRIT!$EB:$EB,Analysis!$C$13,Tunisia_ESPRIT!$EB:$EB,Analysis!$C$14,Tunisia_ESPRIT!$EH:$EH,Analysis!$C$15)</f>
        <v>0</v>
      </c>
      <c r="F337" s="21">
        <f>SUM(D337:E337)</f>
        <v>0</v>
      </c>
      <c r="H337" s="7"/>
      <c r="I337" s="5"/>
      <c r="J337" s="7"/>
      <c r="K337" s="5"/>
      <c r="L337" s="7"/>
      <c r="S337" s="5"/>
    </row>
    <row r="338" spans="2:19" x14ac:dyDescent="0.3">
      <c r="B338" s="33" t="s">
        <v>1064</v>
      </c>
      <c r="D338" s="21">
        <f>COUNTIFS(Tunisia_ESPRIT!$EG:$EG,Analysis!$B338,Tunisia_ESPRIT!$DZ:$DZ,Analysis!D$31,Tunisia_ESPRIT!$EA:$EA,Analysis!$C$12,Tunisia_ESPRIT!$EB:$EB,Analysis!$C$13,Tunisia_ESPRIT!$EB:$EB,Analysis!$C$14,Tunisia_ESPRIT!$EH:$EH,Analysis!$C$15)</f>
        <v>8</v>
      </c>
      <c r="E338" s="21">
        <f>COUNTIFS(Tunisia_ESPRIT!$EG:$EG,Analysis!$B338,Tunisia_ESPRIT!$DZ:$DZ,Analysis!E$31,Tunisia_ESPRIT!$EA:$EA,Analysis!$C$12,Tunisia_ESPRIT!$EB:$EB,Analysis!$C$13,Tunisia_ESPRIT!$EB:$EB,Analysis!$C$14,Tunisia_ESPRIT!$EH:$EH,Analysis!$C$15)</f>
        <v>4</v>
      </c>
      <c r="F338" s="21">
        <f>SUM(D338:E338)</f>
        <v>12</v>
      </c>
      <c r="H338" s="7"/>
      <c r="I338" s="5"/>
      <c r="J338" s="7"/>
      <c r="K338" s="5"/>
      <c r="L338" s="7"/>
      <c r="S338" s="5"/>
    </row>
    <row r="339" spans="2:19" x14ac:dyDescent="0.3">
      <c r="B339" s="33" t="s">
        <v>1062</v>
      </c>
      <c r="D339" s="21">
        <f>COUNTIFS(Tunisia_ESPRIT!$EG:$EG,Analysis!$B339,Tunisia_ESPRIT!$DZ:$DZ,Analysis!D$31,Tunisia_ESPRIT!$EA:$EA,Analysis!$C$12,Tunisia_ESPRIT!$EB:$EB,Analysis!$C$13,Tunisia_ESPRIT!$EB:$EB,Analysis!$C$14,Tunisia_ESPRIT!$EH:$EH,Analysis!$C$15)</f>
        <v>49</v>
      </c>
      <c r="E339" s="21">
        <f>COUNTIFS(Tunisia_ESPRIT!$EG:$EG,Analysis!$B339,Tunisia_ESPRIT!$DZ:$DZ,Analysis!E$31,Tunisia_ESPRIT!$EA:$EA,Analysis!$C$12,Tunisia_ESPRIT!$EB:$EB,Analysis!$C$13,Tunisia_ESPRIT!$EB:$EB,Analysis!$C$14,Tunisia_ESPRIT!$EH:$EH,Analysis!$C$15)</f>
        <v>6</v>
      </c>
      <c r="F339" s="21">
        <f>SUM(D339:E339)</f>
        <v>55</v>
      </c>
      <c r="H339" s="7"/>
      <c r="I339" s="5"/>
      <c r="J339" s="7"/>
      <c r="K339" s="5"/>
      <c r="L339" s="7"/>
      <c r="S339" s="5"/>
    </row>
    <row r="340" spans="2:19" x14ac:dyDescent="0.3">
      <c r="B340" s="33" t="s">
        <v>1063</v>
      </c>
      <c r="D340" s="21">
        <f>COUNTIFS(Tunisia_ESPRIT!$EG:$EG,Analysis!$B340,Tunisia_ESPRIT!$DZ:$DZ,Analysis!D$31,Tunisia_ESPRIT!$EA:$EA,Analysis!$C$12,Tunisia_ESPRIT!$EB:$EB,Analysis!$C$13,Tunisia_ESPRIT!$EB:$EB,Analysis!$C$14,Tunisia_ESPRIT!$EH:$EH,Analysis!$C$15)</f>
        <v>114</v>
      </c>
      <c r="E340" s="21">
        <f>COUNTIFS(Tunisia_ESPRIT!$EG:$EG,Analysis!$B340,Tunisia_ESPRIT!$DZ:$DZ,Analysis!E$31,Tunisia_ESPRIT!$EA:$EA,Analysis!$C$12,Tunisia_ESPRIT!$EB:$EB,Analysis!$C$13,Tunisia_ESPRIT!$EB:$EB,Analysis!$C$14,Tunisia_ESPRIT!$EH:$EH,Analysis!$C$15)</f>
        <v>11</v>
      </c>
      <c r="F340" s="21">
        <f>SUM(D340:E340)</f>
        <v>125</v>
      </c>
      <c r="H340" s="7"/>
      <c r="I340" s="5"/>
      <c r="J340" s="7"/>
      <c r="K340" s="5"/>
      <c r="L340" s="7"/>
      <c r="S340" s="5"/>
    </row>
    <row r="341" spans="2:19" x14ac:dyDescent="0.3">
      <c r="B341" s="34" t="s">
        <v>686</v>
      </c>
      <c r="D341" s="23">
        <f t="shared" ref="D341:F341" si="59">SUM(D336:D340)</f>
        <v>174</v>
      </c>
      <c r="E341" s="23">
        <f t="shared" si="59"/>
        <v>24</v>
      </c>
      <c r="F341" s="23">
        <f t="shared" si="59"/>
        <v>198</v>
      </c>
      <c r="H341" s="6"/>
      <c r="I341" s="5"/>
      <c r="J341" s="6"/>
      <c r="K341" s="5"/>
      <c r="L341" s="6"/>
      <c r="S341" s="5"/>
    </row>
    <row r="342" spans="2:19" x14ac:dyDescent="0.3">
      <c r="B342" s="61"/>
      <c r="D342" s="6"/>
      <c r="E342" s="6"/>
      <c r="F342" s="6"/>
      <c r="H342" s="5"/>
      <c r="I342" s="5"/>
      <c r="J342" s="5"/>
      <c r="K342" s="5"/>
      <c r="L342" s="5"/>
      <c r="S342" s="5"/>
    </row>
    <row r="343" spans="2:19" x14ac:dyDescent="0.3">
      <c r="B343" s="62" t="s">
        <v>1068</v>
      </c>
      <c r="D343" s="64">
        <f t="shared" ref="D343:F343" si="60">SUM(D339:D340)/D341</f>
        <v>0.93678160919540232</v>
      </c>
      <c r="E343" s="64">
        <f t="shared" si="60"/>
        <v>0.70833333333333337</v>
      </c>
      <c r="F343" s="64">
        <f t="shared" si="60"/>
        <v>0.90909090909090906</v>
      </c>
      <c r="H343" s="64"/>
      <c r="I343" s="5"/>
      <c r="J343" s="64"/>
      <c r="K343" s="5"/>
      <c r="L343" s="64"/>
      <c r="S343" s="5"/>
    </row>
    <row r="344" spans="2:19" x14ac:dyDescent="0.3">
      <c r="H344" s="5"/>
      <c r="I344" s="5"/>
      <c r="J344" s="5"/>
      <c r="K344" s="5"/>
      <c r="L344" s="5"/>
      <c r="S344" s="5"/>
    </row>
    <row r="345" spans="2:19" ht="15.6" x14ac:dyDescent="0.3">
      <c r="B345" s="65" t="s">
        <v>1069</v>
      </c>
      <c r="D345" s="20"/>
      <c r="H345" s="5"/>
      <c r="I345" s="5"/>
      <c r="J345" s="5"/>
      <c r="K345" s="5"/>
      <c r="L345" s="5"/>
      <c r="S345" s="5"/>
    </row>
    <row r="346" spans="2:19" x14ac:dyDescent="0.3">
      <c r="D346" s="26" t="s">
        <v>8366</v>
      </c>
      <c r="E346" s="26" t="s">
        <v>8365</v>
      </c>
      <c r="F346" s="26" t="s">
        <v>686</v>
      </c>
      <c r="H346" s="69"/>
      <c r="I346" s="5"/>
      <c r="J346" s="69"/>
      <c r="K346" s="5"/>
      <c r="L346" s="69"/>
      <c r="S346" s="5"/>
    </row>
    <row r="347" spans="2:19" x14ac:dyDescent="0.3">
      <c r="B347" s="33" t="s">
        <v>260</v>
      </c>
      <c r="D347" s="21">
        <f>COUNTIFS(Tunisia_ESPRIT!$CN:$CN,Analysis!$B347,Tunisia_ESPRIT!$DZ:$DZ,Analysis!D$31,Tunisia_ESPRIT!$EA:$EA,Analysis!$C$12,Tunisia_ESPRIT!$EB:$EB,Analysis!$C$13,Tunisia_ESPRIT!$EB:$EB,Analysis!$C$14,Tunisia_ESPRIT!$EH:$EH,Analysis!$C$15)</f>
        <v>49</v>
      </c>
      <c r="E347" s="21">
        <f>COUNTIFS(Tunisia_ESPRIT!$CN:$CN,Analysis!$B347,Tunisia_ESPRIT!$DZ:$DZ,Analysis!E$31,Tunisia_ESPRIT!$EA:$EA,Analysis!$C$12,Tunisia_ESPRIT!$EB:$EB,Analysis!$C$13,Tunisia_ESPRIT!$EB:$EB,Analysis!$C$14,Tunisia_ESPRIT!$EH:$EH,Analysis!$C$15)</f>
        <v>7</v>
      </c>
      <c r="F347" s="21">
        <f>SUM(D347:E347)</f>
        <v>56</v>
      </c>
      <c r="H347" s="7"/>
      <c r="I347" s="5"/>
      <c r="J347" s="7"/>
      <c r="K347" s="5"/>
      <c r="L347" s="7"/>
      <c r="S347" s="5"/>
    </row>
    <row r="348" spans="2:19" x14ac:dyDescent="0.3">
      <c r="B348" s="33" t="s">
        <v>256</v>
      </c>
      <c r="D348" s="21">
        <f>COUNTIFS(Tunisia_ESPRIT!$CN:$CN,Analysis!$B348,Tunisia_ESPRIT!$DZ:$DZ,Analysis!D$31,Tunisia_ESPRIT!$EA:$EA,Analysis!$C$12,Tunisia_ESPRIT!$EB:$EB,Analysis!$C$13,Tunisia_ESPRIT!$EB:$EB,Analysis!$C$14,Tunisia_ESPRIT!$EH:$EH,Analysis!$C$15)</f>
        <v>78</v>
      </c>
      <c r="E348" s="21">
        <f>COUNTIFS(Tunisia_ESPRIT!$CN:$CN,Analysis!$B348,Tunisia_ESPRIT!$DZ:$DZ,Analysis!E$31,Tunisia_ESPRIT!$EA:$EA,Analysis!$C$12,Tunisia_ESPRIT!$EB:$EB,Analysis!$C$13,Tunisia_ESPRIT!$EB:$EB,Analysis!$C$14,Tunisia_ESPRIT!$EH:$EH,Analysis!$C$15)</f>
        <v>9</v>
      </c>
      <c r="F348" s="21">
        <f>SUM(D348:E348)</f>
        <v>87</v>
      </c>
      <c r="H348" s="7"/>
      <c r="I348" s="5"/>
      <c r="J348" s="7"/>
      <c r="K348" s="5"/>
      <c r="L348" s="7"/>
      <c r="S348" s="5"/>
    </row>
    <row r="349" spans="2:19" x14ac:dyDescent="0.3">
      <c r="B349" s="33" t="s">
        <v>281</v>
      </c>
      <c r="D349" s="21">
        <f>COUNTIFS(Tunisia_ESPRIT!$CN:$CN,Analysis!$B349,Tunisia_ESPRIT!$DZ:$DZ,Analysis!D$31,Tunisia_ESPRIT!$EA:$EA,Analysis!$C$12,Tunisia_ESPRIT!$EB:$EB,Analysis!$C$13,Tunisia_ESPRIT!$EB:$EB,Analysis!$C$14,Tunisia_ESPRIT!$EH:$EH,Analysis!$C$15)</f>
        <v>59</v>
      </c>
      <c r="E349" s="21">
        <f>COUNTIFS(Tunisia_ESPRIT!$CN:$CN,Analysis!$B349,Tunisia_ESPRIT!$DZ:$DZ,Analysis!E$31,Tunisia_ESPRIT!$EA:$EA,Analysis!$C$12,Tunisia_ESPRIT!$EB:$EB,Analysis!$C$13,Tunisia_ESPRIT!$EB:$EB,Analysis!$C$14,Tunisia_ESPRIT!$EH:$EH,Analysis!$C$15)</f>
        <v>9</v>
      </c>
      <c r="F349" s="21">
        <f>SUM(D349:E349)</f>
        <v>68</v>
      </c>
      <c r="H349" s="7"/>
      <c r="I349" s="5"/>
      <c r="J349" s="7"/>
      <c r="K349" s="5"/>
      <c r="L349" s="7"/>
      <c r="S349" s="5"/>
    </row>
    <row r="350" spans="2:19" x14ac:dyDescent="0.3">
      <c r="B350" s="34" t="s">
        <v>686</v>
      </c>
      <c r="D350" s="23">
        <f t="shared" ref="D350:F350" si="61">SUM(D347:D349)</f>
        <v>186</v>
      </c>
      <c r="E350" s="23">
        <f t="shared" si="61"/>
        <v>25</v>
      </c>
      <c r="F350" s="23">
        <f t="shared" si="61"/>
        <v>211</v>
      </c>
      <c r="H350" s="6"/>
      <c r="I350" s="5"/>
      <c r="J350" s="6"/>
      <c r="K350" s="5"/>
      <c r="L350" s="6"/>
    </row>
    <row r="351" spans="2:19" x14ac:dyDescent="0.3">
      <c r="H351" s="5"/>
      <c r="I351" s="5"/>
      <c r="J351" s="5"/>
      <c r="K351" s="5"/>
      <c r="L351" s="5"/>
    </row>
    <row r="352" spans="2:19" x14ac:dyDescent="0.3">
      <c r="B352" s="4" t="s">
        <v>1070</v>
      </c>
      <c r="D352" s="29">
        <f t="shared" ref="D352:F352" si="62">D347/D350</f>
        <v>0.26344086021505375</v>
      </c>
      <c r="E352" s="29">
        <f t="shared" si="62"/>
        <v>0.28000000000000003</v>
      </c>
      <c r="F352" s="29">
        <f t="shared" si="62"/>
        <v>0.26540284360189575</v>
      </c>
      <c r="H352" s="139"/>
      <c r="I352" s="5"/>
      <c r="J352" s="139"/>
      <c r="K352" s="5"/>
      <c r="L352" s="139"/>
    </row>
    <row r="353" spans="1:40" x14ac:dyDescent="0.3">
      <c r="H353" s="5"/>
      <c r="I353" s="5"/>
      <c r="J353" s="5"/>
      <c r="K353" s="5"/>
      <c r="L353" s="5"/>
    </row>
    <row r="354" spans="1:40" x14ac:dyDescent="0.3">
      <c r="B354" t="s">
        <v>1071</v>
      </c>
      <c r="H354" s="5"/>
      <c r="I354" s="5"/>
      <c r="J354" s="5"/>
      <c r="K354" s="5"/>
      <c r="L354" s="5"/>
    </row>
    <row r="355" spans="1:40" x14ac:dyDescent="0.3">
      <c r="B355" s="35"/>
      <c r="D355" s="20"/>
      <c r="H355" s="5"/>
      <c r="I355" s="5"/>
      <c r="J355" s="5"/>
      <c r="K355" s="5"/>
      <c r="L355" s="5"/>
    </row>
    <row r="356" spans="1:40" x14ac:dyDescent="0.3">
      <c r="D356" s="26" t="s">
        <v>8366</v>
      </c>
      <c r="E356" s="26" t="s">
        <v>8365</v>
      </c>
      <c r="F356" s="26" t="s">
        <v>686</v>
      </c>
      <c r="H356" s="69"/>
      <c r="I356" s="5"/>
      <c r="J356" s="69"/>
      <c r="K356" s="5"/>
      <c r="L356" s="69"/>
    </row>
    <row r="357" spans="1:40" x14ac:dyDescent="0.3">
      <c r="B357" s="30" t="s">
        <v>261</v>
      </c>
      <c r="D357" s="21">
        <f>COUNTIFS(Tunisia_ESPRIT!$CO:$CO,Analysis!$B357,Tunisia_ESPRIT!$DZ:$DZ,Analysis!D$31,Tunisia_ESPRIT!$EA:$EA,Analysis!$C$12,Tunisia_ESPRIT!$EB:$EB,Analysis!$C$13,Tunisia_ESPRIT!$EB:$EB,Analysis!$C$14,Tunisia_ESPRIT!$EH:$EH,Analysis!$C$15)</f>
        <v>70</v>
      </c>
      <c r="E357" s="21">
        <f>COUNTIFS(Tunisia_ESPRIT!$CO:$CO,Analysis!$B357,Tunisia_ESPRIT!$DZ:$DZ,Analysis!E$31,Tunisia_ESPRIT!$EA:$EA,Analysis!$C$12,Tunisia_ESPRIT!$EB:$EB,Analysis!$C$13,Tunisia_ESPRIT!$EB:$EB,Analysis!$C$14,Tunisia_ESPRIT!$EH:$EH,Analysis!$C$15)</f>
        <v>4</v>
      </c>
      <c r="F357" s="21">
        <f>SUM(D357:E357)</f>
        <v>74</v>
      </c>
      <c r="H357" s="7"/>
      <c r="I357" s="5"/>
      <c r="J357" s="7"/>
      <c r="K357" s="5"/>
      <c r="L357" s="7"/>
    </row>
    <row r="358" spans="1:40" x14ac:dyDescent="0.3">
      <c r="B358" s="30" t="s">
        <v>278</v>
      </c>
      <c r="D358" s="21">
        <f>COUNTIFS(Tunisia_ESPRIT!$CO:$CO,Analysis!$B358,Tunisia_ESPRIT!$DZ:$DZ,Analysis!D$31,Tunisia_ESPRIT!$EA:$EA,Analysis!$C$12,Tunisia_ESPRIT!$EB:$EB,Analysis!$C$13,Tunisia_ESPRIT!$EB:$EB,Analysis!$C$14,Tunisia_ESPRIT!$EH:$EH,Analysis!$C$15)</f>
        <v>68</v>
      </c>
      <c r="E358" s="21">
        <f>COUNTIFS(Tunisia_ESPRIT!$CO:$CO,Analysis!$B358,Tunisia_ESPRIT!$DZ:$DZ,Analysis!E$31,Tunisia_ESPRIT!$EA:$EA,Analysis!$C$12,Tunisia_ESPRIT!$EB:$EB,Analysis!$C$13,Tunisia_ESPRIT!$EB:$EB,Analysis!$C$14,Tunisia_ESPRIT!$EH:$EH,Analysis!$C$15)</f>
        <v>11</v>
      </c>
      <c r="F358" s="21">
        <f>SUM(D358:E358)</f>
        <v>79</v>
      </c>
      <c r="H358" s="7"/>
      <c r="I358" s="5"/>
      <c r="J358" s="7"/>
      <c r="K358" s="5"/>
      <c r="L358" s="7"/>
    </row>
    <row r="359" spans="1:40" x14ac:dyDescent="0.3">
      <c r="B359" s="36" t="s">
        <v>686</v>
      </c>
      <c r="D359" s="23">
        <f t="shared" ref="D359:F359" si="63">SUM(D357:D358)</f>
        <v>138</v>
      </c>
      <c r="E359" s="23">
        <f t="shared" si="63"/>
        <v>15</v>
      </c>
      <c r="F359" s="23">
        <f t="shared" si="63"/>
        <v>153</v>
      </c>
      <c r="H359" s="6"/>
      <c r="I359" s="5"/>
      <c r="J359" s="6"/>
      <c r="K359" s="5"/>
      <c r="L359" s="6"/>
    </row>
    <row r="360" spans="1:40" x14ac:dyDescent="0.3">
      <c r="B360" s="32"/>
    </row>
    <row r="361" spans="1:40" x14ac:dyDescent="0.3">
      <c r="B361" s="81" t="s">
        <v>1142</v>
      </c>
      <c r="D361" s="29">
        <f t="shared" ref="D361:L361" si="64">IFERROR(D357/D359,"")</f>
        <v>0.50724637681159424</v>
      </c>
      <c r="E361" s="29">
        <f t="shared" si="64"/>
        <v>0.26666666666666666</v>
      </c>
      <c r="F361" s="29">
        <f t="shared" si="64"/>
        <v>0.48366013071895425</v>
      </c>
      <c r="G361" s="29"/>
      <c r="H361" s="29" t="str">
        <f t="shared" si="64"/>
        <v/>
      </c>
      <c r="I361" s="29"/>
      <c r="J361" s="29" t="str">
        <f>IFERROR(J357/J359,"")</f>
        <v/>
      </c>
      <c r="K361" s="29"/>
      <c r="L361" s="29" t="str">
        <f t="shared" si="64"/>
        <v/>
      </c>
    </row>
    <row r="363" spans="1:40" x14ac:dyDescent="0.3">
      <c r="A363" s="10" t="s">
        <v>675</v>
      </c>
      <c r="B363" s="10" t="s">
        <v>784</v>
      </c>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row>
    <row r="364" spans="1:40" x14ac:dyDescent="0.3">
      <c r="A364" s="8"/>
      <c r="B364" s="8"/>
    </row>
    <row r="365" spans="1:40" x14ac:dyDescent="0.3">
      <c r="B365" s="13" t="s">
        <v>6108</v>
      </c>
    </row>
    <row r="366" spans="1:40" x14ac:dyDescent="0.3">
      <c r="D366" s="19"/>
      <c r="G366" s="13" t="s">
        <v>1514</v>
      </c>
      <c r="N366" s="37"/>
      <c r="O366" s="26" t="s">
        <v>676</v>
      </c>
      <c r="R366" s="20"/>
      <c r="S366" s="26" t="s">
        <v>785</v>
      </c>
      <c r="Z366" s="8"/>
      <c r="AA366" s="8" t="s">
        <v>786</v>
      </c>
      <c r="AH366" s="37"/>
      <c r="AI366" s="26" t="s">
        <v>676</v>
      </c>
      <c r="AL366" s="37"/>
      <c r="AM366" s="26" t="s">
        <v>785</v>
      </c>
    </row>
    <row r="367" spans="1:40" ht="36.450000000000003" customHeight="1" x14ac:dyDescent="0.3">
      <c r="B367" s="2" t="s">
        <v>6109</v>
      </c>
      <c r="D367" s="26" t="s">
        <v>8366</v>
      </c>
      <c r="E367" s="26" t="s">
        <v>8366</v>
      </c>
      <c r="F367" s="26" t="s">
        <v>8366</v>
      </c>
      <c r="G367" s="26" t="s">
        <v>8365</v>
      </c>
      <c r="H367" s="26" t="s">
        <v>8365</v>
      </c>
      <c r="I367" s="26" t="s">
        <v>8365</v>
      </c>
      <c r="J367" s="8" t="s">
        <v>1051</v>
      </c>
      <c r="K367" s="8" t="s">
        <v>1051</v>
      </c>
      <c r="L367" s="8" t="s">
        <v>1051</v>
      </c>
      <c r="N367" s="26" t="s">
        <v>8366</v>
      </c>
      <c r="O367" s="26" t="s">
        <v>8365</v>
      </c>
      <c r="P367" s="8" t="s">
        <v>1051</v>
      </c>
      <c r="R367" s="26" t="s">
        <v>8366</v>
      </c>
      <c r="S367" s="26" t="s">
        <v>8365</v>
      </c>
      <c r="T367" s="8" t="s">
        <v>1051</v>
      </c>
      <c r="V367" s="13" t="s">
        <v>787</v>
      </c>
      <c r="X367" s="26" t="s">
        <v>687</v>
      </c>
      <c r="Y367" s="26"/>
      <c r="Z367" s="26" t="s">
        <v>788</v>
      </c>
      <c r="AH367" s="26" t="s">
        <v>8366</v>
      </c>
      <c r="AI367" s="26" t="s">
        <v>8365</v>
      </c>
      <c r="AJ367" s="8" t="s">
        <v>1051</v>
      </c>
      <c r="AL367" s="26" t="s">
        <v>8366</v>
      </c>
      <c r="AM367" s="26" t="s">
        <v>8365</v>
      </c>
      <c r="AN367" s="8" t="s">
        <v>1051</v>
      </c>
    </row>
    <row r="368" spans="1:40" x14ac:dyDescent="0.3">
      <c r="C368" s="38" t="s">
        <v>687</v>
      </c>
      <c r="D368" s="26">
        <v>1</v>
      </c>
      <c r="E368" s="26">
        <v>2</v>
      </c>
      <c r="F368" s="26">
        <v>3</v>
      </c>
      <c r="G368" s="26">
        <v>1</v>
      </c>
      <c r="H368" s="26">
        <v>2</v>
      </c>
      <c r="I368" s="26">
        <v>3</v>
      </c>
      <c r="J368" s="26">
        <v>1</v>
      </c>
      <c r="K368" s="26">
        <v>2</v>
      </c>
      <c r="L368" s="26">
        <v>3</v>
      </c>
      <c r="N368" s="9"/>
      <c r="O368" s="9"/>
      <c r="P368" s="9"/>
      <c r="AH368" s="9"/>
      <c r="AI368" s="9"/>
      <c r="AJ368" s="9"/>
    </row>
    <row r="369" spans="2:40" ht="15.6" x14ac:dyDescent="0.3">
      <c r="B369" s="40" t="s">
        <v>789</v>
      </c>
      <c r="D369" s="21">
        <f>COUNTIFS(Tunisia_ESPRIT!$AU:$AU,Analysis!D$368,Tunisia_ESPRIT!$DZ:$DZ,Analysis!D$367,Tunisia_ESPRIT!$EA:$EA,Analysis!$C$12,Tunisia_ESPRIT!$EB:$EB,Analysis!$C$13,Tunisia_ESPRIT!$EB:$EB,Analysis!$C$14,Tunisia_ESPRIT!$EH:$EH,Analysis!$C$15)</f>
        <v>36</v>
      </c>
      <c r="E369" s="21">
        <f>COUNTIFS(Tunisia_ESPRIT!$AU:$AU,Analysis!E$368,Tunisia_ESPRIT!$DZ:$DZ,Analysis!E$367,Tunisia_ESPRIT!$EA:$EA,Analysis!$C$12,Tunisia_ESPRIT!$EB:$EB,Analysis!$C$13,Tunisia_ESPRIT!$EB:$EB,Analysis!$C$14,Tunisia_ESPRIT!$EH:$EH,Analysis!$C$15)</f>
        <v>24</v>
      </c>
      <c r="F369" s="21">
        <f>COUNTIFS(Tunisia_ESPRIT!$AU:$AU,Analysis!F$368,Tunisia_ESPRIT!$DZ:$DZ,Analysis!F$367,Tunisia_ESPRIT!$EA:$EA,Analysis!$C$12,Tunisia_ESPRIT!$EB:$EB,Analysis!$C$13,Tunisia_ESPRIT!$EB:$EB,Analysis!$C$14,Tunisia_ESPRIT!$EH:$EH,Analysis!$C$15)</f>
        <v>34</v>
      </c>
      <c r="G369" s="21">
        <f>COUNTIFS(Tunisia_ESPRIT!$AU:$AU,Analysis!G$368,Tunisia_ESPRIT!$DZ:$DZ,Analysis!G$367,Tunisia_ESPRIT!$EA:$EA,Analysis!$C$12,Tunisia_ESPRIT!$EB:$EB,Analysis!$C$13,Tunisia_ESPRIT!$EB:$EB,Analysis!$C$14,Tunisia_ESPRIT!$EH:$EH,Analysis!$C$15)</f>
        <v>6</v>
      </c>
      <c r="H369" s="21">
        <f>COUNTIFS(Tunisia_ESPRIT!$AU:$AU,Analysis!H$368,Tunisia_ESPRIT!$DZ:$DZ,Analysis!H$367,Tunisia_ESPRIT!$EA:$EA,Analysis!$C$12,Tunisia_ESPRIT!$EB:$EB,Analysis!$C$13,Tunisia_ESPRIT!$EB:$EB,Analysis!$C$14,Tunisia_ESPRIT!$EH:$EH,Analysis!$C$15)</f>
        <v>7</v>
      </c>
      <c r="I369" s="21">
        <f>COUNTIFS(Tunisia_ESPRIT!$AU:$AU,Analysis!I$368,Tunisia_ESPRIT!$DZ:$DZ,Analysis!I$367,Tunisia_ESPRIT!$EA:$EA,Analysis!$C$12,Tunisia_ESPRIT!$EB:$EB,Analysis!$C$13,Tunisia_ESPRIT!$EB:$EB,Analysis!$C$14,Tunisia_ESPRIT!$EH:$EH,Analysis!$C$15)</f>
        <v>3</v>
      </c>
      <c r="J369" s="21">
        <f>COUNTIFS(Tunisia_ESPRIT!$AU:$AU,Analysis!J$368,Tunisia_ESPRIT!$EA:$EA,Analysis!$C$12,Tunisia_ESPRIT!$EB:$EB,Analysis!$C$13,Tunisia_ESPRIT!$EB:$EB,Analysis!$C$14,Tunisia_ESPRIT!$EH:$EH,Analysis!$C$15)</f>
        <v>42</v>
      </c>
      <c r="K369" s="21">
        <f>COUNTIFS(Tunisia_ESPRIT!$AU:$AU,Analysis!K$368,Tunisia_ESPRIT!$EA:$EA,Analysis!$C$12,Tunisia_ESPRIT!$EB:$EB,Analysis!$C$13,Tunisia_ESPRIT!$EB:$EB,Analysis!$C$14,Tunisia_ESPRIT!$EH:$EH,Analysis!$C$15)</f>
        <v>31</v>
      </c>
      <c r="L369" s="21">
        <f>COUNTIFS(Tunisia_ESPRIT!$AU:$AU,Analysis!L$368,Tunisia_ESPRIT!$EA:$EA,Analysis!$C$12,Tunisia_ESPRIT!$EB:$EB,Analysis!$C$13,Tunisia_ESPRIT!$EB:$EB,Analysis!$C$14,Tunisia_ESPRIT!$EH:$EH,Analysis!$C$15)</f>
        <v>37</v>
      </c>
      <c r="N369" s="21">
        <f>D369*3+E369*2+F369*1</f>
        <v>190</v>
      </c>
      <c r="O369" s="21">
        <f>G369*3+H369*2+I369*1</f>
        <v>35</v>
      </c>
      <c r="P369" s="21">
        <f>J369*3+K369*2+L369*1</f>
        <v>225</v>
      </c>
      <c r="R369" s="56">
        <f>AVERAGEIFS(Tunisia_ESPRIT!$BJ:$BJ,Tunisia_ESPRIT!$DZ:$DZ,Analysis!R$367,Tunisia_ESPRIT!$EA:$EA,Analysis!$C$12,Tunisia_ESPRIT!$EB:$EB,Analysis!$C$13,Tunisia_ESPRIT!$EB:$EB,Analysis!$C$14,Tunisia_ESPRIT!$EH:$EH,Analysis!$C$15)</f>
        <v>5.2738095238095237</v>
      </c>
      <c r="S369" s="56">
        <f>AVERAGEIFS(Tunisia_ESPRIT!$BJ:$BJ,Tunisia_ESPRIT!$DZ:$DZ,Analysis!S$367,Tunisia_ESPRIT!$EA:$EA,Analysis!$C$12,Tunisia_ESPRIT!$EB:$EB,Analysis!$C$13,Tunisia_ESPRIT!$EB:$EB,Analysis!$C$14,Tunisia_ESPRIT!$EH:$EH,Analysis!$C$15)</f>
        <v>5.5</v>
      </c>
      <c r="T369" s="56">
        <f>AVERAGEIFS(Tunisia_ESPRIT!$BJ:$BJ,Tunisia_ESPRIT!$EA:$EA,Analysis!$C$12,Tunisia_ESPRIT!$EB:$EB,Analysis!$C$13,Tunisia_ESPRIT!$EB:$EB,Analysis!$C$14,Tunisia_ESPRIT!$EH:$EH,Analysis!$C$15)</f>
        <v>5.3061224489795915</v>
      </c>
      <c r="X369" s="4">
        <f>RANK(P369,$P$369:$P$381,0)+COUNTIF($P$369:P369,P369)-1</f>
        <v>3</v>
      </c>
      <c r="Z369" s="4">
        <v>1</v>
      </c>
      <c r="AA369" s="4" t="str">
        <f t="shared" ref="AA369:AA381" si="65">INDEX($B$369:$B$381,MATCH($Z369,$X$369:$X$381,0))</f>
        <v>Overall reputation of the institution</v>
      </c>
      <c r="AH369" s="21">
        <f t="shared" ref="AH369:AH381" si="66">INDEX(N$369:N$382,MATCH($AA369,$B$369:$B$382,0))</f>
        <v>342</v>
      </c>
      <c r="AI369" s="21">
        <f t="shared" ref="AI369:AI381" si="67">INDEX(O$369:O$382,MATCH($AA369,$B$369:$B$382,0))</f>
        <v>42</v>
      </c>
      <c r="AJ369" s="21">
        <f t="shared" ref="AJ369:AJ381" si="68">INDEX(P$369:P$382,MATCH($AA369,$B$369:$B$382,0))</f>
        <v>384</v>
      </c>
      <c r="AL369" s="39">
        <f t="shared" ref="AL369:AL381" si="69">INDEX(R$369:R$382,MATCH($AA369,$B$369:$B$382,0))</f>
        <v>5.1893939393939394</v>
      </c>
      <c r="AM369" s="39">
        <f t="shared" ref="AM369:AM381" si="70">INDEX(S$369:S$382,MATCH($AA369,$B$369:$B$382,0))</f>
        <v>5.9230769230769234</v>
      </c>
      <c r="AN369" s="39">
        <f t="shared" ref="AN369:AN381" si="71">INDEX(T$369:T$382,MATCH($AA369,$B$369:$B$382,0))</f>
        <v>5.2551724137931037</v>
      </c>
    </row>
    <row r="370" spans="2:40" ht="15.6" x14ac:dyDescent="0.3">
      <c r="B370" s="40" t="s">
        <v>790</v>
      </c>
      <c r="D370" s="21">
        <f>COUNTIFS(Tunisia_ESPRIT!$AV:$AV,Analysis!D$368,Tunisia_ESPRIT!$DZ:$DZ,Analysis!D$367,Tunisia_ESPRIT!$EA:$EA,Analysis!$C$12,Tunisia_ESPRIT!$EB:$EB,Analysis!$C$13,Tunisia_ESPRIT!$EB:$EB,Analysis!$C$14,Tunisia_ESPRIT!$EH:$EH,Analysis!$C$15)</f>
        <v>28</v>
      </c>
      <c r="E370" s="21">
        <f>COUNTIFS(Tunisia_ESPRIT!$AV:$AV,Analysis!E$368,Tunisia_ESPRIT!$DZ:$DZ,Analysis!E$367,Tunisia_ESPRIT!$EA:$EA,Analysis!$C$12,Tunisia_ESPRIT!$EB:$EB,Analysis!$C$13,Tunisia_ESPRIT!$EB:$EB,Analysis!$C$14,Tunisia_ESPRIT!$EH:$EH,Analysis!$C$15)</f>
        <v>48</v>
      </c>
      <c r="F370" s="21">
        <f>COUNTIFS(Tunisia_ESPRIT!$AV:$AV,Analysis!F$368,Tunisia_ESPRIT!$DZ:$DZ,Analysis!F$367,Tunisia_ESPRIT!$EA:$EA,Analysis!$C$12,Tunisia_ESPRIT!$EB:$EB,Analysis!$C$13,Tunisia_ESPRIT!$EB:$EB,Analysis!$C$14,Tunisia_ESPRIT!$EH:$EH,Analysis!$C$15)</f>
        <v>30</v>
      </c>
      <c r="G370" s="21">
        <f>COUNTIFS(Tunisia_ESPRIT!$AV:$AV,Analysis!G$368,Tunisia_ESPRIT!$DZ:$DZ,Analysis!G$367,Tunisia_ESPRIT!$EA:$EA,Analysis!$C$12,Tunisia_ESPRIT!$EB:$EB,Analysis!$C$13,Tunisia_ESPRIT!$EB:$EB,Analysis!$C$14,Tunisia_ESPRIT!$EH:$EH,Analysis!$C$15)</f>
        <v>5</v>
      </c>
      <c r="H370" s="21">
        <f>COUNTIFS(Tunisia_ESPRIT!$AV:$AV,Analysis!H$368,Tunisia_ESPRIT!$DZ:$DZ,Analysis!H$367,Tunisia_ESPRIT!$EA:$EA,Analysis!$C$12,Tunisia_ESPRIT!$EB:$EB,Analysis!$C$13,Tunisia_ESPRIT!$EB:$EB,Analysis!$C$14,Tunisia_ESPRIT!$EH:$EH,Analysis!$C$15)</f>
        <v>1</v>
      </c>
      <c r="I370" s="21">
        <f>COUNTIFS(Tunisia_ESPRIT!$AV:$AV,Analysis!I$368,Tunisia_ESPRIT!$DZ:$DZ,Analysis!I$367,Tunisia_ESPRIT!$EA:$EA,Analysis!$C$12,Tunisia_ESPRIT!$EB:$EB,Analysis!$C$13,Tunisia_ESPRIT!$EB:$EB,Analysis!$C$14,Tunisia_ESPRIT!$EH:$EH,Analysis!$C$15)</f>
        <v>7</v>
      </c>
      <c r="J370" s="21">
        <f>COUNTIFS(Tunisia_ESPRIT!$AV:$AV,Analysis!J$368,Tunisia_ESPRIT!$EA:$EA,Analysis!$C$12,Tunisia_ESPRIT!$EB:$EB,Analysis!$C$13,Tunisia_ESPRIT!$EB:$EB,Analysis!$C$14,Tunisia_ESPRIT!$EH:$EH,Analysis!$C$15)</f>
        <v>33</v>
      </c>
      <c r="K370" s="21">
        <f>COUNTIFS(Tunisia_ESPRIT!$AV:$AV,Analysis!K$368,Tunisia_ESPRIT!$EA:$EA,Analysis!$C$12,Tunisia_ESPRIT!$EB:$EB,Analysis!$C$13,Tunisia_ESPRIT!$EB:$EB,Analysis!$C$14,Tunisia_ESPRIT!$EH:$EH,Analysis!$C$15)</f>
        <v>49</v>
      </c>
      <c r="L370" s="21">
        <f>COUNTIFS(Tunisia_ESPRIT!$AV:$AV,Analysis!L$368,Tunisia_ESPRIT!$EA:$EA,Analysis!$C$12,Tunisia_ESPRIT!$EB:$EB,Analysis!$C$13,Tunisia_ESPRIT!$EB:$EB,Analysis!$C$14,Tunisia_ESPRIT!$EH:$EH,Analysis!$C$15)</f>
        <v>37</v>
      </c>
      <c r="N370" s="21">
        <f t="shared" ref="N370:N381" si="72">D370*3+E370*2+F370*1</f>
        <v>210</v>
      </c>
      <c r="O370" s="21">
        <f t="shared" ref="O370:O381" si="73">G370*3+H370*2+I370*1</f>
        <v>24</v>
      </c>
      <c r="P370" s="21">
        <f t="shared" ref="P370:P381" si="74">J370*3+K370*2+L370*1</f>
        <v>234</v>
      </c>
      <c r="R370" s="56">
        <f>AVERAGEIFS(Tunisia_ESPRIT!$BK:$BK,Tunisia_ESPRIT!$DZ:$DZ,Analysis!R$367,Tunisia_ESPRIT!$EA:$EA,Analysis!$C$12,Tunisia_ESPRIT!$EB:$EB,Analysis!$C$13,Tunisia_ESPRIT!$EB:$EB,Analysis!$C$14,Tunisia_ESPRIT!$EH:$EH,Analysis!$C$15)</f>
        <v>4.1195652173913047</v>
      </c>
      <c r="S370" s="56">
        <f>AVERAGEIFS(Tunisia_ESPRIT!$BK:$BK,Tunisia_ESPRIT!$DZ:$DZ,Analysis!S$367,Tunisia_ESPRIT!$EA:$EA,Analysis!$C$12,Tunisia_ESPRIT!$EB:$EB,Analysis!$C$13,Tunisia_ESPRIT!$EB:$EB,Analysis!$C$14,Tunisia_ESPRIT!$EH:$EH,Analysis!$C$15)</f>
        <v>3.6363636363636362</v>
      </c>
      <c r="T370" s="56">
        <f>AVERAGEIFS(Tunisia_ESPRIT!$BK:$BK,Tunisia_ESPRIT!$EA:$EA,Analysis!$C$12,Tunisia_ESPRIT!$EB:$EB,Analysis!$C$13,Tunisia_ESPRIT!$EB:$EB,Analysis!$C$14,Tunisia_ESPRIT!$EH:$EH,Analysis!$C$15)</f>
        <v>4.0679611650485441</v>
      </c>
      <c r="X370" s="4">
        <f>RANK(P370,$P$369:$P$381,0)+COUNTIF($P$369:P370,P370)-1</f>
        <v>2</v>
      </c>
      <c r="Z370" s="4">
        <f>Z369+1</f>
        <v>2</v>
      </c>
      <c r="AA370" s="4" t="str">
        <f t="shared" si="65"/>
        <v xml:space="preserve">Job opportunities after graduation </v>
      </c>
      <c r="AH370" s="21">
        <f t="shared" si="66"/>
        <v>210</v>
      </c>
      <c r="AI370" s="21">
        <f t="shared" si="67"/>
        <v>24</v>
      </c>
      <c r="AJ370" s="21">
        <f t="shared" si="68"/>
        <v>234</v>
      </c>
      <c r="AL370" s="39">
        <f t="shared" si="69"/>
        <v>4.1195652173913047</v>
      </c>
      <c r="AM370" s="39">
        <f t="shared" si="70"/>
        <v>3.6363636363636362</v>
      </c>
      <c r="AN370" s="39">
        <f t="shared" si="71"/>
        <v>4.0679611650485441</v>
      </c>
    </row>
    <row r="371" spans="2:40" ht="15.6" x14ac:dyDescent="0.3">
      <c r="B371" s="40" t="s">
        <v>1077</v>
      </c>
      <c r="D371" s="21">
        <f>COUNTIFS(Tunisia_ESPRIT!$AW:$AW,Analysis!D$368,Tunisia_ESPRIT!$DZ:$DZ,Analysis!D$367,Tunisia_ESPRIT!$EA:$EA,Analysis!$C$12,Tunisia_ESPRIT!$EB:$EB,Analysis!$C$13,Tunisia_ESPRIT!$EB:$EB,Analysis!$C$14,Tunisia_ESPRIT!$EH:$EH,Analysis!$C$15)</f>
        <v>5</v>
      </c>
      <c r="E371" s="21">
        <f>COUNTIFS(Tunisia_ESPRIT!$AW:$AW,Analysis!E$368,Tunisia_ESPRIT!$DZ:$DZ,Analysis!E$367,Tunisia_ESPRIT!$EA:$EA,Analysis!$C$12,Tunisia_ESPRIT!$EB:$EB,Analysis!$C$13,Tunisia_ESPRIT!$EB:$EB,Analysis!$C$14,Tunisia_ESPRIT!$EH:$EH,Analysis!$C$15)</f>
        <v>7</v>
      </c>
      <c r="F371" s="21">
        <f>COUNTIFS(Tunisia_ESPRIT!$AW:$AW,Analysis!F$368,Tunisia_ESPRIT!$DZ:$DZ,Analysis!F$367,Tunisia_ESPRIT!$EA:$EA,Analysis!$C$12,Tunisia_ESPRIT!$EB:$EB,Analysis!$C$13,Tunisia_ESPRIT!$EB:$EB,Analysis!$C$14,Tunisia_ESPRIT!$EH:$EH,Analysis!$C$15)</f>
        <v>3</v>
      </c>
      <c r="G371" s="21">
        <f>COUNTIFS(Tunisia_ESPRIT!$AW:$AW,Analysis!G$368,Tunisia_ESPRIT!$DZ:$DZ,Analysis!G$367,Tunisia_ESPRIT!$EA:$EA,Analysis!$C$12,Tunisia_ESPRIT!$EB:$EB,Analysis!$C$13,Tunisia_ESPRIT!$EB:$EB,Analysis!$C$14,Tunisia_ESPRIT!$EH:$EH,Analysis!$C$15)</f>
        <v>1</v>
      </c>
      <c r="H371" s="21">
        <f>COUNTIFS(Tunisia_ESPRIT!$AW:$AW,Analysis!H$368,Tunisia_ESPRIT!$DZ:$DZ,Analysis!H$367,Tunisia_ESPRIT!$EA:$EA,Analysis!$C$12,Tunisia_ESPRIT!$EB:$EB,Analysis!$C$13,Tunisia_ESPRIT!$EB:$EB,Analysis!$C$14,Tunisia_ESPRIT!$EH:$EH,Analysis!$C$15)</f>
        <v>1</v>
      </c>
      <c r="I371" s="21">
        <f>COUNTIFS(Tunisia_ESPRIT!$AW:$AW,Analysis!I$368,Tunisia_ESPRIT!$DZ:$DZ,Analysis!I$367,Tunisia_ESPRIT!$EA:$EA,Analysis!$C$12,Tunisia_ESPRIT!$EB:$EB,Analysis!$C$13,Tunisia_ESPRIT!$EB:$EB,Analysis!$C$14,Tunisia_ESPRIT!$EH:$EH,Analysis!$C$15)</f>
        <v>3</v>
      </c>
      <c r="J371" s="21">
        <f>COUNTIFS(Tunisia_ESPRIT!$AW:$AW,Analysis!J$368,Tunisia_ESPRIT!$EA:$EA,Analysis!$C$12,Tunisia_ESPRIT!$EB:$EB,Analysis!$C$13,Tunisia_ESPRIT!$EB:$EB,Analysis!$C$14,Tunisia_ESPRIT!$EH:$EH,Analysis!$C$15)</f>
        <v>6</v>
      </c>
      <c r="K371" s="21">
        <f>COUNTIFS(Tunisia_ESPRIT!$AW:$AW,Analysis!K$368,Tunisia_ESPRIT!$EA:$EA,Analysis!$C$12,Tunisia_ESPRIT!$EB:$EB,Analysis!$C$13,Tunisia_ESPRIT!$EB:$EB,Analysis!$C$14,Tunisia_ESPRIT!$EH:$EH,Analysis!$C$15)</f>
        <v>8</v>
      </c>
      <c r="L371" s="21">
        <f>COUNTIFS(Tunisia_ESPRIT!$AW:$AW,Analysis!L$368,Tunisia_ESPRIT!$EA:$EA,Analysis!$C$12,Tunisia_ESPRIT!$EB:$EB,Analysis!$C$13,Tunisia_ESPRIT!$EB:$EB,Analysis!$C$14,Tunisia_ESPRIT!$EH:$EH,Analysis!$C$15)</f>
        <v>6</v>
      </c>
      <c r="N371" s="21">
        <f t="shared" si="72"/>
        <v>32</v>
      </c>
      <c r="O371" s="21">
        <f t="shared" si="73"/>
        <v>8</v>
      </c>
      <c r="P371" s="21">
        <f t="shared" si="74"/>
        <v>40</v>
      </c>
      <c r="R371" s="56">
        <f>AVERAGEIFS(Tunisia_ESPRIT!$BL:$BL,Tunisia_ESPRIT!$DZ:$DZ,Analysis!R$367,Tunisia_ESPRIT!$EA:$EA,Analysis!$C$12,Tunisia_ESPRIT!$EB:$EB,Analysis!$C$13,Tunisia_ESPRIT!$EB:$EB,Analysis!$C$14,Tunisia_ESPRIT!$EH:$EH,Analysis!$C$15)</f>
        <v>4.2307692307692308</v>
      </c>
      <c r="S371" s="56">
        <f>AVERAGEIFS(Tunisia_ESPRIT!$BL:$BL,Tunisia_ESPRIT!$DZ:$DZ,Analysis!S$367,Tunisia_ESPRIT!$EA:$EA,Analysis!$C$12,Tunisia_ESPRIT!$EB:$EB,Analysis!$C$13,Tunisia_ESPRIT!$EB:$EB,Analysis!$C$14,Tunisia_ESPRIT!$EH:$EH,Analysis!$C$15)</f>
        <v>5.2</v>
      </c>
      <c r="T371" s="56">
        <f>AVERAGEIFS(Tunisia_ESPRIT!$BL:$BL,Tunisia_ESPRIT!$EA:$EA,Analysis!$C$12,Tunisia_ESPRIT!$EB:$EB,Analysis!$C$13,Tunisia_ESPRIT!$EB:$EB,Analysis!$C$14,Tunisia_ESPRIT!$EH:$EH,Analysis!$C$15)</f>
        <v>4.5</v>
      </c>
      <c r="X371" s="4">
        <f>RANK(P371,$P$369:$P$381,0)+COUNTIF($P$369:P371,P371)-1</f>
        <v>11</v>
      </c>
      <c r="Z371" s="4">
        <f t="shared" ref="Z371:Z381" si="75">Z370+1</f>
        <v>3</v>
      </c>
      <c r="AA371" s="4" t="str">
        <f t="shared" si="65"/>
        <v>Curricular content of the programme</v>
      </c>
      <c r="AH371" s="21">
        <f t="shared" si="66"/>
        <v>190</v>
      </c>
      <c r="AI371" s="21">
        <f t="shared" si="67"/>
        <v>35</v>
      </c>
      <c r="AJ371" s="21">
        <f t="shared" si="68"/>
        <v>225</v>
      </c>
      <c r="AL371" s="39">
        <f t="shared" si="69"/>
        <v>5.2738095238095237</v>
      </c>
      <c r="AM371" s="39">
        <f t="shared" si="70"/>
        <v>5.5</v>
      </c>
      <c r="AN371" s="39">
        <f t="shared" si="71"/>
        <v>5.3061224489795915</v>
      </c>
    </row>
    <row r="372" spans="2:40" ht="15.6" x14ac:dyDescent="0.3">
      <c r="B372" s="40" t="s">
        <v>1078</v>
      </c>
      <c r="D372" s="21">
        <f>COUNTIFS(Tunisia_ESPRIT!$AX:$AX,Analysis!D$368,Tunisia_ESPRIT!$DZ:$DZ,Analysis!D$367,Tunisia_ESPRIT!$EA:$EA,Analysis!$C$12,Tunisia_ESPRIT!$EB:$EB,Analysis!$C$13,Tunisia_ESPRIT!$EB:$EB,Analysis!$C$14,Tunisia_ESPRIT!$EH:$EH,Analysis!$C$15)</f>
        <v>5</v>
      </c>
      <c r="E372" s="21">
        <f>COUNTIFS(Tunisia_ESPRIT!$AX:$AX,Analysis!E$368,Tunisia_ESPRIT!$DZ:$DZ,Analysis!E$367,Tunisia_ESPRIT!$EA:$EA,Analysis!$C$12,Tunisia_ESPRIT!$EB:$EB,Analysis!$C$13,Tunisia_ESPRIT!$EB:$EB,Analysis!$C$14,Tunisia_ESPRIT!$EH:$EH,Analysis!$C$15)</f>
        <v>1</v>
      </c>
      <c r="F372" s="21">
        <f>COUNTIFS(Tunisia_ESPRIT!$AX:$AX,Analysis!F$368,Tunisia_ESPRIT!$DZ:$DZ,Analysis!F$367,Tunisia_ESPRIT!$EA:$EA,Analysis!$C$12,Tunisia_ESPRIT!$EB:$EB,Analysis!$C$13,Tunisia_ESPRIT!$EB:$EB,Analysis!$C$14,Tunisia_ESPRIT!$EH:$EH,Analysis!$C$15)</f>
        <v>4</v>
      </c>
      <c r="G372" s="21">
        <f>COUNTIFS(Tunisia_ESPRIT!$AX:$AX,Analysis!G$368,Tunisia_ESPRIT!$DZ:$DZ,Analysis!G$367,Tunisia_ESPRIT!$EA:$EA,Analysis!$C$12,Tunisia_ESPRIT!$EB:$EB,Analysis!$C$13,Tunisia_ESPRIT!$EB:$EB,Analysis!$C$14,Tunisia_ESPRIT!$EH:$EH,Analysis!$C$15)</f>
        <v>0</v>
      </c>
      <c r="H372" s="21">
        <f>COUNTIFS(Tunisia_ESPRIT!$AX:$AX,Analysis!H$368,Tunisia_ESPRIT!$DZ:$DZ,Analysis!H$367,Tunisia_ESPRIT!$EA:$EA,Analysis!$C$12,Tunisia_ESPRIT!$EB:$EB,Analysis!$C$13,Tunisia_ESPRIT!$EB:$EB,Analysis!$C$14,Tunisia_ESPRIT!$EH:$EH,Analysis!$C$15)</f>
        <v>1</v>
      </c>
      <c r="I372" s="21">
        <f>COUNTIFS(Tunisia_ESPRIT!$AX:$AX,Analysis!I$368,Tunisia_ESPRIT!$DZ:$DZ,Analysis!I$367,Tunisia_ESPRIT!$EA:$EA,Analysis!$C$12,Tunisia_ESPRIT!$EB:$EB,Analysis!$C$13,Tunisia_ESPRIT!$EB:$EB,Analysis!$C$14,Tunisia_ESPRIT!$EH:$EH,Analysis!$C$15)</f>
        <v>0</v>
      </c>
      <c r="J372" s="21">
        <f>COUNTIFS(Tunisia_ESPRIT!$AX:$AX,Analysis!J$368,Tunisia_ESPRIT!$EA:$EA,Analysis!$C$12,Tunisia_ESPRIT!$EB:$EB,Analysis!$C$13,Tunisia_ESPRIT!$EB:$EB,Analysis!$C$14,Tunisia_ESPRIT!$EH:$EH,Analysis!$C$15)</f>
        <v>5</v>
      </c>
      <c r="K372" s="21">
        <f>COUNTIFS(Tunisia_ESPRIT!$AX:$AX,Analysis!K$368,Tunisia_ESPRIT!$EA:$EA,Analysis!$C$12,Tunisia_ESPRIT!$EB:$EB,Analysis!$C$13,Tunisia_ESPRIT!$EB:$EB,Analysis!$C$14,Tunisia_ESPRIT!$EH:$EH,Analysis!$C$15)</f>
        <v>2</v>
      </c>
      <c r="L372" s="21">
        <f>COUNTIFS(Tunisia_ESPRIT!$AX:$AX,Analysis!L$368,Tunisia_ESPRIT!$EA:$EA,Analysis!$C$12,Tunisia_ESPRIT!$EB:$EB,Analysis!$C$13,Tunisia_ESPRIT!$EB:$EB,Analysis!$C$14,Tunisia_ESPRIT!$EH:$EH,Analysis!$C$15)</f>
        <v>4</v>
      </c>
      <c r="N372" s="21">
        <f t="shared" si="72"/>
        <v>21</v>
      </c>
      <c r="O372" s="21">
        <f t="shared" si="73"/>
        <v>2</v>
      </c>
      <c r="P372" s="21">
        <f t="shared" si="74"/>
        <v>23</v>
      </c>
      <c r="R372" s="56">
        <f>AVERAGEIFS(Tunisia_ESPRIT!$BM:$BM,Tunisia_ESPRIT!$DZ:$DZ,Analysis!R$367,Tunisia_ESPRIT!$EA:$EA,Analysis!$C$12,Tunisia_ESPRIT!$EB:$EB,Analysis!$C$13,Tunisia_ESPRIT!$EB:$EB,Analysis!$C$14,Tunisia_ESPRIT!$EH:$EH,Analysis!$C$15)</f>
        <v>4.5555555555555554</v>
      </c>
      <c r="S372" s="56" t="e">
        <f>AVERAGEIFS(Tunisia_ESPRIT!$BM:$BM,Tunisia_ESPRIT!$DZ:$DZ,Analysis!S$367,Tunisia_ESPRIT!$EA:$EA,Analysis!$C$12,Tunisia_ESPRIT!$EB:$EB,Analysis!$C$13,Tunisia_ESPRIT!$EB:$EB,Analysis!$C$14,Tunisia_ESPRIT!$EH:$EH,Analysis!$C$15)</f>
        <v>#DIV/0!</v>
      </c>
      <c r="T372" s="56">
        <f>AVERAGEIFS(Tunisia_ESPRIT!$BM:$BM,Tunisia_ESPRIT!$EA:$EA,Analysis!$C$12,Tunisia_ESPRIT!$EB:$EB,Analysis!$C$13,Tunisia_ESPRIT!$EB:$EB,Analysis!$C$14,Tunisia_ESPRIT!$EH:$EH,Analysis!$C$15)</f>
        <v>4.5555555555555554</v>
      </c>
      <c r="X372" s="4">
        <f>RANK(P372,$P$369:$P$381,0)+COUNTIF($P$369:P372,P372)-1</f>
        <v>13</v>
      </c>
      <c r="Z372" s="4">
        <f t="shared" si="75"/>
        <v>4</v>
      </c>
      <c r="AA372" s="4" t="str">
        <f t="shared" si="65"/>
        <v>Global mobility</v>
      </c>
      <c r="AH372" s="21">
        <f t="shared" si="66"/>
        <v>101</v>
      </c>
      <c r="AI372" s="21">
        <f t="shared" si="67"/>
        <v>9</v>
      </c>
      <c r="AJ372" s="21">
        <f t="shared" si="68"/>
        <v>110</v>
      </c>
      <c r="AL372" s="39">
        <f t="shared" si="69"/>
        <v>3.7954545454545454</v>
      </c>
      <c r="AM372" s="39">
        <f t="shared" si="70"/>
        <v>2.8333333333333335</v>
      </c>
      <c r="AN372" s="39">
        <f t="shared" si="71"/>
        <v>3.68</v>
      </c>
    </row>
    <row r="373" spans="2:40" ht="15.6" x14ac:dyDescent="0.3">
      <c r="B373" s="40" t="s">
        <v>795</v>
      </c>
      <c r="D373" s="21">
        <f>COUNTIFS(Tunisia_ESPRIT!$AY:$AY,Analysis!D$368,Tunisia_ESPRIT!$DZ:$DZ,Analysis!D$367,Tunisia_ESPRIT!$EA:$EA,Analysis!$C$12,Tunisia_ESPRIT!$EB:$EB,Analysis!$C$13,Tunisia_ESPRIT!$EB:$EB,Analysis!$C$14,Tunisia_ESPRIT!$EH:$EH,Analysis!$C$15)</f>
        <v>5</v>
      </c>
      <c r="E373" s="21">
        <f>COUNTIFS(Tunisia_ESPRIT!$AY:$AY,Analysis!E$368,Tunisia_ESPRIT!$DZ:$DZ,Analysis!E$367,Tunisia_ESPRIT!$EA:$EA,Analysis!$C$12,Tunisia_ESPRIT!$EB:$EB,Analysis!$C$13,Tunisia_ESPRIT!$EB:$EB,Analysis!$C$14,Tunisia_ESPRIT!$EH:$EH,Analysis!$C$15)</f>
        <v>6</v>
      </c>
      <c r="F373" s="21">
        <f>COUNTIFS(Tunisia_ESPRIT!$AY:$AY,Analysis!F$368,Tunisia_ESPRIT!$DZ:$DZ,Analysis!F$367,Tunisia_ESPRIT!$EA:$EA,Analysis!$C$12,Tunisia_ESPRIT!$EB:$EB,Analysis!$C$13,Tunisia_ESPRIT!$EB:$EB,Analysis!$C$14,Tunisia_ESPRIT!$EH:$EH,Analysis!$C$15)</f>
        <v>11</v>
      </c>
      <c r="G373" s="21">
        <f>COUNTIFS(Tunisia_ESPRIT!$AY:$AY,Analysis!G$368,Tunisia_ESPRIT!$DZ:$DZ,Analysis!G$367,Tunisia_ESPRIT!$EA:$EA,Analysis!$C$12,Tunisia_ESPRIT!$EB:$EB,Analysis!$C$13,Tunisia_ESPRIT!$EB:$EB,Analysis!$C$14,Tunisia_ESPRIT!$EH:$EH,Analysis!$C$15)</f>
        <v>1</v>
      </c>
      <c r="H373" s="21">
        <f>COUNTIFS(Tunisia_ESPRIT!$AY:$AY,Analysis!H$368,Tunisia_ESPRIT!$DZ:$DZ,Analysis!H$367,Tunisia_ESPRIT!$EA:$EA,Analysis!$C$12,Tunisia_ESPRIT!$EB:$EB,Analysis!$C$13,Tunisia_ESPRIT!$EB:$EB,Analysis!$C$14,Tunisia_ESPRIT!$EH:$EH,Analysis!$C$15)</f>
        <v>1</v>
      </c>
      <c r="I373" s="21">
        <f>COUNTIFS(Tunisia_ESPRIT!$AY:$AY,Analysis!I$368,Tunisia_ESPRIT!$DZ:$DZ,Analysis!I$367,Tunisia_ESPRIT!$EA:$EA,Analysis!$C$12,Tunisia_ESPRIT!$EB:$EB,Analysis!$C$13,Tunisia_ESPRIT!$EB:$EB,Analysis!$C$14,Tunisia_ESPRIT!$EH:$EH,Analysis!$C$15)</f>
        <v>2</v>
      </c>
      <c r="J373" s="21">
        <f>COUNTIFS(Tunisia_ESPRIT!$AY:$AY,Analysis!J$368,Tunisia_ESPRIT!$EA:$EA,Analysis!$C$12,Tunisia_ESPRIT!$EB:$EB,Analysis!$C$13,Tunisia_ESPRIT!$EB:$EB,Analysis!$C$14,Tunisia_ESPRIT!$EH:$EH,Analysis!$C$15)</f>
        <v>6</v>
      </c>
      <c r="K373" s="21">
        <f>COUNTIFS(Tunisia_ESPRIT!$AY:$AY,Analysis!K$368,Tunisia_ESPRIT!$EA:$EA,Analysis!$C$12,Tunisia_ESPRIT!$EB:$EB,Analysis!$C$13,Tunisia_ESPRIT!$EB:$EB,Analysis!$C$14,Tunisia_ESPRIT!$EH:$EH,Analysis!$C$15)</f>
        <v>7</v>
      </c>
      <c r="L373" s="21">
        <f>COUNTIFS(Tunisia_ESPRIT!$AY:$AY,Analysis!L$368,Tunisia_ESPRIT!$EA:$EA,Analysis!$C$12,Tunisia_ESPRIT!$EB:$EB,Analysis!$C$13,Tunisia_ESPRIT!$EB:$EB,Analysis!$C$14,Tunisia_ESPRIT!$EH:$EH,Analysis!$C$15)</f>
        <v>13</v>
      </c>
      <c r="N373" s="21">
        <f t="shared" si="72"/>
        <v>38</v>
      </c>
      <c r="O373" s="21">
        <f t="shared" si="73"/>
        <v>7</v>
      </c>
      <c r="P373" s="21">
        <f t="shared" si="74"/>
        <v>45</v>
      </c>
      <c r="R373" s="56">
        <f>AVERAGEIFS(Tunisia_ESPRIT!$BN:$BN,Tunisia_ESPRIT!$DZ:$DZ,Analysis!R$367,Tunisia_ESPRIT!$EA:$EA,Analysis!$C$12,Tunisia_ESPRIT!$EB:$EB,Analysis!$C$13,Tunisia_ESPRIT!$EB:$EB,Analysis!$C$14,Tunisia_ESPRIT!$EH:$EH,Analysis!$C$15)</f>
        <v>4.25</v>
      </c>
      <c r="S373" s="56">
        <f>AVERAGEIFS(Tunisia_ESPRIT!$BN:$BN,Tunisia_ESPRIT!$DZ:$DZ,Analysis!S$367,Tunisia_ESPRIT!$EA:$EA,Analysis!$C$12,Tunisia_ESPRIT!$EB:$EB,Analysis!$C$13,Tunisia_ESPRIT!$EB:$EB,Analysis!$C$14,Tunisia_ESPRIT!$EH:$EH,Analysis!$C$15)</f>
        <v>5.5</v>
      </c>
      <c r="T373" s="56">
        <f>AVERAGEIFS(Tunisia_ESPRIT!$BN:$BN,Tunisia_ESPRIT!$EA:$EA,Analysis!$C$12,Tunisia_ESPRIT!$EB:$EB,Analysis!$C$13,Tunisia_ESPRIT!$EB:$EB,Analysis!$C$14,Tunisia_ESPRIT!$EH:$EH,Analysis!$C$15)</f>
        <v>4.458333333333333</v>
      </c>
      <c r="X373" s="4">
        <f>RANK(P373,$P$369:$P$381,0)+COUNTIF($P$369:P373,P373)-1</f>
        <v>9</v>
      </c>
      <c r="Z373" s="4">
        <f t="shared" si="75"/>
        <v>5</v>
      </c>
      <c r="AA373" s="4" t="str">
        <f t="shared" si="65"/>
        <v>Quality of the academic faculty at the institution</v>
      </c>
      <c r="AH373" s="21">
        <f t="shared" si="66"/>
        <v>85</v>
      </c>
      <c r="AI373" s="21">
        <f t="shared" si="67"/>
        <v>16</v>
      </c>
      <c r="AJ373" s="21">
        <f t="shared" si="68"/>
        <v>101</v>
      </c>
      <c r="AL373" s="39">
        <f t="shared" si="69"/>
        <v>4.7727272727272725</v>
      </c>
      <c r="AM373" s="39">
        <f t="shared" si="70"/>
        <v>6.125</v>
      </c>
      <c r="AN373" s="39">
        <f t="shared" si="71"/>
        <v>4.9807692307692308</v>
      </c>
    </row>
    <row r="374" spans="2:40" ht="15.6" x14ac:dyDescent="0.3">
      <c r="B374" s="40" t="s">
        <v>792</v>
      </c>
      <c r="D374" s="21">
        <f>COUNTIFS(Tunisia_ESPRIT!$AZ:$AZ,Analysis!D$368,Tunisia_ESPRIT!$DZ:$DZ,Analysis!D$367,Tunisia_ESPRIT!$EA:$EA,Analysis!$C$12,Tunisia_ESPRIT!$EB:$EB,Analysis!$C$13,Tunisia_ESPRIT!$EB:$EB,Analysis!$C$14,Tunisia_ESPRIT!$EH:$EH,Analysis!$C$15)</f>
        <v>6</v>
      </c>
      <c r="E374" s="21">
        <f>COUNTIFS(Tunisia_ESPRIT!$AZ:$AZ,Analysis!E$368,Tunisia_ESPRIT!$DZ:$DZ,Analysis!E$367,Tunisia_ESPRIT!$EA:$EA,Analysis!$C$12,Tunisia_ESPRIT!$EB:$EB,Analysis!$C$13,Tunisia_ESPRIT!$EB:$EB,Analysis!$C$14,Tunisia_ESPRIT!$EH:$EH,Analysis!$C$15)</f>
        <v>16</v>
      </c>
      <c r="F374" s="21">
        <f>COUNTIFS(Tunisia_ESPRIT!$AZ:$AZ,Analysis!F$368,Tunisia_ESPRIT!$DZ:$DZ,Analysis!F$367,Tunisia_ESPRIT!$EA:$EA,Analysis!$C$12,Tunisia_ESPRIT!$EB:$EB,Analysis!$C$13,Tunisia_ESPRIT!$EB:$EB,Analysis!$C$14,Tunisia_ESPRIT!$EH:$EH,Analysis!$C$15)</f>
        <v>18</v>
      </c>
      <c r="G374" s="21">
        <f>COUNTIFS(Tunisia_ESPRIT!$AZ:$AZ,Analysis!G$368,Tunisia_ESPRIT!$DZ:$DZ,Analysis!G$367,Tunisia_ESPRIT!$EA:$EA,Analysis!$C$12,Tunisia_ESPRIT!$EB:$EB,Analysis!$C$13,Tunisia_ESPRIT!$EB:$EB,Analysis!$C$14,Tunisia_ESPRIT!$EH:$EH,Analysis!$C$15)</f>
        <v>1</v>
      </c>
      <c r="H374" s="21">
        <f>COUNTIFS(Tunisia_ESPRIT!$AZ:$AZ,Analysis!H$368,Tunisia_ESPRIT!$DZ:$DZ,Analysis!H$367,Tunisia_ESPRIT!$EA:$EA,Analysis!$C$12,Tunisia_ESPRIT!$EB:$EB,Analysis!$C$13,Tunisia_ESPRIT!$EB:$EB,Analysis!$C$14,Tunisia_ESPRIT!$EH:$EH,Analysis!$C$15)</f>
        <v>3</v>
      </c>
      <c r="I374" s="21">
        <f>COUNTIFS(Tunisia_ESPRIT!$AZ:$AZ,Analysis!I$368,Tunisia_ESPRIT!$DZ:$DZ,Analysis!I$367,Tunisia_ESPRIT!$EA:$EA,Analysis!$C$12,Tunisia_ESPRIT!$EB:$EB,Analysis!$C$13,Tunisia_ESPRIT!$EB:$EB,Analysis!$C$14,Tunisia_ESPRIT!$EH:$EH,Analysis!$C$15)</f>
        <v>0</v>
      </c>
      <c r="J374" s="21">
        <f>COUNTIFS(Tunisia_ESPRIT!$AZ:$AZ,Analysis!J$368,Tunisia_ESPRIT!$EA:$EA,Analysis!$C$12,Tunisia_ESPRIT!$EB:$EB,Analysis!$C$13,Tunisia_ESPRIT!$EB:$EB,Analysis!$C$14,Tunisia_ESPRIT!$EH:$EH,Analysis!$C$15)</f>
        <v>7</v>
      </c>
      <c r="K374" s="21">
        <f>COUNTIFS(Tunisia_ESPRIT!$AZ:$AZ,Analysis!K$368,Tunisia_ESPRIT!$EA:$EA,Analysis!$C$12,Tunisia_ESPRIT!$EB:$EB,Analysis!$C$13,Tunisia_ESPRIT!$EB:$EB,Analysis!$C$14,Tunisia_ESPRIT!$EH:$EH,Analysis!$C$15)</f>
        <v>19</v>
      </c>
      <c r="L374" s="21">
        <f>COUNTIFS(Tunisia_ESPRIT!$AZ:$AZ,Analysis!L$368,Tunisia_ESPRIT!$EA:$EA,Analysis!$C$12,Tunisia_ESPRIT!$EB:$EB,Analysis!$C$13,Tunisia_ESPRIT!$EB:$EB,Analysis!$C$14,Tunisia_ESPRIT!$EH:$EH,Analysis!$C$15)</f>
        <v>18</v>
      </c>
      <c r="N374" s="21">
        <f t="shared" si="72"/>
        <v>68</v>
      </c>
      <c r="O374" s="21">
        <f t="shared" si="73"/>
        <v>9</v>
      </c>
      <c r="P374" s="21">
        <f t="shared" si="74"/>
        <v>77</v>
      </c>
      <c r="R374" s="56">
        <f>AVERAGEIFS(Tunisia_ESPRIT!$BO:$BO,Tunisia_ESPRIT!$DZ:$DZ,Analysis!R$367,Tunisia_ESPRIT!$EA:$EA,Analysis!$C$12,Tunisia_ESPRIT!$EB:$EB,Analysis!$C$13,Tunisia_ESPRIT!$EB:$EB,Analysis!$C$14,Tunisia_ESPRIT!$EH:$EH,Analysis!$C$15)</f>
        <v>4.9090909090909092</v>
      </c>
      <c r="S374" s="56">
        <f>AVERAGEIFS(Tunisia_ESPRIT!$BO:$BO,Tunisia_ESPRIT!$DZ:$DZ,Analysis!S$367,Tunisia_ESPRIT!$EA:$EA,Analysis!$C$12,Tunisia_ESPRIT!$EB:$EB,Analysis!$C$13,Tunisia_ESPRIT!$EB:$EB,Analysis!$C$14,Tunisia_ESPRIT!$EH:$EH,Analysis!$C$15)</f>
        <v>4.333333333333333</v>
      </c>
      <c r="T374" s="56">
        <f>AVERAGEIFS(Tunisia_ESPRIT!$BO:$BO,Tunisia_ESPRIT!$EA:$EA,Analysis!$C$12,Tunisia_ESPRIT!$EB:$EB,Analysis!$C$13,Tunisia_ESPRIT!$EB:$EB,Analysis!$C$14,Tunisia_ESPRIT!$EH:$EH,Analysis!$C$15)</f>
        <v>4.8611111111111107</v>
      </c>
      <c r="X374" s="4">
        <f>RANK(P374,$P$369:$P$381,0)+COUNTIF($P$369:P374,P374)-1</f>
        <v>7</v>
      </c>
      <c r="Z374" s="4">
        <f t="shared" si="75"/>
        <v>6</v>
      </c>
      <c r="AA374" s="4" t="str">
        <f t="shared" si="65"/>
        <v>Flexibility to work around my time and location constraints</v>
      </c>
      <c r="AH374" s="21">
        <f t="shared" si="66"/>
        <v>69</v>
      </c>
      <c r="AI374" s="21">
        <f t="shared" si="67"/>
        <v>12</v>
      </c>
      <c r="AJ374" s="21">
        <f t="shared" si="68"/>
        <v>81</v>
      </c>
      <c r="AL374" s="39">
        <f t="shared" si="69"/>
        <v>5</v>
      </c>
      <c r="AM374" s="39">
        <f t="shared" si="70"/>
        <v>4.8</v>
      </c>
      <c r="AN374" s="39">
        <f t="shared" si="71"/>
        <v>4.9722222222222223</v>
      </c>
    </row>
    <row r="375" spans="2:40" ht="15.6" x14ac:dyDescent="0.3">
      <c r="B375" s="40" t="s">
        <v>1079</v>
      </c>
      <c r="D375" s="21">
        <f>COUNTIFS(Tunisia_ESPRIT!$BA:$BA,Analysis!D$368,Tunisia_ESPRIT!$DZ:$DZ,Analysis!D$367,Tunisia_ESPRIT!$EA:$EA,Analysis!$C$12,Tunisia_ESPRIT!$EB:$EB,Analysis!$C$13,Tunisia_ESPRIT!$EB:$EB,Analysis!$C$14,Tunisia_ESPRIT!$EH:$EH,Analysis!$C$15)</f>
        <v>11</v>
      </c>
      <c r="E375" s="21">
        <f>COUNTIFS(Tunisia_ESPRIT!$BA:$BA,Analysis!E$368,Tunisia_ESPRIT!$DZ:$DZ,Analysis!E$367,Tunisia_ESPRIT!$EA:$EA,Analysis!$C$12,Tunisia_ESPRIT!$EB:$EB,Analysis!$C$13,Tunisia_ESPRIT!$EB:$EB,Analysis!$C$14,Tunisia_ESPRIT!$EH:$EH,Analysis!$C$15)</f>
        <v>16</v>
      </c>
      <c r="F375" s="21">
        <f>COUNTIFS(Tunisia_ESPRIT!$BA:$BA,Analysis!F$368,Tunisia_ESPRIT!$DZ:$DZ,Analysis!F$367,Tunisia_ESPRIT!$EA:$EA,Analysis!$C$12,Tunisia_ESPRIT!$EB:$EB,Analysis!$C$13,Tunisia_ESPRIT!$EB:$EB,Analysis!$C$14,Tunisia_ESPRIT!$EH:$EH,Analysis!$C$15)</f>
        <v>20</v>
      </c>
      <c r="G375" s="21">
        <f>COUNTIFS(Tunisia_ESPRIT!$BA:$BA,Analysis!G$368,Tunisia_ESPRIT!$DZ:$DZ,Analysis!G$367,Tunisia_ESPRIT!$EA:$EA,Analysis!$C$12,Tunisia_ESPRIT!$EB:$EB,Analysis!$C$13,Tunisia_ESPRIT!$EB:$EB,Analysis!$C$14,Tunisia_ESPRIT!$EH:$EH,Analysis!$C$15)</f>
        <v>2</v>
      </c>
      <c r="H375" s="21">
        <f>COUNTIFS(Tunisia_ESPRIT!$BA:$BA,Analysis!H$368,Tunisia_ESPRIT!$DZ:$DZ,Analysis!H$367,Tunisia_ESPRIT!$EA:$EA,Analysis!$C$12,Tunisia_ESPRIT!$EB:$EB,Analysis!$C$13,Tunisia_ESPRIT!$EB:$EB,Analysis!$C$14,Tunisia_ESPRIT!$EH:$EH,Analysis!$C$15)</f>
        <v>3</v>
      </c>
      <c r="I375" s="21">
        <f>COUNTIFS(Tunisia_ESPRIT!$BA:$BA,Analysis!I$368,Tunisia_ESPRIT!$DZ:$DZ,Analysis!I$367,Tunisia_ESPRIT!$EA:$EA,Analysis!$C$12,Tunisia_ESPRIT!$EB:$EB,Analysis!$C$13,Tunisia_ESPRIT!$EB:$EB,Analysis!$C$14,Tunisia_ESPRIT!$EH:$EH,Analysis!$C$15)</f>
        <v>4</v>
      </c>
      <c r="J375" s="21">
        <f>COUNTIFS(Tunisia_ESPRIT!$BA:$BA,Analysis!J$368,Tunisia_ESPRIT!$EA:$EA,Analysis!$C$12,Tunisia_ESPRIT!$EB:$EB,Analysis!$C$13,Tunisia_ESPRIT!$EB:$EB,Analysis!$C$14,Tunisia_ESPRIT!$EH:$EH,Analysis!$C$15)</f>
        <v>13</v>
      </c>
      <c r="K375" s="21">
        <f>COUNTIFS(Tunisia_ESPRIT!$BA:$BA,Analysis!K$368,Tunisia_ESPRIT!$EA:$EA,Analysis!$C$12,Tunisia_ESPRIT!$EB:$EB,Analysis!$C$13,Tunisia_ESPRIT!$EB:$EB,Analysis!$C$14,Tunisia_ESPRIT!$EH:$EH,Analysis!$C$15)</f>
        <v>19</v>
      </c>
      <c r="L375" s="21">
        <f>COUNTIFS(Tunisia_ESPRIT!$BA:$BA,Analysis!L$368,Tunisia_ESPRIT!$EA:$EA,Analysis!$C$12,Tunisia_ESPRIT!$EB:$EB,Analysis!$C$13,Tunisia_ESPRIT!$EB:$EB,Analysis!$C$14,Tunisia_ESPRIT!$EH:$EH,Analysis!$C$15)</f>
        <v>24</v>
      </c>
      <c r="N375" s="21">
        <f t="shared" si="72"/>
        <v>85</v>
      </c>
      <c r="O375" s="21">
        <f t="shared" si="73"/>
        <v>16</v>
      </c>
      <c r="P375" s="21">
        <f t="shared" si="74"/>
        <v>101</v>
      </c>
      <c r="R375" s="56">
        <f>AVERAGEIFS(Tunisia_ESPRIT!$BP:$BP,Tunisia_ESPRIT!$DZ:$DZ,Analysis!R$367,Tunisia_ESPRIT!$EA:$EA,Analysis!$C$12,Tunisia_ESPRIT!$EB:$EB,Analysis!$C$13,Tunisia_ESPRIT!$EB:$EB,Analysis!$C$14,Tunisia_ESPRIT!$EH:$EH,Analysis!$C$15)</f>
        <v>4.7727272727272725</v>
      </c>
      <c r="S375" s="56">
        <f>AVERAGEIFS(Tunisia_ESPRIT!$BP:$BP,Tunisia_ESPRIT!$DZ:$DZ,Analysis!S$367,Tunisia_ESPRIT!$EA:$EA,Analysis!$C$12,Tunisia_ESPRIT!$EB:$EB,Analysis!$C$13,Tunisia_ESPRIT!$EB:$EB,Analysis!$C$14,Tunisia_ESPRIT!$EH:$EH,Analysis!$C$15)</f>
        <v>6.125</v>
      </c>
      <c r="T375" s="56">
        <f>AVERAGEIFS(Tunisia_ESPRIT!$BP:$BP,Tunisia_ESPRIT!$EA:$EA,Analysis!$C$12,Tunisia_ESPRIT!$EB:$EB,Analysis!$C$13,Tunisia_ESPRIT!$EB:$EB,Analysis!$C$14,Tunisia_ESPRIT!$EH:$EH,Analysis!$C$15)</f>
        <v>4.9807692307692308</v>
      </c>
      <c r="X375" s="4">
        <f>RANK(P375,$P$369:$P$381,0)+COUNTIF($P$369:P375,P375)-1</f>
        <v>5</v>
      </c>
      <c r="Z375" s="4">
        <f t="shared" si="75"/>
        <v>7</v>
      </c>
      <c r="AA375" s="4" t="str">
        <f t="shared" si="65"/>
        <v>Meet the challenges of the job market with a competitive edge</v>
      </c>
      <c r="AH375" s="21">
        <f t="shared" si="66"/>
        <v>68</v>
      </c>
      <c r="AI375" s="21">
        <f t="shared" si="67"/>
        <v>9</v>
      </c>
      <c r="AJ375" s="21">
        <f t="shared" si="68"/>
        <v>77</v>
      </c>
      <c r="AL375" s="39">
        <f t="shared" si="69"/>
        <v>4.9090909090909092</v>
      </c>
      <c r="AM375" s="39">
        <f t="shared" si="70"/>
        <v>4.333333333333333</v>
      </c>
      <c r="AN375" s="39">
        <f t="shared" si="71"/>
        <v>4.8611111111111107</v>
      </c>
    </row>
    <row r="376" spans="2:40" ht="15.6" x14ac:dyDescent="0.3">
      <c r="B376" s="40" t="s">
        <v>793</v>
      </c>
      <c r="D376" s="21">
        <f>COUNTIFS(Tunisia_ESPRIT!$BB:$BB,Analysis!D$368,Tunisia_ESPRIT!$DZ:$DZ,Analysis!D$367,Tunisia_ESPRIT!$EA:$EA,Analysis!$C$12,Tunisia_ESPRIT!$EB:$EB,Analysis!$C$13,Tunisia_ESPRIT!$EB:$EB,Analysis!$C$14,Tunisia_ESPRIT!$EH:$EH,Analysis!$C$15)</f>
        <v>9</v>
      </c>
      <c r="E376" s="21">
        <f>COUNTIFS(Tunisia_ESPRIT!$BB:$BB,Analysis!E$368,Tunisia_ESPRIT!$DZ:$DZ,Analysis!E$367,Tunisia_ESPRIT!$EA:$EA,Analysis!$C$12,Tunisia_ESPRIT!$EB:$EB,Analysis!$C$13,Tunisia_ESPRIT!$EB:$EB,Analysis!$C$14,Tunisia_ESPRIT!$EH:$EH,Analysis!$C$15)</f>
        <v>11</v>
      </c>
      <c r="F376" s="21">
        <f>COUNTIFS(Tunisia_ESPRIT!$BB:$BB,Analysis!F$368,Tunisia_ESPRIT!$DZ:$DZ,Analysis!F$367,Tunisia_ESPRIT!$EA:$EA,Analysis!$C$12,Tunisia_ESPRIT!$EB:$EB,Analysis!$C$13,Tunisia_ESPRIT!$EB:$EB,Analysis!$C$14,Tunisia_ESPRIT!$EH:$EH,Analysis!$C$15)</f>
        <v>9</v>
      </c>
      <c r="G376" s="21">
        <f>COUNTIFS(Tunisia_ESPRIT!$BB:$BB,Analysis!G$368,Tunisia_ESPRIT!$DZ:$DZ,Analysis!G$367,Tunisia_ESPRIT!$EA:$EA,Analysis!$C$12,Tunisia_ESPRIT!$EB:$EB,Analysis!$C$13,Tunisia_ESPRIT!$EB:$EB,Analysis!$C$14,Tunisia_ESPRIT!$EH:$EH,Analysis!$C$15)</f>
        <v>2</v>
      </c>
      <c r="H376" s="21">
        <f>COUNTIFS(Tunisia_ESPRIT!$BB:$BB,Analysis!H$368,Tunisia_ESPRIT!$DZ:$DZ,Analysis!H$367,Tunisia_ESPRIT!$EA:$EA,Analysis!$C$12,Tunisia_ESPRIT!$EB:$EB,Analysis!$C$13,Tunisia_ESPRIT!$EB:$EB,Analysis!$C$14,Tunisia_ESPRIT!$EH:$EH,Analysis!$C$15)</f>
        <v>3</v>
      </c>
      <c r="I376" s="21">
        <f>COUNTIFS(Tunisia_ESPRIT!$BB:$BB,Analysis!I$368,Tunisia_ESPRIT!$DZ:$DZ,Analysis!I$367,Tunisia_ESPRIT!$EA:$EA,Analysis!$C$12,Tunisia_ESPRIT!$EB:$EB,Analysis!$C$13,Tunisia_ESPRIT!$EB:$EB,Analysis!$C$14,Tunisia_ESPRIT!$EH:$EH,Analysis!$C$15)</f>
        <v>1</v>
      </c>
      <c r="J376" s="21">
        <f>COUNTIFS(Tunisia_ESPRIT!$BB:$BB,Analysis!J$368,Tunisia_ESPRIT!$EA:$EA,Analysis!$C$12,Tunisia_ESPRIT!$EB:$EB,Analysis!$C$13,Tunisia_ESPRIT!$EB:$EB,Analysis!$C$14,Tunisia_ESPRIT!$EH:$EH,Analysis!$C$15)</f>
        <v>11</v>
      </c>
      <c r="K376" s="21">
        <f>COUNTIFS(Tunisia_ESPRIT!$BB:$BB,Analysis!K$368,Tunisia_ESPRIT!$EA:$EA,Analysis!$C$12,Tunisia_ESPRIT!$EB:$EB,Analysis!$C$13,Tunisia_ESPRIT!$EB:$EB,Analysis!$C$14,Tunisia_ESPRIT!$EH:$EH,Analysis!$C$15)</f>
        <v>14</v>
      </c>
      <c r="L376" s="21">
        <f>COUNTIFS(Tunisia_ESPRIT!$BB:$BB,Analysis!L$368,Tunisia_ESPRIT!$EA:$EA,Analysis!$C$12,Tunisia_ESPRIT!$EB:$EB,Analysis!$C$13,Tunisia_ESPRIT!$EB:$EB,Analysis!$C$14,Tunisia_ESPRIT!$EH:$EH,Analysis!$C$15)</f>
        <v>10</v>
      </c>
      <c r="N376" s="21">
        <f t="shared" si="72"/>
        <v>58</v>
      </c>
      <c r="O376" s="21">
        <f t="shared" si="73"/>
        <v>13</v>
      </c>
      <c r="P376" s="21">
        <f t="shared" si="74"/>
        <v>71</v>
      </c>
      <c r="R376" s="56">
        <f>AVERAGEIFS(Tunisia_ESPRIT!$BQ:$BQ,Tunisia_ESPRIT!$DZ:$DZ,Analysis!R$367,Tunisia_ESPRIT!$EA:$EA,Analysis!$C$12,Tunisia_ESPRIT!$EB:$EB,Analysis!$C$13,Tunisia_ESPRIT!$EB:$EB,Analysis!$C$14,Tunisia_ESPRIT!$EH:$EH,Analysis!$C$15)</f>
        <v>5.6071428571428568</v>
      </c>
      <c r="S376" s="56">
        <f>AVERAGEIFS(Tunisia_ESPRIT!$BQ:$BQ,Tunisia_ESPRIT!$DZ:$DZ,Analysis!S$367,Tunisia_ESPRIT!$EA:$EA,Analysis!$C$12,Tunisia_ESPRIT!$EB:$EB,Analysis!$C$13,Tunisia_ESPRIT!$EB:$EB,Analysis!$C$14,Tunisia_ESPRIT!$EH:$EH,Analysis!$C$15)</f>
        <v>6</v>
      </c>
      <c r="T376" s="56">
        <f>AVERAGEIFS(Tunisia_ESPRIT!$BQ:$BQ,Tunisia_ESPRIT!$EA:$EA,Analysis!$C$12,Tunisia_ESPRIT!$EB:$EB,Analysis!$C$13,Tunisia_ESPRIT!$EB:$EB,Analysis!$C$14,Tunisia_ESPRIT!$EH:$EH,Analysis!$C$15)</f>
        <v>5.666666666666667</v>
      </c>
      <c r="X376" s="4">
        <f>RANK(P376,$P$369:$P$381,0)+COUNTIF($P$369:P376,P376)-1</f>
        <v>8</v>
      </c>
      <c r="Z376" s="4">
        <f t="shared" si="75"/>
        <v>8</v>
      </c>
      <c r="AA376" s="4" t="str">
        <f t="shared" si="65"/>
        <v>Opportunity to improve yourself personally</v>
      </c>
      <c r="AH376" s="21">
        <f t="shared" si="66"/>
        <v>58</v>
      </c>
      <c r="AI376" s="21">
        <f t="shared" si="67"/>
        <v>13</v>
      </c>
      <c r="AJ376" s="21">
        <f t="shared" si="68"/>
        <v>71</v>
      </c>
      <c r="AL376" s="39">
        <f t="shared" si="69"/>
        <v>5.6071428571428568</v>
      </c>
      <c r="AM376" s="39">
        <f t="shared" si="70"/>
        <v>6</v>
      </c>
      <c r="AN376" s="39">
        <f t="shared" si="71"/>
        <v>5.666666666666667</v>
      </c>
    </row>
    <row r="377" spans="2:40" ht="15.6" x14ac:dyDescent="0.3">
      <c r="B377" s="40" t="s">
        <v>794</v>
      </c>
      <c r="D377" s="21">
        <f>COUNTIFS(Tunisia_ESPRIT!$BC:$BC,Analysis!D$368,Tunisia_ESPRIT!$DZ:$DZ,Analysis!D$367,Tunisia_ESPRIT!$EA:$EA,Analysis!$C$12,Tunisia_ESPRIT!$EB:$EB,Analysis!$C$13,Tunisia_ESPRIT!$EB:$EB,Analysis!$C$14,Tunisia_ESPRIT!$EH:$EH,Analysis!$C$15)</f>
        <v>2</v>
      </c>
      <c r="E377" s="21">
        <f>COUNTIFS(Tunisia_ESPRIT!$BC:$BC,Analysis!E$368,Tunisia_ESPRIT!$DZ:$DZ,Analysis!E$367,Tunisia_ESPRIT!$EA:$EA,Analysis!$C$12,Tunisia_ESPRIT!$EB:$EB,Analysis!$C$13,Tunisia_ESPRIT!$EB:$EB,Analysis!$C$14,Tunisia_ESPRIT!$EH:$EH,Analysis!$C$15)</f>
        <v>3</v>
      </c>
      <c r="F377" s="21">
        <f>COUNTIFS(Tunisia_ESPRIT!$BC:$BC,Analysis!F$368,Tunisia_ESPRIT!$DZ:$DZ,Analysis!F$367,Tunisia_ESPRIT!$EA:$EA,Analysis!$C$12,Tunisia_ESPRIT!$EB:$EB,Analysis!$C$13,Tunisia_ESPRIT!$EB:$EB,Analysis!$C$14,Tunisia_ESPRIT!$EH:$EH,Analysis!$C$15)</f>
        <v>10</v>
      </c>
      <c r="G377" s="21">
        <f>COUNTIFS(Tunisia_ESPRIT!$BC:$BC,Analysis!G$368,Tunisia_ESPRIT!$DZ:$DZ,Analysis!G$367,Tunisia_ESPRIT!$EA:$EA,Analysis!$C$12,Tunisia_ESPRIT!$EB:$EB,Analysis!$C$13,Tunisia_ESPRIT!$EB:$EB,Analysis!$C$14,Tunisia_ESPRIT!$EH:$EH,Analysis!$C$15)</f>
        <v>1</v>
      </c>
      <c r="H377" s="21">
        <f>COUNTIFS(Tunisia_ESPRIT!$BC:$BC,Analysis!H$368,Tunisia_ESPRIT!$DZ:$DZ,Analysis!H$367,Tunisia_ESPRIT!$EA:$EA,Analysis!$C$12,Tunisia_ESPRIT!$EB:$EB,Analysis!$C$13,Tunisia_ESPRIT!$EB:$EB,Analysis!$C$14,Tunisia_ESPRIT!$EH:$EH,Analysis!$C$15)</f>
        <v>2</v>
      </c>
      <c r="I377" s="21">
        <f>COUNTIFS(Tunisia_ESPRIT!$BC:$BC,Analysis!I$368,Tunisia_ESPRIT!$DZ:$DZ,Analysis!I$367,Tunisia_ESPRIT!$EA:$EA,Analysis!$C$12,Tunisia_ESPRIT!$EB:$EB,Analysis!$C$13,Tunisia_ESPRIT!$EB:$EB,Analysis!$C$14,Tunisia_ESPRIT!$EH:$EH,Analysis!$C$15)</f>
        <v>2</v>
      </c>
      <c r="J377" s="21">
        <f>COUNTIFS(Tunisia_ESPRIT!$BC:$BC,Analysis!J$368,Tunisia_ESPRIT!$EA:$EA,Analysis!$C$12,Tunisia_ESPRIT!$EB:$EB,Analysis!$C$13,Tunisia_ESPRIT!$EB:$EB,Analysis!$C$14,Tunisia_ESPRIT!$EH:$EH,Analysis!$C$15)</f>
        <v>3</v>
      </c>
      <c r="K377" s="21">
        <f>COUNTIFS(Tunisia_ESPRIT!$BC:$BC,Analysis!K$368,Tunisia_ESPRIT!$EA:$EA,Analysis!$C$12,Tunisia_ESPRIT!$EB:$EB,Analysis!$C$13,Tunisia_ESPRIT!$EB:$EB,Analysis!$C$14,Tunisia_ESPRIT!$EH:$EH,Analysis!$C$15)</f>
        <v>5</v>
      </c>
      <c r="L377" s="21">
        <f>COUNTIFS(Tunisia_ESPRIT!$BC:$BC,Analysis!L$368,Tunisia_ESPRIT!$EA:$EA,Analysis!$C$12,Tunisia_ESPRIT!$EB:$EB,Analysis!$C$13,Tunisia_ESPRIT!$EB:$EB,Analysis!$C$14,Tunisia_ESPRIT!$EH:$EH,Analysis!$C$15)</f>
        <v>12</v>
      </c>
      <c r="N377" s="21">
        <f t="shared" si="72"/>
        <v>22</v>
      </c>
      <c r="O377" s="21">
        <f t="shared" si="73"/>
        <v>9</v>
      </c>
      <c r="P377" s="21">
        <f t="shared" si="74"/>
        <v>31</v>
      </c>
      <c r="R377" s="56">
        <f>IFERROR(AVERAGEIFS(Tunisia_ESPRIT!$BR:$BR,Tunisia_ESPRIT!$DZ:$DZ,Analysis!R$367,Tunisia_ESPRIT!$EA:$EA,Analysis!$C$12,Tunisia_ESPRIT!$EB:$EB,Analysis!$C$13,Tunisia_ESPRIT!$EB:$EB,Analysis!$C$14,Tunisia_ESPRIT!$EH:$EH,Analysis!$C$15),1)</f>
        <v>4.666666666666667</v>
      </c>
      <c r="S377" s="56">
        <f>AVERAGEIFS(Tunisia_ESPRIT!$BR:$BR,Tunisia_ESPRIT!$DZ:$DZ,Analysis!S$367,Tunisia_ESPRIT!$EA:$EA,Analysis!$C$12,Tunisia_ESPRIT!$EB:$EB,Analysis!$C$13,Tunisia_ESPRIT!$EB:$EB,Analysis!$C$14,Tunisia_ESPRIT!$EH:$EH,Analysis!$C$15)</f>
        <v>4.8</v>
      </c>
      <c r="T377" s="56">
        <f>AVERAGEIFS(Tunisia_ESPRIT!$BR:$BR,Tunisia_ESPRIT!$EA:$EA,Analysis!$C$12,Tunisia_ESPRIT!$EB:$EB,Analysis!$C$13,Tunisia_ESPRIT!$EB:$EB,Analysis!$C$14,Tunisia_ESPRIT!$EH:$EH,Analysis!$C$15)</f>
        <v>4.7058823529411766</v>
      </c>
      <c r="X377" s="4">
        <f>RANK(P377,$P$369:$P$381,0)+COUNTIF($P$369:P377,P377)-1</f>
        <v>12</v>
      </c>
      <c r="Z377" s="4">
        <f t="shared" si="75"/>
        <v>9</v>
      </c>
      <c r="AA377" s="4" t="str">
        <f t="shared" si="65"/>
        <v>Overall cost, tuition fee/value for money of the programme</v>
      </c>
      <c r="AH377" s="21">
        <f t="shared" si="66"/>
        <v>38</v>
      </c>
      <c r="AI377" s="21">
        <f t="shared" si="67"/>
        <v>7</v>
      </c>
      <c r="AJ377" s="21">
        <f t="shared" si="68"/>
        <v>45</v>
      </c>
      <c r="AL377" s="39">
        <f t="shared" si="69"/>
        <v>4.25</v>
      </c>
      <c r="AM377" s="39">
        <f t="shared" si="70"/>
        <v>5.5</v>
      </c>
      <c r="AN377" s="39">
        <f t="shared" si="71"/>
        <v>4.458333333333333</v>
      </c>
    </row>
    <row r="378" spans="2:40" ht="15.6" x14ac:dyDescent="0.3">
      <c r="B378" s="40" t="s">
        <v>791</v>
      </c>
      <c r="D378" s="21">
        <f>COUNTIFS(Tunisia_ESPRIT!$BD:$BD,Analysis!D$368,Tunisia_ESPRIT!$DZ:$DZ,Analysis!D$367,Tunisia_ESPRIT!$EA:$EA,Analysis!$C$12,Tunisia_ESPRIT!$EB:$EB,Analysis!$C$13,Tunisia_ESPRIT!$EB:$EB,Analysis!$C$14,Tunisia_ESPRIT!$EH:$EH,Analysis!$C$15)</f>
        <v>11</v>
      </c>
      <c r="E378" s="21">
        <f>COUNTIFS(Tunisia_ESPRIT!$BD:$BD,Analysis!E$368,Tunisia_ESPRIT!$DZ:$DZ,Analysis!E$367,Tunisia_ESPRIT!$EA:$EA,Analysis!$C$12,Tunisia_ESPRIT!$EB:$EB,Analysis!$C$13,Tunisia_ESPRIT!$EB:$EB,Analysis!$C$14,Tunisia_ESPRIT!$EH:$EH,Analysis!$C$15)</f>
        <v>25</v>
      </c>
      <c r="F378" s="21">
        <f>COUNTIFS(Tunisia_ESPRIT!$BD:$BD,Analysis!F$368,Tunisia_ESPRIT!$DZ:$DZ,Analysis!F$367,Tunisia_ESPRIT!$EA:$EA,Analysis!$C$12,Tunisia_ESPRIT!$EB:$EB,Analysis!$C$13,Tunisia_ESPRIT!$EB:$EB,Analysis!$C$14,Tunisia_ESPRIT!$EH:$EH,Analysis!$C$15)</f>
        <v>18</v>
      </c>
      <c r="G378" s="21">
        <f>COUNTIFS(Tunisia_ESPRIT!$BD:$BD,Analysis!G$368,Tunisia_ESPRIT!$DZ:$DZ,Analysis!G$367,Tunisia_ESPRIT!$EA:$EA,Analysis!$C$12,Tunisia_ESPRIT!$EB:$EB,Analysis!$C$13,Tunisia_ESPRIT!$EB:$EB,Analysis!$C$14,Tunisia_ESPRIT!$EH:$EH,Analysis!$C$15)</f>
        <v>0</v>
      </c>
      <c r="H378" s="21">
        <f>COUNTIFS(Tunisia_ESPRIT!$BD:$BD,Analysis!H$368,Tunisia_ESPRIT!$DZ:$DZ,Analysis!H$367,Tunisia_ESPRIT!$EA:$EA,Analysis!$C$12,Tunisia_ESPRIT!$EB:$EB,Analysis!$C$13,Tunisia_ESPRIT!$EB:$EB,Analysis!$C$14,Tunisia_ESPRIT!$EH:$EH,Analysis!$C$15)</f>
        <v>3</v>
      </c>
      <c r="I378" s="21">
        <f>COUNTIFS(Tunisia_ESPRIT!$BD:$BD,Analysis!I$368,Tunisia_ESPRIT!$DZ:$DZ,Analysis!I$367,Tunisia_ESPRIT!$EA:$EA,Analysis!$C$12,Tunisia_ESPRIT!$EB:$EB,Analysis!$C$13,Tunisia_ESPRIT!$EB:$EB,Analysis!$C$14,Tunisia_ESPRIT!$EH:$EH,Analysis!$C$15)</f>
        <v>3</v>
      </c>
      <c r="J378" s="21">
        <f>COUNTIFS(Tunisia_ESPRIT!$BD:$BD,Analysis!J$368,Tunisia_ESPRIT!$EA:$EA,Analysis!$C$12,Tunisia_ESPRIT!$EB:$EB,Analysis!$C$13,Tunisia_ESPRIT!$EB:$EB,Analysis!$C$14,Tunisia_ESPRIT!$EH:$EH,Analysis!$C$15)</f>
        <v>11</v>
      </c>
      <c r="K378" s="21">
        <f>COUNTIFS(Tunisia_ESPRIT!$BD:$BD,Analysis!K$368,Tunisia_ESPRIT!$EA:$EA,Analysis!$C$12,Tunisia_ESPRIT!$EB:$EB,Analysis!$C$13,Tunisia_ESPRIT!$EB:$EB,Analysis!$C$14,Tunisia_ESPRIT!$EH:$EH,Analysis!$C$15)</f>
        <v>28</v>
      </c>
      <c r="L378" s="21">
        <f>COUNTIFS(Tunisia_ESPRIT!$BD:$BD,Analysis!L$368,Tunisia_ESPRIT!$EA:$EA,Analysis!$C$12,Tunisia_ESPRIT!$EB:$EB,Analysis!$C$13,Tunisia_ESPRIT!$EB:$EB,Analysis!$C$14,Tunisia_ESPRIT!$EH:$EH,Analysis!$C$15)</f>
        <v>21</v>
      </c>
      <c r="N378" s="21">
        <f t="shared" si="72"/>
        <v>101</v>
      </c>
      <c r="O378" s="21">
        <f t="shared" si="73"/>
        <v>9</v>
      </c>
      <c r="P378" s="21">
        <f t="shared" si="74"/>
        <v>110</v>
      </c>
      <c r="R378" s="56">
        <f>AVERAGEIFS(Tunisia_ESPRIT!$BS:$BS,Tunisia_ESPRIT!$DZ:$DZ,Analysis!R$367,Tunisia_ESPRIT!$EA:$EA,Analysis!$C$12,Tunisia_ESPRIT!$EB:$EB,Analysis!$C$13,Tunisia_ESPRIT!$EB:$EB,Analysis!$C$14,Tunisia_ESPRIT!$EH:$EH,Analysis!$C$15)</f>
        <v>3.7954545454545454</v>
      </c>
      <c r="S378" s="56">
        <f>AVERAGEIFS(Tunisia_ESPRIT!$BS:$BS,Tunisia_ESPRIT!$DZ:$DZ,Analysis!S$367,Tunisia_ESPRIT!$EA:$EA,Analysis!$C$12,Tunisia_ESPRIT!$EB:$EB,Analysis!$C$13,Tunisia_ESPRIT!$EB:$EB,Analysis!$C$14,Tunisia_ESPRIT!$EH:$EH,Analysis!$C$15)</f>
        <v>2.8333333333333335</v>
      </c>
      <c r="T378" s="56">
        <f>AVERAGEIFS(Tunisia_ESPRIT!$BS:$BS,Tunisia_ESPRIT!$EA:$EA,Analysis!$C$12,Tunisia_ESPRIT!$EB:$EB,Analysis!$C$13,Tunisia_ESPRIT!$EB:$EB,Analysis!$C$14,Tunisia_ESPRIT!$EH:$EH,Analysis!$C$15)</f>
        <v>3.68</v>
      </c>
      <c r="X378" s="4">
        <f>RANK(P378,$P$369:$P$381,0)+COUNTIF($P$369:P378,P378)-1</f>
        <v>4</v>
      </c>
      <c r="Z378" s="4">
        <f t="shared" si="75"/>
        <v>10</v>
      </c>
      <c r="AA378" s="4" t="str">
        <f t="shared" si="65"/>
        <v>Level of student support and academic help available</v>
      </c>
      <c r="AH378" s="21">
        <f t="shared" si="66"/>
        <v>39</v>
      </c>
      <c r="AI378" s="21">
        <f t="shared" si="67"/>
        <v>5</v>
      </c>
      <c r="AJ378" s="21">
        <f t="shared" si="68"/>
        <v>44</v>
      </c>
      <c r="AL378" s="39">
        <f t="shared" si="69"/>
        <v>4.8571428571428568</v>
      </c>
      <c r="AM378" s="39">
        <f t="shared" si="70"/>
        <v>5.5</v>
      </c>
      <c r="AN378" s="39">
        <f t="shared" si="71"/>
        <v>4.96</v>
      </c>
    </row>
    <row r="379" spans="2:40" ht="15.6" x14ac:dyDescent="0.3">
      <c r="B379" s="40" t="s">
        <v>796</v>
      </c>
      <c r="D379" s="21">
        <f>COUNTIFS(Tunisia_ESPRIT!$BE:$BE,Analysis!D$368,Tunisia_ESPRIT!$DZ:$DZ,Analysis!D$367,Tunisia_ESPRIT!$EA:$EA,Analysis!$C$12,Tunisia_ESPRIT!$EB:$EB,Analysis!$C$13,Tunisia_ESPRIT!$EB:$EB,Analysis!$C$14,Tunisia_ESPRIT!$EH:$EH,Analysis!$C$15)</f>
        <v>5</v>
      </c>
      <c r="E379" s="21">
        <f>COUNTIFS(Tunisia_ESPRIT!$BE:$BE,Analysis!E$368,Tunisia_ESPRIT!$DZ:$DZ,Analysis!E$367,Tunisia_ESPRIT!$EA:$EA,Analysis!$C$12,Tunisia_ESPRIT!$EB:$EB,Analysis!$C$13,Tunisia_ESPRIT!$EB:$EB,Analysis!$C$14,Tunisia_ESPRIT!$EH:$EH,Analysis!$C$15)</f>
        <v>7</v>
      </c>
      <c r="F379" s="21">
        <f>COUNTIFS(Tunisia_ESPRIT!$BE:$BE,Analysis!F$368,Tunisia_ESPRIT!$DZ:$DZ,Analysis!F$367,Tunisia_ESPRIT!$EA:$EA,Analysis!$C$12,Tunisia_ESPRIT!$EB:$EB,Analysis!$C$13,Tunisia_ESPRIT!$EB:$EB,Analysis!$C$14,Tunisia_ESPRIT!$EH:$EH,Analysis!$C$15)</f>
        <v>10</v>
      </c>
      <c r="G379" s="21">
        <f>COUNTIFS(Tunisia_ESPRIT!$BE:$BE,Analysis!G$368,Tunisia_ESPRIT!$DZ:$DZ,Analysis!G$367,Tunisia_ESPRIT!$EA:$EA,Analysis!$C$12,Tunisia_ESPRIT!$EB:$EB,Analysis!$C$13,Tunisia_ESPRIT!$EB:$EB,Analysis!$C$14,Tunisia_ESPRIT!$EH:$EH,Analysis!$C$15)</f>
        <v>0</v>
      </c>
      <c r="H379" s="21">
        <f>COUNTIFS(Tunisia_ESPRIT!$BE:$BE,Analysis!H$368,Tunisia_ESPRIT!$DZ:$DZ,Analysis!H$367,Tunisia_ESPRIT!$EA:$EA,Analysis!$C$12,Tunisia_ESPRIT!$EB:$EB,Analysis!$C$13,Tunisia_ESPRIT!$EB:$EB,Analysis!$C$14,Tunisia_ESPRIT!$EH:$EH,Analysis!$C$15)</f>
        <v>1</v>
      </c>
      <c r="I379" s="21">
        <f>COUNTIFS(Tunisia_ESPRIT!$BE:$BE,Analysis!I$368,Tunisia_ESPRIT!$DZ:$DZ,Analysis!I$367,Tunisia_ESPRIT!$EA:$EA,Analysis!$C$12,Tunisia_ESPRIT!$EB:$EB,Analysis!$C$13,Tunisia_ESPRIT!$EB:$EB,Analysis!$C$14,Tunisia_ESPRIT!$EH:$EH,Analysis!$C$15)</f>
        <v>3</v>
      </c>
      <c r="J379" s="21">
        <f>COUNTIFS(Tunisia_ESPRIT!$BE:$BE,Analysis!J$368,Tunisia_ESPRIT!$EA:$EA,Analysis!$C$12,Tunisia_ESPRIT!$EB:$EB,Analysis!$C$13,Tunisia_ESPRIT!$EB:$EB,Analysis!$C$14,Tunisia_ESPRIT!$EH:$EH,Analysis!$C$15)</f>
        <v>5</v>
      </c>
      <c r="K379" s="21">
        <f>COUNTIFS(Tunisia_ESPRIT!$BE:$BE,Analysis!K$368,Tunisia_ESPRIT!$EA:$EA,Analysis!$C$12,Tunisia_ESPRIT!$EB:$EB,Analysis!$C$13,Tunisia_ESPRIT!$EB:$EB,Analysis!$C$14,Tunisia_ESPRIT!$EH:$EH,Analysis!$C$15)</f>
        <v>8</v>
      </c>
      <c r="L379" s="21">
        <f>COUNTIFS(Tunisia_ESPRIT!$BE:$BE,Analysis!L$368,Tunisia_ESPRIT!$EA:$EA,Analysis!$C$12,Tunisia_ESPRIT!$EB:$EB,Analysis!$C$13,Tunisia_ESPRIT!$EB:$EB,Analysis!$C$14,Tunisia_ESPRIT!$EH:$EH,Analysis!$C$15)</f>
        <v>13</v>
      </c>
      <c r="N379" s="21">
        <f t="shared" si="72"/>
        <v>39</v>
      </c>
      <c r="O379" s="21">
        <f t="shared" si="73"/>
        <v>5</v>
      </c>
      <c r="P379" s="21">
        <f t="shared" si="74"/>
        <v>44</v>
      </c>
      <c r="R379" s="56">
        <f>AVERAGEIFS(Tunisia_ESPRIT!$BT:$BT,Tunisia_ESPRIT!$DZ:$DZ,Analysis!R$367,Tunisia_ESPRIT!$EA:$EA,Analysis!$C$12,Tunisia_ESPRIT!$EB:$EB,Analysis!$C$13,Tunisia_ESPRIT!$EB:$EB,Analysis!$C$14,Tunisia_ESPRIT!$EH:$EH,Analysis!$C$15)</f>
        <v>4.8571428571428568</v>
      </c>
      <c r="S379" s="56">
        <f>AVERAGEIFS(Tunisia_ESPRIT!$BT:$BT,Tunisia_ESPRIT!$DZ:$DZ,Analysis!S$367,Tunisia_ESPRIT!$EA:$EA,Analysis!$C$12,Tunisia_ESPRIT!$EB:$EB,Analysis!$C$13,Tunisia_ESPRIT!$EB:$EB,Analysis!$C$14,Tunisia_ESPRIT!$EH:$EH,Analysis!$C$15)</f>
        <v>5.5</v>
      </c>
      <c r="T379" s="56">
        <f>AVERAGEIFS(Tunisia_ESPRIT!$BT:$BT,Tunisia_ESPRIT!$EA:$EA,Analysis!$C$12,Tunisia_ESPRIT!$EB:$EB,Analysis!$C$13,Tunisia_ESPRIT!$EB:$EB,Analysis!$C$14,Tunisia_ESPRIT!$EH:$EH,Analysis!$C$15)</f>
        <v>4.96</v>
      </c>
      <c r="X379" s="4">
        <f>RANK(P379,$P$369:$P$381,0)+COUNTIF($P$369:P379,P379)-1</f>
        <v>10</v>
      </c>
      <c r="Z379" s="4">
        <f t="shared" si="75"/>
        <v>11</v>
      </c>
      <c r="AA379" s="4" t="str">
        <f t="shared" si="65"/>
        <v>Potential of starting your own business</v>
      </c>
      <c r="AH379" s="21">
        <f t="shared" si="66"/>
        <v>32</v>
      </c>
      <c r="AI379" s="21">
        <f t="shared" si="67"/>
        <v>8</v>
      </c>
      <c r="AJ379" s="21">
        <f t="shared" si="68"/>
        <v>40</v>
      </c>
      <c r="AL379" s="39">
        <f t="shared" si="69"/>
        <v>4.2307692307692308</v>
      </c>
      <c r="AM379" s="39">
        <f t="shared" si="70"/>
        <v>5.2</v>
      </c>
      <c r="AN379" s="39">
        <f t="shared" si="71"/>
        <v>4.5</v>
      </c>
    </row>
    <row r="380" spans="2:40" ht="15.6" x14ac:dyDescent="0.3">
      <c r="B380" s="40" t="s">
        <v>797</v>
      </c>
      <c r="D380" s="21">
        <f>COUNTIFS(Tunisia_ESPRIT!$BF:$BF,Analysis!D$368,Tunisia_ESPRIT!$DZ:$DZ,Analysis!D$367,Tunisia_ESPRIT!$EA:$EA,Analysis!$C$12,Tunisia_ESPRIT!$EB:$EB,Analysis!$C$13,Tunisia_ESPRIT!$EB:$EB,Analysis!$C$14,Tunisia_ESPRIT!$EH:$EH,Analysis!$C$15)</f>
        <v>11</v>
      </c>
      <c r="E380" s="21">
        <f>COUNTIFS(Tunisia_ESPRIT!$BF:$BF,Analysis!E$368,Tunisia_ESPRIT!$DZ:$DZ,Analysis!E$367,Tunisia_ESPRIT!$EA:$EA,Analysis!$C$12,Tunisia_ESPRIT!$EB:$EB,Analysis!$C$13,Tunisia_ESPRIT!$EB:$EB,Analysis!$C$14,Tunisia_ESPRIT!$EH:$EH,Analysis!$C$15)</f>
        <v>12</v>
      </c>
      <c r="F380" s="21">
        <f>COUNTIFS(Tunisia_ESPRIT!$BF:$BF,Analysis!F$368,Tunisia_ESPRIT!$DZ:$DZ,Analysis!F$367,Tunisia_ESPRIT!$EA:$EA,Analysis!$C$12,Tunisia_ESPRIT!$EB:$EB,Analysis!$C$13,Tunisia_ESPRIT!$EB:$EB,Analysis!$C$14,Tunisia_ESPRIT!$EH:$EH,Analysis!$C$15)</f>
        <v>12</v>
      </c>
      <c r="G380" s="21">
        <f>COUNTIFS(Tunisia_ESPRIT!$BF:$BF,Analysis!G$368,Tunisia_ESPRIT!$DZ:$DZ,Analysis!G$367,Tunisia_ESPRIT!$EA:$EA,Analysis!$C$12,Tunisia_ESPRIT!$EB:$EB,Analysis!$C$13,Tunisia_ESPRIT!$EB:$EB,Analysis!$C$14,Tunisia_ESPRIT!$EH:$EH,Analysis!$C$15)</f>
        <v>3</v>
      </c>
      <c r="H380" s="21">
        <f>COUNTIFS(Tunisia_ESPRIT!$BF:$BF,Analysis!H$368,Tunisia_ESPRIT!$DZ:$DZ,Analysis!H$367,Tunisia_ESPRIT!$EA:$EA,Analysis!$C$12,Tunisia_ESPRIT!$EB:$EB,Analysis!$C$13,Tunisia_ESPRIT!$EB:$EB,Analysis!$C$14,Tunisia_ESPRIT!$EH:$EH,Analysis!$C$15)</f>
        <v>1</v>
      </c>
      <c r="I380" s="21">
        <f>COUNTIFS(Tunisia_ESPRIT!$BF:$BF,Analysis!I$368,Tunisia_ESPRIT!$DZ:$DZ,Analysis!I$367,Tunisia_ESPRIT!$EA:$EA,Analysis!$C$12,Tunisia_ESPRIT!$EB:$EB,Analysis!$C$13,Tunisia_ESPRIT!$EB:$EB,Analysis!$C$14,Tunisia_ESPRIT!$EH:$EH,Analysis!$C$15)</f>
        <v>1</v>
      </c>
      <c r="J380" s="21">
        <f>COUNTIFS(Tunisia_ESPRIT!$BF:$BF,Analysis!J$368,Tunisia_ESPRIT!$EA:$EA,Analysis!$C$12,Tunisia_ESPRIT!$EB:$EB,Analysis!$C$13,Tunisia_ESPRIT!$EB:$EB,Analysis!$C$14,Tunisia_ESPRIT!$EH:$EH,Analysis!$C$15)</f>
        <v>14</v>
      </c>
      <c r="K380" s="21">
        <f>COUNTIFS(Tunisia_ESPRIT!$BF:$BF,Analysis!K$368,Tunisia_ESPRIT!$EA:$EA,Analysis!$C$12,Tunisia_ESPRIT!$EB:$EB,Analysis!$C$13,Tunisia_ESPRIT!$EB:$EB,Analysis!$C$14,Tunisia_ESPRIT!$EH:$EH,Analysis!$C$15)</f>
        <v>13</v>
      </c>
      <c r="L380" s="21">
        <f>COUNTIFS(Tunisia_ESPRIT!$BF:$BF,Analysis!L$368,Tunisia_ESPRIT!$EA:$EA,Analysis!$C$12,Tunisia_ESPRIT!$EB:$EB,Analysis!$C$13,Tunisia_ESPRIT!$EB:$EB,Analysis!$C$14,Tunisia_ESPRIT!$EH:$EH,Analysis!$C$15)</f>
        <v>13</v>
      </c>
      <c r="N380" s="21">
        <f t="shared" si="72"/>
        <v>69</v>
      </c>
      <c r="O380" s="21">
        <f t="shared" si="73"/>
        <v>12</v>
      </c>
      <c r="P380" s="21">
        <f t="shared" si="74"/>
        <v>81</v>
      </c>
      <c r="R380" s="56">
        <f>AVERAGEIFS(Tunisia_ESPRIT!$BU:$BU,Tunisia_ESPRIT!$DZ:$DZ,Analysis!R$367,Tunisia_ESPRIT!$EA:$EA,Analysis!$C$12,Tunisia_ESPRIT!$EB:$EB,Analysis!$C$13,Tunisia_ESPRIT!$EB:$EB,Analysis!$C$14,Tunisia_ESPRIT!$EH:$EH,Analysis!$C$15)</f>
        <v>5</v>
      </c>
      <c r="S380" s="56">
        <f>AVERAGEIFS(Tunisia_ESPRIT!$BU:$BU,Tunisia_ESPRIT!$DZ:$DZ,Analysis!S$367,Tunisia_ESPRIT!$EA:$EA,Analysis!$C$12,Tunisia_ESPRIT!$EB:$EB,Analysis!$C$13,Tunisia_ESPRIT!$EB:$EB,Analysis!$C$14,Tunisia_ESPRIT!$EH:$EH,Analysis!$C$15)</f>
        <v>4.8</v>
      </c>
      <c r="T380" s="56">
        <f>AVERAGEIFS(Tunisia_ESPRIT!$BU:$BU,Tunisia_ESPRIT!$EA:$EA,Analysis!$C$12,Tunisia_ESPRIT!$EB:$EB,Analysis!$C$13,Tunisia_ESPRIT!$EB:$EB,Analysis!$C$14,Tunisia_ESPRIT!$EH:$EH,Analysis!$C$15)</f>
        <v>4.9722222222222223</v>
      </c>
      <c r="X380" s="4">
        <f>RANK(P380,$P$369:$P$381,0)+COUNTIF($P$369:P380,P380)-1</f>
        <v>6</v>
      </c>
      <c r="Z380" s="4">
        <f t="shared" si="75"/>
        <v>12</v>
      </c>
      <c r="AA380" s="4" t="str">
        <f t="shared" si="65"/>
        <v>Opportunity to form personal relationships with long term value</v>
      </c>
      <c r="AH380" s="21">
        <f t="shared" si="66"/>
        <v>22</v>
      </c>
      <c r="AI380" s="21">
        <f t="shared" si="67"/>
        <v>9</v>
      </c>
      <c r="AJ380" s="21">
        <f t="shared" si="68"/>
        <v>31</v>
      </c>
      <c r="AL380" s="39">
        <f t="shared" si="69"/>
        <v>4.666666666666667</v>
      </c>
      <c r="AM380" s="39">
        <f t="shared" si="70"/>
        <v>4.8</v>
      </c>
      <c r="AN380" s="39">
        <f t="shared" si="71"/>
        <v>4.7058823529411766</v>
      </c>
    </row>
    <row r="381" spans="2:40" ht="15.6" x14ac:dyDescent="0.3">
      <c r="B381" s="40" t="s">
        <v>798</v>
      </c>
      <c r="D381" s="21">
        <f>COUNTIFS(Tunisia_ESPRIT!$BG:$BG,Analysis!D$368,Tunisia_ESPRIT!$DZ:$DZ,Analysis!D$367,Tunisia_ESPRIT!$EA:$EA,Analysis!$C$12,Tunisia_ESPRIT!$EB:$EB,Analysis!$C$13,Tunisia_ESPRIT!$EB:$EB,Analysis!$C$14,Tunisia_ESPRIT!$EH:$EH,Analysis!$C$15)</f>
        <v>77</v>
      </c>
      <c r="E381" s="21">
        <f>COUNTIFS(Tunisia_ESPRIT!$BG:$BG,Analysis!E$368,Tunisia_ESPRIT!$DZ:$DZ,Analysis!E$367,Tunisia_ESPRIT!$EA:$EA,Analysis!$C$12,Tunisia_ESPRIT!$EB:$EB,Analysis!$C$13,Tunisia_ESPRIT!$EB:$EB,Analysis!$C$14,Tunisia_ESPRIT!$EH:$EH,Analysis!$C$15)</f>
        <v>39</v>
      </c>
      <c r="F381" s="21">
        <f>COUNTIFS(Tunisia_ESPRIT!$BG:$BG,Analysis!F$368,Tunisia_ESPRIT!$DZ:$DZ,Analysis!F$367,Tunisia_ESPRIT!$EA:$EA,Analysis!$C$12,Tunisia_ESPRIT!$EB:$EB,Analysis!$C$13,Tunisia_ESPRIT!$EB:$EB,Analysis!$C$14,Tunisia_ESPRIT!$EH:$EH,Analysis!$C$15)</f>
        <v>33</v>
      </c>
      <c r="G381" s="21">
        <f>COUNTIFS(Tunisia_ESPRIT!$BG:$BG,Analysis!G$368,Tunisia_ESPRIT!$DZ:$DZ,Analysis!G$367,Tunisia_ESPRIT!$EA:$EA,Analysis!$C$12,Tunisia_ESPRIT!$EB:$EB,Analysis!$C$13,Tunisia_ESPRIT!$EB:$EB,Analysis!$C$14,Tunisia_ESPRIT!$EH:$EH,Analysis!$C$15)</f>
        <v>10</v>
      </c>
      <c r="H381" s="21">
        <f>COUNTIFS(Tunisia_ESPRIT!$BG:$BG,Analysis!H$368,Tunisia_ESPRIT!$DZ:$DZ,Analysis!H$367,Tunisia_ESPRIT!$EA:$EA,Analysis!$C$12,Tunisia_ESPRIT!$EB:$EB,Analysis!$C$13,Tunisia_ESPRIT!$EB:$EB,Analysis!$C$14,Tunisia_ESPRIT!$EH:$EH,Analysis!$C$15)</f>
        <v>5</v>
      </c>
      <c r="I381" s="21">
        <f>COUNTIFS(Tunisia_ESPRIT!$BG:$BG,Analysis!I$368,Tunisia_ESPRIT!$DZ:$DZ,Analysis!I$367,Tunisia_ESPRIT!$EA:$EA,Analysis!$C$12,Tunisia_ESPRIT!$EB:$EB,Analysis!$C$13,Tunisia_ESPRIT!$EB:$EB,Analysis!$C$14,Tunisia_ESPRIT!$EH:$EH,Analysis!$C$15)</f>
        <v>2</v>
      </c>
      <c r="J381" s="21">
        <f>COUNTIFS(Tunisia_ESPRIT!$BG:$BG,Analysis!J$368,Tunisia_ESPRIT!$EA:$EA,Analysis!$C$12,Tunisia_ESPRIT!$EB:$EB,Analysis!$C$13,Tunisia_ESPRIT!$EB:$EB,Analysis!$C$14,Tunisia_ESPRIT!$EH:$EH,Analysis!$C$15)</f>
        <v>87</v>
      </c>
      <c r="K381" s="21">
        <f>COUNTIFS(Tunisia_ESPRIT!$BG:$BG,Analysis!K$368,Tunisia_ESPRIT!$EA:$EA,Analysis!$C$12,Tunisia_ESPRIT!$EB:$EB,Analysis!$C$13,Tunisia_ESPRIT!$EB:$EB,Analysis!$C$14,Tunisia_ESPRIT!$EH:$EH,Analysis!$C$15)</f>
        <v>44</v>
      </c>
      <c r="L381" s="21">
        <f>COUNTIFS(Tunisia_ESPRIT!$BG:$BG,Analysis!L$368,Tunisia_ESPRIT!$EA:$EA,Analysis!$C$12,Tunisia_ESPRIT!$EB:$EB,Analysis!$C$13,Tunisia_ESPRIT!$EB:$EB,Analysis!$C$14,Tunisia_ESPRIT!$EH:$EH,Analysis!$C$15)</f>
        <v>35</v>
      </c>
      <c r="N381" s="21">
        <f t="shared" si="72"/>
        <v>342</v>
      </c>
      <c r="O381" s="21">
        <f t="shared" si="73"/>
        <v>42</v>
      </c>
      <c r="P381" s="21">
        <f t="shared" si="74"/>
        <v>384</v>
      </c>
      <c r="R381" s="56">
        <f>AVERAGEIFS(Tunisia_ESPRIT!$BV:$BV,Tunisia_ESPRIT!$DZ:$DZ,Analysis!R$367,Tunisia_ESPRIT!$EA:$EA,Analysis!$C$12,Tunisia_ESPRIT!$EB:$EB,Analysis!$C$13,Tunisia_ESPRIT!$EB:$EB,Analysis!$C$14,Tunisia_ESPRIT!$EH:$EH,Analysis!$C$15)</f>
        <v>5.1893939393939394</v>
      </c>
      <c r="S381" s="56">
        <f>AVERAGEIFS(Tunisia_ESPRIT!$BV:$BV,Tunisia_ESPRIT!$DZ:$DZ,Analysis!S$367,Tunisia_ESPRIT!$EA:$EA,Analysis!$C$12,Tunisia_ESPRIT!$EB:$EB,Analysis!$C$13,Tunisia_ESPRIT!$EB:$EB,Analysis!$C$14,Tunisia_ESPRIT!$EH:$EH,Analysis!$C$15)</f>
        <v>5.9230769230769234</v>
      </c>
      <c r="T381" s="56">
        <f>AVERAGEIFS(Tunisia_ESPRIT!$BV:$BV,Tunisia_ESPRIT!$EA:$EA,Analysis!$C$12,Tunisia_ESPRIT!$EB:$EB,Analysis!$C$13,Tunisia_ESPRIT!$EB:$EB,Analysis!$C$14,Tunisia_ESPRIT!$EH:$EH,Analysis!$C$15)</f>
        <v>5.2551724137931037</v>
      </c>
      <c r="X381" s="4">
        <f>RANK(P381,$P$369:$P$381,0)+COUNTIF($P$369:P381,P381)-1</f>
        <v>1</v>
      </c>
      <c r="Z381" s="4">
        <f t="shared" si="75"/>
        <v>13</v>
      </c>
      <c r="AA381" s="4" t="str">
        <f t="shared" si="65"/>
        <v>Quality of the campus and the facilities</v>
      </c>
      <c r="AH381" s="21">
        <f t="shared" si="66"/>
        <v>21</v>
      </c>
      <c r="AI381" s="21">
        <f t="shared" si="67"/>
        <v>2</v>
      </c>
      <c r="AJ381" s="21">
        <f t="shared" si="68"/>
        <v>23</v>
      </c>
      <c r="AL381" s="39">
        <f t="shared" si="69"/>
        <v>4.5555555555555554</v>
      </c>
      <c r="AM381" s="39" t="e">
        <f t="shared" si="70"/>
        <v>#DIV/0!</v>
      </c>
      <c r="AN381" s="39">
        <f t="shared" si="71"/>
        <v>4.5555555555555554</v>
      </c>
    </row>
    <row r="382" spans="2:40" ht="15.6" x14ac:dyDescent="0.3">
      <c r="B382" s="41" t="s">
        <v>686</v>
      </c>
      <c r="D382" s="23">
        <f t="shared" ref="D382:J382" si="76">SUM(D369:D381)</f>
        <v>211</v>
      </c>
      <c r="E382" s="23">
        <f t="shared" si="76"/>
        <v>215</v>
      </c>
      <c r="F382" s="23">
        <f t="shared" si="76"/>
        <v>212</v>
      </c>
      <c r="G382" s="23">
        <f t="shared" si="76"/>
        <v>32</v>
      </c>
      <c r="H382" s="23">
        <f t="shared" si="76"/>
        <v>32</v>
      </c>
      <c r="I382" s="23">
        <f t="shared" si="76"/>
        <v>31</v>
      </c>
      <c r="J382" s="23">
        <f t="shared" si="76"/>
        <v>243</v>
      </c>
      <c r="K382" s="23">
        <f>SUM(K369:K381)</f>
        <v>247</v>
      </c>
      <c r="L382" s="23">
        <f>SUM(L369:L381)</f>
        <v>243</v>
      </c>
      <c r="N382" s="23">
        <f>SUM(N369:N381)</f>
        <v>1275</v>
      </c>
      <c r="O382" s="23">
        <f>SUM(O369:O381)</f>
        <v>191</v>
      </c>
      <c r="P382" s="23">
        <f>SUM(P369:P381)</f>
        <v>1466</v>
      </c>
      <c r="AH382" s="23">
        <f>SUM(AH369:AH381)</f>
        <v>1275</v>
      </c>
      <c r="AI382" s="23">
        <f>SUM(AI369:AI381)</f>
        <v>191</v>
      </c>
      <c r="AJ382" s="23">
        <f>SUM(AJ369:AJ381)</f>
        <v>1466</v>
      </c>
    </row>
    <row r="385" spans="2:12" x14ac:dyDescent="0.3">
      <c r="B385" s="1" t="s">
        <v>1072</v>
      </c>
      <c r="D385" s="20"/>
    </row>
    <row r="386" spans="2:12" x14ac:dyDescent="0.3">
      <c r="D386" s="26" t="s">
        <v>8366</v>
      </c>
      <c r="E386" s="26" t="s">
        <v>8365</v>
      </c>
      <c r="F386" s="26" t="s">
        <v>686</v>
      </c>
      <c r="H386" s="69"/>
      <c r="I386" s="5"/>
      <c r="J386" s="69"/>
      <c r="K386" s="5"/>
      <c r="L386" s="69"/>
    </row>
    <row r="387" spans="2:12" x14ac:dyDescent="0.3">
      <c r="B387" s="30">
        <v>1</v>
      </c>
      <c r="D387" s="21">
        <f>COUNTIFS(Tunisia_ESPRIT!$CA:$CA,Analysis!$B387,Tunisia_ESPRIT!$DZ:$DZ,Analysis!D$31,Tunisia_ESPRIT!$EA:$EA,Analysis!$C$12,Tunisia_ESPRIT!$EB:$EB,Analysis!$C$13,Tunisia_ESPRIT!$EB:$EB,Analysis!$C$14,Tunisia_ESPRIT!$EH:$EH,Analysis!$C$15)</f>
        <v>3</v>
      </c>
      <c r="E387" s="21">
        <f>COUNTIFS(Tunisia_ESPRIT!$CA:$CA,Analysis!$B387,Tunisia_ESPRIT!$DZ:$DZ,Analysis!E$31,Tunisia_ESPRIT!$EA:$EA,Analysis!$C$12,Tunisia_ESPRIT!$EB:$EB,Analysis!$C$13,Tunisia_ESPRIT!$EB:$EB,Analysis!$C$14,Tunisia_ESPRIT!$EH:$EH,Analysis!$C$15)</f>
        <v>1</v>
      </c>
      <c r="F387" s="21">
        <f t="shared" ref="F387:F393" si="77">SUM(D387:E387)</f>
        <v>4</v>
      </c>
      <c r="H387" s="7"/>
      <c r="I387" s="5"/>
      <c r="J387" s="7"/>
      <c r="K387" s="5"/>
      <c r="L387" s="7"/>
    </row>
    <row r="388" spans="2:12" x14ac:dyDescent="0.3">
      <c r="B388" s="30">
        <v>2</v>
      </c>
      <c r="D388" s="21">
        <f>COUNTIFS(Tunisia_ESPRIT!$CA:$CA,Analysis!$B388,Tunisia_ESPRIT!$DZ:$DZ,Analysis!D$31,Tunisia_ESPRIT!$EA:$EA,Analysis!$C$12,Tunisia_ESPRIT!$EB:$EB,Analysis!$C$13,Tunisia_ESPRIT!$EB:$EB,Analysis!$C$14,Tunisia_ESPRIT!$EH:$EH,Analysis!$C$15)</f>
        <v>10</v>
      </c>
      <c r="E388" s="21">
        <f>COUNTIFS(Tunisia_ESPRIT!$CA:$CA,Analysis!$B388,Tunisia_ESPRIT!$DZ:$DZ,Analysis!E$31,Tunisia_ESPRIT!$EA:$EA,Analysis!$C$12,Tunisia_ESPRIT!$EB:$EB,Analysis!$C$13,Tunisia_ESPRIT!$EB:$EB,Analysis!$C$14,Tunisia_ESPRIT!$EH:$EH,Analysis!$C$15)</f>
        <v>0</v>
      </c>
      <c r="F388" s="21">
        <f t="shared" si="77"/>
        <v>10</v>
      </c>
      <c r="H388" s="7"/>
      <c r="I388" s="5"/>
      <c r="J388" s="7"/>
      <c r="K388" s="5"/>
      <c r="L388" s="7"/>
    </row>
    <row r="389" spans="2:12" x14ac:dyDescent="0.3">
      <c r="B389" s="30">
        <v>3</v>
      </c>
      <c r="D389" s="21">
        <f>COUNTIFS(Tunisia_ESPRIT!$CA:$CA,Analysis!$B389,Tunisia_ESPRIT!$DZ:$DZ,Analysis!D$31,Tunisia_ESPRIT!$EA:$EA,Analysis!$C$12,Tunisia_ESPRIT!$EB:$EB,Analysis!$C$13,Tunisia_ESPRIT!$EB:$EB,Analysis!$C$14,Tunisia_ESPRIT!$EH:$EH,Analysis!$C$15)</f>
        <v>22</v>
      </c>
      <c r="E389" s="21">
        <f>COUNTIFS(Tunisia_ESPRIT!$CA:$CA,Analysis!$B389,Tunisia_ESPRIT!$DZ:$DZ,Analysis!E$31,Tunisia_ESPRIT!$EA:$EA,Analysis!$C$12,Tunisia_ESPRIT!$EB:$EB,Analysis!$C$13,Tunisia_ESPRIT!$EB:$EB,Analysis!$C$14,Tunisia_ESPRIT!$EH:$EH,Analysis!$C$15)</f>
        <v>2</v>
      </c>
      <c r="F389" s="21">
        <f t="shared" si="77"/>
        <v>24</v>
      </c>
      <c r="H389" s="7"/>
      <c r="I389" s="5"/>
      <c r="J389" s="7"/>
      <c r="K389" s="5"/>
      <c r="L389" s="7"/>
    </row>
    <row r="390" spans="2:12" x14ac:dyDescent="0.3">
      <c r="B390" s="30">
        <v>4</v>
      </c>
      <c r="D390" s="21">
        <f>COUNTIFS(Tunisia_ESPRIT!$CA:$CA,Analysis!$B390,Tunisia_ESPRIT!$DZ:$DZ,Analysis!D$31,Tunisia_ESPRIT!$EA:$EA,Analysis!$C$12,Tunisia_ESPRIT!$EB:$EB,Analysis!$C$13,Tunisia_ESPRIT!$EB:$EB,Analysis!$C$14,Tunisia_ESPRIT!$EH:$EH,Analysis!$C$15)</f>
        <v>36</v>
      </c>
      <c r="E390" s="21">
        <f>COUNTIFS(Tunisia_ESPRIT!$CA:$CA,Analysis!$B390,Tunisia_ESPRIT!$DZ:$DZ,Analysis!E$31,Tunisia_ESPRIT!$EA:$EA,Analysis!$C$12,Tunisia_ESPRIT!$EB:$EB,Analysis!$C$13,Tunisia_ESPRIT!$EB:$EB,Analysis!$C$14,Tunisia_ESPRIT!$EH:$EH,Analysis!$C$15)</f>
        <v>8</v>
      </c>
      <c r="F390" s="21">
        <f t="shared" si="77"/>
        <v>44</v>
      </c>
      <c r="H390" s="7"/>
      <c r="I390" s="5"/>
      <c r="J390" s="7"/>
      <c r="K390" s="5"/>
      <c r="L390" s="7"/>
    </row>
    <row r="391" spans="2:12" x14ac:dyDescent="0.3">
      <c r="B391" s="30">
        <v>5</v>
      </c>
      <c r="D391" s="21">
        <f>COUNTIFS(Tunisia_ESPRIT!$CA:$CA,Analysis!$B391,Tunisia_ESPRIT!$DZ:$DZ,Analysis!D$31,Tunisia_ESPRIT!$EA:$EA,Analysis!$C$12,Tunisia_ESPRIT!$EB:$EB,Analysis!$C$13,Tunisia_ESPRIT!$EB:$EB,Analysis!$C$14,Tunisia_ESPRIT!$EH:$EH,Analysis!$C$15)</f>
        <v>71</v>
      </c>
      <c r="E391" s="21">
        <f>COUNTIFS(Tunisia_ESPRIT!$CA:$CA,Analysis!$B391,Tunisia_ESPRIT!$DZ:$DZ,Analysis!E$31,Tunisia_ESPRIT!$EA:$EA,Analysis!$C$12,Tunisia_ESPRIT!$EB:$EB,Analysis!$C$13,Tunisia_ESPRIT!$EB:$EB,Analysis!$C$14,Tunisia_ESPRIT!$EH:$EH,Analysis!$C$15)</f>
        <v>9</v>
      </c>
      <c r="F391" s="21">
        <f t="shared" si="77"/>
        <v>80</v>
      </c>
      <c r="H391" s="7"/>
      <c r="I391" s="5"/>
      <c r="J391" s="7"/>
      <c r="K391" s="5"/>
      <c r="L391" s="7"/>
    </row>
    <row r="392" spans="2:12" x14ac:dyDescent="0.3">
      <c r="B392" s="30">
        <v>6</v>
      </c>
      <c r="D392" s="21">
        <f>COUNTIFS(Tunisia_ESPRIT!$CA:$CA,Analysis!$B392,Tunisia_ESPRIT!$DZ:$DZ,Analysis!D$31,Tunisia_ESPRIT!$EA:$EA,Analysis!$C$12,Tunisia_ESPRIT!$EB:$EB,Analysis!$C$13,Tunisia_ESPRIT!$EB:$EB,Analysis!$C$14,Tunisia_ESPRIT!$EH:$EH,Analysis!$C$15)</f>
        <v>38</v>
      </c>
      <c r="E392" s="21">
        <f>COUNTIFS(Tunisia_ESPRIT!$CA:$CA,Analysis!$B392,Tunisia_ESPRIT!$DZ:$DZ,Analysis!E$31,Tunisia_ESPRIT!$EA:$EA,Analysis!$C$12,Tunisia_ESPRIT!$EB:$EB,Analysis!$C$13,Tunisia_ESPRIT!$EB:$EB,Analysis!$C$14,Tunisia_ESPRIT!$EH:$EH,Analysis!$C$15)</f>
        <v>7</v>
      </c>
      <c r="F392" s="21">
        <f t="shared" si="77"/>
        <v>45</v>
      </c>
      <c r="H392" s="7"/>
      <c r="I392" s="5"/>
      <c r="J392" s="7"/>
      <c r="K392" s="5"/>
      <c r="L392" s="7"/>
    </row>
    <row r="393" spans="2:12" x14ac:dyDescent="0.3">
      <c r="B393" s="30">
        <v>7</v>
      </c>
      <c r="D393" s="21">
        <f>COUNTIFS(Tunisia_ESPRIT!$CA:$CA,Analysis!$B393,Tunisia_ESPRIT!$DZ:$DZ,Analysis!D$31,Tunisia_ESPRIT!$EA:$EA,Analysis!$C$12,Tunisia_ESPRIT!$EB:$EB,Analysis!$C$13,Tunisia_ESPRIT!$EB:$EB,Analysis!$C$14,Tunisia_ESPRIT!$EH:$EH,Analysis!$C$15)</f>
        <v>10</v>
      </c>
      <c r="E393" s="21">
        <f>COUNTIFS(Tunisia_ESPRIT!$CA:$CA,Analysis!$B393,Tunisia_ESPRIT!$DZ:$DZ,Analysis!E$31,Tunisia_ESPRIT!$EA:$EA,Analysis!$C$12,Tunisia_ESPRIT!$EB:$EB,Analysis!$C$13,Tunisia_ESPRIT!$EB:$EB,Analysis!$C$14,Tunisia_ESPRIT!$EH:$EH,Analysis!$C$15)</f>
        <v>1</v>
      </c>
      <c r="F393" s="21">
        <f t="shared" si="77"/>
        <v>11</v>
      </c>
      <c r="H393" s="7"/>
      <c r="I393" s="5"/>
      <c r="J393" s="7"/>
      <c r="K393" s="5"/>
      <c r="L393" s="7"/>
    </row>
    <row r="394" spans="2:12" x14ac:dyDescent="0.3">
      <c r="B394" s="36" t="s">
        <v>686</v>
      </c>
      <c r="D394" s="23">
        <f t="shared" ref="D394:F394" si="78">SUM(D387:D393)</f>
        <v>190</v>
      </c>
      <c r="E394" s="23">
        <f t="shared" si="78"/>
        <v>28</v>
      </c>
      <c r="F394" s="23">
        <f t="shared" si="78"/>
        <v>218</v>
      </c>
      <c r="H394" s="6"/>
      <c r="I394" s="5"/>
      <c r="J394" s="6"/>
      <c r="K394" s="5"/>
      <c r="L394" s="6"/>
    </row>
    <row r="395" spans="2:12" x14ac:dyDescent="0.3">
      <c r="H395" s="5"/>
      <c r="I395" s="5"/>
      <c r="J395" s="5"/>
      <c r="K395" s="5"/>
      <c r="L395" s="5"/>
    </row>
    <row r="396" spans="2:12" x14ac:dyDescent="0.3">
      <c r="B396" s="32" t="s">
        <v>799</v>
      </c>
      <c r="D396" s="29">
        <f t="shared" ref="D396:F396" si="79">SUM(D392:D393)/D394</f>
        <v>0.25263157894736843</v>
      </c>
      <c r="E396" s="29">
        <f t="shared" si="79"/>
        <v>0.2857142857142857</v>
      </c>
      <c r="F396" s="29">
        <f t="shared" si="79"/>
        <v>0.25688073394495414</v>
      </c>
      <c r="H396" s="139"/>
      <c r="I396" s="5"/>
      <c r="J396" s="139"/>
      <c r="K396" s="5"/>
      <c r="L396" s="139"/>
    </row>
    <row r="397" spans="2:12" x14ac:dyDescent="0.3">
      <c r="H397" s="5"/>
      <c r="I397" s="5"/>
      <c r="J397" s="5"/>
      <c r="K397" s="5"/>
      <c r="L397" s="5"/>
    </row>
    <row r="398" spans="2:12" x14ac:dyDescent="0.3">
      <c r="H398" s="5"/>
      <c r="I398" s="5"/>
      <c r="J398" s="5"/>
      <c r="K398" s="5"/>
      <c r="L398" s="5"/>
    </row>
    <row r="399" spans="2:12" x14ac:dyDescent="0.3">
      <c r="B399" t="s">
        <v>800</v>
      </c>
      <c r="D399" s="20"/>
      <c r="H399" s="5"/>
      <c r="I399" s="5"/>
      <c r="J399" s="5"/>
      <c r="K399" s="5"/>
      <c r="L399" s="5"/>
    </row>
    <row r="400" spans="2:12" x14ac:dyDescent="0.3">
      <c r="D400" s="26" t="s">
        <v>8366</v>
      </c>
      <c r="E400" s="26" t="s">
        <v>8365</v>
      </c>
      <c r="F400" s="26" t="s">
        <v>686</v>
      </c>
      <c r="H400" s="69"/>
      <c r="I400" s="5"/>
      <c r="J400" s="69"/>
      <c r="K400" s="5"/>
      <c r="L400" s="69"/>
    </row>
    <row r="401" spans="2:12" x14ac:dyDescent="0.3">
      <c r="B401" s="30">
        <v>0</v>
      </c>
      <c r="D401" s="21">
        <f>COUNTIFS(Tunisia_ESPRIT!$CC:$CC,Analysis!$B401,Tunisia_ESPRIT!$DZ:$DZ,Analysis!D$31,Tunisia_ESPRIT!$EA:$EA,Analysis!$C$12,Tunisia_ESPRIT!$EB:$EB,Analysis!$C$13,Tunisia_ESPRIT!$EB:$EB,Analysis!$C$14,Tunisia_ESPRIT!$EH:$EH,Analysis!$C$15)</f>
        <v>3</v>
      </c>
      <c r="E401" s="21">
        <f>COUNTIFS(Tunisia_ESPRIT!$CC:$CC,Analysis!$B401,Tunisia_ESPRIT!$DZ:$DZ,Analysis!E$31,Tunisia_ESPRIT!$EA:$EA,Analysis!$C$12,Tunisia_ESPRIT!$EB:$EB,Analysis!$C$13,Tunisia_ESPRIT!$EB:$EB,Analysis!$C$14,Tunisia_ESPRIT!$EH:$EH,Analysis!$C$15)</f>
        <v>1</v>
      </c>
      <c r="F401" s="21">
        <f t="shared" ref="F401:F411" si="80">SUM(D401:E401)</f>
        <v>4</v>
      </c>
      <c r="H401" s="7"/>
      <c r="I401" s="5"/>
      <c r="J401" s="7"/>
      <c r="K401" s="5"/>
      <c r="L401" s="7"/>
    </row>
    <row r="402" spans="2:12" x14ac:dyDescent="0.3">
      <c r="B402" s="30">
        <v>1</v>
      </c>
      <c r="D402" s="21">
        <f>COUNTIFS(Tunisia_ESPRIT!$CC:$CC,Analysis!$B402,Tunisia_ESPRIT!$DZ:$DZ,Analysis!D$31,Tunisia_ESPRIT!$EA:$EA,Analysis!$C$12,Tunisia_ESPRIT!$EB:$EB,Analysis!$C$13,Tunisia_ESPRIT!$EB:$EB,Analysis!$C$14,Tunisia_ESPRIT!$EH:$EH,Analysis!$C$15)</f>
        <v>3</v>
      </c>
      <c r="E402" s="21">
        <f>COUNTIFS(Tunisia_ESPRIT!$CC:$CC,Analysis!$B402,Tunisia_ESPRIT!$DZ:$DZ,Analysis!E$31,Tunisia_ESPRIT!$EA:$EA,Analysis!$C$12,Tunisia_ESPRIT!$EB:$EB,Analysis!$C$13,Tunisia_ESPRIT!$EB:$EB,Analysis!$C$14,Tunisia_ESPRIT!$EH:$EH,Analysis!$C$15)</f>
        <v>0</v>
      </c>
      <c r="F402" s="21">
        <f t="shared" si="80"/>
        <v>3</v>
      </c>
      <c r="H402" s="7"/>
      <c r="I402" s="5"/>
      <c r="J402" s="7"/>
      <c r="K402" s="5"/>
      <c r="L402" s="7"/>
    </row>
    <row r="403" spans="2:12" x14ac:dyDescent="0.3">
      <c r="B403" s="30">
        <v>2</v>
      </c>
      <c r="D403" s="21">
        <f>COUNTIFS(Tunisia_ESPRIT!$CC:$CC,Analysis!$B403,Tunisia_ESPRIT!$DZ:$DZ,Analysis!D$31,Tunisia_ESPRIT!$EA:$EA,Analysis!$C$12,Tunisia_ESPRIT!$EB:$EB,Analysis!$C$13,Tunisia_ESPRIT!$EB:$EB,Analysis!$C$14,Tunisia_ESPRIT!$EH:$EH,Analysis!$C$15)</f>
        <v>10</v>
      </c>
      <c r="E403" s="21">
        <f>COUNTIFS(Tunisia_ESPRIT!$CC:$CC,Analysis!$B403,Tunisia_ESPRIT!$DZ:$DZ,Analysis!E$31,Tunisia_ESPRIT!$EA:$EA,Analysis!$C$12,Tunisia_ESPRIT!$EB:$EB,Analysis!$C$13,Tunisia_ESPRIT!$EB:$EB,Analysis!$C$14,Tunisia_ESPRIT!$EH:$EH,Analysis!$C$15)</f>
        <v>0</v>
      </c>
      <c r="F403" s="21">
        <f t="shared" si="80"/>
        <v>10</v>
      </c>
      <c r="H403" s="7"/>
      <c r="I403" s="5"/>
      <c r="J403" s="7"/>
      <c r="K403" s="5"/>
      <c r="L403" s="7"/>
    </row>
    <row r="404" spans="2:12" x14ac:dyDescent="0.3">
      <c r="B404" s="30">
        <v>3</v>
      </c>
      <c r="D404" s="21">
        <f>COUNTIFS(Tunisia_ESPRIT!$CC:$CC,Analysis!$B404,Tunisia_ESPRIT!$DZ:$DZ,Analysis!D$31,Tunisia_ESPRIT!$EA:$EA,Analysis!$C$12,Tunisia_ESPRIT!$EB:$EB,Analysis!$C$13,Tunisia_ESPRIT!$EB:$EB,Analysis!$C$14,Tunisia_ESPRIT!$EH:$EH,Analysis!$C$15)</f>
        <v>5</v>
      </c>
      <c r="E404" s="21">
        <f>COUNTIFS(Tunisia_ESPRIT!$CC:$CC,Analysis!$B404,Tunisia_ESPRIT!$DZ:$DZ,Analysis!E$31,Tunisia_ESPRIT!$EA:$EA,Analysis!$C$12,Tunisia_ESPRIT!$EB:$EB,Analysis!$C$13,Tunisia_ESPRIT!$EB:$EB,Analysis!$C$14,Tunisia_ESPRIT!$EH:$EH,Analysis!$C$15)</f>
        <v>1</v>
      </c>
      <c r="F404" s="21">
        <f t="shared" si="80"/>
        <v>6</v>
      </c>
      <c r="H404" s="7"/>
      <c r="I404" s="5"/>
      <c r="J404" s="7"/>
      <c r="K404" s="5"/>
      <c r="L404" s="7"/>
    </row>
    <row r="405" spans="2:12" x14ac:dyDescent="0.3">
      <c r="B405" s="30">
        <v>4</v>
      </c>
      <c r="D405" s="21">
        <f>COUNTIFS(Tunisia_ESPRIT!$CC:$CC,Analysis!$B405,Tunisia_ESPRIT!$DZ:$DZ,Analysis!D$31,Tunisia_ESPRIT!$EA:$EA,Analysis!$C$12,Tunisia_ESPRIT!$EB:$EB,Analysis!$C$13,Tunisia_ESPRIT!$EB:$EB,Analysis!$C$14,Tunisia_ESPRIT!$EH:$EH,Analysis!$C$15)</f>
        <v>13</v>
      </c>
      <c r="E405" s="21">
        <f>COUNTIFS(Tunisia_ESPRIT!$CC:$CC,Analysis!$B405,Tunisia_ESPRIT!$DZ:$DZ,Analysis!E$31,Tunisia_ESPRIT!$EA:$EA,Analysis!$C$12,Tunisia_ESPRIT!$EB:$EB,Analysis!$C$13,Tunisia_ESPRIT!$EB:$EB,Analysis!$C$14,Tunisia_ESPRIT!$EH:$EH,Analysis!$C$15)</f>
        <v>2</v>
      </c>
      <c r="F405" s="21">
        <f t="shared" si="80"/>
        <v>15</v>
      </c>
      <c r="H405" s="7"/>
      <c r="I405" s="5"/>
      <c r="J405" s="7"/>
      <c r="K405" s="5"/>
      <c r="L405" s="7"/>
    </row>
    <row r="406" spans="2:12" x14ac:dyDescent="0.3">
      <c r="B406" s="30">
        <v>5</v>
      </c>
      <c r="D406" s="21">
        <f>COUNTIFS(Tunisia_ESPRIT!$CC:$CC,Analysis!$B406,Tunisia_ESPRIT!$DZ:$DZ,Analysis!D$31,Tunisia_ESPRIT!$EA:$EA,Analysis!$C$12,Tunisia_ESPRIT!$EB:$EB,Analysis!$C$13,Tunisia_ESPRIT!$EB:$EB,Analysis!$C$14,Tunisia_ESPRIT!$EH:$EH,Analysis!$C$15)</f>
        <v>18</v>
      </c>
      <c r="E406" s="21">
        <f>COUNTIFS(Tunisia_ESPRIT!$CC:$CC,Analysis!$B406,Tunisia_ESPRIT!$DZ:$DZ,Analysis!E$31,Tunisia_ESPRIT!$EA:$EA,Analysis!$C$12,Tunisia_ESPRIT!$EB:$EB,Analysis!$C$13,Tunisia_ESPRIT!$EB:$EB,Analysis!$C$14,Tunisia_ESPRIT!$EH:$EH,Analysis!$C$15)</f>
        <v>2</v>
      </c>
      <c r="F406" s="21">
        <f t="shared" si="80"/>
        <v>20</v>
      </c>
      <c r="H406" s="7"/>
      <c r="I406" s="5"/>
      <c r="J406" s="7"/>
      <c r="K406" s="5"/>
      <c r="L406" s="7"/>
    </row>
    <row r="407" spans="2:12" x14ac:dyDescent="0.3">
      <c r="B407" s="30">
        <v>6</v>
      </c>
      <c r="D407" s="21">
        <f>COUNTIFS(Tunisia_ESPRIT!$CC:$CC,Analysis!$B407,Tunisia_ESPRIT!$DZ:$DZ,Analysis!D$31,Tunisia_ESPRIT!$EA:$EA,Analysis!$C$12,Tunisia_ESPRIT!$EB:$EB,Analysis!$C$13,Tunisia_ESPRIT!$EB:$EB,Analysis!$C$14,Tunisia_ESPRIT!$EH:$EH,Analysis!$C$15)</f>
        <v>20</v>
      </c>
      <c r="E407" s="21">
        <f>COUNTIFS(Tunisia_ESPRIT!$CC:$CC,Analysis!$B407,Tunisia_ESPRIT!$DZ:$DZ,Analysis!E$31,Tunisia_ESPRIT!$EA:$EA,Analysis!$C$12,Tunisia_ESPRIT!$EB:$EB,Analysis!$C$13,Tunisia_ESPRIT!$EB:$EB,Analysis!$C$14,Tunisia_ESPRIT!$EH:$EH,Analysis!$C$15)</f>
        <v>4</v>
      </c>
      <c r="F407" s="21">
        <f t="shared" si="80"/>
        <v>24</v>
      </c>
      <c r="H407" s="7"/>
      <c r="I407" s="5"/>
      <c r="J407" s="7"/>
      <c r="K407" s="5"/>
      <c r="L407" s="7"/>
    </row>
    <row r="408" spans="2:12" x14ac:dyDescent="0.3">
      <c r="B408" s="30">
        <v>7</v>
      </c>
      <c r="D408" s="21">
        <f>COUNTIFS(Tunisia_ESPRIT!$CC:$CC,Analysis!$B408,Tunisia_ESPRIT!$DZ:$DZ,Analysis!D$31,Tunisia_ESPRIT!$EA:$EA,Analysis!$C$12,Tunisia_ESPRIT!$EB:$EB,Analysis!$C$13,Tunisia_ESPRIT!$EB:$EB,Analysis!$C$14,Tunisia_ESPRIT!$EH:$EH,Analysis!$C$15)</f>
        <v>38</v>
      </c>
      <c r="E408" s="21">
        <f>COUNTIFS(Tunisia_ESPRIT!$CC:$CC,Analysis!$B408,Tunisia_ESPRIT!$DZ:$DZ,Analysis!E$31,Tunisia_ESPRIT!$EA:$EA,Analysis!$C$12,Tunisia_ESPRIT!$EB:$EB,Analysis!$C$13,Tunisia_ESPRIT!$EB:$EB,Analysis!$C$14,Tunisia_ESPRIT!$EH:$EH,Analysis!$C$15)</f>
        <v>7</v>
      </c>
      <c r="F408" s="21">
        <f t="shared" si="80"/>
        <v>45</v>
      </c>
      <c r="H408" s="7"/>
      <c r="I408" s="5"/>
      <c r="J408" s="7"/>
      <c r="K408" s="5"/>
      <c r="L408" s="7"/>
    </row>
    <row r="409" spans="2:12" x14ac:dyDescent="0.3">
      <c r="B409" s="30">
        <v>8</v>
      </c>
      <c r="D409" s="21">
        <f>COUNTIFS(Tunisia_ESPRIT!$CC:$CC,Analysis!$B409,Tunisia_ESPRIT!$DZ:$DZ,Analysis!D$31,Tunisia_ESPRIT!$EA:$EA,Analysis!$C$12,Tunisia_ESPRIT!$EB:$EB,Analysis!$C$13,Tunisia_ESPRIT!$EB:$EB,Analysis!$C$14,Tunisia_ESPRIT!$EH:$EH,Analysis!$C$15)</f>
        <v>36</v>
      </c>
      <c r="E409" s="21">
        <f>COUNTIFS(Tunisia_ESPRIT!$CC:$CC,Analysis!$B409,Tunisia_ESPRIT!$DZ:$DZ,Analysis!E$31,Tunisia_ESPRIT!$EA:$EA,Analysis!$C$12,Tunisia_ESPRIT!$EB:$EB,Analysis!$C$13,Tunisia_ESPRIT!$EB:$EB,Analysis!$C$14,Tunisia_ESPRIT!$EH:$EH,Analysis!$C$15)</f>
        <v>6</v>
      </c>
      <c r="F409" s="21">
        <f t="shared" si="80"/>
        <v>42</v>
      </c>
      <c r="H409" s="7"/>
      <c r="I409" s="5"/>
      <c r="J409" s="7"/>
      <c r="K409" s="5"/>
      <c r="L409" s="7"/>
    </row>
    <row r="410" spans="2:12" x14ac:dyDescent="0.3">
      <c r="B410" s="30">
        <v>9</v>
      </c>
      <c r="D410" s="21">
        <f>COUNTIFS(Tunisia_ESPRIT!$CC:$CC,Analysis!$B410,Tunisia_ESPRIT!$DZ:$DZ,Analysis!D$31,Tunisia_ESPRIT!$EA:$EA,Analysis!$C$12,Tunisia_ESPRIT!$EB:$EB,Analysis!$C$13,Tunisia_ESPRIT!$EB:$EB,Analysis!$C$14,Tunisia_ESPRIT!$EH:$EH,Analysis!$C$15)</f>
        <v>17</v>
      </c>
      <c r="E410" s="21">
        <f>COUNTIFS(Tunisia_ESPRIT!$CC:$CC,Analysis!$B410,Tunisia_ESPRIT!$DZ:$DZ,Analysis!E$31,Tunisia_ESPRIT!$EA:$EA,Analysis!$C$12,Tunisia_ESPRIT!$EB:$EB,Analysis!$C$13,Tunisia_ESPRIT!$EB:$EB,Analysis!$C$14,Tunisia_ESPRIT!$EH:$EH,Analysis!$C$15)</f>
        <v>2</v>
      </c>
      <c r="F410" s="21">
        <f t="shared" si="80"/>
        <v>19</v>
      </c>
      <c r="H410" s="7"/>
      <c r="I410" s="5"/>
      <c r="J410" s="7"/>
      <c r="K410" s="5"/>
      <c r="L410" s="7"/>
    </row>
    <row r="411" spans="2:12" x14ac:dyDescent="0.3">
      <c r="B411" s="30">
        <v>10</v>
      </c>
      <c r="D411" s="21">
        <f>COUNTIFS(Tunisia_ESPRIT!$CC:$CC,Analysis!$B411,Tunisia_ESPRIT!$DZ:$DZ,Analysis!D$31,Tunisia_ESPRIT!$EA:$EA,Analysis!$C$12,Tunisia_ESPRIT!$EB:$EB,Analysis!$C$13,Tunisia_ESPRIT!$EB:$EB,Analysis!$C$14,Tunisia_ESPRIT!$EH:$EH,Analysis!$C$15)</f>
        <v>27</v>
      </c>
      <c r="E411" s="21">
        <f>COUNTIFS(Tunisia_ESPRIT!$CC:$CC,Analysis!$B411,Tunisia_ESPRIT!$DZ:$DZ,Analysis!E$31,Tunisia_ESPRIT!$EA:$EA,Analysis!$C$12,Tunisia_ESPRIT!$EB:$EB,Analysis!$C$13,Tunisia_ESPRIT!$EB:$EB,Analysis!$C$14,Tunisia_ESPRIT!$EH:$EH,Analysis!$C$15)</f>
        <v>3</v>
      </c>
      <c r="F411" s="21">
        <f t="shared" si="80"/>
        <v>30</v>
      </c>
      <c r="H411" s="7"/>
      <c r="I411" s="5"/>
      <c r="J411" s="7"/>
      <c r="K411" s="5"/>
      <c r="L411" s="7"/>
    </row>
    <row r="412" spans="2:12" x14ac:dyDescent="0.3">
      <c r="B412" s="36" t="s">
        <v>686</v>
      </c>
      <c r="D412" s="23">
        <f t="shared" ref="D412:F412" si="81">SUM(D401:D411)</f>
        <v>190</v>
      </c>
      <c r="E412" s="23">
        <f t="shared" si="81"/>
        <v>28</v>
      </c>
      <c r="F412" s="23">
        <f t="shared" si="81"/>
        <v>218</v>
      </c>
      <c r="H412" s="6"/>
      <c r="I412" s="5"/>
      <c r="J412" s="6"/>
      <c r="K412" s="5"/>
      <c r="L412" s="6"/>
    </row>
    <row r="413" spans="2:12" x14ac:dyDescent="0.3">
      <c r="H413" s="5"/>
      <c r="I413" s="5"/>
      <c r="J413" s="5"/>
      <c r="K413" s="5"/>
      <c r="L413" s="5"/>
    </row>
    <row r="414" spans="2:12" x14ac:dyDescent="0.3">
      <c r="B414" s="30" t="s">
        <v>801</v>
      </c>
      <c r="D414" s="29">
        <f>SUM(D401:D407)/D$412</f>
        <v>0.37894736842105264</v>
      </c>
      <c r="E414" s="29">
        <f>SUM(E401:E407)/E$412</f>
        <v>0.35714285714285715</v>
      </c>
      <c r="F414" s="29">
        <f>SUM(F401:F407)/F$412</f>
        <v>0.37614678899082571</v>
      </c>
      <c r="H414" s="139"/>
      <c r="I414" s="5"/>
      <c r="J414" s="139"/>
      <c r="K414" s="5"/>
      <c r="L414" s="139"/>
    </row>
    <row r="415" spans="2:12" x14ac:dyDescent="0.3">
      <c r="B415" s="30" t="s">
        <v>802</v>
      </c>
      <c r="D415" s="29">
        <f>SUM(D408:D409)/D$412</f>
        <v>0.38947368421052631</v>
      </c>
      <c r="E415" s="29">
        <f>SUM(E408:E409)/E$412</f>
        <v>0.4642857142857143</v>
      </c>
      <c r="F415" s="29">
        <f>SUM(F408:F409)/F$412</f>
        <v>0.39908256880733944</v>
      </c>
      <c r="H415" s="139"/>
      <c r="I415" s="5"/>
      <c r="J415" s="139"/>
      <c r="K415" s="5"/>
      <c r="L415" s="139"/>
    </row>
    <row r="416" spans="2:12" x14ac:dyDescent="0.3">
      <c r="B416" s="30" t="s">
        <v>803</v>
      </c>
      <c r="D416" s="29">
        <f>SUM(D410:D411)/D$412</f>
        <v>0.23157894736842105</v>
      </c>
      <c r="E416" s="29">
        <f>SUM(E410:E411)/E$412</f>
        <v>0.17857142857142858</v>
      </c>
      <c r="F416" s="29">
        <f>SUM(F410:F411)/F$412</f>
        <v>0.22477064220183487</v>
      </c>
      <c r="H416" s="139"/>
      <c r="I416" s="5"/>
      <c r="J416" s="139"/>
      <c r="K416" s="5"/>
      <c r="L416" s="139"/>
    </row>
    <row r="417" spans="2:12" x14ac:dyDescent="0.3">
      <c r="B417" s="42" t="s">
        <v>804</v>
      </c>
      <c r="D417" s="43">
        <f t="shared" ref="D417:F417" si="82">D416-D414</f>
        <v>-0.14736842105263159</v>
      </c>
      <c r="E417" s="43">
        <f t="shared" si="82"/>
        <v>-0.17857142857142858</v>
      </c>
      <c r="F417" s="43">
        <f t="shared" si="82"/>
        <v>-0.15137614678899083</v>
      </c>
      <c r="H417" s="140"/>
      <c r="I417" s="5"/>
      <c r="J417" s="140"/>
      <c r="K417" s="5"/>
      <c r="L417" s="140"/>
    </row>
    <row r="418" spans="2:12" x14ac:dyDescent="0.3">
      <c r="H418" s="5"/>
      <c r="I418" s="5"/>
      <c r="J418" s="5"/>
      <c r="K418" s="5"/>
      <c r="L418" s="5"/>
    </row>
    <row r="419" spans="2:12" x14ac:dyDescent="0.3">
      <c r="H419" s="5"/>
      <c r="I419" s="5"/>
      <c r="J419" s="5"/>
      <c r="K419" s="5"/>
      <c r="L419" s="5"/>
    </row>
    <row r="420" spans="2:12" x14ac:dyDescent="0.3">
      <c r="B420" s="1" t="s">
        <v>1073</v>
      </c>
      <c r="D420" s="20"/>
      <c r="H420" s="5"/>
      <c r="I420" s="5"/>
      <c r="J420" s="5"/>
      <c r="K420" s="5"/>
      <c r="L420" s="5"/>
    </row>
    <row r="421" spans="2:12" x14ac:dyDescent="0.3">
      <c r="D421" s="26" t="s">
        <v>8366</v>
      </c>
      <c r="E421" s="26" t="s">
        <v>8365</v>
      </c>
      <c r="F421" s="26" t="s">
        <v>686</v>
      </c>
      <c r="H421" s="69"/>
      <c r="I421" s="5"/>
      <c r="J421" s="69"/>
      <c r="K421" s="5"/>
      <c r="L421" s="69"/>
    </row>
    <row r="422" spans="2:12" ht="15.6" x14ac:dyDescent="0.3">
      <c r="B422" s="25" t="s">
        <v>253</v>
      </c>
      <c r="D422" s="21">
        <f>COUNTIFS(Tunisia_ESPRIT!$CD:$CD,Analysis!$B422,Tunisia_ESPRIT!$DZ:$DZ,Analysis!D$31,Tunisia_ESPRIT!$EA:$EA,Analysis!$C$12,Tunisia_ESPRIT!$EB:$EB,Analysis!$C$13,Tunisia_ESPRIT!$EB:$EB,Analysis!$C$14,Tunisia_ESPRIT!$EH:$EH,Analysis!$C$15)</f>
        <v>30</v>
      </c>
      <c r="E422" s="21">
        <f>COUNTIFS(Tunisia_ESPRIT!$CD:$CD,Analysis!$B422,Tunisia_ESPRIT!$DZ:$DZ,Analysis!E$31,Tunisia_ESPRIT!$EA:$EA,Analysis!$C$12,Tunisia_ESPRIT!$EB:$EB,Analysis!$C$13,Tunisia_ESPRIT!$EB:$EB,Analysis!$C$14,Tunisia_ESPRIT!$EH:$EH,Analysis!$C$15)</f>
        <v>1</v>
      </c>
      <c r="F422" s="21">
        <f>SUM(D422:E422)</f>
        <v>31</v>
      </c>
      <c r="H422" s="7"/>
      <c r="I422" s="5"/>
      <c r="J422" s="7"/>
      <c r="K422" s="5"/>
      <c r="L422" s="7"/>
    </row>
    <row r="423" spans="2:12" ht="15.6" x14ac:dyDescent="0.3">
      <c r="B423" s="25" t="s">
        <v>249</v>
      </c>
      <c r="D423" s="21">
        <f>COUNTIFS(Tunisia_ESPRIT!$CD:$CD,Analysis!$B423,Tunisia_ESPRIT!$DZ:$DZ,Analysis!D$31,Tunisia_ESPRIT!$EA:$EA,Analysis!$C$12,Tunisia_ESPRIT!$EB:$EB,Analysis!$C$13,Tunisia_ESPRIT!$EB:$EB,Analysis!$C$14,Tunisia_ESPRIT!$EH:$EH,Analysis!$C$15)</f>
        <v>112</v>
      </c>
      <c r="E423" s="21">
        <f>COUNTIFS(Tunisia_ESPRIT!$CD:$CD,Analysis!$B423,Tunisia_ESPRIT!$DZ:$DZ,Analysis!E$31,Tunisia_ESPRIT!$EA:$EA,Analysis!$C$12,Tunisia_ESPRIT!$EB:$EB,Analysis!$C$13,Tunisia_ESPRIT!$EB:$EB,Analysis!$C$14,Tunisia_ESPRIT!$EH:$EH,Analysis!$C$15)</f>
        <v>19</v>
      </c>
      <c r="F423" s="21">
        <f>SUM(D423:E423)</f>
        <v>131</v>
      </c>
      <c r="H423" s="7"/>
      <c r="I423" s="5"/>
      <c r="J423" s="7"/>
      <c r="K423" s="5"/>
      <c r="L423" s="7"/>
    </row>
    <row r="424" spans="2:12" ht="15.6" x14ac:dyDescent="0.3">
      <c r="B424" s="25" t="s">
        <v>279</v>
      </c>
      <c r="D424" s="21">
        <f>COUNTIFS(Tunisia_ESPRIT!$CD:$CD,Analysis!$B424,Tunisia_ESPRIT!$DZ:$DZ,Analysis!D$31,Tunisia_ESPRIT!$EA:$EA,Analysis!$C$12,Tunisia_ESPRIT!$EB:$EB,Analysis!$C$13,Tunisia_ESPRIT!$EB:$EB,Analysis!$C$14,Tunisia_ESPRIT!$EH:$EH,Analysis!$C$15)</f>
        <v>26</v>
      </c>
      <c r="E424" s="21">
        <f>COUNTIFS(Tunisia_ESPRIT!$CD:$CD,Analysis!$B424,Tunisia_ESPRIT!$DZ:$DZ,Analysis!E$31,Tunisia_ESPRIT!$EA:$EA,Analysis!$C$12,Tunisia_ESPRIT!$EB:$EB,Analysis!$C$13,Tunisia_ESPRIT!$EB:$EB,Analysis!$C$14,Tunisia_ESPRIT!$EH:$EH,Analysis!$C$15)</f>
        <v>5</v>
      </c>
      <c r="F424" s="21">
        <f>SUM(D424:E424)</f>
        <v>31</v>
      </c>
      <c r="H424" s="7"/>
      <c r="I424" s="5"/>
      <c r="J424" s="7"/>
      <c r="K424" s="5"/>
      <c r="L424" s="7"/>
    </row>
    <row r="425" spans="2:12" ht="15.6" x14ac:dyDescent="0.3">
      <c r="B425" s="25" t="s">
        <v>296</v>
      </c>
      <c r="D425" s="21">
        <f>COUNTIFS(Tunisia_ESPRIT!$CD:$CD,Analysis!$B425,Tunisia_ESPRIT!$DZ:$DZ,Analysis!D$31,Tunisia_ESPRIT!$EA:$EA,Analysis!$C$12,Tunisia_ESPRIT!$EB:$EB,Analysis!$C$13,Tunisia_ESPRIT!$EB:$EB,Analysis!$C$14,Tunisia_ESPRIT!$EH:$EH,Analysis!$C$15)</f>
        <v>22</v>
      </c>
      <c r="E425" s="21">
        <f>COUNTIFS(Tunisia_ESPRIT!$CD:$CD,Analysis!$B425,Tunisia_ESPRIT!$DZ:$DZ,Analysis!E$31,Tunisia_ESPRIT!$EA:$EA,Analysis!$C$12,Tunisia_ESPRIT!$EB:$EB,Analysis!$C$13,Tunisia_ESPRIT!$EB:$EB,Analysis!$C$14,Tunisia_ESPRIT!$EH:$EH,Analysis!$C$15)</f>
        <v>3</v>
      </c>
      <c r="F425" s="21">
        <f>SUM(D425:E425)</f>
        <v>25</v>
      </c>
      <c r="H425" s="7"/>
      <c r="I425" s="5"/>
      <c r="J425" s="7"/>
      <c r="K425" s="5"/>
      <c r="L425" s="7"/>
    </row>
    <row r="426" spans="2:12" x14ac:dyDescent="0.3">
      <c r="B426" s="66" t="s">
        <v>686</v>
      </c>
      <c r="D426" s="23">
        <f t="shared" ref="D426:F426" si="83">SUM(D422:D425)</f>
        <v>190</v>
      </c>
      <c r="E426" s="23">
        <f t="shared" si="83"/>
        <v>28</v>
      </c>
      <c r="F426" s="23">
        <f t="shared" si="83"/>
        <v>218</v>
      </c>
      <c r="H426" s="6"/>
      <c r="I426" s="5"/>
      <c r="J426" s="6"/>
      <c r="K426" s="5"/>
      <c r="L426" s="6"/>
    </row>
    <row r="427" spans="2:12" x14ac:dyDescent="0.3">
      <c r="H427" s="5"/>
      <c r="I427" s="5"/>
      <c r="J427" s="5"/>
      <c r="K427" s="5"/>
      <c r="L427" s="5"/>
    </row>
    <row r="428" spans="2:12" x14ac:dyDescent="0.3">
      <c r="B428" s="4" t="s">
        <v>8529</v>
      </c>
      <c r="D428" s="29">
        <f>SUM(D424,D423)/D426</f>
        <v>0.72631578947368425</v>
      </c>
      <c r="E428" s="29">
        <f t="shared" ref="E428:F428" si="84">SUM(E424,E423)/E426</f>
        <v>0.8571428571428571</v>
      </c>
      <c r="F428" s="29">
        <f t="shared" si="84"/>
        <v>0.74311926605504586</v>
      </c>
      <c r="H428" s="139"/>
      <c r="I428" s="5"/>
      <c r="J428" s="139"/>
      <c r="K428" s="5"/>
      <c r="L428" s="139"/>
    </row>
    <row r="429" spans="2:12" x14ac:dyDescent="0.3">
      <c r="H429" s="5"/>
      <c r="I429" s="5"/>
      <c r="J429" s="5"/>
      <c r="K429" s="5"/>
      <c r="L429" s="5"/>
    </row>
    <row r="430" spans="2:12" x14ac:dyDescent="0.3">
      <c r="H430" s="5"/>
      <c r="I430" s="5"/>
      <c r="J430" s="5"/>
      <c r="K430" s="5"/>
      <c r="L430" s="5"/>
    </row>
    <row r="431" spans="2:12" x14ac:dyDescent="0.3">
      <c r="B431" s="1" t="s">
        <v>1074</v>
      </c>
      <c r="D431" s="20"/>
      <c r="H431" s="5"/>
      <c r="I431" s="5"/>
      <c r="J431" s="5"/>
      <c r="K431" s="5"/>
      <c r="L431" s="5"/>
    </row>
    <row r="432" spans="2:12" x14ac:dyDescent="0.3">
      <c r="D432" s="26" t="s">
        <v>8366</v>
      </c>
      <c r="E432" s="26" t="s">
        <v>8365</v>
      </c>
      <c r="F432" s="26" t="s">
        <v>686</v>
      </c>
      <c r="H432" s="69"/>
      <c r="I432" s="5"/>
      <c r="J432" s="69"/>
      <c r="K432" s="5"/>
      <c r="L432" s="69"/>
    </row>
    <row r="433" spans="1:16" ht="15.6" x14ac:dyDescent="0.3">
      <c r="B433" s="25" t="s">
        <v>270</v>
      </c>
      <c r="D433" s="21">
        <f>COUNTIFS(Tunisia_ESPRIT!$BY:$BY,Analysis!$B433,Tunisia_ESPRIT!$DZ:$DZ,Analysis!D$31,Tunisia_ESPRIT!$EA:$EA,Analysis!$C$12,Tunisia_ESPRIT!$EB:$EB,Analysis!$C$13,Tunisia_ESPRIT!$EB:$EB,Analysis!$C$14,Tunisia_ESPRIT!$EH:$EH,Analysis!$C$15)</f>
        <v>61</v>
      </c>
      <c r="E433" s="21">
        <f>COUNTIFS(Tunisia_ESPRIT!$BY:$BY,Analysis!$B433,Tunisia_ESPRIT!$DZ:$DZ,Analysis!E$31,Tunisia_ESPRIT!$EA:$EA,Analysis!$C$12,Tunisia_ESPRIT!$EB:$EB,Analysis!$C$13,Tunisia_ESPRIT!$EB:$EB,Analysis!$C$14,Tunisia_ESPRIT!$EH:$EH,Analysis!$C$15)</f>
        <v>6</v>
      </c>
      <c r="F433" s="21">
        <f>SUM(D433:E433)</f>
        <v>67</v>
      </c>
      <c r="H433" s="7"/>
      <c r="I433" s="5"/>
      <c r="J433" s="7"/>
      <c r="K433" s="5"/>
      <c r="L433" s="7"/>
    </row>
    <row r="434" spans="1:16" ht="15.6" x14ac:dyDescent="0.3">
      <c r="B434" s="25" t="s">
        <v>247</v>
      </c>
      <c r="D434" s="21">
        <f>COUNTIFS(Tunisia_ESPRIT!$BY:$BY,Analysis!$B434,Tunisia_ESPRIT!$DZ:$DZ,Analysis!D$31,Tunisia_ESPRIT!$EA:$EA,Analysis!$C$12,Tunisia_ESPRIT!$EB:$EB,Analysis!$C$13,Tunisia_ESPRIT!$EB:$EB,Analysis!$C$14,Tunisia_ESPRIT!$EH:$EH,Analysis!$C$15)</f>
        <v>72</v>
      </c>
      <c r="E434" s="21">
        <f>COUNTIFS(Tunisia_ESPRIT!$BY:$BY,Analysis!$B434,Tunisia_ESPRIT!$DZ:$DZ,Analysis!E$31,Tunisia_ESPRIT!$EA:$EA,Analysis!$C$12,Tunisia_ESPRIT!$EB:$EB,Analysis!$C$13,Tunisia_ESPRIT!$EB:$EB,Analysis!$C$14,Tunisia_ESPRIT!$EH:$EH,Analysis!$C$15)</f>
        <v>12</v>
      </c>
      <c r="F434" s="21">
        <f>SUM(D434:E434)</f>
        <v>84</v>
      </c>
      <c r="H434" s="7"/>
      <c r="I434" s="5"/>
      <c r="J434" s="7"/>
      <c r="K434" s="5"/>
      <c r="L434" s="7"/>
    </row>
    <row r="435" spans="1:16" ht="15.6" x14ac:dyDescent="0.3">
      <c r="B435" s="25" t="s">
        <v>293</v>
      </c>
      <c r="D435" s="21">
        <f>COUNTIFS(Tunisia_ESPRIT!$BY:$BY,Analysis!$B435,Tunisia_ESPRIT!$DZ:$DZ,Analysis!D$31,Tunisia_ESPRIT!$EA:$EA,Analysis!$C$12,Tunisia_ESPRIT!$EB:$EB,Analysis!$C$13,Tunisia_ESPRIT!$EB:$EB,Analysis!$C$14,Tunisia_ESPRIT!$EH:$EH,Analysis!$C$15)</f>
        <v>13</v>
      </c>
      <c r="E435" s="21">
        <f>COUNTIFS(Tunisia_ESPRIT!$BY:$BY,Analysis!$B435,Tunisia_ESPRIT!$DZ:$DZ,Analysis!E$31,Tunisia_ESPRIT!$EA:$EA,Analysis!$C$12,Tunisia_ESPRIT!$EB:$EB,Analysis!$C$13,Tunisia_ESPRIT!$EB:$EB,Analysis!$C$14,Tunisia_ESPRIT!$EH:$EH,Analysis!$C$15)</f>
        <v>2</v>
      </c>
      <c r="F435" s="21">
        <f>SUM(D435:E435)</f>
        <v>15</v>
      </c>
      <c r="H435" s="7"/>
      <c r="I435" s="5"/>
      <c r="J435" s="7"/>
      <c r="K435" s="5"/>
      <c r="L435" s="7"/>
    </row>
    <row r="436" spans="1:16" ht="15.6" x14ac:dyDescent="0.3">
      <c r="B436" s="25" t="s">
        <v>1075</v>
      </c>
      <c r="D436" s="21">
        <f>COUNTIFS(Tunisia_ESPRIT!$BY:$BY,Analysis!$B436,Tunisia_ESPRIT!$DZ:$DZ,Analysis!D$31,Tunisia_ESPRIT!$EA:$EA,Analysis!$C$12,Tunisia_ESPRIT!$EB:$EB,Analysis!$C$13,Tunisia_ESPRIT!$EB:$EB,Analysis!$C$14,Tunisia_ESPRIT!$EH:$EH,Analysis!$C$15)</f>
        <v>0</v>
      </c>
      <c r="E436" s="21">
        <f>COUNTIFS(Tunisia_ESPRIT!$BY:$BY,Analysis!$B436,Tunisia_ESPRIT!$DZ:$DZ,Analysis!E$31,Tunisia_ESPRIT!$EA:$EA,Analysis!$C$12,Tunisia_ESPRIT!$EB:$EB,Analysis!$C$13,Tunisia_ESPRIT!$EB:$EB,Analysis!$C$14,Tunisia_ESPRIT!$EH:$EH,Analysis!$C$15)</f>
        <v>0</v>
      </c>
      <c r="F436" s="21">
        <f>SUM(D436:E436)</f>
        <v>0</v>
      </c>
      <c r="H436" s="7"/>
      <c r="I436" s="5"/>
      <c r="J436" s="7"/>
      <c r="K436" s="5"/>
      <c r="L436" s="7"/>
    </row>
    <row r="437" spans="1:16" x14ac:dyDescent="0.3">
      <c r="B437" s="66" t="s">
        <v>686</v>
      </c>
      <c r="D437" s="23">
        <f t="shared" ref="D437:F437" si="85">SUM(D433:D436)</f>
        <v>146</v>
      </c>
      <c r="E437" s="23">
        <f t="shared" si="85"/>
        <v>20</v>
      </c>
      <c r="F437" s="23">
        <f t="shared" si="85"/>
        <v>166</v>
      </c>
      <c r="H437" s="6"/>
      <c r="I437" s="5"/>
      <c r="J437" s="6"/>
      <c r="K437" s="5"/>
      <c r="L437" s="6"/>
    </row>
    <row r="438" spans="1:16" x14ac:dyDescent="0.3">
      <c r="H438" s="5"/>
      <c r="I438" s="5"/>
      <c r="J438" s="5"/>
      <c r="K438" s="5"/>
      <c r="L438" s="5"/>
    </row>
    <row r="439" spans="1:16" x14ac:dyDescent="0.3">
      <c r="B439" s="4" t="s">
        <v>1076</v>
      </c>
      <c r="D439" s="29">
        <f t="shared" ref="D439:F439" si="86">IFERROR(D433/D437,"")</f>
        <v>0.4178082191780822</v>
      </c>
      <c r="E439" s="29">
        <f t="shared" si="86"/>
        <v>0.3</v>
      </c>
      <c r="F439" s="29">
        <f t="shared" si="86"/>
        <v>0.40361445783132532</v>
      </c>
      <c r="H439" s="139"/>
      <c r="I439" s="5"/>
      <c r="J439" s="139"/>
      <c r="K439" s="5"/>
      <c r="L439" s="139"/>
    </row>
    <row r="440" spans="1:16" x14ac:dyDescent="0.3">
      <c r="H440" s="5"/>
      <c r="I440" s="5"/>
      <c r="J440" s="5"/>
      <c r="K440" s="5"/>
      <c r="L440" s="5"/>
    </row>
    <row r="441" spans="1:16" x14ac:dyDescent="0.3">
      <c r="B441" s="152"/>
      <c r="C441" s="152"/>
      <c r="D441" s="152"/>
      <c r="E441" s="152"/>
      <c r="F441" s="152"/>
      <c r="G441" s="152"/>
      <c r="H441" s="152"/>
      <c r="I441" s="152"/>
      <c r="J441" s="152"/>
      <c r="K441" s="152"/>
      <c r="L441" s="152"/>
      <c r="M441" s="152"/>
      <c r="N441" s="152"/>
      <c r="O441" s="152"/>
      <c r="P441" s="152"/>
    </row>
    <row r="442" spans="1:16" x14ac:dyDescent="0.3">
      <c r="A442" s="8"/>
      <c r="B442" s="152"/>
      <c r="C442" s="152"/>
      <c r="D442" s="152"/>
      <c r="E442" s="152"/>
      <c r="F442" s="152"/>
      <c r="G442" s="152"/>
      <c r="H442" s="152"/>
      <c r="I442" s="152"/>
      <c r="J442" s="152"/>
      <c r="K442" s="152"/>
      <c r="L442" s="152"/>
      <c r="M442" s="152"/>
      <c r="N442" s="152"/>
      <c r="O442" s="152"/>
      <c r="P442" s="152"/>
    </row>
    <row r="443" spans="1:16" x14ac:dyDescent="0.3">
      <c r="A443" s="8"/>
      <c r="B443" s="2" t="s">
        <v>6153</v>
      </c>
      <c r="C443" s="152"/>
      <c r="D443" s="153"/>
      <c r="E443" s="152"/>
      <c r="F443" s="152"/>
      <c r="G443" s="152"/>
      <c r="I443" s="152"/>
      <c r="J443" s="152"/>
      <c r="K443" s="152"/>
      <c r="L443" s="152"/>
      <c r="M443" s="152"/>
      <c r="N443" s="152"/>
      <c r="O443" s="152"/>
      <c r="P443" s="152"/>
    </row>
    <row r="444" spans="1:16" x14ac:dyDescent="0.3">
      <c r="A444" s="8"/>
      <c r="B444" s="152"/>
      <c r="C444" s="152"/>
      <c r="D444" s="154" t="s">
        <v>8366</v>
      </c>
      <c r="E444" s="154" t="s">
        <v>8365</v>
      </c>
      <c r="F444" s="154" t="s">
        <v>686</v>
      </c>
      <c r="G444" s="152"/>
      <c r="I444" s="155"/>
      <c r="J444" s="156"/>
      <c r="K444" s="155"/>
      <c r="L444" s="156"/>
      <c r="M444" s="155"/>
      <c r="N444" s="152"/>
      <c r="O444" s="152"/>
      <c r="P444" s="152"/>
    </row>
    <row r="445" spans="1:16" x14ac:dyDescent="0.3">
      <c r="A445" s="8"/>
      <c r="B445" s="157">
        <v>1</v>
      </c>
      <c r="C445" s="152"/>
      <c r="D445" s="158">
        <f>COUNTIFS(Tunisia_ESPRIT!$CE:$CE,$B445,Tunisia_ESPRIT!$DZ:$DZ,Analysis!D$31,Tunisia_ESPRIT!$EA:$EA,Analysis!$C$12,Tunisia_ESPRIT!$EB:$EB,Analysis!$C$13,Tunisia_ESPRIT!$EB:$EB,Analysis!$C$14,Tunisia_ESPRIT!$EH:$EH,Analysis!$C$15)</f>
        <v>9</v>
      </c>
      <c r="E445" s="158">
        <f>COUNTIFS(Tunisia_ESPRIT!$CE:$CE,$B445,Tunisia_ESPRIT!$DZ:$DZ,Analysis!E$31,Tunisia_ESPRIT!$EA:$EA,Analysis!$C$12,Tunisia_ESPRIT!$EB:$EB,Analysis!$C$13,Tunisia_ESPRIT!$EB:$EB,Analysis!$C$14,Tunisia_ESPRIT!$EH:$EH,Analysis!$C$15)</f>
        <v>1</v>
      </c>
      <c r="F445" s="158">
        <f t="shared" ref="F445:F451" si="87">SUM(D445:E445)</f>
        <v>10</v>
      </c>
      <c r="G445" s="152"/>
      <c r="I445" s="159"/>
      <c r="J445" s="156"/>
      <c r="K445" s="159"/>
      <c r="L445" s="156"/>
      <c r="M445" s="159"/>
      <c r="N445" s="152"/>
      <c r="O445" s="152"/>
      <c r="P445" s="152"/>
    </row>
    <row r="446" spans="1:16" x14ac:dyDescent="0.3">
      <c r="A446" s="8"/>
      <c r="B446" s="157">
        <v>2</v>
      </c>
      <c r="C446" s="152"/>
      <c r="D446" s="158">
        <f>COUNTIFS(Tunisia_ESPRIT!$CE:$CE,$B446,Tunisia_ESPRIT!$DZ:$DZ,Analysis!D$31,Tunisia_ESPRIT!$EA:$EA,Analysis!$C$12,Tunisia_ESPRIT!$EB:$EB,Analysis!$C$13,Tunisia_ESPRIT!$EB:$EB,Analysis!$C$14,Tunisia_ESPRIT!$EH:$EH,Analysis!$C$15)</f>
        <v>18</v>
      </c>
      <c r="E446" s="158">
        <f>COUNTIFS(Tunisia_ESPRIT!$CE:$CE,$B446,Tunisia_ESPRIT!$DZ:$DZ,Analysis!E$31,Tunisia_ESPRIT!$EA:$EA,Analysis!$C$12,Tunisia_ESPRIT!$EB:$EB,Analysis!$C$13,Tunisia_ESPRIT!$EB:$EB,Analysis!$C$14,Tunisia_ESPRIT!$EH:$EH,Analysis!$C$15)</f>
        <v>0</v>
      </c>
      <c r="F446" s="158">
        <f t="shared" si="87"/>
        <v>18</v>
      </c>
      <c r="G446" s="152"/>
      <c r="I446" s="159"/>
      <c r="J446" s="156"/>
      <c r="K446" s="159"/>
      <c r="L446" s="156"/>
      <c r="M446" s="159"/>
      <c r="N446" s="152"/>
      <c r="O446" s="152"/>
      <c r="P446" s="152"/>
    </row>
    <row r="447" spans="1:16" x14ac:dyDescent="0.3">
      <c r="A447" s="8"/>
      <c r="B447" s="157">
        <v>3</v>
      </c>
      <c r="C447" s="152"/>
      <c r="D447" s="158">
        <f>COUNTIFS(Tunisia_ESPRIT!$CE:$CE,$B447,Tunisia_ESPRIT!$DZ:$DZ,Analysis!D$31,Tunisia_ESPRIT!$EA:$EA,Analysis!$C$12,Tunisia_ESPRIT!$EB:$EB,Analysis!$C$13,Tunisia_ESPRIT!$EB:$EB,Analysis!$C$14,Tunisia_ESPRIT!$EH:$EH,Analysis!$C$15)</f>
        <v>31</v>
      </c>
      <c r="E447" s="158">
        <f>COUNTIFS(Tunisia_ESPRIT!$CE:$CE,$B447,Tunisia_ESPRIT!$DZ:$DZ,Analysis!E$31,Tunisia_ESPRIT!$EA:$EA,Analysis!$C$12,Tunisia_ESPRIT!$EB:$EB,Analysis!$C$13,Tunisia_ESPRIT!$EB:$EB,Analysis!$C$14,Tunisia_ESPRIT!$EH:$EH,Analysis!$C$15)</f>
        <v>6</v>
      </c>
      <c r="F447" s="158">
        <f t="shared" si="87"/>
        <v>37</v>
      </c>
      <c r="G447" s="152"/>
      <c r="I447" s="159"/>
      <c r="J447" s="156"/>
      <c r="K447" s="159"/>
      <c r="L447" s="156"/>
      <c r="M447" s="159"/>
      <c r="N447" s="152"/>
      <c r="O447" s="152"/>
      <c r="P447" s="152"/>
    </row>
    <row r="448" spans="1:16" x14ac:dyDescent="0.3">
      <c r="A448" s="8"/>
      <c r="B448" s="157">
        <v>4</v>
      </c>
      <c r="C448" s="152"/>
      <c r="D448" s="158">
        <f>COUNTIFS(Tunisia_ESPRIT!$CE:$CE,$B448,Tunisia_ESPRIT!$DZ:$DZ,Analysis!D$31,Tunisia_ESPRIT!$EA:$EA,Analysis!$C$12,Tunisia_ESPRIT!$EB:$EB,Analysis!$C$13,Tunisia_ESPRIT!$EB:$EB,Analysis!$C$14,Tunisia_ESPRIT!$EH:$EH,Analysis!$C$15)</f>
        <v>33</v>
      </c>
      <c r="E448" s="158">
        <f>COUNTIFS(Tunisia_ESPRIT!$CE:$CE,$B448,Tunisia_ESPRIT!$DZ:$DZ,Analysis!E$31,Tunisia_ESPRIT!$EA:$EA,Analysis!$C$12,Tunisia_ESPRIT!$EB:$EB,Analysis!$C$13,Tunisia_ESPRIT!$EB:$EB,Analysis!$C$14,Tunisia_ESPRIT!$EH:$EH,Analysis!$C$15)</f>
        <v>7</v>
      </c>
      <c r="F448" s="158">
        <f t="shared" si="87"/>
        <v>40</v>
      </c>
      <c r="G448" s="152"/>
      <c r="I448" s="159"/>
      <c r="J448" s="156"/>
      <c r="K448" s="159"/>
      <c r="L448" s="156"/>
      <c r="M448" s="159"/>
      <c r="N448" s="152"/>
      <c r="O448" s="152"/>
      <c r="P448" s="152"/>
    </row>
    <row r="449" spans="1:16" x14ac:dyDescent="0.3">
      <c r="B449" s="157">
        <v>5</v>
      </c>
      <c r="C449" s="152"/>
      <c r="D449" s="158">
        <f>COUNTIFS(Tunisia_ESPRIT!$CE:$CE,$B449,Tunisia_ESPRIT!$DZ:$DZ,Analysis!D$31,Tunisia_ESPRIT!$EA:$EA,Analysis!$C$12,Tunisia_ESPRIT!$EB:$EB,Analysis!$C$13,Tunisia_ESPRIT!$EB:$EB,Analysis!$C$14,Tunisia_ESPRIT!$EH:$EH,Analysis!$C$15)</f>
        <v>49</v>
      </c>
      <c r="E449" s="158">
        <f>COUNTIFS(Tunisia_ESPRIT!$CE:$CE,$B449,Tunisia_ESPRIT!$DZ:$DZ,Analysis!E$31,Tunisia_ESPRIT!$EA:$EA,Analysis!$C$12,Tunisia_ESPRIT!$EB:$EB,Analysis!$C$13,Tunisia_ESPRIT!$EB:$EB,Analysis!$C$14,Tunisia_ESPRIT!$EH:$EH,Analysis!$C$15)</f>
        <v>6</v>
      </c>
      <c r="F449" s="158">
        <f t="shared" si="87"/>
        <v>55</v>
      </c>
      <c r="G449" s="152"/>
      <c r="I449" s="159"/>
      <c r="J449" s="156"/>
      <c r="K449" s="159"/>
      <c r="L449" s="156"/>
      <c r="M449" s="159"/>
      <c r="N449" s="152"/>
      <c r="O449" s="152"/>
      <c r="P449" s="152"/>
    </row>
    <row r="450" spans="1:16" x14ac:dyDescent="0.3">
      <c r="B450" s="157">
        <v>6</v>
      </c>
      <c r="C450" s="152"/>
      <c r="D450" s="158">
        <f>COUNTIFS(Tunisia_ESPRIT!$CE:$CE,$B450,Tunisia_ESPRIT!$DZ:$DZ,Analysis!D$31,Tunisia_ESPRIT!$EA:$EA,Analysis!$C$12,Tunisia_ESPRIT!$EB:$EB,Analysis!$C$13,Tunisia_ESPRIT!$EB:$EB,Analysis!$C$14,Tunisia_ESPRIT!$EH:$EH,Analysis!$C$15)</f>
        <v>37</v>
      </c>
      <c r="E450" s="158">
        <f>COUNTIFS(Tunisia_ESPRIT!$CE:$CE,$B450,Tunisia_ESPRIT!$DZ:$DZ,Analysis!E$31,Tunisia_ESPRIT!$EA:$EA,Analysis!$C$12,Tunisia_ESPRIT!$EB:$EB,Analysis!$C$13,Tunisia_ESPRIT!$EB:$EB,Analysis!$C$14,Tunisia_ESPRIT!$EH:$EH,Analysis!$C$15)</f>
        <v>6</v>
      </c>
      <c r="F450" s="158">
        <f t="shared" si="87"/>
        <v>43</v>
      </c>
      <c r="G450" s="152"/>
      <c r="I450" s="159"/>
      <c r="J450" s="156"/>
      <c r="K450" s="159"/>
      <c r="L450" s="156"/>
      <c r="M450" s="159"/>
      <c r="N450" s="152"/>
      <c r="O450" s="152"/>
      <c r="P450" s="152"/>
    </row>
    <row r="451" spans="1:16" x14ac:dyDescent="0.3">
      <c r="B451" s="157">
        <v>7</v>
      </c>
      <c r="C451" s="152"/>
      <c r="D451" s="158">
        <f>COUNTIFS(Tunisia_ESPRIT!$CE:$CE,$B451,Tunisia_ESPRIT!$DZ:$DZ,Analysis!D$31,Tunisia_ESPRIT!$EA:$EA,Analysis!$C$12,Tunisia_ESPRIT!$EB:$EB,Analysis!$C$13,Tunisia_ESPRIT!$EB:$EB,Analysis!$C$14,Tunisia_ESPRIT!$EH:$EH,Analysis!$C$15)</f>
        <v>13</v>
      </c>
      <c r="E451" s="158">
        <f>COUNTIFS(Tunisia_ESPRIT!$CE:$CE,$B451,Tunisia_ESPRIT!$DZ:$DZ,Analysis!E$31,Tunisia_ESPRIT!$EA:$EA,Analysis!$C$12,Tunisia_ESPRIT!$EB:$EB,Analysis!$C$13,Tunisia_ESPRIT!$EB:$EB,Analysis!$C$14,Tunisia_ESPRIT!$EH:$EH,Analysis!$C$15)</f>
        <v>2</v>
      </c>
      <c r="F451" s="158">
        <f t="shared" si="87"/>
        <v>15</v>
      </c>
      <c r="G451" s="152"/>
      <c r="I451" s="159"/>
      <c r="J451" s="156"/>
      <c r="K451" s="159"/>
      <c r="L451" s="156"/>
      <c r="M451" s="159"/>
      <c r="N451" s="152"/>
      <c r="O451" s="152"/>
      <c r="P451" s="152"/>
    </row>
    <row r="452" spans="1:16" x14ac:dyDescent="0.3">
      <c r="B452" s="160" t="s">
        <v>686</v>
      </c>
      <c r="C452" s="152"/>
      <c r="D452" s="161">
        <f t="shared" ref="D452:F452" si="88">SUM(D445:D451)</f>
        <v>190</v>
      </c>
      <c r="E452" s="161">
        <f t="shared" si="88"/>
        <v>28</v>
      </c>
      <c r="F452" s="161">
        <f t="shared" si="88"/>
        <v>218</v>
      </c>
      <c r="G452" s="152"/>
      <c r="I452" s="162"/>
      <c r="J452" s="156"/>
      <c r="K452" s="162"/>
      <c r="L452" s="156"/>
      <c r="M452" s="162"/>
      <c r="N452" s="152"/>
      <c r="O452" s="152"/>
      <c r="P452" s="152"/>
    </row>
    <row r="453" spans="1:16" x14ac:dyDescent="0.3">
      <c r="B453" s="163"/>
      <c r="C453" s="152"/>
      <c r="D453" s="162"/>
      <c r="E453" s="162"/>
      <c r="F453" s="162"/>
      <c r="G453" s="152"/>
      <c r="I453" s="162"/>
      <c r="J453" s="156"/>
      <c r="K453" s="162"/>
      <c r="L453" s="156"/>
      <c r="M453" s="162"/>
      <c r="N453" s="152"/>
      <c r="O453" s="152"/>
      <c r="P453" s="152"/>
    </row>
    <row r="454" spans="1:16" x14ac:dyDescent="0.3">
      <c r="B454" s="163" t="s">
        <v>8530</v>
      </c>
      <c r="C454" s="152"/>
      <c r="D454" s="164">
        <f>SUM(D449:D451)/D452</f>
        <v>0.52105263157894732</v>
      </c>
      <c r="E454" s="164">
        <f t="shared" ref="E454:F454" si="89">SUM(E449:E451)/E452</f>
        <v>0.5</v>
      </c>
      <c r="F454" s="164">
        <f t="shared" si="89"/>
        <v>0.51834862385321101</v>
      </c>
      <c r="G454" s="152"/>
      <c r="I454" s="162"/>
      <c r="J454" s="156"/>
      <c r="K454" s="162"/>
      <c r="L454" s="156"/>
      <c r="M454" s="162"/>
      <c r="N454" s="152"/>
      <c r="O454" s="152"/>
      <c r="P454" s="152"/>
    </row>
    <row r="455" spans="1:16" s="11" customFormat="1" hidden="1" outlineLevel="1" x14ac:dyDescent="0.3">
      <c r="A455" s="10" t="s">
        <v>675</v>
      </c>
      <c r="B455" s="4"/>
      <c r="C455" s="4"/>
      <c r="D455" s="4"/>
      <c r="E455" s="4"/>
      <c r="F455" s="4"/>
      <c r="G455" s="4"/>
      <c r="H455" s="4"/>
      <c r="I455" s="5"/>
      <c r="J455" s="5"/>
      <c r="K455" s="5"/>
      <c r="L455" s="5"/>
      <c r="M455" s="5"/>
      <c r="N455" s="4"/>
      <c r="O455" s="4"/>
      <c r="P455" s="4"/>
    </row>
    <row r="456" spans="1:16" hidden="1" outlineLevel="1" x14ac:dyDescent="0.3">
      <c r="C456" s="32" t="s">
        <v>799</v>
      </c>
      <c r="E456" s="29">
        <f>SUM(D450:D451)/D452</f>
        <v>0.26315789473684209</v>
      </c>
      <c r="F456" s="29">
        <f>SUM(E450:E451)/E452</f>
        <v>0.2857142857142857</v>
      </c>
      <c r="G456" s="29">
        <f>SUM(F450:F451)/F452</f>
        <v>0.26605504587155965</v>
      </c>
      <c r="I456" s="139"/>
      <c r="J456" s="5"/>
      <c r="K456" s="139"/>
      <c r="L456" s="5"/>
      <c r="M456" s="139"/>
    </row>
    <row r="457" spans="1:16" hidden="1" outlineLevel="1" x14ac:dyDescent="0.3">
      <c r="I457" s="5"/>
      <c r="J457" s="5"/>
      <c r="K457" s="5"/>
      <c r="L457" s="5"/>
      <c r="M457" s="5"/>
    </row>
    <row r="458" spans="1:16" hidden="1" outlineLevel="1" x14ac:dyDescent="0.3">
      <c r="D458" s="26" t="s">
        <v>8366</v>
      </c>
      <c r="E458" s="26" t="s">
        <v>8365</v>
      </c>
      <c r="F458" s="26" t="s">
        <v>686</v>
      </c>
      <c r="H458" s="67" t="s">
        <v>679</v>
      </c>
      <c r="J458" s="67" t="s">
        <v>678</v>
      </c>
      <c r="L458" s="67" t="s">
        <v>680</v>
      </c>
    </row>
    <row r="459" spans="1:16" ht="15.6" hidden="1" outlineLevel="1" x14ac:dyDescent="0.3">
      <c r="B459" s="25" t="s">
        <v>312</v>
      </c>
      <c r="D459" s="21" t="e">
        <f>COUNTIFS(Tunisia_ESPRIT!$X:$X,Analysis!$B459,Tunisia_ESPRIT!$DZ:$DZ,Analysis!D$31,Tunisia_ESPRIT!$EA:$EA,Analysis!$C$12,Tunisia_ESPRIT!$EB:$EB,Analysis!$C$13,Tunisia_ESPRIT!#REF!,Analysis!$C$14,Tunisia_ESPRIT!#REF!,Analysis!$C$15)</f>
        <v>#REF!</v>
      </c>
      <c r="E459" s="21" t="e">
        <f>COUNTIFS(Tunisia_ESPRIT!$X:$X,Analysis!$B459,Tunisia_ESPRIT!$DZ:$DZ,Analysis!E$31,Tunisia_ESPRIT!$EA:$EA,Analysis!$C$12,Tunisia_ESPRIT!$EB:$EB,Analysis!$C$13,Tunisia_ESPRIT!#REF!,Analysis!$C$14,Tunisia_ESPRIT!#REF!,Analysis!$C$15)</f>
        <v>#REF!</v>
      </c>
      <c r="F459" s="21" t="e">
        <f t="shared" ref="F459:F490" si="90">SUM(D459:E459)</f>
        <v>#REF!</v>
      </c>
      <c r="H459" s="21" t="e">
        <f>COUNTIFS(#REF!,Analysis!$B459,#REF!,Analysis!$C$12,#REF!,Analysis!$C$13,#REF!,Analysis!$C$14,#REF!,Analysis!$C$15)</f>
        <v>#REF!</v>
      </c>
      <c r="J459" s="21" t="e">
        <f>COUNTIFS(#REF!,Analysis!$B459,#REF!,Analysis!$C$12,#REF!,Analysis!$C$13,#REF!,Analysis!$C$14,#REF!,Analysis!$C$15)</f>
        <v>#REF!</v>
      </c>
      <c r="L459" s="21" t="e">
        <f>COUNTIFS(#REF!,Analysis!$B459,#REF!,Analysis!$C$12,#REF!,Analysis!$C$13,#REF!,Analysis!$C$14,#REF!,Analysis!$C$15)</f>
        <v>#REF!</v>
      </c>
    </row>
    <row r="460" spans="1:16" ht="15.6" hidden="1" outlineLevel="1" x14ac:dyDescent="0.3">
      <c r="B460" s="25" t="s">
        <v>304</v>
      </c>
      <c r="D460" s="21" t="e">
        <f>COUNTIFS(Tunisia_ESPRIT!$X:$X,Analysis!$B460,Tunisia_ESPRIT!$DZ:$DZ,Analysis!D$31,Tunisia_ESPRIT!$EA:$EA,Analysis!$C$12,Tunisia_ESPRIT!$EB:$EB,Analysis!$C$13,Tunisia_ESPRIT!#REF!,Analysis!$C$14,Tunisia_ESPRIT!#REF!,Analysis!$C$15)</f>
        <v>#REF!</v>
      </c>
      <c r="E460" s="21" t="e">
        <f>COUNTIFS(Tunisia_ESPRIT!$X:$X,Analysis!$B460,Tunisia_ESPRIT!$DZ:$DZ,Analysis!E$31,Tunisia_ESPRIT!$EA:$EA,Analysis!$C$12,Tunisia_ESPRIT!$EB:$EB,Analysis!$C$13,Tunisia_ESPRIT!#REF!,Analysis!$C$14,Tunisia_ESPRIT!#REF!,Analysis!$C$15)</f>
        <v>#REF!</v>
      </c>
      <c r="F460" s="21" t="e">
        <f t="shared" si="90"/>
        <v>#REF!</v>
      </c>
      <c r="H460" s="21" t="e">
        <f>COUNTIFS(#REF!,Analysis!$B460,#REF!,Analysis!$C$12,#REF!,Analysis!$C$13,#REF!,Analysis!$C$14,#REF!,Analysis!$C$15)</f>
        <v>#REF!</v>
      </c>
      <c r="J460" s="21" t="e">
        <f>COUNTIFS(#REF!,Analysis!$B460,#REF!,Analysis!$C$12,#REF!,Analysis!$C$13,#REF!,Analysis!$C$14,#REF!,Analysis!$C$15)</f>
        <v>#REF!</v>
      </c>
      <c r="L460" s="21" t="e">
        <f>COUNTIFS(#REF!,Analysis!$B460,#REF!,Analysis!$C$12,#REF!,Analysis!$C$13,#REF!,Analysis!$C$14,#REF!,Analysis!$C$15)</f>
        <v>#REF!</v>
      </c>
    </row>
    <row r="461" spans="1:16" ht="15.6" hidden="1" outlineLevel="1" x14ac:dyDescent="0.3">
      <c r="B461" s="25" t="s">
        <v>542</v>
      </c>
      <c r="D461" s="21">
        <f>COUNTIFS(Tunisia_ESPRIT!$X:$X,Analysis!$B461,Tunisia_ESPRIT!$DZ:$DZ,Analysis!D$31,Tunisia_ESPRIT!$EA:$EA,Analysis!$C$12,Tunisia_ESPRIT!$EB:$EB,Analysis!$C$13,Tunisia_ESPRIT!$EB:$EB,Analysis!$C$14,Tunisia_ESPRIT!$EH:$EH,Analysis!$C$15)</f>
        <v>1</v>
      </c>
      <c r="E461" s="21">
        <f>COUNTIFS(Tunisia_ESPRIT!$X:$X,Analysis!$B461,Tunisia_ESPRIT!$DZ:$DZ,Analysis!E$31,Tunisia_ESPRIT!$EA:$EA,Analysis!$C$12,Tunisia_ESPRIT!$EB:$EB,Analysis!$C$13,Tunisia_ESPRIT!$EB:$EB,Analysis!$C$14,Tunisia_ESPRIT!$EH:$EH,Analysis!$C$15)</f>
        <v>0</v>
      </c>
      <c r="F461" s="21">
        <f t="shared" si="90"/>
        <v>1</v>
      </c>
      <c r="H461" s="21" t="e">
        <f>COUNTIFS(#REF!,Analysis!$B461,#REF!,Analysis!$C$12,#REF!,Analysis!$C$13,#REF!,Analysis!$C$14,#REF!,Analysis!$C$15)</f>
        <v>#REF!</v>
      </c>
      <c r="J461" s="21" t="e">
        <f>COUNTIFS(#REF!,Analysis!$B461,#REF!,Analysis!$C$12,#REF!,Analysis!$C$13,#REF!,Analysis!$C$14,#REF!,Analysis!$C$15)</f>
        <v>#REF!</v>
      </c>
      <c r="L461" s="21" t="e">
        <f>COUNTIFS(#REF!,Analysis!$B461,#REF!,Analysis!$C$12,#REF!,Analysis!$C$13,#REF!,Analysis!$C$14,#REF!,Analysis!$C$15)</f>
        <v>#REF!</v>
      </c>
    </row>
    <row r="462" spans="1:16" ht="15.6" hidden="1" outlineLevel="1" x14ac:dyDescent="0.3">
      <c r="B462" s="25" t="s">
        <v>320</v>
      </c>
      <c r="D462" s="21" t="e">
        <f>COUNTIFS(Tunisia_ESPRIT!$X:$X,Analysis!$B462,Tunisia_ESPRIT!$DZ:$DZ,Analysis!D$31,Tunisia_ESPRIT!$EA:$EA,Analysis!$C$12,Tunisia_ESPRIT!$EB:$EB,Analysis!$C$13,Tunisia_ESPRIT!#REF!,Analysis!$C$14,Tunisia_ESPRIT!#REF!,Analysis!$C$15)</f>
        <v>#REF!</v>
      </c>
      <c r="E462" s="21" t="e">
        <f>COUNTIFS(Tunisia_ESPRIT!$X:$X,Analysis!$B462,Tunisia_ESPRIT!$DZ:$DZ,Analysis!E$31,Tunisia_ESPRIT!$EA:$EA,Analysis!$C$12,Tunisia_ESPRIT!$EB:$EB,Analysis!$C$13,Tunisia_ESPRIT!#REF!,Analysis!$C$14,Tunisia_ESPRIT!#REF!,Analysis!$C$15)</f>
        <v>#REF!</v>
      </c>
      <c r="F462" s="21" t="e">
        <f t="shared" si="90"/>
        <v>#REF!</v>
      </c>
      <c r="H462" s="21" t="e">
        <f>COUNTIFS(#REF!,Analysis!$B462,#REF!,Analysis!$C$12,#REF!,Analysis!$C$13,#REF!,Analysis!$C$14,#REF!,Analysis!$C$15)</f>
        <v>#REF!</v>
      </c>
      <c r="J462" s="21" t="e">
        <f>COUNTIFS(#REF!,Analysis!$B462,#REF!,Analysis!$C$12,#REF!,Analysis!$C$13,#REF!,Analysis!$C$14,#REF!,Analysis!$C$15)</f>
        <v>#REF!</v>
      </c>
      <c r="L462" s="21" t="e">
        <f>COUNTIFS(#REF!,Analysis!$B462,#REF!,Analysis!$C$12,#REF!,Analysis!$C$13,#REF!,Analysis!$C$14,#REF!,Analysis!$C$15)</f>
        <v>#REF!</v>
      </c>
    </row>
    <row r="463" spans="1:16" ht="15.6" hidden="1" outlineLevel="1" x14ac:dyDescent="0.3">
      <c r="B463" s="25" t="s">
        <v>352</v>
      </c>
      <c r="D463" s="21" t="e">
        <f>COUNTIFS(Tunisia_ESPRIT!$X:$X,Analysis!$B463,Tunisia_ESPRIT!$DZ:$DZ,Analysis!D$31,Tunisia_ESPRIT!$EA:$EA,Analysis!$C$12,Tunisia_ESPRIT!$EB:$EB,Analysis!$C$13,Tunisia_ESPRIT!#REF!,Analysis!$C$14,Tunisia_ESPRIT!#REF!,Analysis!$C$15)</f>
        <v>#REF!</v>
      </c>
      <c r="E463" s="21" t="e">
        <f>COUNTIFS(Tunisia_ESPRIT!$X:$X,Analysis!$B463,Tunisia_ESPRIT!$DZ:$DZ,Analysis!E$31,Tunisia_ESPRIT!$EA:$EA,Analysis!$C$12,Tunisia_ESPRIT!$EB:$EB,Analysis!$C$13,Tunisia_ESPRIT!#REF!,Analysis!$C$14,Tunisia_ESPRIT!#REF!,Analysis!$C$15)</f>
        <v>#REF!</v>
      </c>
      <c r="F463" s="21" t="e">
        <f t="shared" si="90"/>
        <v>#REF!</v>
      </c>
      <c r="H463" s="21" t="e">
        <f>COUNTIFS(#REF!,Analysis!$B463,#REF!,Analysis!$C$12,#REF!,Analysis!$C$13,#REF!,Analysis!$C$14,#REF!,Analysis!$C$15)</f>
        <v>#REF!</v>
      </c>
      <c r="J463" s="21" t="e">
        <f>COUNTIFS(#REF!,Analysis!$B463,#REF!,Analysis!$C$12,#REF!,Analysis!$C$13,#REF!,Analysis!$C$14,#REF!,Analysis!$C$15)</f>
        <v>#REF!</v>
      </c>
      <c r="L463" s="21" t="e">
        <f>COUNTIFS(#REF!,Analysis!$B463,#REF!,Analysis!$C$12,#REF!,Analysis!$C$13,#REF!,Analysis!$C$14,#REF!,Analysis!$C$15)</f>
        <v>#REF!</v>
      </c>
    </row>
    <row r="464" spans="1:16" ht="15.6" hidden="1" outlineLevel="1" x14ac:dyDescent="0.3">
      <c r="B464" s="28" t="s">
        <v>323</v>
      </c>
      <c r="D464" s="21" t="e">
        <f>COUNTIFS(Tunisia_ESPRIT!$X:$X,Analysis!$B464,Tunisia_ESPRIT!$DZ:$DZ,Analysis!D$31,Tunisia_ESPRIT!$EA:$EA,Analysis!$C$12,Tunisia_ESPRIT!$EB:$EB,Analysis!$C$13,Tunisia_ESPRIT!#REF!,Analysis!$C$14,Tunisia_ESPRIT!#REF!,Analysis!$C$15)</f>
        <v>#REF!</v>
      </c>
      <c r="E464" s="21" t="e">
        <f>COUNTIFS(Tunisia_ESPRIT!$X:$X,Analysis!$B464,Tunisia_ESPRIT!$DZ:$DZ,Analysis!E$31,Tunisia_ESPRIT!$EA:$EA,Analysis!$C$12,Tunisia_ESPRIT!$EB:$EB,Analysis!$C$13,Tunisia_ESPRIT!#REF!,Analysis!$C$14,Tunisia_ESPRIT!#REF!,Analysis!$C$15)</f>
        <v>#REF!</v>
      </c>
      <c r="F464" s="21" t="e">
        <f t="shared" si="90"/>
        <v>#REF!</v>
      </c>
      <c r="H464" s="21" t="e">
        <f>COUNTIFS(#REF!,Analysis!$B464,#REF!,Analysis!$C$12,#REF!,Analysis!$C$13,#REF!,Analysis!$C$14,#REF!,Analysis!$C$15)</f>
        <v>#REF!</v>
      </c>
      <c r="J464" s="21" t="e">
        <f>COUNTIFS(#REF!,Analysis!$B464,#REF!,Analysis!$C$12,#REF!,Analysis!$C$13,#REF!,Analysis!$C$14,#REF!,Analysis!$C$15)</f>
        <v>#REF!</v>
      </c>
      <c r="L464" s="21" t="e">
        <f>COUNTIFS(#REF!,Analysis!$B464,#REF!,Analysis!$C$12,#REF!,Analysis!$C$13,#REF!,Analysis!$C$14,#REF!,Analysis!$C$15)</f>
        <v>#REF!</v>
      </c>
    </row>
    <row r="465" spans="2:12" ht="15.6" hidden="1" outlineLevel="1" x14ac:dyDescent="0.3">
      <c r="B465" s="28" t="s">
        <v>457</v>
      </c>
      <c r="D465" s="21" t="e">
        <f>COUNTIFS(Tunisia_ESPRIT!$X:$X,Analysis!$B465,Tunisia_ESPRIT!$DZ:$DZ,Analysis!D$31,Tunisia_ESPRIT!$EA:$EA,Analysis!$C$12,Tunisia_ESPRIT!$EB:$EB,Analysis!$C$13,Tunisia_ESPRIT!#REF!,Analysis!$C$14,Tunisia_ESPRIT!#REF!,Analysis!$C$15)</f>
        <v>#REF!</v>
      </c>
      <c r="E465" s="21" t="e">
        <f>COUNTIFS(Tunisia_ESPRIT!$X:$X,Analysis!$B465,Tunisia_ESPRIT!$DZ:$DZ,Analysis!E$31,Tunisia_ESPRIT!$EA:$EA,Analysis!$C$12,Tunisia_ESPRIT!$EB:$EB,Analysis!$C$13,Tunisia_ESPRIT!#REF!,Analysis!$C$14,Tunisia_ESPRIT!#REF!,Analysis!$C$15)</f>
        <v>#REF!</v>
      </c>
      <c r="F465" s="21" t="e">
        <f t="shared" si="90"/>
        <v>#REF!</v>
      </c>
      <c r="H465" s="21" t="e">
        <f>COUNTIFS(#REF!,Analysis!$B465,#REF!,Analysis!$C$12,#REF!,Analysis!$C$13,#REF!,Analysis!$C$14,#REF!,Analysis!$C$15)</f>
        <v>#REF!</v>
      </c>
      <c r="J465" s="21" t="e">
        <f>COUNTIFS(#REF!,Analysis!$B465,#REF!,Analysis!$C$12,#REF!,Analysis!$C$13,#REF!,Analysis!$C$14,#REF!,Analysis!$C$15)</f>
        <v>#REF!</v>
      </c>
      <c r="L465" s="21" t="e">
        <f>COUNTIFS(#REF!,Analysis!$B465,#REF!,Analysis!$C$12,#REF!,Analysis!$C$13,#REF!,Analysis!$C$14,#REF!,Analysis!$C$15)</f>
        <v>#REF!</v>
      </c>
    </row>
    <row r="466" spans="2:12" ht="15.6" hidden="1" outlineLevel="1" x14ac:dyDescent="0.3">
      <c r="B466" s="25" t="s">
        <v>364</v>
      </c>
      <c r="D466" s="21" t="e">
        <f>COUNTIFS(Tunisia_ESPRIT!$X:$X,Analysis!$B466,Tunisia_ESPRIT!$DZ:$DZ,Analysis!D$31,Tunisia_ESPRIT!$EA:$EA,Analysis!$C$12,Tunisia_ESPRIT!$EB:$EB,Analysis!$C$13,Tunisia_ESPRIT!#REF!,Analysis!$C$14,Tunisia_ESPRIT!#REF!,Analysis!$C$15)</f>
        <v>#REF!</v>
      </c>
      <c r="E466" s="21" t="e">
        <f>COUNTIFS(Tunisia_ESPRIT!$X:$X,Analysis!$B466,Tunisia_ESPRIT!$DZ:$DZ,Analysis!E$31,Tunisia_ESPRIT!$EA:$EA,Analysis!$C$12,Tunisia_ESPRIT!$EB:$EB,Analysis!$C$13,Tunisia_ESPRIT!#REF!,Analysis!$C$14,Tunisia_ESPRIT!#REF!,Analysis!$C$15)</f>
        <v>#REF!</v>
      </c>
      <c r="F466" s="21" t="e">
        <f t="shared" si="90"/>
        <v>#REF!</v>
      </c>
      <c r="H466" s="21" t="e">
        <f>COUNTIFS(#REF!,Analysis!$B466,#REF!,Analysis!$C$12,#REF!,Analysis!$C$13,#REF!,Analysis!$C$14,#REF!,Analysis!$C$15)</f>
        <v>#REF!</v>
      </c>
      <c r="J466" s="21" t="e">
        <f>COUNTIFS(#REF!,Analysis!$B466,#REF!,Analysis!$C$12,#REF!,Analysis!$C$13,#REF!,Analysis!$C$14,#REF!,Analysis!$C$15)</f>
        <v>#REF!</v>
      </c>
      <c r="L466" s="21" t="e">
        <f>COUNTIFS(#REF!,Analysis!$B466,#REF!,Analysis!$C$12,#REF!,Analysis!$C$13,#REF!,Analysis!$C$14,#REF!,Analysis!$C$15)</f>
        <v>#REF!</v>
      </c>
    </row>
    <row r="467" spans="2:12" ht="15.6" hidden="1" outlineLevel="1" x14ac:dyDescent="0.3">
      <c r="B467" s="25" t="s">
        <v>997</v>
      </c>
      <c r="D467" s="21" t="e">
        <f>COUNTIFS(Tunisia_ESPRIT!$X:$X,Analysis!$B467,Tunisia_ESPRIT!$DZ:$DZ,Analysis!D$31,Tunisia_ESPRIT!$EA:$EA,Analysis!$C$12,Tunisia_ESPRIT!$EB:$EB,Analysis!$C$13,Tunisia_ESPRIT!#REF!,Analysis!$C$14,Tunisia_ESPRIT!#REF!,Analysis!$C$15)</f>
        <v>#REF!</v>
      </c>
      <c r="E467" s="21" t="e">
        <f>COUNTIFS(Tunisia_ESPRIT!$X:$X,Analysis!$B467,Tunisia_ESPRIT!$DZ:$DZ,Analysis!E$31,Tunisia_ESPRIT!$EA:$EA,Analysis!$C$12,Tunisia_ESPRIT!$EB:$EB,Analysis!$C$13,Tunisia_ESPRIT!#REF!,Analysis!$C$14,Tunisia_ESPRIT!#REF!,Analysis!$C$15)</f>
        <v>#REF!</v>
      </c>
      <c r="F467" s="21" t="e">
        <f t="shared" si="90"/>
        <v>#REF!</v>
      </c>
      <c r="H467" s="21" t="e">
        <f>COUNTIFS(#REF!,Analysis!$B467,#REF!,Analysis!$C$12,#REF!,Analysis!$C$13,#REF!,Analysis!$C$14,#REF!,Analysis!$C$15)</f>
        <v>#REF!</v>
      </c>
      <c r="J467" s="21" t="e">
        <f>COUNTIFS(#REF!,Analysis!$B467,#REF!,Analysis!$C$12,#REF!,Analysis!$C$13,#REF!,Analysis!$C$14,#REF!,Analysis!$C$15)</f>
        <v>#REF!</v>
      </c>
      <c r="L467" s="21" t="e">
        <f>COUNTIFS(#REF!,Analysis!$B467,#REF!,Analysis!$C$12,#REF!,Analysis!$C$13,#REF!,Analysis!$C$14,#REF!,Analysis!$C$15)</f>
        <v>#REF!</v>
      </c>
    </row>
    <row r="468" spans="2:12" ht="15.6" hidden="1" outlineLevel="1" x14ac:dyDescent="0.3">
      <c r="B468" s="25" t="s">
        <v>435</v>
      </c>
      <c r="D468" s="21" t="e">
        <f>COUNTIFS(Tunisia_ESPRIT!$X:$X,Analysis!$B468,Tunisia_ESPRIT!$DZ:$DZ,Analysis!D$31,Tunisia_ESPRIT!$EA:$EA,Analysis!$C$12,Tunisia_ESPRIT!$EB:$EB,Analysis!$C$13,Tunisia_ESPRIT!#REF!,Analysis!$C$14,Tunisia_ESPRIT!#REF!,Analysis!$C$15)</f>
        <v>#REF!</v>
      </c>
      <c r="E468" s="21" t="e">
        <f>COUNTIFS(Tunisia_ESPRIT!$X:$X,Analysis!$B468,Tunisia_ESPRIT!$DZ:$DZ,Analysis!E$31,Tunisia_ESPRIT!$EA:$EA,Analysis!$C$12,Tunisia_ESPRIT!$EB:$EB,Analysis!$C$13,Tunisia_ESPRIT!#REF!,Analysis!$C$14,Tunisia_ESPRIT!#REF!,Analysis!$C$15)</f>
        <v>#REF!</v>
      </c>
      <c r="F468" s="21" t="e">
        <f t="shared" si="90"/>
        <v>#REF!</v>
      </c>
      <c r="H468" s="21" t="e">
        <f>COUNTIFS(#REF!,Analysis!$B468,#REF!,Analysis!$C$12,#REF!,Analysis!$C$13,#REF!,Analysis!$C$14,#REF!,Analysis!$C$15)</f>
        <v>#REF!</v>
      </c>
      <c r="J468" s="21" t="e">
        <f>COUNTIFS(#REF!,Analysis!$B468,#REF!,Analysis!$C$12,#REF!,Analysis!$C$13,#REF!,Analysis!$C$14,#REF!,Analysis!$C$15)</f>
        <v>#REF!</v>
      </c>
      <c r="L468" s="21" t="e">
        <f>COUNTIFS(#REF!,Analysis!$B468,#REF!,Analysis!$C$12,#REF!,Analysis!$C$13,#REF!,Analysis!$C$14,#REF!,Analysis!$C$15)</f>
        <v>#REF!</v>
      </c>
    </row>
    <row r="469" spans="2:12" ht="15.6" hidden="1" outlineLevel="1" x14ac:dyDescent="0.3">
      <c r="B469" s="25" t="s">
        <v>728</v>
      </c>
      <c r="D469" s="21" t="e">
        <f>COUNTIFS(Tunisia_ESPRIT!$X:$X,Analysis!$B469,Tunisia_ESPRIT!$DZ:$DZ,Analysis!D$31,Tunisia_ESPRIT!$EA:$EA,Analysis!$C$12,Tunisia_ESPRIT!$EB:$EB,Analysis!$C$13,Tunisia_ESPRIT!#REF!,Analysis!$C$14,Tunisia_ESPRIT!#REF!,Analysis!$C$15)</f>
        <v>#REF!</v>
      </c>
      <c r="E469" s="21" t="e">
        <f>COUNTIFS(Tunisia_ESPRIT!$X:$X,Analysis!$B469,Tunisia_ESPRIT!$DZ:$DZ,Analysis!E$31,Tunisia_ESPRIT!$EA:$EA,Analysis!$C$12,Tunisia_ESPRIT!$EB:$EB,Analysis!$C$13,Tunisia_ESPRIT!#REF!,Analysis!$C$14,Tunisia_ESPRIT!#REF!,Analysis!$C$15)</f>
        <v>#REF!</v>
      </c>
      <c r="F469" s="21" t="e">
        <f t="shared" si="90"/>
        <v>#REF!</v>
      </c>
      <c r="H469" s="21" t="e">
        <f>COUNTIFS(#REF!,Analysis!$B469,#REF!,Analysis!$C$12,#REF!,Analysis!$C$13,#REF!,Analysis!$C$14,#REF!,Analysis!$C$15)</f>
        <v>#REF!</v>
      </c>
      <c r="J469" s="21" t="e">
        <f>COUNTIFS(#REF!,Analysis!$B469,#REF!,Analysis!$C$12,#REF!,Analysis!$C$13,#REF!,Analysis!$C$14,#REF!,Analysis!$C$15)</f>
        <v>#REF!</v>
      </c>
      <c r="L469" s="21" t="e">
        <f>COUNTIFS(#REF!,Analysis!$B469,#REF!,Analysis!$C$12,#REF!,Analysis!$C$13,#REF!,Analysis!$C$14,#REF!,Analysis!$C$15)</f>
        <v>#REF!</v>
      </c>
    </row>
    <row r="470" spans="2:12" ht="15.6" hidden="1" outlineLevel="1" x14ac:dyDescent="0.3">
      <c r="B470" s="25" t="s">
        <v>626</v>
      </c>
      <c r="D470" s="21" t="e">
        <f>COUNTIFS(Tunisia_ESPRIT!$X:$X,Analysis!$B470,Tunisia_ESPRIT!$DZ:$DZ,Analysis!D$31,Tunisia_ESPRIT!$EA:$EA,Analysis!$C$12,Tunisia_ESPRIT!$EB:$EB,Analysis!$C$13,Tunisia_ESPRIT!#REF!,Analysis!$C$14,Tunisia_ESPRIT!#REF!,Analysis!$C$15)</f>
        <v>#REF!</v>
      </c>
      <c r="E470" s="21" t="e">
        <f>COUNTIFS(Tunisia_ESPRIT!$X:$X,Analysis!$B470,Tunisia_ESPRIT!$DZ:$DZ,Analysis!E$31,Tunisia_ESPRIT!$EA:$EA,Analysis!$C$12,Tunisia_ESPRIT!$EB:$EB,Analysis!$C$13,Tunisia_ESPRIT!#REF!,Analysis!$C$14,Tunisia_ESPRIT!#REF!,Analysis!$C$15)</f>
        <v>#REF!</v>
      </c>
      <c r="F470" s="21" t="e">
        <f t="shared" si="90"/>
        <v>#REF!</v>
      </c>
      <c r="H470" s="21" t="e">
        <f>COUNTIFS(#REF!,Analysis!$B470,#REF!,Analysis!$C$12,#REF!,Analysis!$C$13,#REF!,Analysis!$C$14,#REF!,Analysis!$C$15)</f>
        <v>#REF!</v>
      </c>
      <c r="J470" s="21" t="e">
        <f>COUNTIFS(#REF!,Analysis!$B470,#REF!,Analysis!$C$12,#REF!,Analysis!$C$13,#REF!,Analysis!$C$14,#REF!,Analysis!$C$15)</f>
        <v>#REF!</v>
      </c>
      <c r="L470" s="21" t="e">
        <f>COUNTIFS(#REF!,Analysis!$B470,#REF!,Analysis!$C$12,#REF!,Analysis!$C$13,#REF!,Analysis!$C$14,#REF!,Analysis!$C$15)</f>
        <v>#REF!</v>
      </c>
    </row>
    <row r="471" spans="2:12" ht="15.6" hidden="1" outlineLevel="1" x14ac:dyDescent="0.3">
      <c r="B471" s="25" t="s">
        <v>453</v>
      </c>
      <c r="D471" s="21" t="e">
        <f>COUNTIFS(Tunisia_ESPRIT!$X:$X,Analysis!$B471,Tunisia_ESPRIT!$DZ:$DZ,Analysis!D$31,Tunisia_ESPRIT!$EA:$EA,Analysis!$C$12,Tunisia_ESPRIT!$EB:$EB,Analysis!$C$13,Tunisia_ESPRIT!#REF!,Analysis!$C$14,Tunisia_ESPRIT!#REF!,Analysis!$C$15)</f>
        <v>#REF!</v>
      </c>
      <c r="E471" s="21" t="e">
        <f>COUNTIFS(Tunisia_ESPRIT!$X:$X,Analysis!$B471,Tunisia_ESPRIT!$DZ:$DZ,Analysis!E$31,Tunisia_ESPRIT!$EA:$EA,Analysis!$C$12,Tunisia_ESPRIT!$EB:$EB,Analysis!$C$13,Tunisia_ESPRIT!#REF!,Analysis!$C$14,Tunisia_ESPRIT!#REF!,Analysis!$C$15)</f>
        <v>#REF!</v>
      </c>
      <c r="F471" s="21" t="e">
        <f t="shared" si="90"/>
        <v>#REF!</v>
      </c>
      <c r="H471" s="21" t="e">
        <f>COUNTIFS(#REF!,Analysis!$B471,#REF!,Analysis!$C$12,#REF!,Analysis!$C$13,#REF!,Analysis!$C$14,#REF!,Analysis!$C$15)</f>
        <v>#REF!</v>
      </c>
      <c r="J471" s="21" t="e">
        <f>COUNTIFS(#REF!,Analysis!$B471,#REF!,Analysis!$C$12,#REF!,Analysis!$C$13,#REF!,Analysis!$C$14,#REF!,Analysis!$C$15)</f>
        <v>#REF!</v>
      </c>
      <c r="L471" s="21" t="e">
        <f>COUNTIFS(#REF!,Analysis!$B471,#REF!,Analysis!$C$12,#REF!,Analysis!$C$13,#REF!,Analysis!$C$14,#REF!,Analysis!$C$15)</f>
        <v>#REF!</v>
      </c>
    </row>
    <row r="472" spans="2:12" ht="15.6" hidden="1" outlineLevel="1" x14ac:dyDescent="0.3">
      <c r="B472" s="25" t="s">
        <v>566</v>
      </c>
      <c r="D472" s="21" t="e">
        <f>COUNTIFS(Tunisia_ESPRIT!$X:$X,Analysis!$B472,Tunisia_ESPRIT!$DZ:$DZ,Analysis!D$31,Tunisia_ESPRIT!$EA:$EA,Analysis!$C$12,Tunisia_ESPRIT!$EB:$EB,Analysis!$C$13,Tunisia_ESPRIT!#REF!,Analysis!$C$14,Tunisia_ESPRIT!#REF!,Analysis!$C$15)</f>
        <v>#REF!</v>
      </c>
      <c r="E472" s="21" t="e">
        <f>COUNTIFS(Tunisia_ESPRIT!$X:$X,Analysis!$B472,Tunisia_ESPRIT!$DZ:$DZ,Analysis!E$31,Tunisia_ESPRIT!$EA:$EA,Analysis!$C$12,Tunisia_ESPRIT!$EB:$EB,Analysis!$C$13,Tunisia_ESPRIT!#REF!,Analysis!$C$14,Tunisia_ESPRIT!#REF!,Analysis!$C$15)</f>
        <v>#REF!</v>
      </c>
      <c r="F472" s="21" t="e">
        <f t="shared" si="90"/>
        <v>#REF!</v>
      </c>
      <c r="H472" s="21" t="e">
        <f>COUNTIFS(#REF!,Analysis!$B472,#REF!,Analysis!$C$12,#REF!,Analysis!$C$13,#REF!,Analysis!$C$14,#REF!,Analysis!$C$15)</f>
        <v>#REF!</v>
      </c>
      <c r="J472" s="21" t="e">
        <f>COUNTIFS(#REF!,Analysis!$B472,#REF!,Analysis!$C$12,#REF!,Analysis!$C$13,#REF!,Analysis!$C$14,#REF!,Analysis!$C$15)</f>
        <v>#REF!</v>
      </c>
      <c r="L472" s="21" t="e">
        <f>COUNTIFS(#REF!,Analysis!$B472,#REF!,Analysis!$C$12,#REF!,Analysis!$C$13,#REF!,Analysis!$C$14,#REF!,Analysis!$C$15)</f>
        <v>#REF!</v>
      </c>
    </row>
    <row r="473" spans="2:12" ht="15.6" hidden="1" outlineLevel="1" x14ac:dyDescent="0.3">
      <c r="B473" s="25" t="s">
        <v>357</v>
      </c>
      <c r="D473" s="21" t="e">
        <f>COUNTIFS(Tunisia_ESPRIT!$X:$X,Analysis!$B473,Tunisia_ESPRIT!$DZ:$DZ,Analysis!D$31,Tunisia_ESPRIT!$EA:$EA,Analysis!$C$12,Tunisia_ESPRIT!$EB:$EB,Analysis!$C$13,Tunisia_ESPRIT!#REF!,Analysis!$C$14,Tunisia_ESPRIT!#REF!,Analysis!$C$15)</f>
        <v>#REF!</v>
      </c>
      <c r="E473" s="21" t="e">
        <f>COUNTIFS(Tunisia_ESPRIT!$X:$X,Analysis!$B473,Tunisia_ESPRIT!$DZ:$DZ,Analysis!E$31,Tunisia_ESPRIT!$EA:$EA,Analysis!$C$12,Tunisia_ESPRIT!$EB:$EB,Analysis!$C$13,Tunisia_ESPRIT!#REF!,Analysis!$C$14,Tunisia_ESPRIT!#REF!,Analysis!$C$15)</f>
        <v>#REF!</v>
      </c>
      <c r="F473" s="21" t="e">
        <f t="shared" si="90"/>
        <v>#REF!</v>
      </c>
      <c r="H473" s="21" t="e">
        <f>COUNTIFS(#REF!,Analysis!$B473,#REF!,Analysis!$C$12,#REF!,Analysis!$C$13,#REF!,Analysis!$C$14,#REF!,Analysis!$C$15)</f>
        <v>#REF!</v>
      </c>
      <c r="J473" s="21" t="e">
        <f>COUNTIFS(#REF!,Analysis!$B473,#REF!,Analysis!$C$12,#REF!,Analysis!$C$13,#REF!,Analysis!$C$14,#REF!,Analysis!$C$15)</f>
        <v>#REF!</v>
      </c>
      <c r="L473" s="21" t="e">
        <f>COUNTIFS(#REF!,Analysis!$B473,#REF!,Analysis!$C$12,#REF!,Analysis!$C$13,#REF!,Analysis!$C$14,#REF!,Analysis!$C$15)</f>
        <v>#REF!</v>
      </c>
    </row>
    <row r="474" spans="2:12" ht="15.6" hidden="1" outlineLevel="1" x14ac:dyDescent="0.3">
      <c r="B474" s="25" t="s">
        <v>274</v>
      </c>
      <c r="D474" s="21" t="e">
        <f>COUNTIFS(Tunisia_ESPRIT!$X:$X,Analysis!$B474,Tunisia_ESPRIT!$DZ:$DZ,Analysis!D$31,Tunisia_ESPRIT!$EA:$EA,Analysis!$C$12,Tunisia_ESPRIT!$EB:$EB,Analysis!$C$13,Tunisia_ESPRIT!#REF!,Analysis!$C$14,Tunisia_ESPRIT!#REF!,Analysis!$C$15)</f>
        <v>#REF!</v>
      </c>
      <c r="E474" s="21" t="e">
        <f>COUNTIFS(Tunisia_ESPRIT!$X:$X,Analysis!$B474,Tunisia_ESPRIT!$DZ:$DZ,Analysis!E$31,Tunisia_ESPRIT!$EA:$EA,Analysis!$C$12,Tunisia_ESPRIT!$EB:$EB,Analysis!$C$13,Tunisia_ESPRIT!#REF!,Analysis!$C$14,Tunisia_ESPRIT!#REF!,Analysis!$C$15)</f>
        <v>#REF!</v>
      </c>
      <c r="F474" s="21" t="e">
        <f t="shared" si="90"/>
        <v>#REF!</v>
      </c>
      <c r="H474" s="21" t="e">
        <f>COUNTIFS(#REF!,Analysis!$B474,#REF!,Analysis!$C$12,#REF!,Analysis!$C$13,#REF!,Analysis!$C$14,#REF!,Analysis!$C$15)</f>
        <v>#REF!</v>
      </c>
      <c r="J474" s="21" t="e">
        <f>COUNTIFS(#REF!,Analysis!$B474,#REF!,Analysis!$C$12,#REF!,Analysis!$C$13,#REF!,Analysis!$C$14,#REF!,Analysis!$C$15)</f>
        <v>#REF!</v>
      </c>
      <c r="L474" s="21" t="e">
        <f>COUNTIFS(#REF!,Analysis!$B474,#REF!,Analysis!$C$12,#REF!,Analysis!$C$13,#REF!,Analysis!$C$14,#REF!,Analysis!$C$15)</f>
        <v>#REF!</v>
      </c>
    </row>
    <row r="475" spans="2:12" ht="15.6" hidden="1" outlineLevel="1" x14ac:dyDescent="0.3">
      <c r="B475" s="25" t="s">
        <v>467</v>
      </c>
      <c r="D475" s="21" t="e">
        <f>COUNTIFS(Tunisia_ESPRIT!$X:$X,Analysis!$B475,Tunisia_ESPRIT!$DZ:$DZ,Analysis!D$31,Tunisia_ESPRIT!$EA:$EA,Analysis!$C$12,Tunisia_ESPRIT!$EB:$EB,Analysis!$C$13,Tunisia_ESPRIT!#REF!,Analysis!$C$14,Tunisia_ESPRIT!#REF!,Analysis!$C$15)</f>
        <v>#REF!</v>
      </c>
      <c r="E475" s="21" t="e">
        <f>COUNTIFS(Tunisia_ESPRIT!$X:$X,Analysis!$B475,Tunisia_ESPRIT!$DZ:$DZ,Analysis!E$31,Tunisia_ESPRIT!$EA:$EA,Analysis!$C$12,Tunisia_ESPRIT!$EB:$EB,Analysis!$C$13,Tunisia_ESPRIT!#REF!,Analysis!$C$14,Tunisia_ESPRIT!#REF!,Analysis!$C$15)</f>
        <v>#REF!</v>
      </c>
      <c r="F475" s="21" t="e">
        <f t="shared" si="90"/>
        <v>#REF!</v>
      </c>
      <c r="H475" s="21" t="e">
        <f>COUNTIFS(#REF!,Analysis!$B475,#REF!,Analysis!$C$12,#REF!,Analysis!$C$13,#REF!,Analysis!$C$14,#REF!,Analysis!$C$15)</f>
        <v>#REF!</v>
      </c>
      <c r="J475" s="21" t="e">
        <f>COUNTIFS(#REF!,Analysis!$B475,#REF!,Analysis!$C$12,#REF!,Analysis!$C$13,#REF!,Analysis!$C$14,#REF!,Analysis!$C$15)</f>
        <v>#REF!</v>
      </c>
      <c r="L475" s="21" t="e">
        <f>COUNTIFS(#REF!,Analysis!$B475,#REF!,Analysis!$C$12,#REF!,Analysis!$C$13,#REF!,Analysis!$C$14,#REF!,Analysis!$C$15)</f>
        <v>#REF!</v>
      </c>
    </row>
    <row r="476" spans="2:12" ht="15.6" hidden="1" outlineLevel="1" x14ac:dyDescent="0.3">
      <c r="B476" s="25" t="s">
        <v>559</v>
      </c>
      <c r="D476" s="21" t="e">
        <f>COUNTIFS(Tunisia_ESPRIT!$X:$X,Analysis!$B476,Tunisia_ESPRIT!$DZ:$DZ,Analysis!D$31,Tunisia_ESPRIT!$EA:$EA,Analysis!$C$12,Tunisia_ESPRIT!$EB:$EB,Analysis!$C$13,Tunisia_ESPRIT!#REF!,Analysis!$C$14,Tunisia_ESPRIT!#REF!,Analysis!$C$15)</f>
        <v>#REF!</v>
      </c>
      <c r="E476" s="21" t="e">
        <f>COUNTIFS(Tunisia_ESPRIT!$X:$X,Analysis!$B476,Tunisia_ESPRIT!$DZ:$DZ,Analysis!E$31,Tunisia_ESPRIT!$EA:$EA,Analysis!$C$12,Tunisia_ESPRIT!$EB:$EB,Analysis!$C$13,Tunisia_ESPRIT!#REF!,Analysis!$C$14,Tunisia_ESPRIT!#REF!,Analysis!$C$15)</f>
        <v>#REF!</v>
      </c>
      <c r="F476" s="21" t="e">
        <f t="shared" si="90"/>
        <v>#REF!</v>
      </c>
      <c r="H476" s="21" t="e">
        <f>COUNTIFS(#REF!,Analysis!$B476,#REF!,Analysis!$C$12,#REF!,Analysis!$C$13,#REF!,Analysis!$C$14,#REF!,Analysis!$C$15)</f>
        <v>#REF!</v>
      </c>
      <c r="J476" s="21" t="e">
        <f>COUNTIFS(#REF!,Analysis!$B476,#REF!,Analysis!$C$12,#REF!,Analysis!$C$13,#REF!,Analysis!$C$14,#REF!,Analysis!$C$15)</f>
        <v>#REF!</v>
      </c>
      <c r="L476" s="21" t="e">
        <f>COUNTIFS(#REF!,Analysis!$B476,#REF!,Analysis!$C$12,#REF!,Analysis!$C$13,#REF!,Analysis!$C$14,#REF!,Analysis!$C$15)</f>
        <v>#REF!</v>
      </c>
    </row>
    <row r="477" spans="2:12" ht="15.6" hidden="1" outlineLevel="1" x14ac:dyDescent="0.3">
      <c r="B477" s="25" t="s">
        <v>343</v>
      </c>
      <c r="D477" s="21" t="e">
        <f>COUNTIFS(Tunisia_ESPRIT!$X:$X,Analysis!$B477,Tunisia_ESPRIT!$DZ:$DZ,Analysis!D$31,Tunisia_ESPRIT!$EA:$EA,Analysis!$C$12,Tunisia_ESPRIT!$EB:$EB,Analysis!$C$13,Tunisia_ESPRIT!#REF!,Analysis!$C$14,Tunisia_ESPRIT!#REF!,Analysis!$C$15)</f>
        <v>#REF!</v>
      </c>
      <c r="E477" s="21" t="e">
        <f>COUNTIFS(Tunisia_ESPRIT!$X:$X,Analysis!$B477,Tunisia_ESPRIT!$DZ:$DZ,Analysis!E$31,Tunisia_ESPRIT!$EA:$EA,Analysis!$C$12,Tunisia_ESPRIT!$EB:$EB,Analysis!$C$13,Tunisia_ESPRIT!#REF!,Analysis!$C$14,Tunisia_ESPRIT!#REF!,Analysis!$C$15)</f>
        <v>#REF!</v>
      </c>
      <c r="F477" s="21" t="e">
        <f t="shared" si="90"/>
        <v>#REF!</v>
      </c>
      <c r="H477" s="21" t="e">
        <f>COUNTIFS(#REF!,Analysis!$B477,#REF!,Analysis!$C$12,#REF!,Analysis!$C$13,#REF!,Analysis!$C$14,#REF!,Analysis!$C$15)</f>
        <v>#REF!</v>
      </c>
      <c r="J477" s="21" t="e">
        <f>COUNTIFS(#REF!,Analysis!$B477,#REF!,Analysis!$C$12,#REF!,Analysis!$C$13,#REF!,Analysis!$C$14,#REF!,Analysis!$C$15)</f>
        <v>#REF!</v>
      </c>
      <c r="L477" s="21" t="e">
        <f>COUNTIFS(#REF!,Analysis!$B477,#REF!,Analysis!$C$12,#REF!,Analysis!$C$13,#REF!,Analysis!$C$14,#REF!,Analysis!$C$15)</f>
        <v>#REF!</v>
      </c>
    </row>
    <row r="478" spans="2:12" ht="15.6" hidden="1" outlineLevel="1" x14ac:dyDescent="0.3">
      <c r="B478" s="25" t="s">
        <v>370</v>
      </c>
      <c r="D478" s="21" t="e">
        <f>COUNTIFS(Tunisia_ESPRIT!$X:$X,Analysis!$B478,Tunisia_ESPRIT!$DZ:$DZ,Analysis!D$31,Tunisia_ESPRIT!$EA:$EA,Analysis!$C$12,Tunisia_ESPRIT!$EB:$EB,Analysis!$C$13,Tunisia_ESPRIT!#REF!,Analysis!$C$14,Tunisia_ESPRIT!#REF!,Analysis!$C$15)</f>
        <v>#REF!</v>
      </c>
      <c r="E478" s="21" t="e">
        <f>COUNTIFS(Tunisia_ESPRIT!$X:$X,Analysis!$B478,Tunisia_ESPRIT!$DZ:$DZ,Analysis!E$31,Tunisia_ESPRIT!$EA:$EA,Analysis!$C$12,Tunisia_ESPRIT!$EB:$EB,Analysis!$C$13,Tunisia_ESPRIT!#REF!,Analysis!$C$14,Tunisia_ESPRIT!#REF!,Analysis!$C$15)</f>
        <v>#REF!</v>
      </c>
      <c r="F478" s="21" t="e">
        <f t="shared" si="90"/>
        <v>#REF!</v>
      </c>
      <c r="H478" s="21" t="e">
        <f>COUNTIFS(#REF!,Analysis!$B478,#REF!,Analysis!$C$12,#REF!,Analysis!$C$13,#REF!,Analysis!$C$14,#REF!,Analysis!$C$15)</f>
        <v>#REF!</v>
      </c>
      <c r="J478" s="21" t="e">
        <f>COUNTIFS(#REF!,Analysis!$B478,#REF!,Analysis!$C$12,#REF!,Analysis!$C$13,#REF!,Analysis!$C$14,#REF!,Analysis!$C$15)</f>
        <v>#REF!</v>
      </c>
      <c r="L478" s="21" t="e">
        <f>COUNTIFS(#REF!,Analysis!$B478,#REF!,Analysis!$C$12,#REF!,Analysis!$C$13,#REF!,Analysis!$C$14,#REF!,Analysis!$C$15)</f>
        <v>#REF!</v>
      </c>
    </row>
    <row r="479" spans="2:12" ht="15.6" hidden="1" outlineLevel="1" x14ac:dyDescent="0.3">
      <c r="B479" s="25" t="s">
        <v>735</v>
      </c>
      <c r="D479" s="21" t="e">
        <f>COUNTIFS(Tunisia_ESPRIT!$X:$X,Analysis!$B479,Tunisia_ESPRIT!$DZ:$DZ,Analysis!D$31,Tunisia_ESPRIT!$EA:$EA,Analysis!$C$12,Tunisia_ESPRIT!$EB:$EB,Analysis!$C$13,Tunisia_ESPRIT!#REF!,Analysis!$C$14,Tunisia_ESPRIT!#REF!,Analysis!$C$15)</f>
        <v>#REF!</v>
      </c>
      <c r="E479" s="21" t="e">
        <f>COUNTIFS(Tunisia_ESPRIT!$X:$X,Analysis!$B479,Tunisia_ESPRIT!$DZ:$DZ,Analysis!E$31,Tunisia_ESPRIT!$EA:$EA,Analysis!$C$12,Tunisia_ESPRIT!$EB:$EB,Analysis!$C$13,Tunisia_ESPRIT!#REF!,Analysis!$C$14,Tunisia_ESPRIT!#REF!,Analysis!$C$15)</f>
        <v>#REF!</v>
      </c>
      <c r="F479" s="21" t="e">
        <f t="shared" si="90"/>
        <v>#REF!</v>
      </c>
      <c r="H479" s="21" t="e">
        <f>COUNTIFS(#REF!,Analysis!$B479,#REF!,Analysis!$C$12,#REF!,Analysis!$C$13,#REF!,Analysis!$C$14,#REF!,Analysis!$C$15)</f>
        <v>#REF!</v>
      </c>
      <c r="J479" s="21" t="e">
        <f>COUNTIFS(#REF!,Analysis!$B479,#REF!,Analysis!$C$12,#REF!,Analysis!$C$13,#REF!,Analysis!$C$14,#REF!,Analysis!$C$15)</f>
        <v>#REF!</v>
      </c>
      <c r="L479" s="21" t="e">
        <f>COUNTIFS(#REF!,Analysis!$B479,#REF!,Analysis!$C$12,#REF!,Analysis!$C$13,#REF!,Analysis!$C$14,#REF!,Analysis!$C$15)</f>
        <v>#REF!</v>
      </c>
    </row>
    <row r="480" spans="2:12" ht="15.6" hidden="1" outlineLevel="1" x14ac:dyDescent="0.3">
      <c r="B480" s="25" t="s">
        <v>517</v>
      </c>
      <c r="D480" s="21" t="e">
        <f>COUNTIFS(Tunisia_ESPRIT!$X:$X,Analysis!$B480,Tunisia_ESPRIT!$DZ:$DZ,Analysis!D$31,Tunisia_ESPRIT!$EA:$EA,Analysis!$C$12,Tunisia_ESPRIT!$EB:$EB,Analysis!$C$13,Tunisia_ESPRIT!#REF!,Analysis!$C$14,Tunisia_ESPRIT!#REF!,Analysis!$C$15)</f>
        <v>#REF!</v>
      </c>
      <c r="E480" s="21" t="e">
        <f>COUNTIFS(Tunisia_ESPRIT!$X:$X,Analysis!$B480,Tunisia_ESPRIT!$DZ:$DZ,Analysis!E$31,Tunisia_ESPRIT!$EA:$EA,Analysis!$C$12,Tunisia_ESPRIT!$EB:$EB,Analysis!$C$13,Tunisia_ESPRIT!#REF!,Analysis!$C$14,Tunisia_ESPRIT!#REF!,Analysis!$C$15)</f>
        <v>#REF!</v>
      </c>
      <c r="F480" s="21" t="e">
        <f t="shared" si="90"/>
        <v>#REF!</v>
      </c>
      <c r="H480" s="21" t="e">
        <f>COUNTIFS(#REF!,Analysis!$B480,#REF!,Analysis!$C$12,#REF!,Analysis!$C$13,#REF!,Analysis!$C$14,#REF!,Analysis!$C$15)</f>
        <v>#REF!</v>
      </c>
      <c r="J480" s="21" t="e">
        <f>COUNTIFS(#REF!,Analysis!$B480,#REF!,Analysis!$C$12,#REF!,Analysis!$C$13,#REF!,Analysis!$C$14,#REF!,Analysis!$C$15)</f>
        <v>#REF!</v>
      </c>
      <c r="L480" s="21" t="e">
        <f>COUNTIFS(#REF!,Analysis!$B480,#REF!,Analysis!$C$12,#REF!,Analysis!$C$13,#REF!,Analysis!$C$14,#REF!,Analysis!$C$15)</f>
        <v>#REF!</v>
      </c>
    </row>
    <row r="481" spans="2:12" ht="15.6" hidden="1" outlineLevel="1" x14ac:dyDescent="0.3">
      <c r="B481" s="25" t="s">
        <v>503</v>
      </c>
      <c r="D481" s="21" t="e">
        <f>COUNTIFS(Tunisia_ESPRIT!$X:$X,Analysis!$B481,Tunisia_ESPRIT!$DZ:$DZ,Analysis!D$31,Tunisia_ESPRIT!$EA:$EA,Analysis!$C$12,Tunisia_ESPRIT!$EB:$EB,Analysis!$C$13,Tunisia_ESPRIT!#REF!,Analysis!$C$14,Tunisia_ESPRIT!#REF!,Analysis!$C$15)</f>
        <v>#REF!</v>
      </c>
      <c r="E481" s="21" t="e">
        <f>COUNTIFS(Tunisia_ESPRIT!$X:$X,Analysis!$B481,Tunisia_ESPRIT!$DZ:$DZ,Analysis!E$31,Tunisia_ESPRIT!$EA:$EA,Analysis!$C$12,Tunisia_ESPRIT!$EB:$EB,Analysis!$C$13,Tunisia_ESPRIT!#REF!,Analysis!$C$14,Tunisia_ESPRIT!#REF!,Analysis!$C$15)</f>
        <v>#REF!</v>
      </c>
      <c r="F481" s="21" t="e">
        <f t="shared" si="90"/>
        <v>#REF!</v>
      </c>
      <c r="H481" s="21" t="e">
        <f>COUNTIFS(#REF!,Analysis!$B481,#REF!,Analysis!$C$12,#REF!,Analysis!$C$13,#REF!,Analysis!$C$14,#REF!,Analysis!$C$15)</f>
        <v>#REF!</v>
      </c>
      <c r="J481" s="21" t="e">
        <f>COUNTIFS(#REF!,Analysis!$B481,#REF!,Analysis!$C$12,#REF!,Analysis!$C$13,#REF!,Analysis!$C$14,#REF!,Analysis!$C$15)</f>
        <v>#REF!</v>
      </c>
      <c r="L481" s="21" t="e">
        <f>COUNTIFS(#REF!,Analysis!$B481,#REF!,Analysis!$C$12,#REF!,Analysis!$C$13,#REF!,Analysis!$C$14,#REF!,Analysis!$C$15)</f>
        <v>#REF!</v>
      </c>
    </row>
    <row r="482" spans="2:12" ht="15.6" hidden="1" outlineLevel="1" x14ac:dyDescent="0.3">
      <c r="B482" s="25" t="s">
        <v>343</v>
      </c>
      <c r="D482" s="21" t="e">
        <f>COUNTIFS(Tunisia_ESPRIT!$X:$X,Analysis!$B482,Tunisia_ESPRIT!$DZ:$DZ,Analysis!D$31,Tunisia_ESPRIT!$EA:$EA,Analysis!$C$12,Tunisia_ESPRIT!$EB:$EB,Analysis!$C$13,Tunisia_ESPRIT!#REF!,Analysis!$C$14,Tunisia_ESPRIT!#REF!,Analysis!$C$15)</f>
        <v>#REF!</v>
      </c>
      <c r="E482" s="21" t="e">
        <f>COUNTIFS(Tunisia_ESPRIT!$X:$X,Analysis!$B482,Tunisia_ESPRIT!$DZ:$DZ,Analysis!E$31,Tunisia_ESPRIT!$EA:$EA,Analysis!$C$12,Tunisia_ESPRIT!$EB:$EB,Analysis!$C$13,Tunisia_ESPRIT!#REF!,Analysis!$C$14,Tunisia_ESPRIT!#REF!,Analysis!$C$15)</f>
        <v>#REF!</v>
      </c>
      <c r="F482" s="21" t="e">
        <f t="shared" si="90"/>
        <v>#REF!</v>
      </c>
      <c r="H482" s="21" t="e">
        <f>COUNTIFS(#REF!,Analysis!$B482,#REF!,Analysis!$C$12,#REF!,Analysis!$C$13,#REF!,Analysis!$C$14,#REF!,Analysis!$C$15)</f>
        <v>#REF!</v>
      </c>
      <c r="J482" s="21" t="e">
        <f>COUNTIFS(#REF!,Analysis!$B482,#REF!,Analysis!$C$12,#REF!,Analysis!$C$13,#REF!,Analysis!$C$14,#REF!,Analysis!$C$15)</f>
        <v>#REF!</v>
      </c>
      <c r="L482" s="21" t="e">
        <f>COUNTIFS(#REF!,Analysis!$B482,#REF!,Analysis!$C$12,#REF!,Analysis!$C$13,#REF!,Analysis!$C$14,#REF!,Analysis!$C$15)</f>
        <v>#REF!</v>
      </c>
    </row>
    <row r="483" spans="2:12" ht="15.6" hidden="1" outlineLevel="1" x14ac:dyDescent="0.3">
      <c r="B483" s="28" t="s">
        <v>707</v>
      </c>
      <c r="D483" s="21" t="e">
        <f>COUNTIFS(Tunisia_ESPRIT!$X:$X,Analysis!$B483,Tunisia_ESPRIT!$DZ:$DZ,Analysis!D$31,Tunisia_ESPRIT!$EA:$EA,Analysis!$C$12,Tunisia_ESPRIT!$EB:$EB,Analysis!$C$13,Tunisia_ESPRIT!#REF!,Analysis!$C$14,Tunisia_ESPRIT!#REF!,Analysis!$C$15)</f>
        <v>#REF!</v>
      </c>
      <c r="E483" s="21" t="e">
        <f>COUNTIFS(Tunisia_ESPRIT!$X:$X,Analysis!$B483,Tunisia_ESPRIT!$DZ:$DZ,Analysis!E$31,Tunisia_ESPRIT!$EA:$EA,Analysis!$C$12,Tunisia_ESPRIT!$EB:$EB,Analysis!$C$13,Tunisia_ESPRIT!#REF!,Analysis!$C$14,Tunisia_ESPRIT!#REF!,Analysis!$C$15)</f>
        <v>#REF!</v>
      </c>
      <c r="F483" s="21" t="e">
        <f t="shared" si="90"/>
        <v>#REF!</v>
      </c>
      <c r="H483" s="21" t="e">
        <f>COUNTIFS(#REF!,Analysis!$B483,#REF!,Analysis!$C$12,#REF!,Analysis!$C$13,#REF!,Analysis!$C$14,#REF!,Analysis!$C$15)</f>
        <v>#REF!</v>
      </c>
      <c r="J483" s="21" t="e">
        <f>COUNTIFS(#REF!,Analysis!$B483,#REF!,Analysis!$C$12,#REF!,Analysis!$C$13,#REF!,Analysis!$C$14,#REF!,Analysis!$C$15)</f>
        <v>#REF!</v>
      </c>
      <c r="L483" s="21" t="e">
        <f>COUNTIFS(#REF!,Analysis!$B483,#REF!,Analysis!$C$12,#REF!,Analysis!$C$13,#REF!,Analysis!$C$14,#REF!,Analysis!$C$15)</f>
        <v>#REF!</v>
      </c>
    </row>
    <row r="484" spans="2:12" ht="15.6" hidden="1" outlineLevel="1" x14ac:dyDescent="0.3">
      <c r="B484" s="28" t="s">
        <v>708</v>
      </c>
      <c r="D484" s="21" t="e">
        <f>COUNTIFS(Tunisia_ESPRIT!$X:$X,Analysis!$B484,Tunisia_ESPRIT!$DZ:$DZ,Analysis!D$31,Tunisia_ESPRIT!$EA:$EA,Analysis!$C$12,Tunisia_ESPRIT!$EB:$EB,Analysis!$C$13,Tunisia_ESPRIT!#REF!,Analysis!$C$14,Tunisia_ESPRIT!#REF!,Analysis!$C$15)</f>
        <v>#REF!</v>
      </c>
      <c r="E484" s="21" t="e">
        <f>COUNTIFS(Tunisia_ESPRIT!$X:$X,Analysis!$B484,Tunisia_ESPRIT!$DZ:$DZ,Analysis!E$31,Tunisia_ESPRIT!$EA:$EA,Analysis!$C$12,Tunisia_ESPRIT!$EB:$EB,Analysis!$C$13,Tunisia_ESPRIT!#REF!,Analysis!$C$14,Tunisia_ESPRIT!#REF!,Analysis!$C$15)</f>
        <v>#REF!</v>
      </c>
      <c r="F484" s="21" t="e">
        <f t="shared" si="90"/>
        <v>#REF!</v>
      </c>
      <c r="H484" s="21" t="e">
        <f>COUNTIFS(#REF!,Analysis!$B484,#REF!,Analysis!$C$12,#REF!,Analysis!$C$13,#REF!,Analysis!$C$14,#REF!,Analysis!$C$15)</f>
        <v>#REF!</v>
      </c>
      <c r="J484" s="21" t="e">
        <f>COUNTIFS(#REF!,Analysis!$B484,#REF!,Analysis!$C$12,#REF!,Analysis!$C$13,#REF!,Analysis!$C$14,#REF!,Analysis!$C$15)</f>
        <v>#REF!</v>
      </c>
      <c r="L484" s="21" t="e">
        <f>COUNTIFS(#REF!,Analysis!$B484,#REF!,Analysis!$C$12,#REF!,Analysis!$C$13,#REF!,Analysis!$C$14,#REF!,Analysis!$C$15)</f>
        <v>#REF!</v>
      </c>
    </row>
    <row r="485" spans="2:12" ht="15.6" hidden="1" outlineLevel="1" x14ac:dyDescent="0.3">
      <c r="B485" s="28" t="s">
        <v>709</v>
      </c>
      <c r="D485" s="21" t="e">
        <f>COUNTIFS(Tunisia_ESPRIT!$X:$X,Analysis!$B485,Tunisia_ESPRIT!$DZ:$DZ,Analysis!D$31,Tunisia_ESPRIT!$EA:$EA,Analysis!$C$12,Tunisia_ESPRIT!$EB:$EB,Analysis!$C$13,Tunisia_ESPRIT!#REF!,Analysis!$C$14,Tunisia_ESPRIT!#REF!,Analysis!$C$15)</f>
        <v>#REF!</v>
      </c>
      <c r="E485" s="21" t="e">
        <f>COUNTIFS(Tunisia_ESPRIT!$X:$X,Analysis!$B485,Tunisia_ESPRIT!$DZ:$DZ,Analysis!E$31,Tunisia_ESPRIT!$EA:$EA,Analysis!$C$12,Tunisia_ESPRIT!$EB:$EB,Analysis!$C$13,Tunisia_ESPRIT!#REF!,Analysis!$C$14,Tunisia_ESPRIT!#REF!,Analysis!$C$15)</f>
        <v>#REF!</v>
      </c>
      <c r="F485" s="21" t="e">
        <f t="shared" si="90"/>
        <v>#REF!</v>
      </c>
      <c r="H485" s="21" t="e">
        <f>COUNTIFS(#REF!,Analysis!$B485,#REF!,Analysis!$C$12,#REF!,Analysis!$C$13,#REF!,Analysis!$C$14,#REF!,Analysis!$C$15)</f>
        <v>#REF!</v>
      </c>
      <c r="J485" s="21" t="e">
        <f>COUNTIFS(#REF!,Analysis!$B485,#REF!,Analysis!$C$12,#REF!,Analysis!$C$13,#REF!,Analysis!$C$14,#REF!,Analysis!$C$15)</f>
        <v>#REF!</v>
      </c>
      <c r="L485" s="21" t="e">
        <f>COUNTIFS(#REF!,Analysis!$B485,#REF!,Analysis!$C$12,#REF!,Analysis!$C$13,#REF!,Analysis!$C$14,#REF!,Analysis!$C$15)</f>
        <v>#REF!</v>
      </c>
    </row>
    <row r="486" spans="2:12" ht="15.6" hidden="1" outlineLevel="1" x14ac:dyDescent="0.3">
      <c r="B486" s="25" t="s">
        <v>580</v>
      </c>
      <c r="D486" s="21" t="e">
        <f>COUNTIFS(Tunisia_ESPRIT!$X:$X,Analysis!$B486,Tunisia_ESPRIT!$DZ:$DZ,Analysis!D$31,Tunisia_ESPRIT!$EA:$EA,Analysis!$C$12,Tunisia_ESPRIT!$EB:$EB,Analysis!$C$13,Tunisia_ESPRIT!#REF!,Analysis!$C$14,Tunisia_ESPRIT!#REF!,Analysis!$C$15)</f>
        <v>#REF!</v>
      </c>
      <c r="E486" s="21" t="e">
        <f>COUNTIFS(Tunisia_ESPRIT!$X:$X,Analysis!$B486,Tunisia_ESPRIT!$DZ:$DZ,Analysis!E$31,Tunisia_ESPRIT!$EA:$EA,Analysis!$C$12,Tunisia_ESPRIT!$EB:$EB,Analysis!$C$13,Tunisia_ESPRIT!#REF!,Analysis!$C$14,Tunisia_ESPRIT!#REF!,Analysis!$C$15)</f>
        <v>#REF!</v>
      </c>
      <c r="F486" s="21" t="e">
        <f t="shared" si="90"/>
        <v>#REF!</v>
      </c>
      <c r="H486" s="21" t="e">
        <f>COUNTIFS(#REF!,Analysis!$B486,#REF!,Analysis!$C$12,#REF!,Analysis!$C$13,#REF!,Analysis!$C$14,#REF!,Analysis!$C$15)</f>
        <v>#REF!</v>
      </c>
      <c r="J486" s="21" t="e">
        <f>COUNTIFS(#REF!,Analysis!$B486,#REF!,Analysis!$C$12,#REF!,Analysis!$C$13,#REF!,Analysis!$C$14,#REF!,Analysis!$C$15)</f>
        <v>#REF!</v>
      </c>
      <c r="L486" s="21" t="e">
        <f>COUNTIFS(#REF!,Analysis!$B486,#REF!,Analysis!$C$12,#REF!,Analysis!$C$13,#REF!,Analysis!$C$14,#REF!,Analysis!$C$15)</f>
        <v>#REF!</v>
      </c>
    </row>
    <row r="487" spans="2:12" ht="15.6" hidden="1" outlineLevel="1" x14ac:dyDescent="0.3">
      <c r="B487" s="25" t="s">
        <v>412</v>
      </c>
      <c r="D487" s="21" t="e">
        <f>COUNTIFS(Tunisia_ESPRIT!$X:$X,Analysis!$B487,Tunisia_ESPRIT!$DZ:$DZ,Analysis!D$31,Tunisia_ESPRIT!$EA:$EA,Analysis!$C$12,Tunisia_ESPRIT!$EB:$EB,Analysis!$C$13,Tunisia_ESPRIT!#REF!,Analysis!$C$14,Tunisia_ESPRIT!#REF!,Analysis!$C$15)</f>
        <v>#REF!</v>
      </c>
      <c r="E487" s="21" t="e">
        <f>COUNTIFS(Tunisia_ESPRIT!$X:$X,Analysis!$B487,Tunisia_ESPRIT!$DZ:$DZ,Analysis!E$31,Tunisia_ESPRIT!$EA:$EA,Analysis!$C$12,Tunisia_ESPRIT!$EB:$EB,Analysis!$C$13,Tunisia_ESPRIT!#REF!,Analysis!$C$14,Tunisia_ESPRIT!#REF!,Analysis!$C$15)</f>
        <v>#REF!</v>
      </c>
      <c r="F487" s="21" t="e">
        <f t="shared" si="90"/>
        <v>#REF!</v>
      </c>
      <c r="H487" s="21" t="e">
        <f>COUNTIFS(#REF!,Analysis!$B487,#REF!,Analysis!$C$12,#REF!,Analysis!$C$13,#REF!,Analysis!$C$14,#REF!,Analysis!$C$15)</f>
        <v>#REF!</v>
      </c>
      <c r="J487" s="21" t="e">
        <f>COUNTIFS(#REF!,Analysis!$B487,#REF!,Analysis!$C$12,#REF!,Analysis!$C$13,#REF!,Analysis!$C$14,#REF!,Analysis!$C$15)</f>
        <v>#REF!</v>
      </c>
      <c r="L487" s="21" t="e">
        <f>COUNTIFS(#REF!,Analysis!$B487,#REF!,Analysis!$C$12,#REF!,Analysis!$C$13,#REF!,Analysis!$C$14,#REF!,Analysis!$C$15)</f>
        <v>#REF!</v>
      </c>
    </row>
    <row r="488" spans="2:12" ht="15.6" hidden="1" outlineLevel="1" x14ac:dyDescent="0.3">
      <c r="B488" s="25" t="s">
        <v>513</v>
      </c>
      <c r="D488" s="21" t="e">
        <f>COUNTIFS(Tunisia_ESPRIT!$X:$X,Analysis!$B488,Tunisia_ESPRIT!$DZ:$DZ,Analysis!D$31,Tunisia_ESPRIT!$EA:$EA,Analysis!$C$12,Tunisia_ESPRIT!$EB:$EB,Analysis!$C$13,Tunisia_ESPRIT!#REF!,Analysis!$C$14,Tunisia_ESPRIT!#REF!,Analysis!$C$15)</f>
        <v>#REF!</v>
      </c>
      <c r="E488" s="21" t="e">
        <f>COUNTIFS(Tunisia_ESPRIT!$X:$X,Analysis!$B488,Tunisia_ESPRIT!$DZ:$DZ,Analysis!E$31,Tunisia_ESPRIT!$EA:$EA,Analysis!$C$12,Tunisia_ESPRIT!$EB:$EB,Analysis!$C$13,Tunisia_ESPRIT!#REF!,Analysis!$C$14,Tunisia_ESPRIT!#REF!,Analysis!$C$15)</f>
        <v>#REF!</v>
      </c>
      <c r="F488" s="21" t="e">
        <f t="shared" si="90"/>
        <v>#REF!</v>
      </c>
      <c r="H488" s="21" t="e">
        <f>COUNTIFS(#REF!,Analysis!$B488,#REF!,Analysis!$C$12,#REF!,Analysis!$C$13,#REF!,Analysis!$C$14,#REF!,Analysis!$C$15)</f>
        <v>#REF!</v>
      </c>
      <c r="J488" s="21" t="e">
        <f>COUNTIFS(#REF!,Analysis!$B488,#REF!,Analysis!$C$12,#REF!,Analysis!$C$13,#REF!,Analysis!$C$14,#REF!,Analysis!$C$15)</f>
        <v>#REF!</v>
      </c>
      <c r="L488" s="21" t="e">
        <f>COUNTIFS(#REF!,Analysis!$B488,#REF!,Analysis!$C$12,#REF!,Analysis!$C$13,#REF!,Analysis!$C$14,#REF!,Analysis!$C$15)</f>
        <v>#REF!</v>
      </c>
    </row>
    <row r="489" spans="2:12" ht="15.6" hidden="1" outlineLevel="1" x14ac:dyDescent="0.3">
      <c r="B489" s="25" t="s">
        <v>608</v>
      </c>
      <c r="D489" s="21" t="e">
        <f>COUNTIFS(Tunisia_ESPRIT!$X:$X,Analysis!$B489,Tunisia_ESPRIT!$DZ:$DZ,Analysis!D$31,Tunisia_ESPRIT!$EA:$EA,Analysis!$C$12,Tunisia_ESPRIT!$EB:$EB,Analysis!$C$13,Tunisia_ESPRIT!#REF!,Analysis!$C$14,Tunisia_ESPRIT!#REF!,Analysis!$C$15)</f>
        <v>#REF!</v>
      </c>
      <c r="E489" s="21" t="e">
        <f>COUNTIFS(Tunisia_ESPRIT!$X:$X,Analysis!$B489,Tunisia_ESPRIT!$DZ:$DZ,Analysis!E$31,Tunisia_ESPRIT!$EA:$EA,Analysis!$C$12,Tunisia_ESPRIT!$EB:$EB,Analysis!$C$13,Tunisia_ESPRIT!#REF!,Analysis!$C$14,Tunisia_ESPRIT!#REF!,Analysis!$C$15)</f>
        <v>#REF!</v>
      </c>
      <c r="F489" s="21" t="e">
        <f t="shared" si="90"/>
        <v>#REF!</v>
      </c>
      <c r="H489" s="21" t="e">
        <f>COUNTIFS(#REF!,Analysis!$B489,#REF!,Analysis!$C$12,#REF!,Analysis!$C$13,#REF!,Analysis!$C$14,#REF!,Analysis!$C$15)</f>
        <v>#REF!</v>
      </c>
      <c r="J489" s="21" t="e">
        <f>COUNTIFS(#REF!,Analysis!$B489,#REF!,Analysis!$C$12,#REF!,Analysis!$C$13,#REF!,Analysis!$C$14,#REF!,Analysis!$C$15)</f>
        <v>#REF!</v>
      </c>
      <c r="L489" s="21" t="e">
        <f>COUNTIFS(#REF!,Analysis!$B489,#REF!,Analysis!$C$12,#REF!,Analysis!$C$13,#REF!,Analysis!$C$14,#REF!,Analysis!$C$15)</f>
        <v>#REF!</v>
      </c>
    </row>
    <row r="490" spans="2:12" ht="15.6" hidden="1" outlineLevel="1" x14ac:dyDescent="0.3">
      <c r="B490" s="25" t="s">
        <v>431</v>
      </c>
      <c r="D490" s="21" t="e">
        <f>COUNTIFS(Tunisia_ESPRIT!$X:$X,Analysis!$B490,Tunisia_ESPRIT!$DZ:$DZ,Analysis!D$31,Tunisia_ESPRIT!$EA:$EA,Analysis!$C$12,Tunisia_ESPRIT!$EB:$EB,Analysis!$C$13,Tunisia_ESPRIT!#REF!,Analysis!$C$14,Tunisia_ESPRIT!#REF!,Analysis!$C$15)</f>
        <v>#REF!</v>
      </c>
      <c r="E490" s="21" t="e">
        <f>COUNTIFS(Tunisia_ESPRIT!$X:$X,Analysis!$B490,Tunisia_ESPRIT!$DZ:$DZ,Analysis!E$31,Tunisia_ESPRIT!$EA:$EA,Analysis!$C$12,Tunisia_ESPRIT!$EB:$EB,Analysis!$C$13,Tunisia_ESPRIT!#REF!,Analysis!$C$14,Tunisia_ESPRIT!#REF!,Analysis!$C$15)</f>
        <v>#REF!</v>
      </c>
      <c r="F490" s="21" t="e">
        <f t="shared" si="90"/>
        <v>#REF!</v>
      </c>
      <c r="H490" s="21" t="e">
        <f>COUNTIFS(#REF!,Analysis!$B490,#REF!,Analysis!$C$12,#REF!,Analysis!$C$13,#REF!,Analysis!$C$14,#REF!,Analysis!$C$15)</f>
        <v>#REF!</v>
      </c>
      <c r="J490" s="21" t="e">
        <f>COUNTIFS(#REF!,Analysis!$B490,#REF!,Analysis!$C$12,#REF!,Analysis!$C$13,#REF!,Analysis!$C$14,#REF!,Analysis!$C$15)</f>
        <v>#REF!</v>
      </c>
      <c r="L490" s="21" t="e">
        <f>COUNTIFS(#REF!,Analysis!$B490,#REF!,Analysis!$C$12,#REF!,Analysis!$C$13,#REF!,Analysis!$C$14,#REF!,Analysis!$C$15)</f>
        <v>#REF!</v>
      </c>
    </row>
    <row r="491" spans="2:12" ht="15.6" hidden="1" outlineLevel="1" x14ac:dyDescent="0.3">
      <c r="B491" s="25" t="s">
        <v>571</v>
      </c>
      <c r="D491" s="21" t="e">
        <f>COUNTIFS(Tunisia_ESPRIT!$X:$X,Analysis!$B491,Tunisia_ESPRIT!$DZ:$DZ,Analysis!D$31,Tunisia_ESPRIT!$EA:$EA,Analysis!$C$12,Tunisia_ESPRIT!$EB:$EB,Analysis!$C$13,Tunisia_ESPRIT!#REF!,Analysis!$C$14,Tunisia_ESPRIT!#REF!,Analysis!$C$15)</f>
        <v>#REF!</v>
      </c>
      <c r="E491" s="21" t="e">
        <f>COUNTIFS(Tunisia_ESPRIT!$X:$X,Analysis!$B491,Tunisia_ESPRIT!$DZ:$DZ,Analysis!E$31,Tunisia_ESPRIT!$EA:$EA,Analysis!$C$12,Tunisia_ESPRIT!$EB:$EB,Analysis!$C$13,Tunisia_ESPRIT!#REF!,Analysis!$C$14,Tunisia_ESPRIT!#REF!,Analysis!$C$15)</f>
        <v>#REF!</v>
      </c>
      <c r="F491" s="21" t="e">
        <f t="shared" ref="F491:F522" si="91">SUM(D491:E491)</f>
        <v>#REF!</v>
      </c>
      <c r="H491" s="21" t="e">
        <f>COUNTIFS(#REF!,Analysis!$B491,#REF!,Analysis!$C$12,#REF!,Analysis!$C$13,#REF!,Analysis!$C$14,#REF!,Analysis!$C$15)</f>
        <v>#REF!</v>
      </c>
      <c r="J491" s="21" t="e">
        <f>COUNTIFS(#REF!,Analysis!$B491,#REF!,Analysis!$C$12,#REF!,Analysis!$C$13,#REF!,Analysis!$C$14,#REF!,Analysis!$C$15)</f>
        <v>#REF!</v>
      </c>
      <c r="L491" s="21" t="e">
        <f>COUNTIFS(#REF!,Analysis!$B491,#REF!,Analysis!$C$12,#REF!,Analysis!$C$13,#REF!,Analysis!$C$14,#REF!,Analysis!$C$15)</f>
        <v>#REF!</v>
      </c>
    </row>
    <row r="492" spans="2:12" ht="15.6" hidden="1" outlineLevel="1" x14ac:dyDescent="0.3">
      <c r="B492" s="25" t="s">
        <v>289</v>
      </c>
      <c r="D492" s="21" t="e">
        <f>COUNTIFS(Tunisia_ESPRIT!$X:$X,Analysis!$B492,Tunisia_ESPRIT!$DZ:$DZ,Analysis!D$31,Tunisia_ESPRIT!$EA:$EA,Analysis!$C$12,Tunisia_ESPRIT!$EB:$EB,Analysis!$C$13,Tunisia_ESPRIT!#REF!,Analysis!$C$14,Tunisia_ESPRIT!#REF!,Analysis!$C$15)</f>
        <v>#REF!</v>
      </c>
      <c r="E492" s="21" t="e">
        <f>COUNTIFS(Tunisia_ESPRIT!$X:$X,Analysis!$B492,Tunisia_ESPRIT!$DZ:$DZ,Analysis!E$31,Tunisia_ESPRIT!$EA:$EA,Analysis!$C$12,Tunisia_ESPRIT!$EB:$EB,Analysis!$C$13,Tunisia_ESPRIT!#REF!,Analysis!$C$14,Tunisia_ESPRIT!#REF!,Analysis!$C$15)</f>
        <v>#REF!</v>
      </c>
      <c r="F492" s="21" t="e">
        <f t="shared" si="91"/>
        <v>#REF!</v>
      </c>
      <c r="H492" s="21" t="e">
        <f>COUNTIFS(#REF!,Analysis!$B492,#REF!,Analysis!$C$12,#REF!,Analysis!$C$13,#REF!,Analysis!$C$14,#REF!,Analysis!$C$15)</f>
        <v>#REF!</v>
      </c>
      <c r="J492" s="21" t="e">
        <f>COUNTIFS(#REF!,Analysis!$B492,#REF!,Analysis!$C$12,#REF!,Analysis!$C$13,#REF!,Analysis!$C$14,#REF!,Analysis!$C$15)</f>
        <v>#REF!</v>
      </c>
      <c r="L492" s="21" t="e">
        <f>COUNTIFS(#REF!,Analysis!$B492,#REF!,Analysis!$C$12,#REF!,Analysis!$C$13,#REF!,Analysis!$C$14,#REF!,Analysis!$C$15)</f>
        <v>#REF!</v>
      </c>
    </row>
    <row r="493" spans="2:12" ht="15.6" hidden="1" outlineLevel="1" x14ac:dyDescent="0.3">
      <c r="B493" s="25" t="s">
        <v>447</v>
      </c>
      <c r="D493" s="21" t="e">
        <f>COUNTIFS(Tunisia_ESPRIT!$X:$X,Analysis!$B493,Tunisia_ESPRIT!$DZ:$DZ,Analysis!D$31,Tunisia_ESPRIT!$EA:$EA,Analysis!$C$12,Tunisia_ESPRIT!$EB:$EB,Analysis!$C$13,Tunisia_ESPRIT!#REF!,Analysis!$C$14,Tunisia_ESPRIT!#REF!,Analysis!$C$15)</f>
        <v>#REF!</v>
      </c>
      <c r="E493" s="21" t="e">
        <f>COUNTIFS(Tunisia_ESPRIT!$X:$X,Analysis!$B493,Tunisia_ESPRIT!$DZ:$DZ,Analysis!E$31,Tunisia_ESPRIT!$EA:$EA,Analysis!$C$12,Tunisia_ESPRIT!$EB:$EB,Analysis!$C$13,Tunisia_ESPRIT!#REF!,Analysis!$C$14,Tunisia_ESPRIT!#REF!,Analysis!$C$15)</f>
        <v>#REF!</v>
      </c>
      <c r="F493" s="21" t="e">
        <f t="shared" si="91"/>
        <v>#REF!</v>
      </c>
      <c r="H493" s="21" t="e">
        <f>COUNTIFS(#REF!,Analysis!$B493,#REF!,Analysis!$C$12,#REF!,Analysis!$C$13,#REF!,Analysis!$C$14,#REF!,Analysis!$C$15)</f>
        <v>#REF!</v>
      </c>
      <c r="J493" s="21" t="e">
        <f>COUNTIFS(#REF!,Analysis!$B493,#REF!,Analysis!$C$12,#REF!,Analysis!$C$13,#REF!,Analysis!$C$14,#REF!,Analysis!$C$15)</f>
        <v>#REF!</v>
      </c>
      <c r="L493" s="21" t="e">
        <f>COUNTIFS(#REF!,Analysis!$B493,#REF!,Analysis!$C$12,#REF!,Analysis!$C$13,#REF!,Analysis!$C$14,#REF!,Analysis!$C$15)</f>
        <v>#REF!</v>
      </c>
    </row>
    <row r="494" spans="2:12" ht="15.6" hidden="1" outlineLevel="1" x14ac:dyDescent="0.3">
      <c r="B494" s="25" t="s">
        <v>719</v>
      </c>
      <c r="D494" s="21" t="e">
        <f>COUNTIFS(Tunisia_ESPRIT!$X:$X,Analysis!$B494,Tunisia_ESPRIT!$DZ:$DZ,Analysis!D$31,Tunisia_ESPRIT!$EA:$EA,Analysis!$C$12,Tunisia_ESPRIT!$EB:$EB,Analysis!$C$13,Tunisia_ESPRIT!#REF!,Analysis!$C$14,Tunisia_ESPRIT!#REF!,Analysis!$C$15)</f>
        <v>#REF!</v>
      </c>
      <c r="E494" s="21" t="e">
        <f>COUNTIFS(Tunisia_ESPRIT!$X:$X,Analysis!$B494,Tunisia_ESPRIT!$DZ:$DZ,Analysis!E$31,Tunisia_ESPRIT!$EA:$EA,Analysis!$C$12,Tunisia_ESPRIT!$EB:$EB,Analysis!$C$13,Tunisia_ESPRIT!#REF!,Analysis!$C$14,Tunisia_ESPRIT!#REF!,Analysis!$C$15)</f>
        <v>#REF!</v>
      </c>
      <c r="F494" s="21" t="e">
        <f t="shared" si="91"/>
        <v>#REF!</v>
      </c>
      <c r="H494" s="21" t="e">
        <f>COUNTIFS(#REF!,Analysis!$B494,#REF!,Analysis!$C$12,#REF!,Analysis!$C$13,#REF!,Analysis!$C$14,#REF!,Analysis!$C$15)</f>
        <v>#REF!</v>
      </c>
      <c r="J494" s="21" t="e">
        <f>COUNTIFS(#REF!,Analysis!$B494,#REF!,Analysis!$C$12,#REF!,Analysis!$C$13,#REF!,Analysis!$C$14,#REF!,Analysis!$C$15)</f>
        <v>#REF!</v>
      </c>
      <c r="L494" s="21" t="e">
        <f>COUNTIFS(#REF!,Analysis!$B494,#REF!,Analysis!$C$12,#REF!,Analysis!$C$13,#REF!,Analysis!$C$14,#REF!,Analysis!$C$15)</f>
        <v>#REF!</v>
      </c>
    </row>
    <row r="495" spans="2:12" ht="15.6" hidden="1" outlineLevel="1" x14ac:dyDescent="0.3">
      <c r="B495" s="25" t="s">
        <v>622</v>
      </c>
      <c r="D495" s="21" t="e">
        <f>COUNTIFS(Tunisia_ESPRIT!$X:$X,Analysis!$B495,Tunisia_ESPRIT!$DZ:$DZ,Analysis!D$31,Tunisia_ESPRIT!$EA:$EA,Analysis!$C$12,Tunisia_ESPRIT!$EB:$EB,Analysis!$C$13,Tunisia_ESPRIT!#REF!,Analysis!$C$14,Tunisia_ESPRIT!#REF!,Analysis!$C$15)</f>
        <v>#REF!</v>
      </c>
      <c r="E495" s="21" t="e">
        <f>COUNTIFS(Tunisia_ESPRIT!$X:$X,Analysis!$B495,Tunisia_ESPRIT!$DZ:$DZ,Analysis!E$31,Tunisia_ESPRIT!$EA:$EA,Analysis!$C$12,Tunisia_ESPRIT!$EB:$EB,Analysis!$C$13,Tunisia_ESPRIT!#REF!,Analysis!$C$14,Tunisia_ESPRIT!#REF!,Analysis!$C$15)</f>
        <v>#REF!</v>
      </c>
      <c r="F495" s="21" t="e">
        <f t="shared" si="91"/>
        <v>#REF!</v>
      </c>
      <c r="H495" s="21" t="e">
        <f>COUNTIFS(#REF!,Analysis!$B495,#REF!,Analysis!$C$12,#REF!,Analysis!$C$13,#REF!,Analysis!$C$14,#REF!,Analysis!$C$15)</f>
        <v>#REF!</v>
      </c>
      <c r="J495" s="21" t="e">
        <f>COUNTIFS(#REF!,Analysis!$B495,#REF!,Analysis!$C$12,#REF!,Analysis!$C$13,#REF!,Analysis!$C$14,#REF!,Analysis!$C$15)</f>
        <v>#REF!</v>
      </c>
      <c r="L495" s="21" t="e">
        <f>COUNTIFS(#REF!,Analysis!$B495,#REF!,Analysis!$C$12,#REF!,Analysis!$C$13,#REF!,Analysis!$C$14,#REF!,Analysis!$C$15)</f>
        <v>#REF!</v>
      </c>
    </row>
    <row r="496" spans="2:12" ht="15.6" hidden="1" outlineLevel="1" x14ac:dyDescent="0.3">
      <c r="B496" s="25" t="s">
        <v>599</v>
      </c>
      <c r="D496" s="21" t="e">
        <f>COUNTIFS(Tunisia_ESPRIT!$X:$X,Analysis!$B496,Tunisia_ESPRIT!$DZ:$DZ,Analysis!D$31,Tunisia_ESPRIT!$EA:$EA,Analysis!$C$12,Tunisia_ESPRIT!$EB:$EB,Analysis!$C$13,Tunisia_ESPRIT!#REF!,Analysis!$C$14,Tunisia_ESPRIT!#REF!,Analysis!$C$15)</f>
        <v>#REF!</v>
      </c>
      <c r="E496" s="21" t="e">
        <f>COUNTIFS(Tunisia_ESPRIT!$X:$X,Analysis!$B496,Tunisia_ESPRIT!$DZ:$DZ,Analysis!E$31,Tunisia_ESPRIT!$EA:$EA,Analysis!$C$12,Tunisia_ESPRIT!$EB:$EB,Analysis!$C$13,Tunisia_ESPRIT!#REF!,Analysis!$C$14,Tunisia_ESPRIT!#REF!,Analysis!$C$15)</f>
        <v>#REF!</v>
      </c>
      <c r="F496" s="21" t="e">
        <f t="shared" si="91"/>
        <v>#REF!</v>
      </c>
      <c r="H496" s="21" t="e">
        <f>COUNTIFS(#REF!,Analysis!$B496,#REF!,Analysis!$C$12,#REF!,Analysis!$C$13,#REF!,Analysis!$C$14,#REF!,Analysis!$C$15)</f>
        <v>#REF!</v>
      </c>
      <c r="J496" s="21" t="e">
        <f>COUNTIFS(#REF!,Analysis!$B496,#REF!,Analysis!$C$12,#REF!,Analysis!$C$13,#REF!,Analysis!$C$14,#REF!,Analysis!$C$15)</f>
        <v>#REF!</v>
      </c>
      <c r="L496" s="21" t="e">
        <f>COUNTIFS(#REF!,Analysis!$B496,#REF!,Analysis!$C$12,#REF!,Analysis!$C$13,#REF!,Analysis!$C$14,#REF!,Analysis!$C$15)</f>
        <v>#REF!</v>
      </c>
    </row>
    <row r="497" spans="2:12" ht="15.6" hidden="1" outlineLevel="1" x14ac:dyDescent="0.3">
      <c r="B497" s="25" t="s">
        <v>471</v>
      </c>
      <c r="D497" s="21" t="e">
        <f>COUNTIFS(Tunisia_ESPRIT!$X:$X,Analysis!$B497,Tunisia_ESPRIT!$DZ:$DZ,Analysis!D$31,Tunisia_ESPRIT!$EA:$EA,Analysis!$C$12,Tunisia_ESPRIT!$EB:$EB,Analysis!$C$13,Tunisia_ESPRIT!#REF!,Analysis!$C$14,Tunisia_ESPRIT!#REF!,Analysis!$C$15)</f>
        <v>#REF!</v>
      </c>
      <c r="E497" s="21" t="e">
        <f>COUNTIFS(Tunisia_ESPRIT!$X:$X,Analysis!$B497,Tunisia_ESPRIT!$DZ:$DZ,Analysis!E$31,Tunisia_ESPRIT!$EA:$EA,Analysis!$C$12,Tunisia_ESPRIT!$EB:$EB,Analysis!$C$13,Tunisia_ESPRIT!#REF!,Analysis!$C$14,Tunisia_ESPRIT!#REF!,Analysis!$C$15)</f>
        <v>#REF!</v>
      </c>
      <c r="F497" s="21" t="e">
        <f t="shared" si="91"/>
        <v>#REF!</v>
      </c>
      <c r="H497" s="21" t="e">
        <f>COUNTIFS(#REF!,Analysis!$B497,#REF!,Analysis!$C$12,#REF!,Analysis!$C$13,#REF!,Analysis!$C$14,#REF!,Analysis!$C$15)</f>
        <v>#REF!</v>
      </c>
      <c r="J497" s="21" t="e">
        <f>COUNTIFS(#REF!,Analysis!$B497,#REF!,Analysis!$C$12,#REF!,Analysis!$C$13,#REF!,Analysis!$C$14,#REF!,Analysis!$C$15)</f>
        <v>#REF!</v>
      </c>
      <c r="L497" s="21" t="e">
        <f>COUNTIFS(#REF!,Analysis!$B497,#REF!,Analysis!$C$12,#REF!,Analysis!$C$13,#REF!,Analysis!$C$14,#REF!,Analysis!$C$15)</f>
        <v>#REF!</v>
      </c>
    </row>
    <row r="498" spans="2:12" ht="15.6" hidden="1" outlineLevel="1" x14ac:dyDescent="0.3">
      <c r="B498" s="25" t="s">
        <v>725</v>
      </c>
      <c r="D498" s="21" t="e">
        <f>COUNTIFS(Tunisia_ESPRIT!$X:$X,Analysis!$B498,Tunisia_ESPRIT!$DZ:$DZ,Analysis!D$31,Tunisia_ESPRIT!$EA:$EA,Analysis!$C$12,Tunisia_ESPRIT!$EB:$EB,Analysis!$C$13,Tunisia_ESPRIT!#REF!,Analysis!$C$14,Tunisia_ESPRIT!#REF!,Analysis!$C$15)</f>
        <v>#REF!</v>
      </c>
      <c r="E498" s="21" t="e">
        <f>COUNTIFS(Tunisia_ESPRIT!$X:$X,Analysis!$B498,Tunisia_ESPRIT!$DZ:$DZ,Analysis!E$31,Tunisia_ESPRIT!$EA:$EA,Analysis!$C$12,Tunisia_ESPRIT!$EB:$EB,Analysis!$C$13,Tunisia_ESPRIT!#REF!,Analysis!$C$14,Tunisia_ESPRIT!#REF!,Analysis!$C$15)</f>
        <v>#REF!</v>
      </c>
      <c r="F498" s="21" t="e">
        <f t="shared" si="91"/>
        <v>#REF!</v>
      </c>
      <c r="H498" s="21" t="e">
        <f>COUNTIFS(#REF!,Analysis!$B498,#REF!,Analysis!$C$12,#REF!,Analysis!$C$13,#REF!,Analysis!$C$14,#REF!,Analysis!$C$15)</f>
        <v>#REF!</v>
      </c>
      <c r="J498" s="21" t="e">
        <f>COUNTIFS(#REF!,Analysis!$B498,#REF!,Analysis!$C$12,#REF!,Analysis!$C$13,#REF!,Analysis!$C$14,#REF!,Analysis!$C$15)</f>
        <v>#REF!</v>
      </c>
      <c r="L498" s="21" t="e">
        <f>COUNTIFS(#REF!,Analysis!$B498,#REF!,Analysis!$C$12,#REF!,Analysis!$C$13,#REF!,Analysis!$C$14,#REF!,Analysis!$C$15)</f>
        <v>#REF!</v>
      </c>
    </row>
    <row r="499" spans="2:12" ht="15.6" hidden="1" outlineLevel="1" x14ac:dyDescent="0.3">
      <c r="B499" s="25" t="s">
        <v>507</v>
      </c>
      <c r="D499" s="21" t="e">
        <f>COUNTIFS(Tunisia_ESPRIT!$X:$X,Analysis!$B499,Tunisia_ESPRIT!$DZ:$DZ,Analysis!D$31,Tunisia_ESPRIT!$EA:$EA,Analysis!$C$12,Tunisia_ESPRIT!$EB:$EB,Analysis!$C$13,Tunisia_ESPRIT!#REF!,Analysis!$C$14,Tunisia_ESPRIT!#REF!,Analysis!$C$15)</f>
        <v>#REF!</v>
      </c>
      <c r="E499" s="21" t="e">
        <f>COUNTIFS(Tunisia_ESPRIT!$X:$X,Analysis!$B499,Tunisia_ESPRIT!$DZ:$DZ,Analysis!E$31,Tunisia_ESPRIT!$EA:$EA,Analysis!$C$12,Tunisia_ESPRIT!$EB:$EB,Analysis!$C$13,Tunisia_ESPRIT!#REF!,Analysis!$C$14,Tunisia_ESPRIT!#REF!,Analysis!$C$15)</f>
        <v>#REF!</v>
      </c>
      <c r="F499" s="21" t="e">
        <f t="shared" si="91"/>
        <v>#REF!</v>
      </c>
      <c r="H499" s="21" t="e">
        <f>COUNTIFS(#REF!,Analysis!$B499,#REF!,Analysis!$C$12,#REF!,Analysis!$C$13,#REF!,Analysis!$C$14,#REF!,Analysis!$C$15)</f>
        <v>#REF!</v>
      </c>
      <c r="J499" s="21" t="e">
        <f>COUNTIFS(#REF!,Analysis!$B499,#REF!,Analysis!$C$12,#REF!,Analysis!$C$13,#REF!,Analysis!$C$14,#REF!,Analysis!$C$15)</f>
        <v>#REF!</v>
      </c>
      <c r="L499" s="21" t="e">
        <f>COUNTIFS(#REF!,Analysis!$B499,#REF!,Analysis!$C$12,#REF!,Analysis!$C$13,#REF!,Analysis!$C$14,#REF!,Analysis!$C$15)</f>
        <v>#REF!</v>
      </c>
    </row>
    <row r="500" spans="2:12" ht="15.6" hidden="1" outlineLevel="1" x14ac:dyDescent="0.3">
      <c r="B500" s="25" t="s">
        <v>737</v>
      </c>
      <c r="D500" s="21" t="e">
        <f>COUNTIFS(Tunisia_ESPRIT!$X:$X,Analysis!$B500,Tunisia_ESPRIT!$DZ:$DZ,Analysis!D$31,Tunisia_ESPRIT!$EA:$EA,Analysis!$C$12,Tunisia_ESPRIT!$EB:$EB,Analysis!$C$13,Tunisia_ESPRIT!#REF!,Analysis!$C$14,Tunisia_ESPRIT!#REF!,Analysis!$C$15)</f>
        <v>#REF!</v>
      </c>
      <c r="E500" s="21" t="e">
        <f>COUNTIFS(Tunisia_ESPRIT!$X:$X,Analysis!$B500,Tunisia_ESPRIT!$DZ:$DZ,Analysis!E$31,Tunisia_ESPRIT!$EA:$EA,Analysis!$C$12,Tunisia_ESPRIT!$EB:$EB,Analysis!$C$13,Tunisia_ESPRIT!#REF!,Analysis!$C$14,Tunisia_ESPRIT!#REF!,Analysis!$C$15)</f>
        <v>#REF!</v>
      </c>
      <c r="F500" s="21" t="e">
        <f t="shared" si="91"/>
        <v>#REF!</v>
      </c>
      <c r="H500" s="21" t="e">
        <f>COUNTIFS(#REF!,Analysis!$B500,#REF!,Analysis!$C$12,#REF!,Analysis!$C$13,#REF!,Analysis!$C$14,#REF!,Analysis!$C$15)</f>
        <v>#REF!</v>
      </c>
      <c r="J500" s="21" t="e">
        <f>COUNTIFS(#REF!,Analysis!$B500,#REF!,Analysis!$C$12,#REF!,Analysis!$C$13,#REF!,Analysis!$C$14,#REF!,Analysis!$C$15)</f>
        <v>#REF!</v>
      </c>
      <c r="L500" s="21" t="e">
        <f>COUNTIFS(#REF!,Analysis!$B500,#REF!,Analysis!$C$12,#REF!,Analysis!$C$13,#REF!,Analysis!$C$14,#REF!,Analysis!$C$15)</f>
        <v>#REF!</v>
      </c>
    </row>
    <row r="501" spans="2:12" ht="15.6" hidden="1" outlineLevel="1" x14ac:dyDescent="0.3">
      <c r="B501" s="25" t="s">
        <v>745</v>
      </c>
      <c r="D501" s="21" t="e">
        <f>COUNTIFS(Tunisia_ESPRIT!$X:$X,Analysis!$B501,Tunisia_ESPRIT!$DZ:$DZ,Analysis!D$31,Tunisia_ESPRIT!$EA:$EA,Analysis!$C$12,Tunisia_ESPRIT!$EB:$EB,Analysis!$C$13,Tunisia_ESPRIT!#REF!,Analysis!$C$14,Tunisia_ESPRIT!#REF!,Analysis!$C$15)</f>
        <v>#REF!</v>
      </c>
      <c r="E501" s="21" t="e">
        <f>COUNTIFS(Tunisia_ESPRIT!$X:$X,Analysis!$B501,Tunisia_ESPRIT!$DZ:$DZ,Analysis!E$31,Tunisia_ESPRIT!$EA:$EA,Analysis!$C$12,Tunisia_ESPRIT!$EB:$EB,Analysis!$C$13,Tunisia_ESPRIT!#REF!,Analysis!$C$14,Tunisia_ESPRIT!#REF!,Analysis!$C$15)</f>
        <v>#REF!</v>
      </c>
      <c r="F501" s="21" t="e">
        <f t="shared" si="91"/>
        <v>#REF!</v>
      </c>
      <c r="H501" s="21" t="e">
        <f>COUNTIFS(#REF!,Analysis!$B501,#REF!,Analysis!$C$12,#REF!,Analysis!$C$13,#REF!,Analysis!$C$14,#REF!,Analysis!$C$15)</f>
        <v>#REF!</v>
      </c>
      <c r="J501" s="21" t="e">
        <f>COUNTIFS(#REF!,Analysis!$B501,#REF!,Analysis!$C$12,#REF!,Analysis!$C$13,#REF!,Analysis!$C$14,#REF!,Analysis!$C$15)</f>
        <v>#REF!</v>
      </c>
      <c r="L501" s="21" t="e">
        <f>COUNTIFS(#REF!,Analysis!$B501,#REF!,Analysis!$C$12,#REF!,Analysis!$C$13,#REF!,Analysis!$C$14,#REF!,Analysis!$C$15)</f>
        <v>#REF!</v>
      </c>
    </row>
    <row r="502" spans="2:12" ht="15.6" hidden="1" outlineLevel="1" x14ac:dyDescent="0.3">
      <c r="B502" s="25" t="s">
        <v>752</v>
      </c>
      <c r="D502" s="21">
        <f>COUNTIFS(Tunisia_ESPRIT!$X:$X,Analysis!$B502,Tunisia_ESPRIT!$DZ:$DZ,Analysis!D$31,Tunisia_ESPRIT!$EA:$EA,Analysis!$C$12,Tunisia_ESPRIT!$EB:$EB,Analysis!$C$13,Tunisia_ESPRIT!$EB:$EB,Analysis!$C$14,Tunisia_ESPRIT!$EH:$EH,Analysis!$C$15)</f>
        <v>0</v>
      </c>
      <c r="E502" s="21">
        <f>COUNTIFS(Tunisia_ESPRIT!$X:$X,Analysis!$B502,Tunisia_ESPRIT!$DZ:$DZ,Analysis!E$31,Tunisia_ESPRIT!$EA:$EA,Analysis!$C$12,Tunisia_ESPRIT!$EB:$EB,Analysis!$C$13,Tunisia_ESPRIT!$EB:$EB,Analysis!$C$14,Tunisia_ESPRIT!$EH:$EH,Analysis!$C$15)</f>
        <v>0</v>
      </c>
      <c r="F502" s="21">
        <f t="shared" si="91"/>
        <v>0</v>
      </c>
      <c r="H502" s="21" t="e">
        <f>COUNTIFS(#REF!,Analysis!$B502,#REF!,Analysis!$C$12,#REF!,Analysis!$C$13,#REF!,Analysis!$C$14,#REF!,Analysis!$C$15)</f>
        <v>#REF!</v>
      </c>
      <c r="J502" s="21" t="e">
        <f>COUNTIFS(#REF!,Analysis!$B502,#REF!,Analysis!$C$12,#REF!,Analysis!$C$13,#REF!,Analysis!$C$14,#REF!,Analysis!$C$15)</f>
        <v>#REF!</v>
      </c>
      <c r="L502" s="21" t="e">
        <f>COUNTIFS(#REF!,Analysis!$B502,#REF!,Analysis!$C$12,#REF!,Analysis!$C$13,#REF!,Analysis!$C$14,#REF!,Analysis!$C$15)</f>
        <v>#REF!</v>
      </c>
    </row>
    <row r="503" spans="2:12" ht="15.6" hidden="1" outlineLevel="1" x14ac:dyDescent="0.3">
      <c r="B503" s="25" t="s">
        <v>755</v>
      </c>
      <c r="D503" s="21" t="e">
        <f>COUNTIFS(Tunisia_ESPRIT!$X:$X,Analysis!$B503,Tunisia_ESPRIT!$DZ:$DZ,Analysis!D$31,Tunisia_ESPRIT!$EA:$EA,Analysis!$C$12,Tunisia_ESPRIT!$EB:$EB,Analysis!$C$13,Tunisia_ESPRIT!#REF!,Analysis!$C$14,Tunisia_ESPRIT!#REF!,Analysis!$C$15)</f>
        <v>#REF!</v>
      </c>
      <c r="E503" s="21" t="e">
        <f>COUNTIFS(Tunisia_ESPRIT!$X:$X,Analysis!$B503,Tunisia_ESPRIT!$DZ:$DZ,Analysis!E$31,Tunisia_ESPRIT!$EA:$EA,Analysis!$C$12,Tunisia_ESPRIT!$EB:$EB,Analysis!$C$13,Tunisia_ESPRIT!#REF!,Analysis!$C$14,Tunisia_ESPRIT!#REF!,Analysis!$C$15)</f>
        <v>#REF!</v>
      </c>
      <c r="F503" s="21" t="e">
        <f t="shared" si="91"/>
        <v>#REF!</v>
      </c>
      <c r="H503" s="21" t="e">
        <f>COUNTIFS(#REF!,Analysis!$B503,#REF!,Analysis!$C$12,#REF!,Analysis!$C$13,#REF!,Analysis!$C$14,#REF!,Analysis!$C$15)</f>
        <v>#REF!</v>
      </c>
      <c r="J503" s="21" t="e">
        <f>COUNTIFS(#REF!,Analysis!$B503,#REF!,Analysis!$C$12,#REF!,Analysis!$C$13,#REF!,Analysis!$C$14,#REF!,Analysis!$C$15)</f>
        <v>#REF!</v>
      </c>
      <c r="L503" s="21" t="e">
        <f>COUNTIFS(#REF!,Analysis!$B503,#REF!,Analysis!$C$12,#REF!,Analysis!$C$13,#REF!,Analysis!$C$14,#REF!,Analysis!$C$15)</f>
        <v>#REF!</v>
      </c>
    </row>
    <row r="504" spans="2:12" ht="15.6" hidden="1" outlineLevel="1" x14ac:dyDescent="0.3">
      <c r="B504" s="25" t="s">
        <v>636</v>
      </c>
      <c r="D504" s="21" t="e">
        <f>COUNTIFS(Tunisia_ESPRIT!$X:$X,Analysis!$B504,Tunisia_ESPRIT!$DZ:$DZ,Analysis!D$31,Tunisia_ESPRIT!$EA:$EA,Analysis!$C$12,Tunisia_ESPRIT!$EB:$EB,Analysis!$C$13,Tunisia_ESPRIT!#REF!,Analysis!$C$14,Tunisia_ESPRIT!#REF!,Analysis!$C$15)</f>
        <v>#REF!</v>
      </c>
      <c r="E504" s="21" t="e">
        <f>COUNTIFS(Tunisia_ESPRIT!$X:$X,Analysis!$B504,Tunisia_ESPRIT!$DZ:$DZ,Analysis!E$31,Tunisia_ESPRIT!$EA:$EA,Analysis!$C$12,Tunisia_ESPRIT!$EB:$EB,Analysis!$C$13,Tunisia_ESPRIT!#REF!,Analysis!$C$14,Tunisia_ESPRIT!#REF!,Analysis!$C$15)</f>
        <v>#REF!</v>
      </c>
      <c r="F504" s="21" t="e">
        <f t="shared" si="91"/>
        <v>#REF!</v>
      </c>
      <c r="H504" s="21" t="e">
        <f>COUNTIFS(#REF!,Analysis!$B504,#REF!,Analysis!$C$12,#REF!,Analysis!$C$13,#REF!,Analysis!$C$14,#REF!,Analysis!$C$15)</f>
        <v>#REF!</v>
      </c>
      <c r="J504" s="21" t="e">
        <f>COUNTIFS(#REF!,Analysis!$B504,#REF!,Analysis!$C$12,#REF!,Analysis!$C$13,#REF!,Analysis!$C$14,#REF!,Analysis!$C$15)</f>
        <v>#REF!</v>
      </c>
      <c r="L504" s="21" t="e">
        <f>COUNTIFS(#REF!,Analysis!$B504,#REF!,Analysis!$C$12,#REF!,Analysis!$C$13,#REF!,Analysis!$C$14,#REF!,Analysis!$C$15)</f>
        <v>#REF!</v>
      </c>
    </row>
    <row r="505" spans="2:12" ht="15.6" hidden="1" outlineLevel="1" x14ac:dyDescent="0.3">
      <c r="B505" s="25" t="s">
        <v>759</v>
      </c>
      <c r="D505" s="21" t="e">
        <f>COUNTIFS(Tunisia_ESPRIT!$X:$X,Analysis!$B505,Tunisia_ESPRIT!$DZ:$DZ,Analysis!D$31,Tunisia_ESPRIT!$EA:$EA,Analysis!$C$12,Tunisia_ESPRIT!$EB:$EB,Analysis!$C$13,Tunisia_ESPRIT!#REF!,Analysis!$C$14,Tunisia_ESPRIT!#REF!,Analysis!$C$15)</f>
        <v>#REF!</v>
      </c>
      <c r="E505" s="21" t="e">
        <f>COUNTIFS(Tunisia_ESPRIT!$X:$X,Analysis!$B505,Tunisia_ESPRIT!$DZ:$DZ,Analysis!E$31,Tunisia_ESPRIT!$EA:$EA,Analysis!$C$12,Tunisia_ESPRIT!$EB:$EB,Analysis!$C$13,Tunisia_ESPRIT!#REF!,Analysis!$C$14,Tunisia_ESPRIT!#REF!,Analysis!$C$15)</f>
        <v>#REF!</v>
      </c>
      <c r="F505" s="21" t="e">
        <f t="shared" si="91"/>
        <v>#REF!</v>
      </c>
      <c r="H505" s="21" t="e">
        <f>COUNTIFS(#REF!,Analysis!$B505,#REF!,Analysis!$C$12,#REF!,Analysis!$C$13,#REF!,Analysis!$C$14,#REF!,Analysis!$C$15)</f>
        <v>#REF!</v>
      </c>
      <c r="J505" s="21" t="e">
        <f>COUNTIFS(#REF!,Analysis!$B505,#REF!,Analysis!$C$12,#REF!,Analysis!$C$13,#REF!,Analysis!$C$14,#REF!,Analysis!$C$15)</f>
        <v>#REF!</v>
      </c>
      <c r="L505" s="21" t="e">
        <f>COUNTIFS(#REF!,Analysis!$B505,#REF!,Analysis!$C$12,#REF!,Analysis!$C$13,#REF!,Analysis!$C$14,#REF!,Analysis!$C$15)</f>
        <v>#REF!</v>
      </c>
    </row>
    <row r="506" spans="2:12" ht="15.6" hidden="1" outlineLevel="1" x14ac:dyDescent="0.3">
      <c r="B506" s="25" t="s">
        <v>569</v>
      </c>
      <c r="D506" s="21" t="e">
        <f>COUNTIFS(Tunisia_ESPRIT!$X:$X,Analysis!$B506,Tunisia_ESPRIT!$DZ:$DZ,Analysis!D$31,Tunisia_ESPRIT!$EA:$EA,Analysis!$C$12,Tunisia_ESPRIT!$EB:$EB,Analysis!$C$13,Tunisia_ESPRIT!#REF!,Analysis!$C$14,Tunisia_ESPRIT!#REF!,Analysis!$C$15)</f>
        <v>#REF!</v>
      </c>
      <c r="E506" s="21" t="e">
        <f>COUNTIFS(Tunisia_ESPRIT!$X:$X,Analysis!$B506,Tunisia_ESPRIT!$DZ:$DZ,Analysis!E$31,Tunisia_ESPRIT!$EA:$EA,Analysis!$C$12,Tunisia_ESPRIT!$EB:$EB,Analysis!$C$13,Tunisia_ESPRIT!#REF!,Analysis!$C$14,Tunisia_ESPRIT!#REF!,Analysis!$C$15)</f>
        <v>#REF!</v>
      </c>
      <c r="F506" s="21" t="e">
        <f t="shared" si="91"/>
        <v>#REF!</v>
      </c>
      <c r="H506" s="21" t="e">
        <f>COUNTIFS(#REF!,Analysis!$B506,#REF!,Analysis!$C$12,#REF!,Analysis!$C$13,#REF!,Analysis!$C$14,#REF!,Analysis!$C$15)</f>
        <v>#REF!</v>
      </c>
      <c r="J506" s="21" t="e">
        <f>COUNTIFS(#REF!,Analysis!$B506,#REF!,Analysis!$C$12,#REF!,Analysis!$C$13,#REF!,Analysis!$C$14,#REF!,Analysis!$C$15)</f>
        <v>#REF!</v>
      </c>
      <c r="L506" s="21" t="e">
        <f>COUNTIFS(#REF!,Analysis!$B506,#REF!,Analysis!$C$12,#REF!,Analysis!$C$13,#REF!,Analysis!$C$14,#REF!,Analysis!$C$15)</f>
        <v>#REF!</v>
      </c>
    </row>
    <row r="507" spans="2:12" ht="15.6" hidden="1" outlineLevel="1" x14ac:dyDescent="0.3">
      <c r="B507" s="25" t="s">
        <v>421</v>
      </c>
      <c r="D507" s="21" t="e">
        <f>COUNTIFS(Tunisia_ESPRIT!$X:$X,Analysis!$B507,Tunisia_ESPRIT!$DZ:$DZ,Analysis!D$31,Tunisia_ESPRIT!$EA:$EA,Analysis!$C$12,Tunisia_ESPRIT!$EB:$EB,Analysis!$C$13,Tunisia_ESPRIT!#REF!,Analysis!$C$14,Tunisia_ESPRIT!#REF!,Analysis!$C$15)</f>
        <v>#REF!</v>
      </c>
      <c r="E507" s="21" t="e">
        <f>COUNTIFS(Tunisia_ESPRIT!$X:$X,Analysis!$B507,Tunisia_ESPRIT!$DZ:$DZ,Analysis!E$31,Tunisia_ESPRIT!$EA:$EA,Analysis!$C$12,Tunisia_ESPRIT!$EB:$EB,Analysis!$C$13,Tunisia_ESPRIT!#REF!,Analysis!$C$14,Tunisia_ESPRIT!#REF!,Analysis!$C$15)</f>
        <v>#REF!</v>
      </c>
      <c r="F507" s="21" t="e">
        <f t="shared" si="91"/>
        <v>#REF!</v>
      </c>
      <c r="H507" s="21" t="e">
        <f>COUNTIFS(#REF!,Analysis!$B507,#REF!,Analysis!$C$12,#REF!,Analysis!$C$13,#REF!,Analysis!$C$14,#REF!,Analysis!$C$15)</f>
        <v>#REF!</v>
      </c>
      <c r="J507" s="21" t="e">
        <f>COUNTIFS(#REF!,Analysis!$B507,#REF!,Analysis!$C$12,#REF!,Analysis!$C$13,#REF!,Analysis!$C$14,#REF!,Analysis!$C$15)</f>
        <v>#REF!</v>
      </c>
      <c r="L507" s="21" t="e">
        <f>COUNTIFS(#REF!,Analysis!$B507,#REF!,Analysis!$C$12,#REF!,Analysis!$C$13,#REF!,Analysis!$C$14,#REF!,Analysis!$C$15)</f>
        <v>#REF!</v>
      </c>
    </row>
    <row r="508" spans="2:12" ht="15.6" hidden="1" outlineLevel="1" x14ac:dyDescent="0.3">
      <c r="B508" s="25" t="s">
        <v>551</v>
      </c>
      <c r="D508" s="21">
        <f>COUNTIFS(Tunisia_ESPRIT!$X:$X,Analysis!$B508,Tunisia_ESPRIT!$DZ:$DZ,Analysis!D$31,Tunisia_ESPRIT!$EA:$EA,Analysis!$C$12,Tunisia_ESPRIT!$EB:$EB,Analysis!$C$13,Tunisia_ESPRIT!$EB:$EB,Analysis!$C$14,Tunisia_ESPRIT!$EH:$EH,Analysis!$C$15)</f>
        <v>2</v>
      </c>
      <c r="E508" s="21">
        <f>COUNTIFS(Tunisia_ESPRIT!$X:$X,Analysis!$B508,Tunisia_ESPRIT!$DZ:$DZ,Analysis!E$31,Tunisia_ESPRIT!$EA:$EA,Analysis!$C$12,Tunisia_ESPRIT!$EB:$EB,Analysis!$C$13,Tunisia_ESPRIT!$EB:$EB,Analysis!$C$14,Tunisia_ESPRIT!$EH:$EH,Analysis!$C$15)</f>
        <v>1</v>
      </c>
      <c r="F508" s="21">
        <f t="shared" si="91"/>
        <v>3</v>
      </c>
      <c r="H508" s="21" t="e">
        <f>COUNTIFS(#REF!,Analysis!$B508,#REF!,Analysis!$C$12,#REF!,Analysis!$C$13,#REF!,Analysis!$C$14,#REF!,Analysis!$C$15)</f>
        <v>#REF!</v>
      </c>
      <c r="J508" s="21" t="e">
        <f>COUNTIFS(#REF!,Analysis!$B508,#REF!,Analysis!$C$12,#REF!,Analysis!$C$13,#REF!,Analysis!$C$14,#REF!,Analysis!$C$15)</f>
        <v>#REF!</v>
      </c>
      <c r="L508" s="21" t="e">
        <f>COUNTIFS(#REF!,Analysis!$B508,#REF!,Analysis!$C$12,#REF!,Analysis!$C$13,#REF!,Analysis!$C$14,#REF!,Analysis!$C$15)</f>
        <v>#REF!</v>
      </c>
    </row>
    <row r="509" spans="2:12" ht="15.6" hidden="1" outlineLevel="1" x14ac:dyDescent="0.3">
      <c r="B509" s="25" t="s">
        <v>545</v>
      </c>
      <c r="D509" s="21">
        <f>COUNTIFS(Tunisia_ESPRIT!$X:$X,Analysis!$B509,Tunisia_ESPRIT!$DZ:$DZ,Analysis!D$31,Tunisia_ESPRIT!$EA:$EA,Analysis!$C$12,Tunisia_ESPRIT!$EB:$EB,Analysis!$C$13,Tunisia_ESPRIT!$EB:$EB,Analysis!$C$14,Tunisia_ESPRIT!$EH:$EH,Analysis!$C$15)</f>
        <v>0</v>
      </c>
      <c r="E509" s="21">
        <f>COUNTIFS(Tunisia_ESPRIT!$X:$X,Analysis!$B509,Tunisia_ESPRIT!$DZ:$DZ,Analysis!E$31,Tunisia_ESPRIT!$EA:$EA,Analysis!$C$12,Tunisia_ESPRIT!$EB:$EB,Analysis!$C$13,Tunisia_ESPRIT!$EB:$EB,Analysis!$C$14,Tunisia_ESPRIT!$EH:$EH,Analysis!$C$15)</f>
        <v>0</v>
      </c>
      <c r="F509" s="21">
        <f t="shared" si="91"/>
        <v>0</v>
      </c>
      <c r="H509" s="21" t="e">
        <f>COUNTIFS(#REF!,Analysis!$B509,#REF!,Analysis!$C$12,#REF!,Analysis!$C$13,#REF!,Analysis!$C$14,#REF!,Analysis!$C$15)</f>
        <v>#REF!</v>
      </c>
      <c r="J509" s="21" t="e">
        <f>COUNTIFS(#REF!,Analysis!$B509,#REF!,Analysis!$C$12,#REF!,Analysis!$C$13,#REF!,Analysis!$C$14,#REF!,Analysis!$C$15)</f>
        <v>#REF!</v>
      </c>
      <c r="L509" s="21" t="e">
        <f>COUNTIFS(#REF!,Analysis!$B509,#REF!,Analysis!$C$12,#REF!,Analysis!$C$13,#REF!,Analysis!$C$14,#REF!,Analysis!$C$15)</f>
        <v>#REF!</v>
      </c>
    </row>
    <row r="510" spans="2:12" ht="15.6" hidden="1" outlineLevel="1" x14ac:dyDescent="0.3">
      <c r="B510" s="25" t="s">
        <v>970</v>
      </c>
      <c r="D510" s="21" t="e">
        <f>COUNTIFS(Tunisia_ESPRIT!$X:$X,Analysis!$B510,Tunisia_ESPRIT!$DZ:$DZ,Analysis!D$31,Tunisia_ESPRIT!$EA:$EA,Analysis!$C$12,Tunisia_ESPRIT!$EB:$EB,Analysis!$C$13,Tunisia_ESPRIT!#REF!,Analysis!$C$14,Tunisia_ESPRIT!#REF!,Analysis!$C$15)</f>
        <v>#REF!</v>
      </c>
      <c r="E510" s="21" t="e">
        <f>COUNTIFS(Tunisia_ESPRIT!$X:$X,Analysis!$B510,Tunisia_ESPRIT!$DZ:$DZ,Analysis!E$31,Tunisia_ESPRIT!$EA:$EA,Analysis!$C$12,Tunisia_ESPRIT!$EB:$EB,Analysis!$C$13,Tunisia_ESPRIT!#REF!,Analysis!$C$14,Tunisia_ESPRIT!#REF!,Analysis!$C$15)</f>
        <v>#REF!</v>
      </c>
      <c r="F510" s="21" t="e">
        <f t="shared" si="91"/>
        <v>#REF!</v>
      </c>
      <c r="H510" s="21" t="e">
        <f>COUNTIFS(#REF!,Analysis!$B510,#REF!,Analysis!$C$12,#REF!,Analysis!$C$13,#REF!,Analysis!$C$14,#REF!,Analysis!$C$15)</f>
        <v>#REF!</v>
      </c>
      <c r="J510" s="21" t="e">
        <f>COUNTIFS(#REF!,Analysis!$B510,#REF!,Analysis!$C$12,#REF!,Analysis!$C$13,#REF!,Analysis!$C$14,#REF!,Analysis!$C$15)</f>
        <v>#REF!</v>
      </c>
      <c r="L510" s="21" t="e">
        <f>COUNTIFS(#REF!,Analysis!$B510,#REF!,Analysis!$C$12,#REF!,Analysis!$C$13,#REF!,Analysis!$C$14,#REF!,Analysis!$C$15)</f>
        <v>#REF!</v>
      </c>
    </row>
    <row r="511" spans="2:12" ht="15.6" hidden="1" outlineLevel="1" x14ac:dyDescent="0.3">
      <c r="B511" s="25" t="s">
        <v>526</v>
      </c>
      <c r="D511" s="21" t="e">
        <f>COUNTIFS(Tunisia_ESPRIT!$X:$X,Analysis!$B511,Tunisia_ESPRIT!$DZ:$DZ,Analysis!D$31,Tunisia_ESPRIT!$EA:$EA,Analysis!$C$12,Tunisia_ESPRIT!$EB:$EB,Analysis!$C$13,Tunisia_ESPRIT!#REF!,Analysis!$C$14,Tunisia_ESPRIT!#REF!,Analysis!$C$15)</f>
        <v>#REF!</v>
      </c>
      <c r="E511" s="21" t="e">
        <f>COUNTIFS(Tunisia_ESPRIT!$X:$X,Analysis!$B511,Tunisia_ESPRIT!$DZ:$DZ,Analysis!E$31,Tunisia_ESPRIT!$EA:$EA,Analysis!$C$12,Tunisia_ESPRIT!$EB:$EB,Analysis!$C$13,Tunisia_ESPRIT!#REF!,Analysis!$C$14,Tunisia_ESPRIT!#REF!,Analysis!$C$15)</f>
        <v>#REF!</v>
      </c>
      <c r="F511" s="21" t="e">
        <f t="shared" si="91"/>
        <v>#REF!</v>
      </c>
      <c r="H511" s="21" t="e">
        <f>COUNTIFS(#REF!,Analysis!$B511,#REF!,Analysis!$C$12,#REF!,Analysis!$C$13,#REF!,Analysis!$C$14,#REF!,Analysis!$C$15)</f>
        <v>#REF!</v>
      </c>
      <c r="J511" s="21" t="e">
        <f>COUNTIFS(#REF!,Analysis!$B511,#REF!,Analysis!$C$12,#REF!,Analysis!$C$13,#REF!,Analysis!$C$14,#REF!,Analysis!$C$15)</f>
        <v>#REF!</v>
      </c>
      <c r="L511" s="21" t="e">
        <f>COUNTIFS(#REF!,Analysis!$B511,#REF!,Analysis!$C$12,#REF!,Analysis!$C$13,#REF!,Analysis!$C$14,#REF!,Analysis!$C$15)</f>
        <v>#REF!</v>
      </c>
    </row>
    <row r="512" spans="2:12" ht="15.6" hidden="1" outlineLevel="1" x14ac:dyDescent="0.3">
      <c r="B512" s="28" t="s">
        <v>706</v>
      </c>
      <c r="D512" s="21" t="e">
        <f>COUNTIFS(Tunisia_ESPRIT!$X:$X,Analysis!$B512,Tunisia_ESPRIT!$DZ:$DZ,Analysis!D$31,Tunisia_ESPRIT!$EA:$EA,Analysis!$C$12,Tunisia_ESPRIT!$EB:$EB,Analysis!$C$13,Tunisia_ESPRIT!#REF!,Analysis!$C$14,Tunisia_ESPRIT!#REF!,Analysis!$C$15)</f>
        <v>#REF!</v>
      </c>
      <c r="E512" s="21" t="e">
        <f>COUNTIFS(Tunisia_ESPRIT!$X:$X,Analysis!$B512,Tunisia_ESPRIT!$DZ:$DZ,Analysis!E$31,Tunisia_ESPRIT!$EA:$EA,Analysis!$C$12,Tunisia_ESPRIT!$EB:$EB,Analysis!$C$13,Tunisia_ESPRIT!#REF!,Analysis!$C$14,Tunisia_ESPRIT!#REF!,Analysis!$C$15)</f>
        <v>#REF!</v>
      </c>
      <c r="F512" s="21" t="e">
        <f t="shared" si="91"/>
        <v>#REF!</v>
      </c>
      <c r="H512" s="21" t="e">
        <f>COUNTIFS(#REF!,Analysis!$B512,#REF!,Analysis!$C$12,#REF!,Analysis!$C$13,#REF!,Analysis!$C$14,#REF!,Analysis!$C$15)</f>
        <v>#REF!</v>
      </c>
      <c r="J512" s="21" t="e">
        <f>COUNTIFS(#REF!,Analysis!$B512,#REF!,Analysis!$C$12,#REF!,Analysis!$C$13,#REF!,Analysis!$C$14,#REF!,Analysis!$C$15)</f>
        <v>#REF!</v>
      </c>
      <c r="L512" s="21" t="e">
        <f>COUNTIFS(#REF!,Analysis!$B512,#REF!,Analysis!$C$12,#REF!,Analysis!$C$13,#REF!,Analysis!$C$14,#REF!,Analysis!$C$15)</f>
        <v>#REF!</v>
      </c>
    </row>
    <row r="513" spans="2:12" ht="15.6" hidden="1" outlineLevel="1" x14ac:dyDescent="0.3">
      <c r="B513" s="28" t="s">
        <v>642</v>
      </c>
      <c r="D513" s="21" t="e">
        <f>COUNTIFS(Tunisia_ESPRIT!$X:$X,Analysis!$B513,Tunisia_ESPRIT!$DZ:$DZ,Analysis!D$31,Tunisia_ESPRIT!$EA:$EA,Analysis!$C$12,Tunisia_ESPRIT!$EB:$EB,Analysis!$C$13,Tunisia_ESPRIT!#REF!,Analysis!$C$14,Tunisia_ESPRIT!#REF!,Analysis!$C$15)</f>
        <v>#REF!</v>
      </c>
      <c r="E513" s="21" t="e">
        <f>COUNTIFS(Tunisia_ESPRIT!$X:$X,Analysis!$B513,Tunisia_ESPRIT!$DZ:$DZ,Analysis!E$31,Tunisia_ESPRIT!$EA:$EA,Analysis!$C$12,Tunisia_ESPRIT!$EB:$EB,Analysis!$C$13,Tunisia_ESPRIT!#REF!,Analysis!$C$14,Tunisia_ESPRIT!#REF!,Analysis!$C$15)</f>
        <v>#REF!</v>
      </c>
      <c r="F513" s="21" t="e">
        <f t="shared" si="91"/>
        <v>#REF!</v>
      </c>
      <c r="H513" s="21" t="e">
        <f>COUNTIFS(#REF!,Analysis!$B513,#REF!,Analysis!$C$12,#REF!,Analysis!$C$13,#REF!,Analysis!$C$14,#REF!,Analysis!$C$15)</f>
        <v>#REF!</v>
      </c>
      <c r="J513" s="21" t="e">
        <f>COUNTIFS(#REF!,Analysis!$B513,#REF!,Analysis!$C$12,#REF!,Analysis!$C$13,#REF!,Analysis!$C$14,#REF!,Analysis!$C$15)</f>
        <v>#REF!</v>
      </c>
      <c r="L513" s="21" t="e">
        <f>COUNTIFS(#REF!,Analysis!$B513,#REF!,Analysis!$C$12,#REF!,Analysis!$C$13,#REF!,Analysis!$C$14,#REF!,Analysis!$C$15)</f>
        <v>#REF!</v>
      </c>
    </row>
    <row r="514" spans="2:12" ht="15.6" hidden="1" outlineLevel="1" x14ac:dyDescent="0.3">
      <c r="B514" s="28" t="s">
        <v>710</v>
      </c>
      <c r="D514" s="21" t="e">
        <f>COUNTIFS(Tunisia_ESPRIT!$X:$X,Analysis!$B514,Tunisia_ESPRIT!$DZ:$DZ,Analysis!D$31,Tunisia_ESPRIT!$EA:$EA,Analysis!$C$12,Tunisia_ESPRIT!$EB:$EB,Analysis!$C$13,Tunisia_ESPRIT!#REF!,Analysis!$C$14,Tunisia_ESPRIT!#REF!,Analysis!$C$15)</f>
        <v>#REF!</v>
      </c>
      <c r="E514" s="21" t="e">
        <f>COUNTIFS(Tunisia_ESPRIT!$X:$X,Analysis!$B514,Tunisia_ESPRIT!$DZ:$DZ,Analysis!E$31,Tunisia_ESPRIT!$EA:$EA,Analysis!$C$12,Tunisia_ESPRIT!$EB:$EB,Analysis!$C$13,Tunisia_ESPRIT!#REF!,Analysis!$C$14,Tunisia_ESPRIT!#REF!,Analysis!$C$15)</f>
        <v>#REF!</v>
      </c>
      <c r="F514" s="21" t="e">
        <f t="shared" si="91"/>
        <v>#REF!</v>
      </c>
      <c r="H514" s="21" t="e">
        <f>COUNTIFS(#REF!,Analysis!$B514,#REF!,Analysis!$C$12,#REF!,Analysis!$C$13,#REF!,Analysis!$C$14,#REF!,Analysis!$C$15)</f>
        <v>#REF!</v>
      </c>
      <c r="J514" s="21" t="e">
        <f>COUNTIFS(#REF!,Analysis!$B514,#REF!,Analysis!$C$12,#REF!,Analysis!$C$13,#REF!,Analysis!$C$14,#REF!,Analysis!$C$15)</f>
        <v>#REF!</v>
      </c>
      <c r="L514" s="21" t="e">
        <f>COUNTIFS(#REF!,Analysis!$B514,#REF!,Analysis!$C$12,#REF!,Analysis!$C$13,#REF!,Analysis!$C$14,#REF!,Analysis!$C$15)</f>
        <v>#REF!</v>
      </c>
    </row>
    <row r="515" spans="2:12" ht="15.6" hidden="1" outlineLevel="1" x14ac:dyDescent="0.3">
      <c r="B515" s="28" t="s">
        <v>711</v>
      </c>
      <c r="D515" s="21" t="e">
        <f>COUNTIFS(Tunisia_ESPRIT!$X:$X,Analysis!$B515,Tunisia_ESPRIT!$DZ:$DZ,Analysis!D$31,Tunisia_ESPRIT!$EA:$EA,Analysis!$C$12,Tunisia_ESPRIT!$EB:$EB,Analysis!$C$13,Tunisia_ESPRIT!#REF!,Analysis!$C$14,Tunisia_ESPRIT!#REF!,Analysis!$C$15)</f>
        <v>#REF!</v>
      </c>
      <c r="E515" s="21" t="e">
        <f>COUNTIFS(Tunisia_ESPRIT!$X:$X,Analysis!$B515,Tunisia_ESPRIT!$DZ:$DZ,Analysis!E$31,Tunisia_ESPRIT!$EA:$EA,Analysis!$C$12,Tunisia_ESPRIT!$EB:$EB,Analysis!$C$13,Tunisia_ESPRIT!#REF!,Analysis!$C$14,Tunisia_ESPRIT!#REF!,Analysis!$C$15)</f>
        <v>#REF!</v>
      </c>
      <c r="F515" s="21" t="e">
        <f t="shared" si="91"/>
        <v>#REF!</v>
      </c>
      <c r="H515" s="21" t="e">
        <f>COUNTIFS(#REF!,Analysis!$B515,#REF!,Analysis!$C$12,#REF!,Analysis!$C$13,#REF!,Analysis!$C$14,#REF!,Analysis!$C$15)</f>
        <v>#REF!</v>
      </c>
      <c r="J515" s="21" t="e">
        <f>COUNTIFS(#REF!,Analysis!$B515,#REF!,Analysis!$C$12,#REF!,Analysis!$C$13,#REF!,Analysis!$C$14,#REF!,Analysis!$C$15)</f>
        <v>#REF!</v>
      </c>
      <c r="L515" s="21" t="e">
        <f>COUNTIFS(#REF!,Analysis!$B515,#REF!,Analysis!$C$12,#REF!,Analysis!$C$13,#REF!,Analysis!$C$14,#REF!,Analysis!$C$15)</f>
        <v>#REF!</v>
      </c>
    </row>
    <row r="516" spans="2:12" ht="15.6" hidden="1" outlineLevel="1" x14ac:dyDescent="0.3">
      <c r="B516" s="28" t="s">
        <v>712</v>
      </c>
      <c r="D516" s="21" t="e">
        <f>COUNTIFS(Tunisia_ESPRIT!$X:$X,Analysis!$B516,Tunisia_ESPRIT!$DZ:$DZ,Analysis!D$31,Tunisia_ESPRIT!$EA:$EA,Analysis!$C$12,Tunisia_ESPRIT!$EB:$EB,Analysis!$C$13,Tunisia_ESPRIT!#REF!,Analysis!$C$14,Tunisia_ESPRIT!#REF!,Analysis!$C$15)</f>
        <v>#REF!</v>
      </c>
      <c r="E516" s="21" t="e">
        <f>COUNTIFS(Tunisia_ESPRIT!$X:$X,Analysis!$B516,Tunisia_ESPRIT!$DZ:$DZ,Analysis!E$31,Tunisia_ESPRIT!$EA:$EA,Analysis!$C$12,Tunisia_ESPRIT!$EB:$EB,Analysis!$C$13,Tunisia_ESPRIT!#REF!,Analysis!$C$14,Tunisia_ESPRIT!#REF!,Analysis!$C$15)</f>
        <v>#REF!</v>
      </c>
      <c r="F516" s="21" t="e">
        <f t="shared" si="91"/>
        <v>#REF!</v>
      </c>
      <c r="H516" s="21" t="e">
        <f>COUNTIFS(#REF!,Analysis!$B516,#REF!,Analysis!$C$12,#REF!,Analysis!$C$13,#REF!,Analysis!$C$14,#REF!,Analysis!$C$15)</f>
        <v>#REF!</v>
      </c>
      <c r="J516" s="21" t="e">
        <f>COUNTIFS(#REF!,Analysis!$B516,#REF!,Analysis!$C$12,#REF!,Analysis!$C$13,#REF!,Analysis!$C$14,#REF!,Analysis!$C$15)</f>
        <v>#REF!</v>
      </c>
      <c r="L516" s="21" t="e">
        <f>COUNTIFS(#REF!,Analysis!$B516,#REF!,Analysis!$C$12,#REF!,Analysis!$C$13,#REF!,Analysis!$C$14,#REF!,Analysis!$C$15)</f>
        <v>#REF!</v>
      </c>
    </row>
    <row r="517" spans="2:12" ht="15.6" hidden="1" outlineLevel="1" x14ac:dyDescent="0.3">
      <c r="B517" s="25" t="s">
        <v>713</v>
      </c>
      <c r="D517" s="21" t="e">
        <f>COUNTIFS(Tunisia_ESPRIT!$X:$X,Analysis!$B517,Tunisia_ESPRIT!$DZ:$DZ,Analysis!D$31,Tunisia_ESPRIT!$EA:$EA,Analysis!$C$12,Tunisia_ESPRIT!$EB:$EB,Analysis!$C$13,Tunisia_ESPRIT!#REF!,Analysis!$C$14,Tunisia_ESPRIT!#REF!,Analysis!$C$15)</f>
        <v>#REF!</v>
      </c>
      <c r="E517" s="21" t="e">
        <f>COUNTIFS(Tunisia_ESPRIT!$X:$X,Analysis!$B517,Tunisia_ESPRIT!$DZ:$DZ,Analysis!E$31,Tunisia_ESPRIT!$EA:$EA,Analysis!$C$12,Tunisia_ESPRIT!$EB:$EB,Analysis!$C$13,Tunisia_ESPRIT!#REF!,Analysis!$C$14,Tunisia_ESPRIT!#REF!,Analysis!$C$15)</f>
        <v>#REF!</v>
      </c>
      <c r="F517" s="21" t="e">
        <f t="shared" si="91"/>
        <v>#REF!</v>
      </c>
      <c r="H517" s="21" t="e">
        <f>COUNTIFS(#REF!,Analysis!$B517,#REF!,Analysis!$C$12,#REF!,Analysis!$C$13,#REF!,Analysis!$C$14,#REF!,Analysis!$C$15)</f>
        <v>#REF!</v>
      </c>
      <c r="J517" s="21" t="e">
        <f>COUNTIFS(#REF!,Analysis!$B517,#REF!,Analysis!$C$12,#REF!,Analysis!$C$13,#REF!,Analysis!$C$14,#REF!,Analysis!$C$15)</f>
        <v>#REF!</v>
      </c>
      <c r="L517" s="21" t="e">
        <f>COUNTIFS(#REF!,Analysis!$B517,#REF!,Analysis!$C$12,#REF!,Analysis!$C$13,#REF!,Analysis!$C$14,#REF!,Analysis!$C$15)</f>
        <v>#REF!</v>
      </c>
    </row>
    <row r="518" spans="2:12" ht="15.6" hidden="1" outlineLevel="1" x14ac:dyDescent="0.3">
      <c r="B518" s="25" t="s">
        <v>659</v>
      </c>
      <c r="D518" s="21" t="e">
        <f>COUNTIFS(Tunisia_ESPRIT!$X:$X,Analysis!$B518,Tunisia_ESPRIT!$DZ:$DZ,Analysis!D$31,Tunisia_ESPRIT!$EA:$EA,Analysis!$C$12,Tunisia_ESPRIT!$EB:$EB,Analysis!$C$13,Tunisia_ESPRIT!#REF!,Analysis!$C$14,Tunisia_ESPRIT!#REF!,Analysis!$C$15)</f>
        <v>#REF!</v>
      </c>
      <c r="E518" s="21" t="e">
        <f>COUNTIFS(Tunisia_ESPRIT!$X:$X,Analysis!$B518,Tunisia_ESPRIT!$DZ:$DZ,Analysis!E$31,Tunisia_ESPRIT!$EA:$EA,Analysis!$C$12,Tunisia_ESPRIT!$EB:$EB,Analysis!$C$13,Tunisia_ESPRIT!#REF!,Analysis!$C$14,Tunisia_ESPRIT!#REF!,Analysis!$C$15)</f>
        <v>#REF!</v>
      </c>
      <c r="F518" s="21" t="e">
        <f t="shared" si="91"/>
        <v>#REF!</v>
      </c>
      <c r="H518" s="21" t="e">
        <f>COUNTIFS(#REF!,Analysis!$B518,#REF!,Analysis!$C$12,#REF!,Analysis!$C$13,#REF!,Analysis!$C$14,#REF!,Analysis!$C$15)</f>
        <v>#REF!</v>
      </c>
      <c r="J518" s="21" t="e">
        <f>COUNTIFS(#REF!,Analysis!$B518,#REF!,Analysis!$C$12,#REF!,Analysis!$C$13,#REF!,Analysis!$C$14,#REF!,Analysis!$C$15)</f>
        <v>#REF!</v>
      </c>
      <c r="L518" s="21" t="e">
        <f>COUNTIFS(#REF!,Analysis!$B518,#REF!,Analysis!$C$12,#REF!,Analysis!$C$13,#REF!,Analysis!$C$14,#REF!,Analysis!$C$15)</f>
        <v>#REF!</v>
      </c>
    </row>
    <row r="519" spans="2:12" ht="15.6" hidden="1" outlineLevel="1" x14ac:dyDescent="0.3">
      <c r="B519" s="25" t="s">
        <v>714</v>
      </c>
      <c r="D519" s="21" t="e">
        <f>COUNTIFS(Tunisia_ESPRIT!$X:$X,Analysis!$B519,Tunisia_ESPRIT!$DZ:$DZ,Analysis!D$31,Tunisia_ESPRIT!$EA:$EA,Analysis!$C$12,Tunisia_ESPRIT!$EB:$EB,Analysis!$C$13,Tunisia_ESPRIT!#REF!,Analysis!$C$14,Tunisia_ESPRIT!#REF!,Analysis!$C$15)</f>
        <v>#REF!</v>
      </c>
      <c r="E519" s="21" t="e">
        <f>COUNTIFS(Tunisia_ESPRIT!$X:$X,Analysis!$B519,Tunisia_ESPRIT!$DZ:$DZ,Analysis!E$31,Tunisia_ESPRIT!$EA:$EA,Analysis!$C$12,Tunisia_ESPRIT!$EB:$EB,Analysis!$C$13,Tunisia_ESPRIT!#REF!,Analysis!$C$14,Tunisia_ESPRIT!#REF!,Analysis!$C$15)</f>
        <v>#REF!</v>
      </c>
      <c r="F519" s="21" t="e">
        <f t="shared" si="91"/>
        <v>#REF!</v>
      </c>
      <c r="H519" s="21" t="e">
        <f>COUNTIFS(#REF!,Analysis!$B519,#REF!,Analysis!$C$12,#REF!,Analysis!$C$13,#REF!,Analysis!$C$14,#REF!,Analysis!$C$15)</f>
        <v>#REF!</v>
      </c>
      <c r="J519" s="21" t="e">
        <f>COUNTIFS(#REF!,Analysis!$B519,#REF!,Analysis!$C$12,#REF!,Analysis!$C$13,#REF!,Analysis!$C$14,#REF!,Analysis!$C$15)</f>
        <v>#REF!</v>
      </c>
      <c r="L519" s="21" t="e">
        <f>COUNTIFS(#REF!,Analysis!$B519,#REF!,Analysis!$C$12,#REF!,Analysis!$C$13,#REF!,Analysis!$C$14,#REF!,Analysis!$C$15)</f>
        <v>#REF!</v>
      </c>
    </row>
    <row r="520" spans="2:12" ht="15.6" hidden="1" outlineLevel="1" x14ac:dyDescent="0.3">
      <c r="B520" s="25" t="s">
        <v>715</v>
      </c>
      <c r="D520" s="21" t="e">
        <f>COUNTIFS(Tunisia_ESPRIT!$X:$X,Analysis!$B520,Tunisia_ESPRIT!$DZ:$DZ,Analysis!D$31,Tunisia_ESPRIT!$EA:$EA,Analysis!$C$12,Tunisia_ESPRIT!$EB:$EB,Analysis!$C$13,Tunisia_ESPRIT!#REF!,Analysis!$C$14,Tunisia_ESPRIT!#REF!,Analysis!$C$15)</f>
        <v>#REF!</v>
      </c>
      <c r="E520" s="21" t="e">
        <f>COUNTIFS(Tunisia_ESPRIT!$X:$X,Analysis!$B520,Tunisia_ESPRIT!$DZ:$DZ,Analysis!E$31,Tunisia_ESPRIT!$EA:$EA,Analysis!$C$12,Tunisia_ESPRIT!$EB:$EB,Analysis!$C$13,Tunisia_ESPRIT!#REF!,Analysis!$C$14,Tunisia_ESPRIT!#REF!,Analysis!$C$15)</f>
        <v>#REF!</v>
      </c>
      <c r="F520" s="21" t="e">
        <f t="shared" si="91"/>
        <v>#REF!</v>
      </c>
      <c r="H520" s="21" t="e">
        <f>COUNTIFS(#REF!,Analysis!$B520,#REF!,Analysis!$C$12,#REF!,Analysis!$C$13,#REF!,Analysis!$C$14,#REF!,Analysis!$C$15)</f>
        <v>#REF!</v>
      </c>
      <c r="J520" s="21" t="e">
        <f>COUNTIFS(#REF!,Analysis!$B520,#REF!,Analysis!$C$12,#REF!,Analysis!$C$13,#REF!,Analysis!$C$14,#REF!,Analysis!$C$15)</f>
        <v>#REF!</v>
      </c>
      <c r="L520" s="21" t="e">
        <f>COUNTIFS(#REF!,Analysis!$B520,#REF!,Analysis!$C$12,#REF!,Analysis!$C$13,#REF!,Analysis!$C$14,#REF!,Analysis!$C$15)</f>
        <v>#REF!</v>
      </c>
    </row>
    <row r="521" spans="2:12" ht="15.6" hidden="1" outlineLevel="1" x14ac:dyDescent="0.3">
      <c r="B521" s="25" t="s">
        <v>716</v>
      </c>
      <c r="D521" s="21" t="e">
        <f>COUNTIFS(Tunisia_ESPRIT!$X:$X,Analysis!$B521,Tunisia_ESPRIT!$DZ:$DZ,Analysis!D$31,Tunisia_ESPRIT!$EA:$EA,Analysis!$C$12,Tunisia_ESPRIT!$EB:$EB,Analysis!$C$13,Tunisia_ESPRIT!#REF!,Analysis!$C$14,Tunisia_ESPRIT!#REF!,Analysis!$C$15)</f>
        <v>#REF!</v>
      </c>
      <c r="E521" s="21" t="e">
        <f>COUNTIFS(Tunisia_ESPRIT!$X:$X,Analysis!$B521,Tunisia_ESPRIT!$DZ:$DZ,Analysis!E$31,Tunisia_ESPRIT!$EA:$EA,Analysis!$C$12,Tunisia_ESPRIT!$EB:$EB,Analysis!$C$13,Tunisia_ESPRIT!#REF!,Analysis!$C$14,Tunisia_ESPRIT!#REF!,Analysis!$C$15)</f>
        <v>#REF!</v>
      </c>
      <c r="F521" s="21" t="e">
        <f t="shared" si="91"/>
        <v>#REF!</v>
      </c>
      <c r="H521" s="21" t="e">
        <f>COUNTIFS(#REF!,Analysis!$B521,#REF!,Analysis!$C$12,#REF!,Analysis!$C$13,#REF!,Analysis!$C$14,#REF!,Analysis!$C$15)</f>
        <v>#REF!</v>
      </c>
      <c r="J521" s="21" t="e">
        <f>COUNTIFS(#REF!,Analysis!$B521,#REF!,Analysis!$C$12,#REF!,Analysis!$C$13,#REF!,Analysis!$C$14,#REF!,Analysis!$C$15)</f>
        <v>#REF!</v>
      </c>
      <c r="L521" s="21" t="e">
        <f>COUNTIFS(#REF!,Analysis!$B521,#REF!,Analysis!$C$12,#REF!,Analysis!$C$13,#REF!,Analysis!$C$14,#REF!,Analysis!$C$15)</f>
        <v>#REF!</v>
      </c>
    </row>
    <row r="522" spans="2:12" ht="15.6" hidden="1" outlineLevel="1" x14ac:dyDescent="0.3">
      <c r="B522" s="25" t="s">
        <v>597</v>
      </c>
      <c r="D522" s="21" t="e">
        <f>COUNTIFS(Tunisia_ESPRIT!$X:$X,Analysis!$B522,Tunisia_ESPRIT!$DZ:$DZ,Analysis!D$31,Tunisia_ESPRIT!$EA:$EA,Analysis!$C$12,Tunisia_ESPRIT!$EB:$EB,Analysis!$C$13,Tunisia_ESPRIT!#REF!,Analysis!$C$14,Tunisia_ESPRIT!#REF!,Analysis!$C$15)</f>
        <v>#REF!</v>
      </c>
      <c r="E522" s="21" t="e">
        <f>COUNTIFS(Tunisia_ESPRIT!$X:$X,Analysis!$B522,Tunisia_ESPRIT!$DZ:$DZ,Analysis!E$31,Tunisia_ESPRIT!$EA:$EA,Analysis!$C$12,Tunisia_ESPRIT!$EB:$EB,Analysis!$C$13,Tunisia_ESPRIT!#REF!,Analysis!$C$14,Tunisia_ESPRIT!#REF!,Analysis!$C$15)</f>
        <v>#REF!</v>
      </c>
      <c r="F522" s="21" t="e">
        <f t="shared" si="91"/>
        <v>#REF!</v>
      </c>
      <c r="H522" s="21" t="e">
        <f>COUNTIFS(#REF!,Analysis!$B522,#REF!,Analysis!$C$12,#REF!,Analysis!$C$13,#REF!,Analysis!$C$14,#REF!,Analysis!$C$15)</f>
        <v>#REF!</v>
      </c>
      <c r="J522" s="21" t="e">
        <f>COUNTIFS(#REF!,Analysis!$B522,#REF!,Analysis!$C$12,#REF!,Analysis!$C$13,#REF!,Analysis!$C$14,#REF!,Analysis!$C$15)</f>
        <v>#REF!</v>
      </c>
      <c r="L522" s="21" t="e">
        <f>COUNTIFS(#REF!,Analysis!$B522,#REF!,Analysis!$C$12,#REF!,Analysis!$C$13,#REF!,Analysis!$C$14,#REF!,Analysis!$C$15)</f>
        <v>#REF!</v>
      </c>
    </row>
    <row r="523" spans="2:12" ht="15.6" hidden="1" outlineLevel="1" x14ac:dyDescent="0.3">
      <c r="B523" s="25" t="s">
        <v>650</v>
      </c>
      <c r="D523" s="21" t="e">
        <f>COUNTIFS(Tunisia_ESPRIT!$X:$X,Analysis!$B523,Tunisia_ESPRIT!$DZ:$DZ,Analysis!D$31,Tunisia_ESPRIT!$EA:$EA,Analysis!$C$12,Tunisia_ESPRIT!$EB:$EB,Analysis!$C$13,Tunisia_ESPRIT!#REF!,Analysis!$C$14,Tunisia_ESPRIT!#REF!,Analysis!$C$15)</f>
        <v>#REF!</v>
      </c>
      <c r="E523" s="21" t="e">
        <f>COUNTIFS(Tunisia_ESPRIT!$X:$X,Analysis!$B523,Tunisia_ESPRIT!$DZ:$DZ,Analysis!E$31,Tunisia_ESPRIT!$EA:$EA,Analysis!$C$12,Tunisia_ESPRIT!$EB:$EB,Analysis!$C$13,Tunisia_ESPRIT!#REF!,Analysis!$C$14,Tunisia_ESPRIT!#REF!,Analysis!$C$15)</f>
        <v>#REF!</v>
      </c>
      <c r="F523" s="21" t="e">
        <f t="shared" ref="F523:F554" si="92">SUM(D523:E523)</f>
        <v>#REF!</v>
      </c>
      <c r="H523" s="21" t="e">
        <f>COUNTIFS(#REF!,Analysis!$B523,#REF!,Analysis!$C$12,#REF!,Analysis!$C$13,#REF!,Analysis!$C$14,#REF!,Analysis!$C$15)</f>
        <v>#REF!</v>
      </c>
      <c r="J523" s="21" t="e">
        <f>COUNTIFS(#REF!,Analysis!$B523,#REF!,Analysis!$C$12,#REF!,Analysis!$C$13,#REF!,Analysis!$C$14,#REF!,Analysis!$C$15)</f>
        <v>#REF!</v>
      </c>
      <c r="L523" s="21" t="e">
        <f>COUNTIFS(#REF!,Analysis!$B523,#REF!,Analysis!$C$12,#REF!,Analysis!$C$13,#REF!,Analysis!$C$14,#REF!,Analysis!$C$15)</f>
        <v>#REF!</v>
      </c>
    </row>
    <row r="524" spans="2:12" ht="15.6" hidden="1" outlineLevel="1" x14ac:dyDescent="0.3">
      <c r="B524" s="25" t="s">
        <v>717</v>
      </c>
      <c r="D524" s="21">
        <f>COUNTIFS(Tunisia_ESPRIT!$X:$X,Analysis!$B524,Tunisia_ESPRIT!$DZ:$DZ,Analysis!D$31,Tunisia_ESPRIT!$EA:$EA,Analysis!$C$12,Tunisia_ESPRIT!$EB:$EB,Analysis!$C$13,Tunisia_ESPRIT!$EB:$EB,Analysis!$C$14,Tunisia_ESPRIT!$EH:$EH,Analysis!$C$15)</f>
        <v>2</v>
      </c>
      <c r="E524" s="21">
        <f>COUNTIFS(Tunisia_ESPRIT!$X:$X,Analysis!$B524,Tunisia_ESPRIT!$DZ:$DZ,Analysis!E$31,Tunisia_ESPRIT!$EA:$EA,Analysis!$C$12,Tunisia_ESPRIT!$EB:$EB,Analysis!$C$13,Tunisia_ESPRIT!$EB:$EB,Analysis!$C$14,Tunisia_ESPRIT!$EH:$EH,Analysis!$C$15)</f>
        <v>0</v>
      </c>
      <c r="F524" s="21">
        <f t="shared" si="92"/>
        <v>2</v>
      </c>
      <c r="H524" s="21" t="e">
        <f>COUNTIFS(#REF!,Analysis!$B524,#REF!,Analysis!$C$12,#REF!,Analysis!$C$13,#REF!,Analysis!$C$14,#REF!,Analysis!$C$15)</f>
        <v>#REF!</v>
      </c>
      <c r="J524" s="21" t="e">
        <f>COUNTIFS(#REF!,Analysis!$B524,#REF!,Analysis!$C$12,#REF!,Analysis!$C$13,#REF!,Analysis!$C$14,#REF!,Analysis!$C$15)</f>
        <v>#REF!</v>
      </c>
      <c r="L524" s="21" t="e">
        <f>COUNTIFS(#REF!,Analysis!$B524,#REF!,Analysis!$C$12,#REF!,Analysis!$C$13,#REF!,Analysis!$C$14,#REF!,Analysis!$C$15)</f>
        <v>#REF!</v>
      </c>
    </row>
    <row r="525" spans="2:12" ht="15.6" hidden="1" outlineLevel="1" x14ac:dyDescent="0.3">
      <c r="B525" s="25" t="s">
        <v>629</v>
      </c>
      <c r="D525" s="21" t="e">
        <f>COUNTIFS(Tunisia_ESPRIT!$X:$X,Analysis!$B525,Tunisia_ESPRIT!$DZ:$DZ,Analysis!D$31,Tunisia_ESPRIT!$EA:$EA,Analysis!$C$12,Tunisia_ESPRIT!$EB:$EB,Analysis!$C$13,Tunisia_ESPRIT!#REF!,Analysis!$C$14,Tunisia_ESPRIT!#REF!,Analysis!$C$15)</f>
        <v>#REF!</v>
      </c>
      <c r="E525" s="21" t="e">
        <f>COUNTIFS(Tunisia_ESPRIT!$X:$X,Analysis!$B525,Tunisia_ESPRIT!$DZ:$DZ,Analysis!E$31,Tunisia_ESPRIT!$EA:$EA,Analysis!$C$12,Tunisia_ESPRIT!$EB:$EB,Analysis!$C$13,Tunisia_ESPRIT!#REF!,Analysis!$C$14,Tunisia_ESPRIT!#REF!,Analysis!$C$15)</f>
        <v>#REF!</v>
      </c>
      <c r="F525" s="21" t="e">
        <f t="shared" si="92"/>
        <v>#REF!</v>
      </c>
      <c r="H525" s="21" t="e">
        <f>COUNTIFS(#REF!,Analysis!$B525,#REF!,Analysis!$C$12,#REF!,Analysis!$C$13,#REF!,Analysis!$C$14,#REF!,Analysis!$C$15)</f>
        <v>#REF!</v>
      </c>
      <c r="J525" s="21" t="e">
        <f>COUNTIFS(#REF!,Analysis!$B525,#REF!,Analysis!$C$12,#REF!,Analysis!$C$13,#REF!,Analysis!$C$14,#REF!,Analysis!$C$15)</f>
        <v>#REF!</v>
      </c>
      <c r="L525" s="21" t="e">
        <f>COUNTIFS(#REF!,Analysis!$B525,#REF!,Analysis!$C$12,#REF!,Analysis!$C$13,#REF!,Analysis!$C$14,#REF!,Analysis!$C$15)</f>
        <v>#REF!</v>
      </c>
    </row>
    <row r="526" spans="2:12" ht="15.6" hidden="1" outlineLevel="1" x14ac:dyDescent="0.3">
      <c r="B526" s="25" t="s">
        <v>670</v>
      </c>
      <c r="D526" s="21">
        <f>COUNTIFS(Tunisia_ESPRIT!$X:$X,Analysis!$B526,Tunisia_ESPRIT!$DZ:$DZ,Analysis!D$31,Tunisia_ESPRIT!$EA:$EA,Analysis!$C$12,Tunisia_ESPRIT!$EB:$EB,Analysis!$C$13,Tunisia_ESPRIT!$EB:$EB,Analysis!$C$14,Tunisia_ESPRIT!$EH:$EH,Analysis!$C$15)</f>
        <v>0</v>
      </c>
      <c r="E526" s="21">
        <f>COUNTIFS(Tunisia_ESPRIT!$X:$X,Analysis!$B526,Tunisia_ESPRIT!$DZ:$DZ,Analysis!E$31,Tunisia_ESPRIT!$EA:$EA,Analysis!$C$12,Tunisia_ESPRIT!$EB:$EB,Analysis!$C$13,Tunisia_ESPRIT!$EB:$EB,Analysis!$C$14,Tunisia_ESPRIT!$EH:$EH,Analysis!$C$15)</f>
        <v>0</v>
      </c>
      <c r="F526" s="21">
        <f t="shared" si="92"/>
        <v>0</v>
      </c>
      <c r="H526" s="21" t="e">
        <f>COUNTIFS(#REF!,Analysis!$B526,#REF!,Analysis!$C$12,#REF!,Analysis!$C$13,#REF!,Analysis!$C$14,#REF!,Analysis!$C$15)</f>
        <v>#REF!</v>
      </c>
      <c r="J526" s="21" t="e">
        <f>COUNTIFS(#REF!,Analysis!$B526,#REF!,Analysis!$C$12,#REF!,Analysis!$C$13,#REF!,Analysis!$C$14,#REF!,Analysis!$C$15)</f>
        <v>#REF!</v>
      </c>
      <c r="L526" s="21" t="e">
        <f>COUNTIFS(#REF!,Analysis!$B526,#REF!,Analysis!$C$12,#REF!,Analysis!$C$13,#REF!,Analysis!$C$14,#REF!,Analysis!$C$15)</f>
        <v>#REF!</v>
      </c>
    </row>
    <row r="527" spans="2:12" ht="15.6" hidden="1" outlineLevel="1" x14ac:dyDescent="0.3">
      <c r="B527" s="25" t="s">
        <v>718</v>
      </c>
      <c r="D527" s="21" t="e">
        <f>COUNTIFS(Tunisia_ESPRIT!$X:$X,Analysis!$B527,Tunisia_ESPRIT!$DZ:$DZ,Analysis!D$31,Tunisia_ESPRIT!$EA:$EA,Analysis!$C$12,Tunisia_ESPRIT!$EB:$EB,Analysis!$C$13,Tunisia_ESPRIT!#REF!,Analysis!$C$14,Tunisia_ESPRIT!#REF!,Analysis!$C$15)</f>
        <v>#REF!</v>
      </c>
      <c r="E527" s="21" t="e">
        <f>COUNTIFS(Tunisia_ESPRIT!$X:$X,Analysis!$B527,Tunisia_ESPRIT!$DZ:$DZ,Analysis!E$31,Tunisia_ESPRIT!$EA:$EA,Analysis!$C$12,Tunisia_ESPRIT!$EB:$EB,Analysis!$C$13,Tunisia_ESPRIT!#REF!,Analysis!$C$14,Tunisia_ESPRIT!#REF!,Analysis!$C$15)</f>
        <v>#REF!</v>
      </c>
      <c r="F527" s="21" t="e">
        <f t="shared" si="92"/>
        <v>#REF!</v>
      </c>
      <c r="H527" s="21" t="e">
        <f>COUNTIFS(#REF!,Analysis!$B527,#REF!,Analysis!$C$12,#REF!,Analysis!$C$13,#REF!,Analysis!$C$14,#REF!,Analysis!$C$15)</f>
        <v>#REF!</v>
      </c>
      <c r="J527" s="21" t="e">
        <f>COUNTIFS(#REF!,Analysis!$B527,#REF!,Analysis!$C$12,#REF!,Analysis!$C$13,#REF!,Analysis!$C$14,#REF!,Analysis!$C$15)</f>
        <v>#REF!</v>
      </c>
      <c r="L527" s="21" t="e">
        <f>COUNTIFS(#REF!,Analysis!$B527,#REF!,Analysis!$C$12,#REF!,Analysis!$C$13,#REF!,Analysis!$C$14,#REF!,Analysis!$C$15)</f>
        <v>#REF!</v>
      </c>
    </row>
    <row r="528" spans="2:12" ht="15.6" hidden="1" outlineLevel="1" x14ac:dyDescent="0.3">
      <c r="B528" s="25" t="s">
        <v>720</v>
      </c>
      <c r="D528" s="21" t="e">
        <f>COUNTIFS(Tunisia_ESPRIT!$X:$X,Analysis!$B528,Tunisia_ESPRIT!$DZ:$DZ,Analysis!D$31,Tunisia_ESPRIT!$EA:$EA,Analysis!$C$12,Tunisia_ESPRIT!$EB:$EB,Analysis!$C$13,Tunisia_ESPRIT!#REF!,Analysis!$C$14,Tunisia_ESPRIT!#REF!,Analysis!$C$15)</f>
        <v>#REF!</v>
      </c>
      <c r="E528" s="21" t="e">
        <f>COUNTIFS(Tunisia_ESPRIT!$X:$X,Analysis!$B528,Tunisia_ESPRIT!$DZ:$DZ,Analysis!E$31,Tunisia_ESPRIT!$EA:$EA,Analysis!$C$12,Tunisia_ESPRIT!$EB:$EB,Analysis!$C$13,Tunisia_ESPRIT!#REF!,Analysis!$C$14,Tunisia_ESPRIT!#REF!,Analysis!$C$15)</f>
        <v>#REF!</v>
      </c>
      <c r="F528" s="21" t="e">
        <f t="shared" si="92"/>
        <v>#REF!</v>
      </c>
      <c r="H528" s="21" t="e">
        <f>COUNTIFS(#REF!,Analysis!$B528,#REF!,Analysis!$C$12,#REF!,Analysis!$C$13,#REF!,Analysis!$C$14,#REF!,Analysis!$C$15)</f>
        <v>#REF!</v>
      </c>
      <c r="J528" s="21" t="e">
        <f>COUNTIFS(#REF!,Analysis!$B528,#REF!,Analysis!$C$12,#REF!,Analysis!$C$13,#REF!,Analysis!$C$14,#REF!,Analysis!$C$15)</f>
        <v>#REF!</v>
      </c>
      <c r="L528" s="21" t="e">
        <f>COUNTIFS(#REF!,Analysis!$B528,#REF!,Analysis!$C$12,#REF!,Analysis!$C$13,#REF!,Analysis!$C$14,#REF!,Analysis!$C$15)</f>
        <v>#REF!</v>
      </c>
    </row>
    <row r="529" spans="2:12" ht="15.6" hidden="1" outlineLevel="1" x14ac:dyDescent="0.3">
      <c r="B529" s="25" t="s">
        <v>721</v>
      </c>
      <c r="D529" s="21" t="e">
        <f>COUNTIFS(Tunisia_ESPRIT!$X:$X,Analysis!$B529,Tunisia_ESPRIT!$DZ:$DZ,Analysis!D$31,Tunisia_ESPRIT!$EA:$EA,Analysis!$C$12,Tunisia_ESPRIT!$EB:$EB,Analysis!$C$13,Tunisia_ESPRIT!#REF!,Analysis!$C$14,Tunisia_ESPRIT!#REF!,Analysis!$C$15)</f>
        <v>#REF!</v>
      </c>
      <c r="E529" s="21" t="e">
        <f>COUNTIFS(Tunisia_ESPRIT!$X:$X,Analysis!$B529,Tunisia_ESPRIT!$DZ:$DZ,Analysis!E$31,Tunisia_ESPRIT!$EA:$EA,Analysis!$C$12,Tunisia_ESPRIT!$EB:$EB,Analysis!$C$13,Tunisia_ESPRIT!#REF!,Analysis!$C$14,Tunisia_ESPRIT!#REF!,Analysis!$C$15)</f>
        <v>#REF!</v>
      </c>
      <c r="F529" s="21" t="e">
        <f t="shared" si="92"/>
        <v>#REF!</v>
      </c>
      <c r="H529" s="21" t="e">
        <f>COUNTIFS(#REF!,Analysis!$B529,#REF!,Analysis!$C$12,#REF!,Analysis!$C$13,#REF!,Analysis!$C$14,#REF!,Analysis!$C$15)</f>
        <v>#REF!</v>
      </c>
      <c r="J529" s="21" t="e">
        <f>COUNTIFS(#REF!,Analysis!$B529,#REF!,Analysis!$C$12,#REF!,Analysis!$C$13,#REF!,Analysis!$C$14,#REF!,Analysis!$C$15)</f>
        <v>#REF!</v>
      </c>
      <c r="L529" s="21" t="e">
        <f>COUNTIFS(#REF!,Analysis!$B529,#REF!,Analysis!$C$12,#REF!,Analysis!$C$13,#REF!,Analysis!$C$14,#REF!,Analysis!$C$15)</f>
        <v>#REF!</v>
      </c>
    </row>
    <row r="530" spans="2:12" ht="15.6" hidden="1" outlineLevel="1" x14ac:dyDescent="0.3">
      <c r="B530" s="25" t="s">
        <v>722</v>
      </c>
      <c r="D530" s="21" t="e">
        <f>COUNTIFS(Tunisia_ESPRIT!$X:$X,Analysis!$B530,Tunisia_ESPRIT!$DZ:$DZ,Analysis!D$31,Tunisia_ESPRIT!$EA:$EA,Analysis!$C$12,Tunisia_ESPRIT!$EB:$EB,Analysis!$C$13,Tunisia_ESPRIT!#REF!,Analysis!$C$14,Tunisia_ESPRIT!#REF!,Analysis!$C$15)</f>
        <v>#REF!</v>
      </c>
      <c r="E530" s="21" t="e">
        <f>COUNTIFS(Tunisia_ESPRIT!$X:$X,Analysis!$B530,Tunisia_ESPRIT!$DZ:$DZ,Analysis!E$31,Tunisia_ESPRIT!$EA:$EA,Analysis!$C$12,Tunisia_ESPRIT!$EB:$EB,Analysis!$C$13,Tunisia_ESPRIT!#REF!,Analysis!$C$14,Tunisia_ESPRIT!#REF!,Analysis!$C$15)</f>
        <v>#REF!</v>
      </c>
      <c r="F530" s="21" t="e">
        <f t="shared" si="92"/>
        <v>#REF!</v>
      </c>
      <c r="H530" s="21" t="e">
        <f>COUNTIFS(#REF!,Analysis!$B530,#REF!,Analysis!$C$12,#REF!,Analysis!$C$13,#REF!,Analysis!$C$14,#REF!,Analysis!$C$15)</f>
        <v>#REF!</v>
      </c>
      <c r="J530" s="21" t="e">
        <f>COUNTIFS(#REF!,Analysis!$B530,#REF!,Analysis!$C$12,#REF!,Analysis!$C$13,#REF!,Analysis!$C$14,#REF!,Analysis!$C$15)</f>
        <v>#REF!</v>
      </c>
      <c r="L530" s="21" t="e">
        <f>COUNTIFS(#REF!,Analysis!$B530,#REF!,Analysis!$C$12,#REF!,Analysis!$C$13,#REF!,Analysis!$C$14,#REF!,Analysis!$C$15)</f>
        <v>#REF!</v>
      </c>
    </row>
    <row r="531" spans="2:12" ht="15.6" hidden="1" outlineLevel="1" x14ac:dyDescent="0.3">
      <c r="B531" s="25" t="s">
        <v>723</v>
      </c>
      <c r="D531" s="21" t="e">
        <f>COUNTIFS(Tunisia_ESPRIT!$X:$X,Analysis!$B531,Tunisia_ESPRIT!$DZ:$DZ,Analysis!D$31,Tunisia_ESPRIT!$EA:$EA,Analysis!$C$12,Tunisia_ESPRIT!$EB:$EB,Analysis!$C$13,Tunisia_ESPRIT!#REF!,Analysis!$C$14,Tunisia_ESPRIT!#REF!,Analysis!$C$15)</f>
        <v>#REF!</v>
      </c>
      <c r="E531" s="21" t="e">
        <f>COUNTIFS(Tunisia_ESPRIT!$X:$X,Analysis!$B531,Tunisia_ESPRIT!$DZ:$DZ,Analysis!E$31,Tunisia_ESPRIT!$EA:$EA,Analysis!$C$12,Tunisia_ESPRIT!$EB:$EB,Analysis!$C$13,Tunisia_ESPRIT!#REF!,Analysis!$C$14,Tunisia_ESPRIT!#REF!,Analysis!$C$15)</f>
        <v>#REF!</v>
      </c>
      <c r="F531" s="21" t="e">
        <f t="shared" si="92"/>
        <v>#REF!</v>
      </c>
      <c r="H531" s="21" t="e">
        <f>COUNTIFS(#REF!,Analysis!$B531,#REF!,Analysis!$C$12,#REF!,Analysis!$C$13,#REF!,Analysis!$C$14,#REF!,Analysis!$C$15)</f>
        <v>#REF!</v>
      </c>
      <c r="J531" s="21" t="e">
        <f>COUNTIFS(#REF!,Analysis!$B531,#REF!,Analysis!$C$12,#REF!,Analysis!$C$13,#REF!,Analysis!$C$14,#REF!,Analysis!$C$15)</f>
        <v>#REF!</v>
      </c>
      <c r="L531" s="21" t="e">
        <f>COUNTIFS(#REF!,Analysis!$B531,#REF!,Analysis!$C$12,#REF!,Analysis!$C$13,#REF!,Analysis!$C$14,#REF!,Analysis!$C$15)</f>
        <v>#REF!</v>
      </c>
    </row>
    <row r="532" spans="2:12" ht="15.6" hidden="1" outlineLevel="1" x14ac:dyDescent="0.3">
      <c r="B532" s="25" t="s">
        <v>649</v>
      </c>
      <c r="D532" s="21" t="e">
        <f>COUNTIFS(Tunisia_ESPRIT!$X:$X,Analysis!$B532,Tunisia_ESPRIT!$DZ:$DZ,Analysis!D$31,Tunisia_ESPRIT!$EA:$EA,Analysis!$C$12,Tunisia_ESPRIT!$EB:$EB,Analysis!$C$13,Tunisia_ESPRIT!#REF!,Analysis!$C$14,Tunisia_ESPRIT!#REF!,Analysis!$C$15)</f>
        <v>#REF!</v>
      </c>
      <c r="E532" s="21" t="e">
        <f>COUNTIFS(Tunisia_ESPRIT!$X:$X,Analysis!$B532,Tunisia_ESPRIT!$DZ:$DZ,Analysis!E$31,Tunisia_ESPRIT!$EA:$EA,Analysis!$C$12,Tunisia_ESPRIT!$EB:$EB,Analysis!$C$13,Tunisia_ESPRIT!#REF!,Analysis!$C$14,Tunisia_ESPRIT!#REF!,Analysis!$C$15)</f>
        <v>#REF!</v>
      </c>
      <c r="F532" s="21" t="e">
        <f t="shared" si="92"/>
        <v>#REF!</v>
      </c>
      <c r="H532" s="21" t="e">
        <f>COUNTIFS(#REF!,Analysis!$B532,#REF!,Analysis!$C$12,#REF!,Analysis!$C$13,#REF!,Analysis!$C$14,#REF!,Analysis!$C$15)</f>
        <v>#REF!</v>
      </c>
      <c r="J532" s="21" t="e">
        <f>COUNTIFS(#REF!,Analysis!$B532,#REF!,Analysis!$C$12,#REF!,Analysis!$C$13,#REF!,Analysis!$C$14,#REF!,Analysis!$C$15)</f>
        <v>#REF!</v>
      </c>
      <c r="L532" s="21" t="e">
        <f>COUNTIFS(#REF!,Analysis!$B532,#REF!,Analysis!$C$12,#REF!,Analysis!$C$13,#REF!,Analysis!$C$14,#REF!,Analysis!$C$15)</f>
        <v>#REF!</v>
      </c>
    </row>
    <row r="533" spans="2:12" ht="15.6" hidden="1" outlineLevel="1" x14ac:dyDescent="0.3">
      <c r="B533" s="25" t="s">
        <v>724</v>
      </c>
      <c r="D533" s="21" t="e">
        <f>COUNTIFS(Tunisia_ESPRIT!$X:$X,Analysis!$B533,Tunisia_ESPRIT!$DZ:$DZ,Analysis!D$31,Tunisia_ESPRIT!$EA:$EA,Analysis!$C$12,Tunisia_ESPRIT!$EB:$EB,Analysis!$C$13,Tunisia_ESPRIT!#REF!,Analysis!$C$14,Tunisia_ESPRIT!#REF!,Analysis!$C$15)</f>
        <v>#REF!</v>
      </c>
      <c r="E533" s="21" t="e">
        <f>COUNTIFS(Tunisia_ESPRIT!$X:$X,Analysis!$B533,Tunisia_ESPRIT!$DZ:$DZ,Analysis!E$31,Tunisia_ESPRIT!$EA:$EA,Analysis!$C$12,Tunisia_ESPRIT!$EB:$EB,Analysis!$C$13,Tunisia_ESPRIT!#REF!,Analysis!$C$14,Tunisia_ESPRIT!#REF!,Analysis!$C$15)</f>
        <v>#REF!</v>
      </c>
      <c r="F533" s="21" t="e">
        <f t="shared" si="92"/>
        <v>#REF!</v>
      </c>
      <c r="H533" s="21" t="e">
        <f>COUNTIFS(#REF!,Analysis!$B533,#REF!,Analysis!$C$12,#REF!,Analysis!$C$13,#REF!,Analysis!$C$14,#REF!,Analysis!$C$15)</f>
        <v>#REF!</v>
      </c>
      <c r="J533" s="21" t="e">
        <f>COUNTIFS(#REF!,Analysis!$B533,#REF!,Analysis!$C$12,#REF!,Analysis!$C$13,#REF!,Analysis!$C$14,#REF!,Analysis!$C$15)</f>
        <v>#REF!</v>
      </c>
      <c r="L533" s="21" t="e">
        <f>COUNTIFS(#REF!,Analysis!$B533,#REF!,Analysis!$C$12,#REF!,Analysis!$C$13,#REF!,Analysis!$C$14,#REF!,Analysis!$C$15)</f>
        <v>#REF!</v>
      </c>
    </row>
    <row r="534" spans="2:12" ht="15.6" hidden="1" outlineLevel="1" x14ac:dyDescent="0.3">
      <c r="B534" s="25" t="s">
        <v>726</v>
      </c>
      <c r="D534" s="21" t="e">
        <f>COUNTIFS(Tunisia_ESPRIT!$X:$X,Analysis!$B534,Tunisia_ESPRIT!$DZ:$DZ,Analysis!D$31,Tunisia_ESPRIT!$EA:$EA,Analysis!$C$12,Tunisia_ESPRIT!$EB:$EB,Analysis!$C$13,Tunisia_ESPRIT!#REF!,Analysis!$C$14,Tunisia_ESPRIT!#REF!,Analysis!$C$15)</f>
        <v>#REF!</v>
      </c>
      <c r="E534" s="21" t="e">
        <f>COUNTIFS(Tunisia_ESPRIT!$X:$X,Analysis!$B534,Tunisia_ESPRIT!$DZ:$DZ,Analysis!E$31,Tunisia_ESPRIT!$EA:$EA,Analysis!$C$12,Tunisia_ESPRIT!$EB:$EB,Analysis!$C$13,Tunisia_ESPRIT!#REF!,Analysis!$C$14,Tunisia_ESPRIT!#REF!,Analysis!$C$15)</f>
        <v>#REF!</v>
      </c>
      <c r="F534" s="21" t="e">
        <f t="shared" si="92"/>
        <v>#REF!</v>
      </c>
      <c r="H534" s="21" t="e">
        <f>COUNTIFS(#REF!,Analysis!$B534,#REF!,Analysis!$C$12,#REF!,Analysis!$C$13,#REF!,Analysis!$C$14,#REF!,Analysis!$C$15)</f>
        <v>#REF!</v>
      </c>
      <c r="J534" s="21" t="e">
        <f>COUNTIFS(#REF!,Analysis!$B534,#REF!,Analysis!$C$12,#REF!,Analysis!$C$13,#REF!,Analysis!$C$14,#REF!,Analysis!$C$15)</f>
        <v>#REF!</v>
      </c>
      <c r="L534" s="21" t="e">
        <f>COUNTIFS(#REF!,Analysis!$B534,#REF!,Analysis!$C$12,#REF!,Analysis!$C$13,#REF!,Analysis!$C$14,#REF!,Analysis!$C$15)</f>
        <v>#REF!</v>
      </c>
    </row>
    <row r="535" spans="2:12" ht="15.6" hidden="1" outlineLevel="1" x14ac:dyDescent="0.3">
      <c r="B535" s="25" t="s">
        <v>727</v>
      </c>
      <c r="D535" s="21" t="e">
        <f>COUNTIFS(Tunisia_ESPRIT!$X:$X,Analysis!$B535,Tunisia_ESPRIT!$DZ:$DZ,Analysis!D$31,Tunisia_ESPRIT!$EA:$EA,Analysis!$C$12,Tunisia_ESPRIT!$EB:$EB,Analysis!$C$13,Tunisia_ESPRIT!#REF!,Analysis!$C$14,Tunisia_ESPRIT!#REF!,Analysis!$C$15)</f>
        <v>#REF!</v>
      </c>
      <c r="E535" s="21" t="e">
        <f>COUNTIFS(Tunisia_ESPRIT!$X:$X,Analysis!$B535,Tunisia_ESPRIT!$DZ:$DZ,Analysis!E$31,Tunisia_ESPRIT!$EA:$EA,Analysis!$C$12,Tunisia_ESPRIT!$EB:$EB,Analysis!$C$13,Tunisia_ESPRIT!#REF!,Analysis!$C$14,Tunisia_ESPRIT!#REF!,Analysis!$C$15)</f>
        <v>#REF!</v>
      </c>
      <c r="F535" s="21" t="e">
        <f t="shared" si="92"/>
        <v>#REF!</v>
      </c>
      <c r="H535" s="21" t="e">
        <f>COUNTIFS(#REF!,Analysis!$B535,#REF!,Analysis!$C$12,#REF!,Analysis!$C$13,#REF!,Analysis!$C$14,#REF!,Analysis!$C$15)</f>
        <v>#REF!</v>
      </c>
      <c r="J535" s="21" t="e">
        <f>COUNTIFS(#REF!,Analysis!$B535,#REF!,Analysis!$C$12,#REF!,Analysis!$C$13,#REF!,Analysis!$C$14,#REF!,Analysis!$C$15)</f>
        <v>#REF!</v>
      </c>
      <c r="L535" s="21" t="e">
        <f>COUNTIFS(#REF!,Analysis!$B535,#REF!,Analysis!$C$12,#REF!,Analysis!$C$13,#REF!,Analysis!$C$14,#REF!,Analysis!$C$15)</f>
        <v>#REF!</v>
      </c>
    </row>
    <row r="536" spans="2:12" ht="15.6" hidden="1" outlineLevel="1" x14ac:dyDescent="0.3">
      <c r="B536" s="25" t="s">
        <v>729</v>
      </c>
      <c r="D536" s="21" t="e">
        <f>COUNTIFS(Tunisia_ESPRIT!$X:$X,Analysis!$B536,Tunisia_ESPRIT!$DZ:$DZ,Analysis!D$31,Tunisia_ESPRIT!$EA:$EA,Analysis!$C$12,Tunisia_ESPRIT!$EB:$EB,Analysis!$C$13,Tunisia_ESPRIT!#REF!,Analysis!$C$14,Tunisia_ESPRIT!#REF!,Analysis!$C$15)</f>
        <v>#REF!</v>
      </c>
      <c r="E536" s="21" t="e">
        <f>COUNTIFS(Tunisia_ESPRIT!$X:$X,Analysis!$B536,Tunisia_ESPRIT!$DZ:$DZ,Analysis!E$31,Tunisia_ESPRIT!$EA:$EA,Analysis!$C$12,Tunisia_ESPRIT!$EB:$EB,Analysis!$C$13,Tunisia_ESPRIT!#REF!,Analysis!$C$14,Tunisia_ESPRIT!#REF!,Analysis!$C$15)</f>
        <v>#REF!</v>
      </c>
      <c r="F536" s="21" t="e">
        <f t="shared" si="92"/>
        <v>#REF!</v>
      </c>
      <c r="H536" s="21" t="e">
        <f>COUNTIFS(#REF!,Analysis!$B536,#REF!,Analysis!$C$12,#REF!,Analysis!$C$13,#REF!,Analysis!$C$14,#REF!,Analysis!$C$15)</f>
        <v>#REF!</v>
      </c>
      <c r="J536" s="21" t="e">
        <f>COUNTIFS(#REF!,Analysis!$B536,#REF!,Analysis!$C$12,#REF!,Analysis!$C$13,#REF!,Analysis!$C$14,#REF!,Analysis!$C$15)</f>
        <v>#REF!</v>
      </c>
      <c r="L536" s="21" t="e">
        <f>COUNTIFS(#REF!,Analysis!$B536,#REF!,Analysis!$C$12,#REF!,Analysis!$C$13,#REF!,Analysis!$C$14,#REF!,Analysis!$C$15)</f>
        <v>#REF!</v>
      </c>
    </row>
    <row r="537" spans="2:12" ht="15.6" hidden="1" outlineLevel="1" x14ac:dyDescent="0.3">
      <c r="B537" s="25" t="s">
        <v>730</v>
      </c>
      <c r="D537" s="21" t="e">
        <f>COUNTIFS(Tunisia_ESPRIT!$X:$X,Analysis!$B537,Tunisia_ESPRIT!$DZ:$DZ,Analysis!D$31,Tunisia_ESPRIT!$EA:$EA,Analysis!$C$12,Tunisia_ESPRIT!$EB:$EB,Analysis!$C$13,Tunisia_ESPRIT!#REF!,Analysis!$C$14,Tunisia_ESPRIT!#REF!,Analysis!$C$15)</f>
        <v>#REF!</v>
      </c>
      <c r="E537" s="21" t="e">
        <f>COUNTIFS(Tunisia_ESPRIT!$X:$X,Analysis!$B537,Tunisia_ESPRIT!$DZ:$DZ,Analysis!E$31,Tunisia_ESPRIT!$EA:$EA,Analysis!$C$12,Tunisia_ESPRIT!$EB:$EB,Analysis!$C$13,Tunisia_ESPRIT!#REF!,Analysis!$C$14,Tunisia_ESPRIT!#REF!,Analysis!$C$15)</f>
        <v>#REF!</v>
      </c>
      <c r="F537" s="21" t="e">
        <f t="shared" si="92"/>
        <v>#REF!</v>
      </c>
      <c r="H537" s="21" t="e">
        <f>COUNTIFS(#REF!,Analysis!$B537,#REF!,Analysis!$C$12,#REF!,Analysis!$C$13,#REF!,Analysis!$C$14,#REF!,Analysis!$C$15)</f>
        <v>#REF!</v>
      </c>
      <c r="J537" s="21" t="e">
        <f>COUNTIFS(#REF!,Analysis!$B537,#REF!,Analysis!$C$12,#REF!,Analysis!$C$13,#REF!,Analysis!$C$14,#REF!,Analysis!$C$15)</f>
        <v>#REF!</v>
      </c>
      <c r="L537" s="21" t="e">
        <f>COUNTIFS(#REF!,Analysis!$B537,#REF!,Analysis!$C$12,#REF!,Analysis!$C$13,#REF!,Analysis!$C$14,#REF!,Analysis!$C$15)</f>
        <v>#REF!</v>
      </c>
    </row>
    <row r="538" spans="2:12" ht="15.6" hidden="1" outlineLevel="1" x14ac:dyDescent="0.3">
      <c r="B538" s="25" t="s">
        <v>731</v>
      </c>
      <c r="D538" s="21" t="e">
        <f>COUNTIFS(Tunisia_ESPRIT!$X:$X,Analysis!$B538,Tunisia_ESPRIT!$DZ:$DZ,Analysis!D$31,Tunisia_ESPRIT!$EA:$EA,Analysis!$C$12,Tunisia_ESPRIT!$EB:$EB,Analysis!$C$13,Tunisia_ESPRIT!#REF!,Analysis!$C$14,Tunisia_ESPRIT!#REF!,Analysis!$C$15)</f>
        <v>#REF!</v>
      </c>
      <c r="E538" s="21" t="e">
        <f>COUNTIFS(Tunisia_ESPRIT!$X:$X,Analysis!$B538,Tunisia_ESPRIT!$DZ:$DZ,Analysis!E$31,Tunisia_ESPRIT!$EA:$EA,Analysis!$C$12,Tunisia_ESPRIT!$EB:$EB,Analysis!$C$13,Tunisia_ESPRIT!#REF!,Analysis!$C$14,Tunisia_ESPRIT!#REF!,Analysis!$C$15)</f>
        <v>#REF!</v>
      </c>
      <c r="F538" s="21" t="e">
        <f t="shared" si="92"/>
        <v>#REF!</v>
      </c>
      <c r="H538" s="21" t="e">
        <f>COUNTIFS(#REF!,Analysis!$B538,#REF!,Analysis!$C$12,#REF!,Analysis!$C$13,#REF!,Analysis!$C$14,#REF!,Analysis!$C$15)</f>
        <v>#REF!</v>
      </c>
      <c r="J538" s="21" t="e">
        <f>COUNTIFS(#REF!,Analysis!$B538,#REF!,Analysis!$C$12,#REF!,Analysis!$C$13,#REF!,Analysis!$C$14,#REF!,Analysis!$C$15)</f>
        <v>#REF!</v>
      </c>
      <c r="L538" s="21" t="e">
        <f>COUNTIFS(#REF!,Analysis!$B538,#REF!,Analysis!$C$12,#REF!,Analysis!$C$13,#REF!,Analysis!$C$14,#REF!,Analysis!$C$15)</f>
        <v>#REF!</v>
      </c>
    </row>
    <row r="539" spans="2:12" ht="15.6" hidden="1" outlineLevel="1" x14ac:dyDescent="0.3">
      <c r="B539" s="25" t="s">
        <v>732</v>
      </c>
      <c r="D539" s="21" t="e">
        <f>COUNTIFS(Tunisia_ESPRIT!$X:$X,Analysis!$B539,Tunisia_ESPRIT!$DZ:$DZ,Analysis!D$31,Tunisia_ESPRIT!$EA:$EA,Analysis!$C$12,Tunisia_ESPRIT!$EB:$EB,Analysis!$C$13,Tunisia_ESPRIT!#REF!,Analysis!$C$14,Tunisia_ESPRIT!#REF!,Analysis!$C$15)</f>
        <v>#REF!</v>
      </c>
      <c r="E539" s="21" t="e">
        <f>COUNTIFS(Tunisia_ESPRIT!$X:$X,Analysis!$B539,Tunisia_ESPRIT!$DZ:$DZ,Analysis!E$31,Tunisia_ESPRIT!$EA:$EA,Analysis!$C$12,Tunisia_ESPRIT!$EB:$EB,Analysis!$C$13,Tunisia_ESPRIT!#REF!,Analysis!$C$14,Tunisia_ESPRIT!#REF!,Analysis!$C$15)</f>
        <v>#REF!</v>
      </c>
      <c r="F539" s="21" t="e">
        <f t="shared" si="92"/>
        <v>#REF!</v>
      </c>
      <c r="H539" s="21" t="e">
        <f>COUNTIFS(#REF!,Analysis!$B539,#REF!,Analysis!$C$12,#REF!,Analysis!$C$13,#REF!,Analysis!$C$14,#REF!,Analysis!$C$15)</f>
        <v>#REF!</v>
      </c>
      <c r="J539" s="21" t="e">
        <f>COUNTIFS(#REF!,Analysis!$B539,#REF!,Analysis!$C$12,#REF!,Analysis!$C$13,#REF!,Analysis!$C$14,#REF!,Analysis!$C$15)</f>
        <v>#REF!</v>
      </c>
      <c r="L539" s="21" t="e">
        <f>COUNTIFS(#REF!,Analysis!$B539,#REF!,Analysis!$C$12,#REF!,Analysis!$C$13,#REF!,Analysis!$C$14,#REF!,Analysis!$C$15)</f>
        <v>#REF!</v>
      </c>
    </row>
    <row r="540" spans="2:12" ht="15.6" hidden="1" outlineLevel="1" x14ac:dyDescent="0.3">
      <c r="B540" s="25" t="s">
        <v>733</v>
      </c>
      <c r="D540" s="21" t="e">
        <f>COUNTIFS(Tunisia_ESPRIT!$X:$X,Analysis!$B540,Tunisia_ESPRIT!$DZ:$DZ,Analysis!D$31,Tunisia_ESPRIT!$EA:$EA,Analysis!$C$12,Tunisia_ESPRIT!$EB:$EB,Analysis!$C$13,Tunisia_ESPRIT!#REF!,Analysis!$C$14,Tunisia_ESPRIT!#REF!,Analysis!$C$15)</f>
        <v>#REF!</v>
      </c>
      <c r="E540" s="21" t="e">
        <f>COUNTIFS(Tunisia_ESPRIT!$X:$X,Analysis!$B540,Tunisia_ESPRIT!$DZ:$DZ,Analysis!E$31,Tunisia_ESPRIT!$EA:$EA,Analysis!$C$12,Tunisia_ESPRIT!$EB:$EB,Analysis!$C$13,Tunisia_ESPRIT!#REF!,Analysis!$C$14,Tunisia_ESPRIT!#REF!,Analysis!$C$15)</f>
        <v>#REF!</v>
      </c>
      <c r="F540" s="21" t="e">
        <f t="shared" si="92"/>
        <v>#REF!</v>
      </c>
      <c r="H540" s="21" t="e">
        <f>COUNTIFS(#REF!,Analysis!$B540,#REF!,Analysis!$C$12,#REF!,Analysis!$C$13,#REF!,Analysis!$C$14,#REF!,Analysis!$C$15)</f>
        <v>#REF!</v>
      </c>
      <c r="J540" s="21" t="e">
        <f>COUNTIFS(#REF!,Analysis!$B540,#REF!,Analysis!$C$12,#REF!,Analysis!$C$13,#REF!,Analysis!$C$14,#REF!,Analysis!$C$15)</f>
        <v>#REF!</v>
      </c>
      <c r="L540" s="21" t="e">
        <f>COUNTIFS(#REF!,Analysis!$B540,#REF!,Analysis!$C$12,#REF!,Analysis!$C$13,#REF!,Analysis!$C$14,#REF!,Analysis!$C$15)</f>
        <v>#REF!</v>
      </c>
    </row>
    <row r="541" spans="2:12" ht="15.6" hidden="1" outlineLevel="1" x14ac:dyDescent="0.3">
      <c r="B541" s="25" t="s">
        <v>590</v>
      </c>
      <c r="D541" s="21" t="e">
        <f>COUNTIFS(Tunisia_ESPRIT!$X:$X,Analysis!$B541,Tunisia_ESPRIT!$DZ:$DZ,Analysis!D$31,Tunisia_ESPRIT!$EA:$EA,Analysis!$C$12,Tunisia_ESPRIT!$EB:$EB,Analysis!$C$13,Tunisia_ESPRIT!#REF!,Analysis!$C$14,Tunisia_ESPRIT!#REF!,Analysis!$C$15)</f>
        <v>#REF!</v>
      </c>
      <c r="E541" s="21" t="e">
        <f>COUNTIFS(Tunisia_ESPRIT!$X:$X,Analysis!$B541,Tunisia_ESPRIT!$DZ:$DZ,Analysis!E$31,Tunisia_ESPRIT!$EA:$EA,Analysis!$C$12,Tunisia_ESPRIT!$EB:$EB,Analysis!$C$13,Tunisia_ESPRIT!#REF!,Analysis!$C$14,Tunisia_ESPRIT!#REF!,Analysis!$C$15)</f>
        <v>#REF!</v>
      </c>
      <c r="F541" s="21" t="e">
        <f t="shared" si="92"/>
        <v>#REF!</v>
      </c>
      <c r="H541" s="21" t="e">
        <f>COUNTIFS(#REF!,Analysis!$B541,#REF!,Analysis!$C$12,#REF!,Analysis!$C$13,#REF!,Analysis!$C$14,#REF!,Analysis!$C$15)</f>
        <v>#REF!</v>
      </c>
      <c r="J541" s="21" t="e">
        <f>COUNTIFS(#REF!,Analysis!$B541,#REF!,Analysis!$C$12,#REF!,Analysis!$C$13,#REF!,Analysis!$C$14,#REF!,Analysis!$C$15)</f>
        <v>#REF!</v>
      </c>
      <c r="L541" s="21" t="e">
        <f>COUNTIFS(#REF!,Analysis!$B541,#REF!,Analysis!$C$12,#REF!,Analysis!$C$13,#REF!,Analysis!$C$14,#REF!,Analysis!$C$15)</f>
        <v>#REF!</v>
      </c>
    </row>
    <row r="542" spans="2:12" ht="15.6" hidden="1" outlineLevel="1" x14ac:dyDescent="0.3">
      <c r="B542" s="25" t="s">
        <v>734</v>
      </c>
      <c r="D542" s="21" t="e">
        <f>COUNTIFS(Tunisia_ESPRIT!$X:$X,Analysis!$B542,Tunisia_ESPRIT!$DZ:$DZ,Analysis!D$31,Tunisia_ESPRIT!$EA:$EA,Analysis!$C$12,Tunisia_ESPRIT!$EB:$EB,Analysis!$C$13,Tunisia_ESPRIT!#REF!,Analysis!$C$14,Tunisia_ESPRIT!#REF!,Analysis!$C$15)</f>
        <v>#REF!</v>
      </c>
      <c r="E542" s="21" t="e">
        <f>COUNTIFS(Tunisia_ESPRIT!$X:$X,Analysis!$B542,Tunisia_ESPRIT!$DZ:$DZ,Analysis!E$31,Tunisia_ESPRIT!$EA:$EA,Analysis!$C$12,Tunisia_ESPRIT!$EB:$EB,Analysis!$C$13,Tunisia_ESPRIT!#REF!,Analysis!$C$14,Tunisia_ESPRIT!#REF!,Analysis!$C$15)</f>
        <v>#REF!</v>
      </c>
      <c r="F542" s="21" t="e">
        <f t="shared" si="92"/>
        <v>#REF!</v>
      </c>
      <c r="H542" s="21" t="e">
        <f>COUNTIFS(#REF!,Analysis!$B542,#REF!,Analysis!$C$12,#REF!,Analysis!$C$13,#REF!,Analysis!$C$14,#REF!,Analysis!$C$15)</f>
        <v>#REF!</v>
      </c>
      <c r="J542" s="21" t="e">
        <f>COUNTIFS(#REF!,Analysis!$B542,#REF!,Analysis!$C$12,#REF!,Analysis!$C$13,#REF!,Analysis!$C$14,#REF!,Analysis!$C$15)</f>
        <v>#REF!</v>
      </c>
      <c r="L542" s="21" t="e">
        <f>COUNTIFS(#REF!,Analysis!$B542,#REF!,Analysis!$C$12,#REF!,Analysis!$C$13,#REF!,Analysis!$C$14,#REF!,Analysis!$C$15)</f>
        <v>#REF!</v>
      </c>
    </row>
    <row r="543" spans="2:12" ht="15.6" hidden="1" outlineLevel="1" x14ac:dyDescent="0.3">
      <c r="B543" s="25" t="s">
        <v>736</v>
      </c>
      <c r="D543" s="21" t="e">
        <f>COUNTIFS(Tunisia_ESPRIT!$X:$X,Analysis!$B543,Tunisia_ESPRIT!$DZ:$DZ,Analysis!D$31,Tunisia_ESPRIT!$EA:$EA,Analysis!$C$12,Tunisia_ESPRIT!$EB:$EB,Analysis!$C$13,Tunisia_ESPRIT!#REF!,Analysis!$C$14,Tunisia_ESPRIT!#REF!,Analysis!$C$15)</f>
        <v>#REF!</v>
      </c>
      <c r="E543" s="21" t="e">
        <f>COUNTIFS(Tunisia_ESPRIT!$X:$X,Analysis!$B543,Tunisia_ESPRIT!$DZ:$DZ,Analysis!E$31,Tunisia_ESPRIT!$EA:$EA,Analysis!$C$12,Tunisia_ESPRIT!$EB:$EB,Analysis!$C$13,Tunisia_ESPRIT!#REF!,Analysis!$C$14,Tunisia_ESPRIT!#REF!,Analysis!$C$15)</f>
        <v>#REF!</v>
      </c>
      <c r="F543" s="21" t="e">
        <f t="shared" si="92"/>
        <v>#REF!</v>
      </c>
      <c r="H543" s="21" t="e">
        <f>COUNTIFS(#REF!,Analysis!$B543,#REF!,Analysis!$C$12,#REF!,Analysis!$C$13,#REF!,Analysis!$C$14,#REF!,Analysis!$C$15)</f>
        <v>#REF!</v>
      </c>
      <c r="J543" s="21" t="e">
        <f>COUNTIFS(#REF!,Analysis!$B543,#REF!,Analysis!$C$12,#REF!,Analysis!$C$13,#REF!,Analysis!$C$14,#REF!,Analysis!$C$15)</f>
        <v>#REF!</v>
      </c>
      <c r="L543" s="21" t="e">
        <f>COUNTIFS(#REF!,Analysis!$B543,#REF!,Analysis!$C$12,#REF!,Analysis!$C$13,#REF!,Analysis!$C$14,#REF!,Analysis!$C$15)</f>
        <v>#REF!</v>
      </c>
    </row>
    <row r="544" spans="2:12" ht="15.6" hidden="1" outlineLevel="1" x14ac:dyDescent="0.3">
      <c r="B544" s="25" t="s">
        <v>738</v>
      </c>
      <c r="D544" s="21" t="e">
        <f>COUNTIFS(Tunisia_ESPRIT!$X:$X,Analysis!$B544,Tunisia_ESPRIT!$DZ:$DZ,Analysis!D$31,Tunisia_ESPRIT!$EA:$EA,Analysis!$C$12,Tunisia_ESPRIT!$EB:$EB,Analysis!$C$13,Tunisia_ESPRIT!#REF!,Analysis!$C$14,Tunisia_ESPRIT!#REF!,Analysis!$C$15)</f>
        <v>#REF!</v>
      </c>
      <c r="E544" s="21" t="e">
        <f>COUNTIFS(Tunisia_ESPRIT!$X:$X,Analysis!$B544,Tunisia_ESPRIT!$DZ:$DZ,Analysis!E$31,Tunisia_ESPRIT!$EA:$EA,Analysis!$C$12,Tunisia_ESPRIT!$EB:$EB,Analysis!$C$13,Tunisia_ESPRIT!#REF!,Analysis!$C$14,Tunisia_ESPRIT!#REF!,Analysis!$C$15)</f>
        <v>#REF!</v>
      </c>
      <c r="F544" s="21" t="e">
        <f t="shared" si="92"/>
        <v>#REF!</v>
      </c>
      <c r="H544" s="21" t="e">
        <f>COUNTIFS(#REF!,Analysis!$B544,#REF!,Analysis!$C$12,#REF!,Analysis!$C$13,#REF!,Analysis!$C$14,#REF!,Analysis!$C$15)</f>
        <v>#REF!</v>
      </c>
      <c r="J544" s="21" t="e">
        <f>COUNTIFS(#REF!,Analysis!$B544,#REF!,Analysis!$C$12,#REF!,Analysis!$C$13,#REF!,Analysis!$C$14,#REF!,Analysis!$C$15)</f>
        <v>#REF!</v>
      </c>
      <c r="L544" s="21" t="e">
        <f>COUNTIFS(#REF!,Analysis!$B544,#REF!,Analysis!$C$12,#REF!,Analysis!$C$13,#REF!,Analysis!$C$14,#REF!,Analysis!$C$15)</f>
        <v>#REF!</v>
      </c>
    </row>
    <row r="545" spans="2:12" ht="15.6" hidden="1" outlineLevel="1" x14ac:dyDescent="0.3">
      <c r="B545" s="25" t="s">
        <v>739</v>
      </c>
      <c r="D545" s="21" t="e">
        <f>COUNTIFS(Tunisia_ESPRIT!$X:$X,Analysis!$B545,Tunisia_ESPRIT!$DZ:$DZ,Analysis!D$31,Tunisia_ESPRIT!$EA:$EA,Analysis!$C$12,Tunisia_ESPRIT!$EB:$EB,Analysis!$C$13,Tunisia_ESPRIT!#REF!,Analysis!$C$14,Tunisia_ESPRIT!#REF!,Analysis!$C$15)</f>
        <v>#REF!</v>
      </c>
      <c r="E545" s="21" t="e">
        <f>COUNTIFS(Tunisia_ESPRIT!$X:$X,Analysis!$B545,Tunisia_ESPRIT!$DZ:$DZ,Analysis!E$31,Tunisia_ESPRIT!$EA:$EA,Analysis!$C$12,Tunisia_ESPRIT!$EB:$EB,Analysis!$C$13,Tunisia_ESPRIT!#REF!,Analysis!$C$14,Tunisia_ESPRIT!#REF!,Analysis!$C$15)</f>
        <v>#REF!</v>
      </c>
      <c r="F545" s="21" t="e">
        <f t="shared" si="92"/>
        <v>#REF!</v>
      </c>
      <c r="H545" s="21" t="e">
        <f>COUNTIFS(#REF!,Analysis!$B545,#REF!,Analysis!$C$12,#REF!,Analysis!$C$13,#REF!,Analysis!$C$14,#REF!,Analysis!$C$15)</f>
        <v>#REF!</v>
      </c>
      <c r="J545" s="21" t="e">
        <f>COUNTIFS(#REF!,Analysis!$B545,#REF!,Analysis!$C$12,#REF!,Analysis!$C$13,#REF!,Analysis!$C$14,#REF!,Analysis!$C$15)</f>
        <v>#REF!</v>
      </c>
      <c r="L545" s="21" t="e">
        <f>COUNTIFS(#REF!,Analysis!$B545,#REF!,Analysis!$C$12,#REF!,Analysis!$C$13,#REF!,Analysis!$C$14,#REF!,Analysis!$C$15)</f>
        <v>#REF!</v>
      </c>
    </row>
    <row r="546" spans="2:12" ht="15.6" hidden="1" outlineLevel="1" x14ac:dyDescent="0.3">
      <c r="B546" s="25" t="s">
        <v>740</v>
      </c>
      <c r="D546" s="21" t="e">
        <f>COUNTIFS(Tunisia_ESPRIT!$X:$X,Analysis!$B546,Tunisia_ESPRIT!$DZ:$DZ,Analysis!D$31,Tunisia_ESPRIT!$EA:$EA,Analysis!$C$12,Tunisia_ESPRIT!$EB:$EB,Analysis!$C$13,Tunisia_ESPRIT!#REF!,Analysis!$C$14,Tunisia_ESPRIT!#REF!,Analysis!$C$15)</f>
        <v>#REF!</v>
      </c>
      <c r="E546" s="21" t="e">
        <f>COUNTIFS(Tunisia_ESPRIT!$X:$X,Analysis!$B546,Tunisia_ESPRIT!$DZ:$DZ,Analysis!E$31,Tunisia_ESPRIT!$EA:$EA,Analysis!$C$12,Tunisia_ESPRIT!$EB:$EB,Analysis!$C$13,Tunisia_ESPRIT!#REF!,Analysis!$C$14,Tunisia_ESPRIT!#REF!,Analysis!$C$15)</f>
        <v>#REF!</v>
      </c>
      <c r="F546" s="21" t="e">
        <f t="shared" si="92"/>
        <v>#REF!</v>
      </c>
      <c r="H546" s="21" t="e">
        <f>COUNTIFS(#REF!,Analysis!$B546,#REF!,Analysis!$C$12,#REF!,Analysis!$C$13,#REF!,Analysis!$C$14,#REF!,Analysis!$C$15)</f>
        <v>#REF!</v>
      </c>
      <c r="J546" s="21" t="e">
        <f>COUNTIFS(#REF!,Analysis!$B546,#REF!,Analysis!$C$12,#REF!,Analysis!$C$13,#REF!,Analysis!$C$14,#REF!,Analysis!$C$15)</f>
        <v>#REF!</v>
      </c>
      <c r="L546" s="21" t="e">
        <f>COUNTIFS(#REF!,Analysis!$B546,#REF!,Analysis!$C$12,#REF!,Analysis!$C$13,#REF!,Analysis!$C$14,#REF!,Analysis!$C$15)</f>
        <v>#REF!</v>
      </c>
    </row>
    <row r="547" spans="2:12" ht="15.6" hidden="1" outlineLevel="1" x14ac:dyDescent="0.3">
      <c r="B547" s="25" t="s">
        <v>741</v>
      </c>
      <c r="D547" s="21" t="e">
        <f>COUNTIFS(Tunisia_ESPRIT!$X:$X,Analysis!$B547,Tunisia_ESPRIT!$DZ:$DZ,Analysis!D$31,Tunisia_ESPRIT!$EA:$EA,Analysis!$C$12,Tunisia_ESPRIT!$EB:$EB,Analysis!$C$13,Tunisia_ESPRIT!#REF!,Analysis!$C$14,Tunisia_ESPRIT!#REF!,Analysis!$C$15)</f>
        <v>#REF!</v>
      </c>
      <c r="E547" s="21" t="e">
        <f>COUNTIFS(Tunisia_ESPRIT!$X:$X,Analysis!$B547,Tunisia_ESPRIT!$DZ:$DZ,Analysis!E$31,Tunisia_ESPRIT!$EA:$EA,Analysis!$C$12,Tunisia_ESPRIT!$EB:$EB,Analysis!$C$13,Tunisia_ESPRIT!#REF!,Analysis!$C$14,Tunisia_ESPRIT!#REF!,Analysis!$C$15)</f>
        <v>#REF!</v>
      </c>
      <c r="F547" s="21" t="e">
        <f t="shared" si="92"/>
        <v>#REF!</v>
      </c>
      <c r="H547" s="21" t="e">
        <f>COUNTIFS(#REF!,Analysis!$B547,#REF!,Analysis!$C$12,#REF!,Analysis!$C$13,#REF!,Analysis!$C$14,#REF!,Analysis!$C$15)</f>
        <v>#REF!</v>
      </c>
      <c r="J547" s="21" t="e">
        <f>COUNTIFS(#REF!,Analysis!$B547,#REF!,Analysis!$C$12,#REF!,Analysis!$C$13,#REF!,Analysis!$C$14,#REF!,Analysis!$C$15)</f>
        <v>#REF!</v>
      </c>
      <c r="L547" s="21" t="e">
        <f>COUNTIFS(#REF!,Analysis!$B547,#REF!,Analysis!$C$12,#REF!,Analysis!$C$13,#REF!,Analysis!$C$14,#REF!,Analysis!$C$15)</f>
        <v>#REF!</v>
      </c>
    </row>
    <row r="548" spans="2:12" ht="15.6" hidden="1" outlineLevel="1" x14ac:dyDescent="0.3">
      <c r="B548" s="25" t="s">
        <v>742</v>
      </c>
      <c r="D548" s="21" t="e">
        <f>COUNTIFS(Tunisia_ESPRIT!$X:$X,Analysis!$B548,Tunisia_ESPRIT!$DZ:$DZ,Analysis!D$31,Tunisia_ESPRIT!$EA:$EA,Analysis!$C$12,Tunisia_ESPRIT!$EB:$EB,Analysis!$C$13,Tunisia_ESPRIT!#REF!,Analysis!$C$14,Tunisia_ESPRIT!#REF!,Analysis!$C$15)</f>
        <v>#REF!</v>
      </c>
      <c r="E548" s="21" t="e">
        <f>COUNTIFS(Tunisia_ESPRIT!$X:$X,Analysis!$B548,Tunisia_ESPRIT!$DZ:$DZ,Analysis!E$31,Tunisia_ESPRIT!$EA:$EA,Analysis!$C$12,Tunisia_ESPRIT!$EB:$EB,Analysis!$C$13,Tunisia_ESPRIT!#REF!,Analysis!$C$14,Tunisia_ESPRIT!#REF!,Analysis!$C$15)</f>
        <v>#REF!</v>
      </c>
      <c r="F548" s="21" t="e">
        <f t="shared" si="92"/>
        <v>#REF!</v>
      </c>
      <c r="H548" s="21" t="e">
        <f>COUNTIFS(#REF!,Analysis!$B548,#REF!,Analysis!$C$12,#REF!,Analysis!$C$13,#REF!,Analysis!$C$14,#REF!,Analysis!$C$15)</f>
        <v>#REF!</v>
      </c>
      <c r="J548" s="21" t="e">
        <f>COUNTIFS(#REF!,Analysis!$B548,#REF!,Analysis!$C$12,#REF!,Analysis!$C$13,#REF!,Analysis!$C$14,#REF!,Analysis!$C$15)</f>
        <v>#REF!</v>
      </c>
      <c r="L548" s="21" t="e">
        <f>COUNTIFS(#REF!,Analysis!$B548,#REF!,Analysis!$C$12,#REF!,Analysis!$C$13,#REF!,Analysis!$C$14,#REF!,Analysis!$C$15)</f>
        <v>#REF!</v>
      </c>
    </row>
    <row r="549" spans="2:12" ht="15.6" hidden="1" outlineLevel="1" x14ac:dyDescent="0.3">
      <c r="B549" s="25" t="s">
        <v>743</v>
      </c>
      <c r="D549" s="21" t="e">
        <f>COUNTIFS(Tunisia_ESPRIT!$X:$X,Analysis!$B549,Tunisia_ESPRIT!$DZ:$DZ,Analysis!D$31,Tunisia_ESPRIT!$EA:$EA,Analysis!$C$12,Tunisia_ESPRIT!$EB:$EB,Analysis!$C$13,Tunisia_ESPRIT!#REF!,Analysis!$C$14,Tunisia_ESPRIT!#REF!,Analysis!$C$15)</f>
        <v>#REF!</v>
      </c>
      <c r="E549" s="21" t="e">
        <f>COUNTIFS(Tunisia_ESPRIT!$X:$X,Analysis!$B549,Tunisia_ESPRIT!$DZ:$DZ,Analysis!E$31,Tunisia_ESPRIT!$EA:$EA,Analysis!$C$12,Tunisia_ESPRIT!$EB:$EB,Analysis!$C$13,Tunisia_ESPRIT!#REF!,Analysis!$C$14,Tunisia_ESPRIT!#REF!,Analysis!$C$15)</f>
        <v>#REF!</v>
      </c>
      <c r="F549" s="21" t="e">
        <f t="shared" si="92"/>
        <v>#REF!</v>
      </c>
      <c r="H549" s="21" t="e">
        <f>COUNTIFS(#REF!,Analysis!$B549,#REF!,Analysis!$C$12,#REF!,Analysis!$C$13,#REF!,Analysis!$C$14,#REF!,Analysis!$C$15)</f>
        <v>#REF!</v>
      </c>
      <c r="J549" s="21" t="e">
        <f>COUNTIFS(#REF!,Analysis!$B549,#REF!,Analysis!$C$12,#REF!,Analysis!$C$13,#REF!,Analysis!$C$14,#REF!,Analysis!$C$15)</f>
        <v>#REF!</v>
      </c>
      <c r="L549" s="21" t="e">
        <f>COUNTIFS(#REF!,Analysis!$B549,#REF!,Analysis!$C$12,#REF!,Analysis!$C$13,#REF!,Analysis!$C$14,#REF!,Analysis!$C$15)</f>
        <v>#REF!</v>
      </c>
    </row>
    <row r="550" spans="2:12" ht="15.6" hidden="1" outlineLevel="1" x14ac:dyDescent="0.3">
      <c r="B550" s="25" t="s">
        <v>744</v>
      </c>
      <c r="D550" s="21" t="e">
        <f>COUNTIFS(Tunisia_ESPRIT!$X:$X,Analysis!$B550,Tunisia_ESPRIT!$DZ:$DZ,Analysis!D$31,Tunisia_ESPRIT!$EA:$EA,Analysis!$C$12,Tunisia_ESPRIT!$EB:$EB,Analysis!$C$13,Tunisia_ESPRIT!#REF!,Analysis!$C$14,Tunisia_ESPRIT!#REF!,Analysis!$C$15)</f>
        <v>#REF!</v>
      </c>
      <c r="E550" s="21" t="e">
        <f>COUNTIFS(Tunisia_ESPRIT!$X:$X,Analysis!$B550,Tunisia_ESPRIT!$DZ:$DZ,Analysis!E$31,Tunisia_ESPRIT!$EA:$EA,Analysis!$C$12,Tunisia_ESPRIT!$EB:$EB,Analysis!$C$13,Tunisia_ESPRIT!#REF!,Analysis!$C$14,Tunisia_ESPRIT!#REF!,Analysis!$C$15)</f>
        <v>#REF!</v>
      </c>
      <c r="F550" s="21" t="e">
        <f t="shared" si="92"/>
        <v>#REF!</v>
      </c>
      <c r="H550" s="21" t="e">
        <f>COUNTIFS(#REF!,Analysis!$B550,#REF!,Analysis!$C$12,#REF!,Analysis!$C$13,#REF!,Analysis!$C$14,#REF!,Analysis!$C$15)</f>
        <v>#REF!</v>
      </c>
      <c r="J550" s="21" t="e">
        <f>COUNTIFS(#REF!,Analysis!$B550,#REF!,Analysis!$C$12,#REF!,Analysis!$C$13,#REF!,Analysis!$C$14,#REF!,Analysis!$C$15)</f>
        <v>#REF!</v>
      </c>
      <c r="L550" s="21" t="e">
        <f>COUNTIFS(#REF!,Analysis!$B550,#REF!,Analysis!$C$12,#REF!,Analysis!$C$13,#REF!,Analysis!$C$14,#REF!,Analysis!$C$15)</f>
        <v>#REF!</v>
      </c>
    </row>
    <row r="551" spans="2:12" ht="15.6" hidden="1" outlineLevel="1" x14ac:dyDescent="0.3">
      <c r="B551" s="25" t="s">
        <v>746</v>
      </c>
      <c r="D551" s="21" t="e">
        <f>COUNTIFS(Tunisia_ESPRIT!$X:$X,Analysis!$B551,Tunisia_ESPRIT!$DZ:$DZ,Analysis!D$31,Tunisia_ESPRIT!$EA:$EA,Analysis!$C$12,Tunisia_ESPRIT!$EB:$EB,Analysis!$C$13,Tunisia_ESPRIT!#REF!,Analysis!$C$14,Tunisia_ESPRIT!#REF!,Analysis!$C$15)</f>
        <v>#REF!</v>
      </c>
      <c r="E551" s="21" t="e">
        <f>COUNTIFS(Tunisia_ESPRIT!$X:$X,Analysis!$B551,Tunisia_ESPRIT!$DZ:$DZ,Analysis!E$31,Tunisia_ESPRIT!$EA:$EA,Analysis!$C$12,Tunisia_ESPRIT!$EB:$EB,Analysis!$C$13,Tunisia_ESPRIT!#REF!,Analysis!$C$14,Tunisia_ESPRIT!#REF!,Analysis!$C$15)</f>
        <v>#REF!</v>
      </c>
      <c r="F551" s="21" t="e">
        <f t="shared" si="92"/>
        <v>#REF!</v>
      </c>
      <c r="H551" s="21" t="e">
        <f>COUNTIFS(#REF!,Analysis!$B551,#REF!,Analysis!$C$12,#REF!,Analysis!$C$13,#REF!,Analysis!$C$14,#REF!,Analysis!$C$15)</f>
        <v>#REF!</v>
      </c>
      <c r="J551" s="21" t="e">
        <f>COUNTIFS(#REF!,Analysis!$B551,#REF!,Analysis!$C$12,#REF!,Analysis!$C$13,#REF!,Analysis!$C$14,#REF!,Analysis!$C$15)</f>
        <v>#REF!</v>
      </c>
      <c r="L551" s="21" t="e">
        <f>COUNTIFS(#REF!,Analysis!$B551,#REF!,Analysis!$C$12,#REF!,Analysis!$C$13,#REF!,Analysis!$C$14,#REF!,Analysis!$C$15)</f>
        <v>#REF!</v>
      </c>
    </row>
    <row r="552" spans="2:12" ht="15.6" hidden="1" outlineLevel="1" x14ac:dyDescent="0.3">
      <c r="B552" s="25" t="s">
        <v>747</v>
      </c>
      <c r="D552" s="21" t="e">
        <f>COUNTIFS(Tunisia_ESPRIT!$X:$X,Analysis!$B552,Tunisia_ESPRIT!$DZ:$DZ,Analysis!D$31,Tunisia_ESPRIT!$EA:$EA,Analysis!$C$12,Tunisia_ESPRIT!$EB:$EB,Analysis!$C$13,Tunisia_ESPRIT!#REF!,Analysis!$C$14,Tunisia_ESPRIT!#REF!,Analysis!$C$15)</f>
        <v>#REF!</v>
      </c>
      <c r="E552" s="21" t="e">
        <f>COUNTIFS(Tunisia_ESPRIT!$X:$X,Analysis!$B552,Tunisia_ESPRIT!$DZ:$DZ,Analysis!E$31,Tunisia_ESPRIT!$EA:$EA,Analysis!$C$12,Tunisia_ESPRIT!$EB:$EB,Analysis!$C$13,Tunisia_ESPRIT!#REF!,Analysis!$C$14,Tunisia_ESPRIT!#REF!,Analysis!$C$15)</f>
        <v>#REF!</v>
      </c>
      <c r="F552" s="21" t="e">
        <f t="shared" si="92"/>
        <v>#REF!</v>
      </c>
      <c r="H552" s="21" t="e">
        <f>COUNTIFS(#REF!,Analysis!$B552,#REF!,Analysis!$C$12,#REF!,Analysis!$C$13,#REF!,Analysis!$C$14,#REF!,Analysis!$C$15)</f>
        <v>#REF!</v>
      </c>
      <c r="J552" s="21" t="e">
        <f>COUNTIFS(#REF!,Analysis!$B552,#REF!,Analysis!$C$12,#REF!,Analysis!$C$13,#REF!,Analysis!$C$14,#REF!,Analysis!$C$15)</f>
        <v>#REF!</v>
      </c>
      <c r="L552" s="21" t="e">
        <f>COUNTIFS(#REF!,Analysis!$B552,#REF!,Analysis!$C$12,#REF!,Analysis!$C$13,#REF!,Analysis!$C$14,#REF!,Analysis!$C$15)</f>
        <v>#REF!</v>
      </c>
    </row>
    <row r="553" spans="2:12" ht="15.6" hidden="1" outlineLevel="1" x14ac:dyDescent="0.3">
      <c r="B553" s="25" t="s">
        <v>748</v>
      </c>
      <c r="D553" s="21" t="e">
        <f>COUNTIFS(Tunisia_ESPRIT!$X:$X,Analysis!$B553,Tunisia_ESPRIT!$DZ:$DZ,Analysis!D$31,Tunisia_ESPRIT!$EA:$EA,Analysis!$C$12,Tunisia_ESPRIT!$EB:$EB,Analysis!$C$13,Tunisia_ESPRIT!#REF!,Analysis!$C$14,Tunisia_ESPRIT!#REF!,Analysis!$C$15)</f>
        <v>#REF!</v>
      </c>
      <c r="E553" s="21" t="e">
        <f>COUNTIFS(Tunisia_ESPRIT!$X:$X,Analysis!$B553,Tunisia_ESPRIT!$DZ:$DZ,Analysis!E$31,Tunisia_ESPRIT!$EA:$EA,Analysis!$C$12,Tunisia_ESPRIT!$EB:$EB,Analysis!$C$13,Tunisia_ESPRIT!#REF!,Analysis!$C$14,Tunisia_ESPRIT!#REF!,Analysis!$C$15)</f>
        <v>#REF!</v>
      </c>
      <c r="F553" s="21" t="e">
        <f t="shared" si="92"/>
        <v>#REF!</v>
      </c>
      <c r="H553" s="21" t="e">
        <f>COUNTIFS(#REF!,Analysis!$B553,#REF!,Analysis!$C$12,#REF!,Analysis!$C$13,#REF!,Analysis!$C$14,#REF!,Analysis!$C$15)</f>
        <v>#REF!</v>
      </c>
      <c r="J553" s="21" t="e">
        <f>COUNTIFS(#REF!,Analysis!$B553,#REF!,Analysis!$C$12,#REF!,Analysis!$C$13,#REF!,Analysis!$C$14,#REF!,Analysis!$C$15)</f>
        <v>#REF!</v>
      </c>
      <c r="L553" s="21" t="e">
        <f>COUNTIFS(#REF!,Analysis!$B553,#REF!,Analysis!$C$12,#REF!,Analysis!$C$13,#REF!,Analysis!$C$14,#REF!,Analysis!$C$15)</f>
        <v>#REF!</v>
      </c>
    </row>
    <row r="554" spans="2:12" ht="15.6" hidden="1" outlineLevel="1" x14ac:dyDescent="0.3">
      <c r="B554" s="25" t="s">
        <v>749</v>
      </c>
      <c r="D554" s="21" t="e">
        <f>COUNTIFS(Tunisia_ESPRIT!$X:$X,Analysis!$B554,Tunisia_ESPRIT!$DZ:$DZ,Analysis!D$31,Tunisia_ESPRIT!$EA:$EA,Analysis!$C$12,Tunisia_ESPRIT!$EB:$EB,Analysis!$C$13,Tunisia_ESPRIT!#REF!,Analysis!$C$14,Tunisia_ESPRIT!#REF!,Analysis!$C$15)</f>
        <v>#REF!</v>
      </c>
      <c r="E554" s="21" t="e">
        <f>COUNTIFS(Tunisia_ESPRIT!$X:$X,Analysis!$B554,Tunisia_ESPRIT!$DZ:$DZ,Analysis!E$31,Tunisia_ESPRIT!$EA:$EA,Analysis!$C$12,Tunisia_ESPRIT!$EB:$EB,Analysis!$C$13,Tunisia_ESPRIT!#REF!,Analysis!$C$14,Tunisia_ESPRIT!#REF!,Analysis!$C$15)</f>
        <v>#REF!</v>
      </c>
      <c r="F554" s="21" t="e">
        <f t="shared" si="92"/>
        <v>#REF!</v>
      </c>
      <c r="H554" s="21" t="e">
        <f>COUNTIFS(#REF!,Analysis!$B554,#REF!,Analysis!$C$12,#REF!,Analysis!$C$13,#REF!,Analysis!$C$14,#REF!,Analysis!$C$15)</f>
        <v>#REF!</v>
      </c>
      <c r="J554" s="21" t="e">
        <f>COUNTIFS(#REF!,Analysis!$B554,#REF!,Analysis!$C$12,#REF!,Analysis!$C$13,#REF!,Analysis!$C$14,#REF!,Analysis!$C$15)</f>
        <v>#REF!</v>
      </c>
      <c r="L554" s="21" t="e">
        <f>COUNTIFS(#REF!,Analysis!$B554,#REF!,Analysis!$C$12,#REF!,Analysis!$C$13,#REF!,Analysis!$C$14,#REF!,Analysis!$C$15)</f>
        <v>#REF!</v>
      </c>
    </row>
    <row r="555" spans="2:12" ht="15.6" hidden="1" outlineLevel="1" x14ac:dyDescent="0.3">
      <c r="B555" s="25" t="s">
        <v>750</v>
      </c>
      <c r="D555" s="21" t="e">
        <f>COUNTIFS(Tunisia_ESPRIT!$X:$X,Analysis!$B555,Tunisia_ESPRIT!$DZ:$DZ,Analysis!D$31,Tunisia_ESPRIT!$EA:$EA,Analysis!$C$12,Tunisia_ESPRIT!$EB:$EB,Analysis!$C$13,Tunisia_ESPRIT!#REF!,Analysis!$C$14,Tunisia_ESPRIT!#REF!,Analysis!$C$15)</f>
        <v>#REF!</v>
      </c>
      <c r="E555" s="21" t="e">
        <f>COUNTIFS(Tunisia_ESPRIT!$X:$X,Analysis!$B555,Tunisia_ESPRIT!$DZ:$DZ,Analysis!E$31,Tunisia_ESPRIT!$EA:$EA,Analysis!$C$12,Tunisia_ESPRIT!$EB:$EB,Analysis!$C$13,Tunisia_ESPRIT!#REF!,Analysis!$C$14,Tunisia_ESPRIT!#REF!,Analysis!$C$15)</f>
        <v>#REF!</v>
      </c>
      <c r="F555" s="21" t="e">
        <f t="shared" ref="F555:F566" si="93">SUM(D555:E555)</f>
        <v>#REF!</v>
      </c>
      <c r="H555" s="21" t="e">
        <f>COUNTIFS(#REF!,Analysis!$B555,#REF!,Analysis!$C$12,#REF!,Analysis!$C$13,#REF!,Analysis!$C$14,#REF!,Analysis!$C$15)</f>
        <v>#REF!</v>
      </c>
      <c r="J555" s="21" t="e">
        <f>COUNTIFS(#REF!,Analysis!$B555,#REF!,Analysis!$C$12,#REF!,Analysis!$C$13,#REF!,Analysis!$C$14,#REF!,Analysis!$C$15)</f>
        <v>#REF!</v>
      </c>
      <c r="L555" s="21" t="e">
        <f>COUNTIFS(#REF!,Analysis!$B555,#REF!,Analysis!$C$12,#REF!,Analysis!$C$13,#REF!,Analysis!$C$14,#REF!,Analysis!$C$15)</f>
        <v>#REF!</v>
      </c>
    </row>
    <row r="556" spans="2:12" ht="15.6" hidden="1" outlineLevel="1" x14ac:dyDescent="0.3">
      <c r="B556" s="25" t="s">
        <v>751</v>
      </c>
      <c r="D556" s="21" t="e">
        <f>COUNTIFS(Tunisia_ESPRIT!$X:$X,Analysis!$B556,Tunisia_ESPRIT!$DZ:$DZ,Analysis!D$31,Tunisia_ESPRIT!$EA:$EA,Analysis!$C$12,Tunisia_ESPRIT!$EB:$EB,Analysis!$C$13,Tunisia_ESPRIT!#REF!,Analysis!$C$14,Tunisia_ESPRIT!#REF!,Analysis!$C$15)</f>
        <v>#REF!</v>
      </c>
      <c r="E556" s="21" t="e">
        <f>COUNTIFS(Tunisia_ESPRIT!$X:$X,Analysis!$B556,Tunisia_ESPRIT!$DZ:$DZ,Analysis!E$31,Tunisia_ESPRIT!$EA:$EA,Analysis!$C$12,Tunisia_ESPRIT!$EB:$EB,Analysis!$C$13,Tunisia_ESPRIT!#REF!,Analysis!$C$14,Tunisia_ESPRIT!#REF!,Analysis!$C$15)</f>
        <v>#REF!</v>
      </c>
      <c r="F556" s="21" t="e">
        <f t="shared" si="93"/>
        <v>#REF!</v>
      </c>
      <c r="H556" s="21" t="e">
        <f>COUNTIFS(#REF!,Analysis!$B556,#REF!,Analysis!$C$12,#REF!,Analysis!$C$13,#REF!,Analysis!$C$14,#REF!,Analysis!$C$15)</f>
        <v>#REF!</v>
      </c>
      <c r="J556" s="21" t="e">
        <f>COUNTIFS(#REF!,Analysis!$B556,#REF!,Analysis!$C$12,#REF!,Analysis!$C$13,#REF!,Analysis!$C$14,#REF!,Analysis!$C$15)</f>
        <v>#REF!</v>
      </c>
      <c r="L556" s="21" t="e">
        <f>COUNTIFS(#REF!,Analysis!$B556,#REF!,Analysis!$C$12,#REF!,Analysis!$C$13,#REF!,Analysis!$C$14,#REF!,Analysis!$C$15)</f>
        <v>#REF!</v>
      </c>
    </row>
    <row r="557" spans="2:12" ht="15.6" hidden="1" outlineLevel="1" x14ac:dyDescent="0.3">
      <c r="B557" s="25" t="s">
        <v>753</v>
      </c>
      <c r="D557" s="21" t="e">
        <f>COUNTIFS(Tunisia_ESPRIT!$X:$X,Analysis!$B557,Tunisia_ESPRIT!$DZ:$DZ,Analysis!D$31,Tunisia_ESPRIT!$EA:$EA,Analysis!$C$12,Tunisia_ESPRIT!$EB:$EB,Analysis!$C$13,Tunisia_ESPRIT!#REF!,Analysis!$C$14,Tunisia_ESPRIT!#REF!,Analysis!$C$15)</f>
        <v>#REF!</v>
      </c>
      <c r="E557" s="21" t="e">
        <f>COUNTIFS(Tunisia_ESPRIT!$X:$X,Analysis!$B557,Tunisia_ESPRIT!$DZ:$DZ,Analysis!E$31,Tunisia_ESPRIT!$EA:$EA,Analysis!$C$12,Tunisia_ESPRIT!$EB:$EB,Analysis!$C$13,Tunisia_ESPRIT!#REF!,Analysis!$C$14,Tunisia_ESPRIT!#REF!,Analysis!$C$15)</f>
        <v>#REF!</v>
      </c>
      <c r="F557" s="21" t="e">
        <f t="shared" si="93"/>
        <v>#REF!</v>
      </c>
      <c r="H557" s="21" t="e">
        <f>COUNTIFS(#REF!,Analysis!$B557,#REF!,Analysis!$C$12,#REF!,Analysis!$C$13,#REF!,Analysis!$C$14,#REF!,Analysis!$C$15)</f>
        <v>#REF!</v>
      </c>
      <c r="J557" s="21" t="e">
        <f>COUNTIFS(#REF!,Analysis!$B557,#REF!,Analysis!$C$12,#REF!,Analysis!$C$13,#REF!,Analysis!$C$14,#REF!,Analysis!$C$15)</f>
        <v>#REF!</v>
      </c>
      <c r="L557" s="21" t="e">
        <f>COUNTIFS(#REF!,Analysis!$B557,#REF!,Analysis!$C$12,#REF!,Analysis!$C$13,#REF!,Analysis!$C$14,#REF!,Analysis!$C$15)</f>
        <v>#REF!</v>
      </c>
    </row>
    <row r="558" spans="2:12" ht="15.6" hidden="1" outlineLevel="1" x14ac:dyDescent="0.3">
      <c r="B558" s="25" t="s">
        <v>754</v>
      </c>
      <c r="D558" s="21" t="e">
        <f>COUNTIFS(Tunisia_ESPRIT!$X:$X,Analysis!$B558,Tunisia_ESPRIT!$DZ:$DZ,Analysis!D$31,Tunisia_ESPRIT!$EA:$EA,Analysis!$C$12,Tunisia_ESPRIT!$EB:$EB,Analysis!$C$13,Tunisia_ESPRIT!#REF!,Analysis!$C$14,Tunisia_ESPRIT!#REF!,Analysis!$C$15)</f>
        <v>#REF!</v>
      </c>
      <c r="E558" s="21" t="e">
        <f>COUNTIFS(Tunisia_ESPRIT!$X:$X,Analysis!$B558,Tunisia_ESPRIT!$DZ:$DZ,Analysis!E$31,Tunisia_ESPRIT!$EA:$EA,Analysis!$C$12,Tunisia_ESPRIT!$EB:$EB,Analysis!$C$13,Tunisia_ESPRIT!#REF!,Analysis!$C$14,Tunisia_ESPRIT!#REF!,Analysis!$C$15)</f>
        <v>#REF!</v>
      </c>
      <c r="F558" s="21" t="e">
        <f t="shared" si="93"/>
        <v>#REF!</v>
      </c>
      <c r="H558" s="21" t="e">
        <f>COUNTIFS(#REF!,Analysis!$B558,#REF!,Analysis!$C$12,#REF!,Analysis!$C$13,#REF!,Analysis!$C$14,#REF!,Analysis!$C$15)</f>
        <v>#REF!</v>
      </c>
      <c r="J558" s="21" t="e">
        <f>COUNTIFS(#REF!,Analysis!$B558,#REF!,Analysis!$C$12,#REF!,Analysis!$C$13,#REF!,Analysis!$C$14,#REF!,Analysis!$C$15)</f>
        <v>#REF!</v>
      </c>
      <c r="L558" s="21" t="e">
        <f>COUNTIFS(#REF!,Analysis!$B558,#REF!,Analysis!$C$12,#REF!,Analysis!$C$13,#REF!,Analysis!$C$14,#REF!,Analysis!$C$15)</f>
        <v>#REF!</v>
      </c>
    </row>
    <row r="559" spans="2:12" ht="15.6" hidden="1" outlineLevel="1" x14ac:dyDescent="0.3">
      <c r="B559" s="25" t="s">
        <v>756</v>
      </c>
      <c r="D559" s="21" t="e">
        <f>COUNTIFS(Tunisia_ESPRIT!$X:$X,Analysis!$B559,Tunisia_ESPRIT!$DZ:$DZ,Analysis!D$31,Tunisia_ESPRIT!$EA:$EA,Analysis!$C$12,Tunisia_ESPRIT!$EB:$EB,Analysis!$C$13,Tunisia_ESPRIT!#REF!,Analysis!$C$14,Tunisia_ESPRIT!#REF!,Analysis!$C$15)</f>
        <v>#REF!</v>
      </c>
      <c r="E559" s="21" t="e">
        <f>COUNTIFS(Tunisia_ESPRIT!$X:$X,Analysis!$B559,Tunisia_ESPRIT!$DZ:$DZ,Analysis!E$31,Tunisia_ESPRIT!$EA:$EA,Analysis!$C$12,Tunisia_ESPRIT!$EB:$EB,Analysis!$C$13,Tunisia_ESPRIT!#REF!,Analysis!$C$14,Tunisia_ESPRIT!#REF!,Analysis!$C$15)</f>
        <v>#REF!</v>
      </c>
      <c r="F559" s="21" t="e">
        <f t="shared" si="93"/>
        <v>#REF!</v>
      </c>
      <c r="H559" s="21" t="e">
        <f>COUNTIFS(#REF!,Analysis!$B559,#REF!,Analysis!$C$12,#REF!,Analysis!$C$13,#REF!,Analysis!$C$14,#REF!,Analysis!$C$15)</f>
        <v>#REF!</v>
      </c>
      <c r="J559" s="21" t="e">
        <f>COUNTIFS(#REF!,Analysis!$B559,#REF!,Analysis!$C$12,#REF!,Analysis!$C$13,#REF!,Analysis!$C$14,#REF!,Analysis!$C$15)</f>
        <v>#REF!</v>
      </c>
      <c r="L559" s="21" t="e">
        <f>COUNTIFS(#REF!,Analysis!$B559,#REF!,Analysis!$C$12,#REF!,Analysis!$C$13,#REF!,Analysis!$C$14,#REF!,Analysis!$C$15)</f>
        <v>#REF!</v>
      </c>
    </row>
    <row r="560" spans="2:12" ht="15.6" hidden="1" outlineLevel="1" x14ac:dyDescent="0.3">
      <c r="B560" s="25" t="s">
        <v>757</v>
      </c>
      <c r="D560" s="21" t="e">
        <f>COUNTIFS(Tunisia_ESPRIT!$X:$X,Analysis!$B560,Tunisia_ESPRIT!$DZ:$DZ,Analysis!D$31,Tunisia_ESPRIT!$EA:$EA,Analysis!$C$12,Tunisia_ESPRIT!$EB:$EB,Analysis!$C$13,Tunisia_ESPRIT!#REF!,Analysis!$C$14,Tunisia_ESPRIT!#REF!,Analysis!$C$15)</f>
        <v>#REF!</v>
      </c>
      <c r="E560" s="21" t="e">
        <f>COUNTIFS(Tunisia_ESPRIT!$X:$X,Analysis!$B560,Tunisia_ESPRIT!$DZ:$DZ,Analysis!E$31,Tunisia_ESPRIT!$EA:$EA,Analysis!$C$12,Tunisia_ESPRIT!$EB:$EB,Analysis!$C$13,Tunisia_ESPRIT!#REF!,Analysis!$C$14,Tunisia_ESPRIT!#REF!,Analysis!$C$15)</f>
        <v>#REF!</v>
      </c>
      <c r="F560" s="21" t="e">
        <f t="shared" si="93"/>
        <v>#REF!</v>
      </c>
      <c r="H560" s="21" t="e">
        <f>COUNTIFS(#REF!,Analysis!$B560,#REF!,Analysis!$C$12,#REF!,Analysis!$C$13,#REF!,Analysis!$C$14,#REF!,Analysis!$C$15)</f>
        <v>#REF!</v>
      </c>
      <c r="J560" s="21" t="e">
        <f>COUNTIFS(#REF!,Analysis!$B560,#REF!,Analysis!$C$12,#REF!,Analysis!$C$13,#REF!,Analysis!$C$14,#REF!,Analysis!$C$15)</f>
        <v>#REF!</v>
      </c>
      <c r="L560" s="21" t="e">
        <f>COUNTIFS(#REF!,Analysis!$B560,#REF!,Analysis!$C$12,#REF!,Analysis!$C$13,#REF!,Analysis!$C$14,#REF!,Analysis!$C$15)</f>
        <v>#REF!</v>
      </c>
    </row>
    <row r="561" spans="1:12" ht="15.6" hidden="1" outlineLevel="1" x14ac:dyDescent="0.3">
      <c r="B561" s="25" t="s">
        <v>758</v>
      </c>
      <c r="D561" s="21" t="e">
        <f>COUNTIFS(Tunisia_ESPRIT!$X:$X,Analysis!$B561,Tunisia_ESPRIT!$DZ:$DZ,Analysis!D$31,Tunisia_ESPRIT!$EA:$EA,Analysis!$C$12,Tunisia_ESPRIT!$EB:$EB,Analysis!$C$13,Tunisia_ESPRIT!#REF!,Analysis!$C$14,Tunisia_ESPRIT!#REF!,Analysis!$C$15)</f>
        <v>#REF!</v>
      </c>
      <c r="E561" s="21" t="e">
        <f>COUNTIFS(Tunisia_ESPRIT!$X:$X,Analysis!$B561,Tunisia_ESPRIT!$DZ:$DZ,Analysis!E$31,Tunisia_ESPRIT!$EA:$EA,Analysis!$C$12,Tunisia_ESPRIT!$EB:$EB,Analysis!$C$13,Tunisia_ESPRIT!#REF!,Analysis!$C$14,Tunisia_ESPRIT!#REF!,Analysis!$C$15)</f>
        <v>#REF!</v>
      </c>
      <c r="F561" s="21" t="e">
        <f t="shared" si="93"/>
        <v>#REF!</v>
      </c>
      <c r="H561" s="21" t="e">
        <f>COUNTIFS(#REF!,Analysis!$B561,#REF!,Analysis!$C$12,#REF!,Analysis!$C$13,#REF!,Analysis!$C$14,#REF!,Analysis!$C$15)</f>
        <v>#REF!</v>
      </c>
      <c r="J561" s="21" t="e">
        <f>COUNTIFS(#REF!,Analysis!$B561,#REF!,Analysis!$C$12,#REF!,Analysis!$C$13,#REF!,Analysis!$C$14,#REF!,Analysis!$C$15)</f>
        <v>#REF!</v>
      </c>
      <c r="L561" s="21" t="e">
        <f>COUNTIFS(#REF!,Analysis!$B561,#REF!,Analysis!$C$12,#REF!,Analysis!$C$13,#REF!,Analysis!$C$14,#REF!,Analysis!$C$15)</f>
        <v>#REF!</v>
      </c>
    </row>
    <row r="562" spans="1:12" ht="15.6" hidden="1" outlineLevel="1" x14ac:dyDescent="0.3">
      <c r="B562" s="25" t="s">
        <v>760</v>
      </c>
      <c r="D562" s="21" t="e">
        <f>COUNTIFS(Tunisia_ESPRIT!$X:$X,Analysis!$B562,Tunisia_ESPRIT!$DZ:$DZ,Analysis!D$31,Tunisia_ESPRIT!$EA:$EA,Analysis!$C$12,Tunisia_ESPRIT!$EB:$EB,Analysis!$C$13,Tunisia_ESPRIT!#REF!,Analysis!$C$14,Tunisia_ESPRIT!#REF!,Analysis!$C$15)</f>
        <v>#REF!</v>
      </c>
      <c r="E562" s="21" t="e">
        <f>COUNTIFS(Tunisia_ESPRIT!$X:$X,Analysis!$B562,Tunisia_ESPRIT!$DZ:$DZ,Analysis!E$31,Tunisia_ESPRIT!$EA:$EA,Analysis!$C$12,Tunisia_ESPRIT!$EB:$EB,Analysis!$C$13,Tunisia_ESPRIT!#REF!,Analysis!$C$14,Tunisia_ESPRIT!#REF!,Analysis!$C$15)</f>
        <v>#REF!</v>
      </c>
      <c r="F562" s="21" t="e">
        <f t="shared" si="93"/>
        <v>#REF!</v>
      </c>
      <c r="H562" s="21" t="e">
        <f>COUNTIFS(#REF!,Analysis!$B562,#REF!,Analysis!$C$12,#REF!,Analysis!$C$13,#REF!,Analysis!$C$14,#REF!,Analysis!$C$15)</f>
        <v>#REF!</v>
      </c>
      <c r="J562" s="21" t="e">
        <f>COUNTIFS(#REF!,Analysis!$B562,#REF!,Analysis!$C$12,#REF!,Analysis!$C$13,#REF!,Analysis!$C$14,#REF!,Analysis!$C$15)</f>
        <v>#REF!</v>
      </c>
      <c r="L562" s="21" t="e">
        <f>COUNTIFS(#REF!,Analysis!$B562,#REF!,Analysis!$C$12,#REF!,Analysis!$C$13,#REF!,Analysis!$C$14,#REF!,Analysis!$C$15)</f>
        <v>#REF!</v>
      </c>
    </row>
    <row r="563" spans="1:12" ht="15.6" hidden="1" outlineLevel="1" x14ac:dyDescent="0.3">
      <c r="B563" s="25" t="s">
        <v>555</v>
      </c>
      <c r="D563" s="21" t="e">
        <f>COUNTIFS(Tunisia_ESPRIT!$X:$X,Analysis!$B563,Tunisia_ESPRIT!$DZ:$DZ,Analysis!D$31,Tunisia_ESPRIT!$EA:$EA,Analysis!$C$12,Tunisia_ESPRIT!$EB:$EB,Analysis!$C$13,Tunisia_ESPRIT!#REF!,Analysis!$C$14,Tunisia_ESPRIT!#REF!,Analysis!$C$15)</f>
        <v>#REF!</v>
      </c>
      <c r="E563" s="21" t="e">
        <f>COUNTIFS(Tunisia_ESPRIT!$X:$X,Analysis!$B563,Tunisia_ESPRIT!$DZ:$DZ,Analysis!E$31,Tunisia_ESPRIT!$EA:$EA,Analysis!$C$12,Tunisia_ESPRIT!$EB:$EB,Analysis!$C$13,Tunisia_ESPRIT!#REF!,Analysis!$C$14,Tunisia_ESPRIT!#REF!,Analysis!$C$15)</f>
        <v>#REF!</v>
      </c>
      <c r="F563" s="21" t="e">
        <f t="shared" si="93"/>
        <v>#REF!</v>
      </c>
      <c r="H563" s="21" t="e">
        <f>COUNTIFS(#REF!,Analysis!$B563,#REF!,Analysis!$C$12,#REF!,Analysis!$C$13,#REF!,Analysis!$C$14,#REF!,Analysis!$C$15)</f>
        <v>#REF!</v>
      </c>
      <c r="J563" s="21" t="e">
        <f>COUNTIFS(#REF!,Analysis!$B563,#REF!,Analysis!$C$12,#REF!,Analysis!$C$13,#REF!,Analysis!$C$14,#REF!,Analysis!$C$15)</f>
        <v>#REF!</v>
      </c>
      <c r="L563" s="21" t="e">
        <f>COUNTIFS(#REF!,Analysis!$B563,#REF!,Analysis!$C$12,#REF!,Analysis!$C$13,#REF!,Analysis!$C$14,#REF!,Analysis!$C$15)</f>
        <v>#REF!</v>
      </c>
    </row>
    <row r="564" spans="1:12" ht="15.6" hidden="1" outlineLevel="1" x14ac:dyDescent="0.3">
      <c r="B564" s="25" t="s">
        <v>761</v>
      </c>
      <c r="D564" s="21" t="e">
        <f>COUNTIFS(Tunisia_ESPRIT!$X:$X,Analysis!$B564,Tunisia_ESPRIT!$DZ:$DZ,Analysis!D$31,Tunisia_ESPRIT!$EA:$EA,Analysis!$C$12,Tunisia_ESPRIT!$EB:$EB,Analysis!$C$13,Tunisia_ESPRIT!#REF!,Analysis!$C$14,Tunisia_ESPRIT!#REF!,Analysis!$C$15)</f>
        <v>#REF!</v>
      </c>
      <c r="E564" s="21" t="e">
        <f>COUNTIFS(Tunisia_ESPRIT!$X:$X,Analysis!$B564,Tunisia_ESPRIT!$DZ:$DZ,Analysis!E$31,Tunisia_ESPRIT!$EA:$EA,Analysis!$C$12,Tunisia_ESPRIT!$EB:$EB,Analysis!$C$13,Tunisia_ESPRIT!#REF!,Analysis!$C$14,Tunisia_ESPRIT!#REF!,Analysis!$C$15)</f>
        <v>#REF!</v>
      </c>
      <c r="F564" s="21" t="e">
        <f t="shared" si="93"/>
        <v>#REF!</v>
      </c>
      <c r="H564" s="21" t="e">
        <f>COUNTIFS(#REF!,Analysis!$B564,#REF!,Analysis!$C$12,#REF!,Analysis!$C$13,#REF!,Analysis!$C$14,#REF!,Analysis!$C$15)</f>
        <v>#REF!</v>
      </c>
      <c r="J564" s="21" t="e">
        <f>COUNTIFS(#REF!,Analysis!$B564,#REF!,Analysis!$C$12,#REF!,Analysis!$C$13,#REF!,Analysis!$C$14,#REF!,Analysis!$C$15)</f>
        <v>#REF!</v>
      </c>
      <c r="L564" s="21" t="e">
        <f>COUNTIFS(#REF!,Analysis!$B564,#REF!,Analysis!$C$12,#REF!,Analysis!$C$13,#REF!,Analysis!$C$14,#REF!,Analysis!$C$15)</f>
        <v>#REF!</v>
      </c>
    </row>
    <row r="565" spans="1:12" ht="15.6" hidden="1" outlineLevel="1" x14ac:dyDescent="0.3">
      <c r="B565" s="25" t="s">
        <v>762</v>
      </c>
      <c r="D565" s="21" t="e">
        <f>COUNTIFS(Tunisia_ESPRIT!$X:$X,Analysis!$B565,Tunisia_ESPRIT!$DZ:$DZ,Analysis!D$31,Tunisia_ESPRIT!$EA:$EA,Analysis!$C$12,Tunisia_ESPRIT!$EB:$EB,Analysis!$C$13,Tunisia_ESPRIT!#REF!,Analysis!$C$14,Tunisia_ESPRIT!#REF!,Analysis!$C$15)</f>
        <v>#REF!</v>
      </c>
      <c r="E565" s="21" t="e">
        <f>COUNTIFS(Tunisia_ESPRIT!$X:$X,Analysis!$B565,Tunisia_ESPRIT!$DZ:$DZ,Analysis!E$31,Tunisia_ESPRIT!$EA:$EA,Analysis!$C$12,Tunisia_ESPRIT!$EB:$EB,Analysis!$C$13,Tunisia_ESPRIT!#REF!,Analysis!$C$14,Tunisia_ESPRIT!#REF!,Analysis!$C$15)</f>
        <v>#REF!</v>
      </c>
      <c r="F565" s="21" t="e">
        <f t="shared" si="93"/>
        <v>#REF!</v>
      </c>
      <c r="H565" s="21" t="e">
        <f>COUNTIFS(#REF!,Analysis!$B565,#REF!,Analysis!$C$12,#REF!,Analysis!$C$13,#REF!,Analysis!$C$14,#REF!,Analysis!$C$15)</f>
        <v>#REF!</v>
      </c>
      <c r="J565" s="21" t="e">
        <f>COUNTIFS(#REF!,Analysis!$B565,#REF!,Analysis!$C$12,#REF!,Analysis!$C$13,#REF!,Analysis!$C$14,#REF!,Analysis!$C$15)</f>
        <v>#REF!</v>
      </c>
      <c r="L565" s="21" t="e">
        <f>COUNTIFS(#REF!,Analysis!$B565,#REF!,Analysis!$C$12,#REF!,Analysis!$C$13,#REF!,Analysis!$C$14,#REF!,Analysis!$C$15)</f>
        <v>#REF!</v>
      </c>
    </row>
    <row r="566" spans="1:12" ht="15.6" hidden="1" outlineLevel="1" x14ac:dyDescent="0.3">
      <c r="B566" s="25" t="s">
        <v>763</v>
      </c>
      <c r="D566" s="21" t="e">
        <f>COUNTIFS(Tunisia_ESPRIT!$X:$X,Analysis!$B566,Tunisia_ESPRIT!$DZ:$DZ,Analysis!D$31,Tunisia_ESPRIT!$EA:$EA,Analysis!$C$12,Tunisia_ESPRIT!$EB:$EB,Analysis!$C$13,Tunisia_ESPRIT!#REF!,Analysis!$C$14,Tunisia_ESPRIT!#REF!,Analysis!$C$15)</f>
        <v>#REF!</v>
      </c>
      <c r="E566" s="21" t="e">
        <f>COUNTIFS(Tunisia_ESPRIT!$X:$X,Analysis!$B566,Tunisia_ESPRIT!$DZ:$DZ,Analysis!E$31,Tunisia_ESPRIT!$EA:$EA,Analysis!$C$12,Tunisia_ESPRIT!$EB:$EB,Analysis!$C$13,Tunisia_ESPRIT!#REF!,Analysis!$C$14,Tunisia_ESPRIT!#REF!,Analysis!$C$15)</f>
        <v>#REF!</v>
      </c>
      <c r="F566" s="21" t="e">
        <f t="shared" si="93"/>
        <v>#REF!</v>
      </c>
      <c r="H566" s="21" t="e">
        <f>COUNTIFS(#REF!,Analysis!$B566,#REF!,Analysis!$C$12,#REF!,Analysis!$C$13,#REF!,Analysis!$C$14,#REF!,Analysis!$C$15)</f>
        <v>#REF!</v>
      </c>
      <c r="J566" s="21" t="e">
        <f>COUNTIFS(#REF!,Analysis!$B566,#REF!,Analysis!$C$12,#REF!,Analysis!$C$13,#REF!,Analysis!$C$14,#REF!,Analysis!$C$15)</f>
        <v>#REF!</v>
      </c>
      <c r="L566" s="21" t="e">
        <f>COUNTIFS(#REF!,Analysis!$B566,#REF!,Analysis!$C$12,#REF!,Analysis!$C$13,#REF!,Analysis!$C$14,#REF!,Analysis!$C$15)</f>
        <v>#REF!</v>
      </c>
    </row>
    <row r="567" spans="1:12" ht="15.6" hidden="1" outlineLevel="1" x14ac:dyDescent="0.3">
      <c r="B567" s="22" t="s">
        <v>686</v>
      </c>
      <c r="D567" s="23" t="e">
        <f t="shared" ref="D567:F567" si="94">SUM(D459:D566)</f>
        <v>#REF!</v>
      </c>
      <c r="E567" s="23" t="e">
        <f t="shared" si="94"/>
        <v>#REF!</v>
      </c>
      <c r="F567" s="23" t="e">
        <f t="shared" si="94"/>
        <v>#REF!</v>
      </c>
      <c r="H567" s="23" t="e">
        <f>SUM(H459:H566)</f>
        <v>#REF!</v>
      </c>
      <c r="J567" s="23" t="e">
        <f>SUM(J459:J566)</f>
        <v>#REF!</v>
      </c>
      <c r="L567" s="23" t="e">
        <f>SUM(L459:L566)</f>
        <v>#REF!</v>
      </c>
    </row>
    <row r="568" spans="1:12" hidden="1" outlineLevel="1" x14ac:dyDescent="0.3"/>
    <row r="569" spans="1:12" hidden="1" outlineLevel="1" x14ac:dyDescent="0.3"/>
    <row r="570" spans="1:12" hidden="1" outlineLevel="1" x14ac:dyDescent="0.3">
      <c r="B570" s="13" t="s">
        <v>705</v>
      </c>
      <c r="D570" s="20"/>
    </row>
    <row r="571" spans="1:12" hidden="1" outlineLevel="1" x14ac:dyDescent="0.3">
      <c r="D571" s="26" t="s">
        <v>8366</v>
      </c>
      <c r="E571" s="26" t="s">
        <v>8365</v>
      </c>
      <c r="F571" s="26" t="s">
        <v>686</v>
      </c>
    </row>
    <row r="572" spans="1:12" ht="15.6" hidden="1" outlineLevel="1" x14ac:dyDescent="0.3">
      <c r="A572" s="4" t="s">
        <v>1209</v>
      </c>
      <c r="B572" s="25" t="s">
        <v>312</v>
      </c>
      <c r="D572" s="21">
        <f>COUNTIFS(Tunisia_ESPRIT!$X:$X,Analysis!$B572,Tunisia_ESPRIT!$DZ:$DZ,Analysis!D$31,Tunisia_ESPRIT!$EA:$EA,Analysis!$C$12,Tunisia_ESPRIT!$EB:$EB,Analysis!$C$13,Tunisia_ESPRIT!$EB:$EB,Analysis!$C$14,Tunisia_ESPRIT!$EH:$EH,Analysis!$C$15)</f>
        <v>1</v>
      </c>
      <c r="E572" s="21">
        <f>COUNTIFS(Tunisia_ESPRIT!$X:$X,Analysis!$B572,Tunisia_ESPRIT!$DZ:$DZ,Analysis!E$31,Tunisia_ESPRIT!$EA:$EA,Analysis!$C$12,Tunisia_ESPRIT!$EB:$EB,Analysis!$C$13,Tunisia_ESPRIT!$EB:$EB,Analysis!$C$14,Tunisia_ESPRIT!$EH:$EH,Analysis!$C$15)</f>
        <v>1</v>
      </c>
      <c r="F572" s="21">
        <f t="shared" ref="F572:F603" si="95">SUM(D572:E572)</f>
        <v>2</v>
      </c>
    </row>
    <row r="573" spans="1:12" ht="15.6" hidden="1" outlineLevel="1" x14ac:dyDescent="0.3">
      <c r="A573" s="4" t="s">
        <v>1209</v>
      </c>
      <c r="B573" s="25" t="s">
        <v>304</v>
      </c>
      <c r="D573" s="21">
        <f>COUNTIFS(Tunisia_ESPRIT!$X:$X,Analysis!$B573,Tunisia_ESPRIT!$DZ:$DZ,Analysis!D$31,Tunisia_ESPRIT!$EA:$EA,Analysis!$C$12,Tunisia_ESPRIT!$EB:$EB,Analysis!$C$13,Tunisia_ESPRIT!$EB:$EB,Analysis!$C$14,Tunisia_ESPRIT!$EH:$EH,Analysis!$C$15)</f>
        <v>1</v>
      </c>
      <c r="E573" s="21">
        <f>COUNTIFS(Tunisia_ESPRIT!$X:$X,Analysis!$B573,Tunisia_ESPRIT!$DZ:$DZ,Analysis!E$31,Tunisia_ESPRIT!$EA:$EA,Analysis!$C$12,Tunisia_ESPRIT!$EB:$EB,Analysis!$C$13,Tunisia_ESPRIT!$EB:$EB,Analysis!$C$14,Tunisia_ESPRIT!$EH:$EH,Analysis!$C$15)</f>
        <v>0</v>
      </c>
      <c r="F573" s="21">
        <f t="shared" si="95"/>
        <v>1</v>
      </c>
    </row>
    <row r="574" spans="1:12" ht="15.6" hidden="1" outlineLevel="1" x14ac:dyDescent="0.3">
      <c r="A574" s="4" t="s">
        <v>1208</v>
      </c>
      <c r="B574" s="25" t="s">
        <v>542</v>
      </c>
      <c r="D574" s="21">
        <f>COUNTIFS(Tunisia_ESPRIT!$X:$X,Analysis!$B574,Tunisia_ESPRIT!$DZ:$DZ,Analysis!D$31,Tunisia_ESPRIT!$EA:$EA,Analysis!$C$12,Tunisia_ESPRIT!$EB:$EB,Analysis!$C$13,Tunisia_ESPRIT!$EB:$EB,Analysis!$C$14,Tunisia_ESPRIT!$EH:$EH,Analysis!$C$15)</f>
        <v>1</v>
      </c>
      <c r="E574" s="21">
        <f>COUNTIFS(Tunisia_ESPRIT!$X:$X,Analysis!$B574,Tunisia_ESPRIT!$DZ:$DZ,Analysis!E$31,Tunisia_ESPRIT!$EA:$EA,Analysis!$C$12,Tunisia_ESPRIT!$EB:$EB,Analysis!$C$13,Tunisia_ESPRIT!$EB:$EB,Analysis!$C$14,Tunisia_ESPRIT!$EH:$EH,Analysis!$C$15)</f>
        <v>0</v>
      </c>
      <c r="F574" s="21">
        <f t="shared" si="95"/>
        <v>1</v>
      </c>
    </row>
    <row r="575" spans="1:12" ht="15.6" hidden="1" outlineLevel="1" x14ac:dyDescent="0.3">
      <c r="A575" s="4" t="s">
        <v>1209</v>
      </c>
      <c r="B575" s="25" t="s">
        <v>320</v>
      </c>
      <c r="D575" s="21">
        <f>COUNTIFS(Tunisia_ESPRIT!$X:$X,Analysis!$B575,Tunisia_ESPRIT!$DZ:$DZ,Analysis!D$31,Tunisia_ESPRIT!$EA:$EA,Analysis!$C$12,Tunisia_ESPRIT!$EB:$EB,Analysis!$C$13,Tunisia_ESPRIT!$EB:$EB,Analysis!$C$14,Tunisia_ESPRIT!$EH:$EH,Analysis!$C$15)</f>
        <v>0</v>
      </c>
      <c r="E575" s="21">
        <f>COUNTIFS(Tunisia_ESPRIT!$X:$X,Analysis!$B575,Tunisia_ESPRIT!$DZ:$DZ,Analysis!E$31,Tunisia_ESPRIT!$EA:$EA,Analysis!$C$12,Tunisia_ESPRIT!$EB:$EB,Analysis!$C$13,Tunisia_ESPRIT!$EB:$EB,Analysis!$C$14,Tunisia_ESPRIT!$EH:$EH,Analysis!$C$15)</f>
        <v>0</v>
      </c>
      <c r="F575" s="21">
        <f t="shared" si="95"/>
        <v>0</v>
      </c>
    </row>
    <row r="576" spans="1:12" ht="15.6" hidden="1" outlineLevel="1" x14ac:dyDescent="0.3">
      <c r="A576" s="25" t="s">
        <v>1207</v>
      </c>
      <c r="B576" s="25" t="s">
        <v>352</v>
      </c>
      <c r="D576" s="21">
        <f>COUNTIFS(Tunisia_ESPRIT!$X:$X,Analysis!$B576,Tunisia_ESPRIT!$DZ:$DZ,Analysis!D$31,Tunisia_ESPRIT!$EA:$EA,Analysis!$C$12,Tunisia_ESPRIT!$EB:$EB,Analysis!$C$13,Tunisia_ESPRIT!$EB:$EB,Analysis!$C$14,Tunisia_ESPRIT!$EH:$EH,Analysis!$C$15)</f>
        <v>2</v>
      </c>
      <c r="E576" s="21">
        <f>COUNTIFS(Tunisia_ESPRIT!$X:$X,Analysis!$B576,Tunisia_ESPRIT!$DZ:$DZ,Analysis!E$31,Tunisia_ESPRIT!$EA:$EA,Analysis!$C$12,Tunisia_ESPRIT!$EB:$EB,Analysis!$C$13,Tunisia_ESPRIT!$EB:$EB,Analysis!$C$14,Tunisia_ESPRIT!$EH:$EH,Analysis!$C$15)</f>
        <v>0</v>
      </c>
      <c r="F576" s="21">
        <f t="shared" si="95"/>
        <v>2</v>
      </c>
    </row>
    <row r="577" spans="1:6" ht="15.6" hidden="1" outlineLevel="1" x14ac:dyDescent="0.3">
      <c r="A577" s="28" t="s">
        <v>323</v>
      </c>
      <c r="B577" s="28" t="s">
        <v>323</v>
      </c>
      <c r="D577" s="21">
        <f>COUNTIFS(Tunisia_ESPRIT!$X:$X,Analysis!$B577,Tunisia_ESPRIT!$DZ:$DZ,Analysis!D$31,Tunisia_ESPRIT!$EA:$EA,Analysis!$C$12,Tunisia_ESPRIT!$EB:$EB,Analysis!$C$13,Tunisia_ESPRIT!$EB:$EB,Analysis!$C$14,Tunisia_ESPRIT!$EH:$EH,Analysis!$C$15)</f>
        <v>10</v>
      </c>
      <c r="E577" s="21">
        <f>COUNTIFS(Tunisia_ESPRIT!$X:$X,Analysis!$B577,Tunisia_ESPRIT!$DZ:$DZ,Analysis!E$31,Tunisia_ESPRIT!$EA:$EA,Analysis!$C$12,Tunisia_ESPRIT!$EB:$EB,Analysis!$C$13,Tunisia_ESPRIT!$EB:$EB,Analysis!$C$14,Tunisia_ESPRIT!$EH:$EH,Analysis!$C$15)</f>
        <v>2</v>
      </c>
      <c r="F577" s="21">
        <f t="shared" si="95"/>
        <v>12</v>
      </c>
    </row>
    <row r="578" spans="1:6" ht="15.6" hidden="1" outlineLevel="1" x14ac:dyDescent="0.3">
      <c r="A578" s="4" t="s">
        <v>1211</v>
      </c>
      <c r="B578" s="28" t="s">
        <v>457</v>
      </c>
      <c r="D578" s="21">
        <f>COUNTIFS(Tunisia_ESPRIT!$X:$X,Analysis!$B578,Tunisia_ESPRIT!$DZ:$DZ,Analysis!D$31,Tunisia_ESPRIT!$EA:$EA,Analysis!$C$12,Tunisia_ESPRIT!$EB:$EB,Analysis!$C$13,Tunisia_ESPRIT!$EB:$EB,Analysis!$C$14,Tunisia_ESPRIT!$EH:$EH,Analysis!$C$15)</f>
        <v>5</v>
      </c>
      <c r="E578" s="21">
        <f>COUNTIFS(Tunisia_ESPRIT!$X:$X,Analysis!$B578,Tunisia_ESPRIT!$DZ:$DZ,Analysis!E$31,Tunisia_ESPRIT!$EA:$EA,Analysis!$C$12,Tunisia_ESPRIT!$EB:$EB,Analysis!$C$13,Tunisia_ESPRIT!$EB:$EB,Analysis!$C$14,Tunisia_ESPRIT!$EH:$EH,Analysis!$C$15)</f>
        <v>1</v>
      </c>
      <c r="F578" s="21">
        <f t="shared" si="95"/>
        <v>6</v>
      </c>
    </row>
    <row r="579" spans="1:6" ht="15.6" hidden="1" outlineLevel="1" x14ac:dyDescent="0.3">
      <c r="A579" s="4" t="s">
        <v>1209</v>
      </c>
      <c r="B579" s="25" t="s">
        <v>364</v>
      </c>
      <c r="D579" s="21">
        <f>COUNTIFS(Tunisia_ESPRIT!$X:$X,Analysis!$B579,Tunisia_ESPRIT!$DZ:$DZ,Analysis!D$31,Tunisia_ESPRIT!$EA:$EA,Analysis!$C$12,Tunisia_ESPRIT!$EB:$EB,Analysis!$C$13,Tunisia_ESPRIT!$EB:$EB,Analysis!$C$14,Tunisia_ESPRIT!$EH:$EH,Analysis!$C$15)</f>
        <v>0</v>
      </c>
      <c r="E579" s="21">
        <f>COUNTIFS(Tunisia_ESPRIT!$X:$X,Analysis!$B579,Tunisia_ESPRIT!$DZ:$DZ,Analysis!E$31,Tunisia_ESPRIT!$EA:$EA,Analysis!$C$12,Tunisia_ESPRIT!$EB:$EB,Analysis!$C$13,Tunisia_ESPRIT!$EB:$EB,Analysis!$C$14,Tunisia_ESPRIT!$EH:$EH,Analysis!$C$15)</f>
        <v>0</v>
      </c>
      <c r="F579" s="21">
        <f t="shared" si="95"/>
        <v>0</v>
      </c>
    </row>
    <row r="580" spans="1:6" ht="15.6" hidden="1" outlineLevel="1" x14ac:dyDescent="0.3">
      <c r="A580" s="4" t="s">
        <v>1162</v>
      </c>
      <c r="B580" s="25" t="s">
        <v>997</v>
      </c>
      <c r="D580" s="21">
        <f>COUNTIFS(Tunisia_ESPRIT!$X:$X,Analysis!$B580,Tunisia_ESPRIT!$DZ:$DZ,Analysis!D$31,Tunisia_ESPRIT!$EA:$EA,Analysis!$C$12,Tunisia_ESPRIT!$EB:$EB,Analysis!$C$13,Tunisia_ESPRIT!$EB:$EB,Analysis!$C$14,Tunisia_ESPRIT!$EH:$EH,Analysis!$C$15)</f>
        <v>1</v>
      </c>
      <c r="E580" s="21">
        <f>COUNTIFS(Tunisia_ESPRIT!$X:$X,Analysis!$B580,Tunisia_ESPRIT!$DZ:$DZ,Analysis!E$31,Tunisia_ESPRIT!$EA:$EA,Analysis!$C$12,Tunisia_ESPRIT!$EB:$EB,Analysis!$C$13,Tunisia_ESPRIT!$EB:$EB,Analysis!$C$14,Tunisia_ESPRIT!$EH:$EH,Analysis!$C$15)</f>
        <v>0</v>
      </c>
      <c r="F580" s="21">
        <f t="shared" si="95"/>
        <v>1</v>
      </c>
    </row>
    <row r="581" spans="1:6" ht="15.6" hidden="1" outlineLevel="1" x14ac:dyDescent="0.3">
      <c r="A581" s="4" t="s">
        <v>435</v>
      </c>
      <c r="B581" s="25" t="s">
        <v>435</v>
      </c>
      <c r="D581" s="21">
        <f>COUNTIFS(Tunisia_ESPRIT!$X:$X,Analysis!$B581,Tunisia_ESPRIT!$DZ:$DZ,Analysis!D$31,Tunisia_ESPRIT!$EA:$EA,Analysis!$C$12,Tunisia_ESPRIT!$EB:$EB,Analysis!$C$13,Tunisia_ESPRIT!$EB:$EB,Analysis!$C$14,Tunisia_ESPRIT!$EH:$EH,Analysis!$C$15)</f>
        <v>7</v>
      </c>
      <c r="E581" s="21">
        <f>COUNTIFS(Tunisia_ESPRIT!$X:$X,Analysis!$B581,Tunisia_ESPRIT!$DZ:$DZ,Analysis!E$31,Tunisia_ESPRIT!$EA:$EA,Analysis!$C$12,Tunisia_ESPRIT!$EB:$EB,Analysis!$C$13,Tunisia_ESPRIT!$EB:$EB,Analysis!$C$14,Tunisia_ESPRIT!$EH:$EH,Analysis!$C$15)</f>
        <v>1</v>
      </c>
      <c r="F581" s="21">
        <f t="shared" si="95"/>
        <v>8</v>
      </c>
    </row>
    <row r="582" spans="1:6" ht="15.6" hidden="1" outlineLevel="1" x14ac:dyDescent="0.3">
      <c r="A582" s="4" t="s">
        <v>1162</v>
      </c>
      <c r="B582" s="25" t="s">
        <v>728</v>
      </c>
      <c r="D582" s="21">
        <f>COUNTIFS(Tunisia_ESPRIT!$X:$X,Analysis!$B582,Tunisia_ESPRIT!$DZ:$DZ,Analysis!D$31,Tunisia_ESPRIT!$EA:$EA,Analysis!$C$12,Tunisia_ESPRIT!$EB:$EB,Analysis!$C$13,Tunisia_ESPRIT!$EB:$EB,Analysis!$C$14,Tunisia_ESPRIT!$EH:$EH,Analysis!$C$15)</f>
        <v>2</v>
      </c>
      <c r="E582" s="21">
        <f>COUNTIFS(Tunisia_ESPRIT!$X:$X,Analysis!$B582,Tunisia_ESPRIT!$DZ:$DZ,Analysis!E$31,Tunisia_ESPRIT!$EA:$EA,Analysis!$C$12,Tunisia_ESPRIT!$EB:$EB,Analysis!$C$13,Tunisia_ESPRIT!$EB:$EB,Analysis!$C$14,Tunisia_ESPRIT!$EH:$EH,Analysis!$C$15)</f>
        <v>0</v>
      </c>
      <c r="F582" s="21">
        <f t="shared" si="95"/>
        <v>2</v>
      </c>
    </row>
    <row r="583" spans="1:6" ht="15.6" hidden="1" outlineLevel="1" x14ac:dyDescent="0.3">
      <c r="A583" s="4" t="s">
        <v>626</v>
      </c>
      <c r="B583" s="25" t="s">
        <v>626</v>
      </c>
      <c r="D583" s="21">
        <f>COUNTIFS(Tunisia_ESPRIT!$X:$X,Analysis!$B583,Tunisia_ESPRIT!$DZ:$DZ,Analysis!D$31,Tunisia_ESPRIT!$EA:$EA,Analysis!$C$12,Tunisia_ESPRIT!$EB:$EB,Analysis!$C$13,Tunisia_ESPRIT!$EB:$EB,Analysis!$C$14,Tunisia_ESPRIT!$EH:$EH,Analysis!$C$15)</f>
        <v>1</v>
      </c>
      <c r="E583" s="21">
        <f>COUNTIFS(Tunisia_ESPRIT!$X:$X,Analysis!$B583,Tunisia_ESPRIT!$DZ:$DZ,Analysis!E$31,Tunisia_ESPRIT!$EA:$EA,Analysis!$C$12,Tunisia_ESPRIT!$EB:$EB,Analysis!$C$13,Tunisia_ESPRIT!$EB:$EB,Analysis!$C$14,Tunisia_ESPRIT!$EH:$EH,Analysis!$C$15)</f>
        <v>2</v>
      </c>
      <c r="F583" s="21">
        <f t="shared" si="95"/>
        <v>3</v>
      </c>
    </row>
    <row r="584" spans="1:6" ht="15.6" hidden="1" outlineLevel="1" x14ac:dyDescent="0.3">
      <c r="A584" s="4" t="s">
        <v>1210</v>
      </c>
      <c r="B584" s="25" t="s">
        <v>453</v>
      </c>
      <c r="D584" s="21">
        <f>COUNTIFS(Tunisia_ESPRIT!$X:$X,Analysis!$B584,Tunisia_ESPRIT!$DZ:$DZ,Analysis!D$31,Tunisia_ESPRIT!$EA:$EA,Analysis!$C$12,Tunisia_ESPRIT!$EB:$EB,Analysis!$C$13,Tunisia_ESPRIT!$EB:$EB,Analysis!$C$14,Tunisia_ESPRIT!$EH:$EH,Analysis!$C$15)</f>
        <v>9</v>
      </c>
      <c r="E584" s="21">
        <f>COUNTIFS(Tunisia_ESPRIT!$X:$X,Analysis!$B584,Tunisia_ESPRIT!$DZ:$DZ,Analysis!E$31,Tunisia_ESPRIT!$EA:$EA,Analysis!$C$12,Tunisia_ESPRIT!$EB:$EB,Analysis!$C$13,Tunisia_ESPRIT!$EB:$EB,Analysis!$C$14,Tunisia_ESPRIT!$EH:$EH,Analysis!$C$15)</f>
        <v>0</v>
      </c>
      <c r="F584" s="21">
        <f t="shared" si="95"/>
        <v>9</v>
      </c>
    </row>
    <row r="585" spans="1:6" ht="15.6" hidden="1" outlineLevel="1" x14ac:dyDescent="0.3">
      <c r="A585" s="4" t="s">
        <v>1207</v>
      </c>
      <c r="B585" s="25" t="s">
        <v>566</v>
      </c>
      <c r="D585" s="21">
        <f>COUNTIFS(Tunisia_ESPRIT!$X:$X,Analysis!$B585,Tunisia_ESPRIT!$DZ:$DZ,Analysis!D$31,Tunisia_ESPRIT!$EA:$EA,Analysis!$C$12,Tunisia_ESPRIT!$EB:$EB,Analysis!$C$13,Tunisia_ESPRIT!$EB:$EB,Analysis!$C$14,Tunisia_ESPRIT!$EH:$EH,Analysis!$C$15)</f>
        <v>2</v>
      </c>
      <c r="E585" s="21">
        <f>COUNTIFS(Tunisia_ESPRIT!$X:$X,Analysis!$B585,Tunisia_ESPRIT!$DZ:$DZ,Analysis!E$31,Tunisia_ESPRIT!$EA:$EA,Analysis!$C$12,Tunisia_ESPRIT!$EB:$EB,Analysis!$C$13,Tunisia_ESPRIT!$EB:$EB,Analysis!$C$14,Tunisia_ESPRIT!$EH:$EH,Analysis!$C$15)</f>
        <v>1</v>
      </c>
      <c r="F585" s="21">
        <f t="shared" si="95"/>
        <v>3</v>
      </c>
    </row>
    <row r="586" spans="1:6" ht="15.6" hidden="1" outlineLevel="1" x14ac:dyDescent="0.3">
      <c r="A586" s="4" t="s">
        <v>1210</v>
      </c>
      <c r="B586" s="25" t="s">
        <v>357</v>
      </c>
      <c r="D586" s="21">
        <f>COUNTIFS(Tunisia_ESPRIT!$X:$X,Analysis!$B586,Tunisia_ESPRIT!$DZ:$DZ,Analysis!D$31,Tunisia_ESPRIT!$EA:$EA,Analysis!$C$12,Tunisia_ESPRIT!$EB:$EB,Analysis!$C$13,Tunisia_ESPRIT!$EB:$EB,Analysis!$C$14,Tunisia_ESPRIT!$EH:$EH,Analysis!$C$15)</f>
        <v>2</v>
      </c>
      <c r="E586" s="21">
        <f>COUNTIFS(Tunisia_ESPRIT!$X:$X,Analysis!$B586,Tunisia_ESPRIT!$DZ:$DZ,Analysis!E$31,Tunisia_ESPRIT!$EA:$EA,Analysis!$C$12,Tunisia_ESPRIT!$EB:$EB,Analysis!$C$13,Tunisia_ESPRIT!$EB:$EB,Analysis!$C$14,Tunisia_ESPRIT!$EH:$EH,Analysis!$C$15)</f>
        <v>0</v>
      </c>
      <c r="F586" s="21">
        <f t="shared" si="95"/>
        <v>2</v>
      </c>
    </row>
    <row r="587" spans="1:6" ht="15.6" hidden="1" outlineLevel="1" x14ac:dyDescent="0.3">
      <c r="A587" s="4" t="s">
        <v>1207</v>
      </c>
      <c r="B587" s="25" t="s">
        <v>274</v>
      </c>
      <c r="D587" s="21">
        <f>COUNTIFS(Tunisia_ESPRIT!$X:$X,Analysis!$B587,Tunisia_ESPRIT!$DZ:$DZ,Analysis!D$31,Tunisia_ESPRIT!$EA:$EA,Analysis!$C$12,Tunisia_ESPRIT!$EB:$EB,Analysis!$C$13,Tunisia_ESPRIT!$EB:$EB,Analysis!$C$14,Tunisia_ESPRIT!$EH:$EH,Analysis!$C$15)</f>
        <v>6</v>
      </c>
      <c r="E587" s="21">
        <f>COUNTIFS(Tunisia_ESPRIT!$X:$X,Analysis!$B587,Tunisia_ESPRIT!$DZ:$DZ,Analysis!E$31,Tunisia_ESPRIT!$EA:$EA,Analysis!$C$12,Tunisia_ESPRIT!$EB:$EB,Analysis!$C$13,Tunisia_ESPRIT!$EB:$EB,Analysis!$C$14,Tunisia_ESPRIT!$EH:$EH,Analysis!$C$15)</f>
        <v>0</v>
      </c>
      <c r="F587" s="21">
        <f t="shared" si="95"/>
        <v>6</v>
      </c>
    </row>
    <row r="588" spans="1:6" ht="15.6" hidden="1" outlineLevel="1" x14ac:dyDescent="0.3">
      <c r="A588" s="4" t="s">
        <v>1207</v>
      </c>
      <c r="B588" s="25" t="s">
        <v>467</v>
      </c>
      <c r="D588" s="21">
        <f>COUNTIFS(Tunisia_ESPRIT!$X:$X,Analysis!$B588,Tunisia_ESPRIT!$DZ:$DZ,Analysis!D$31,Tunisia_ESPRIT!$EA:$EA,Analysis!$C$12,Tunisia_ESPRIT!$EB:$EB,Analysis!$C$13,Tunisia_ESPRIT!$EB:$EB,Analysis!$C$14,Tunisia_ESPRIT!$EH:$EH,Analysis!$C$15)</f>
        <v>1</v>
      </c>
      <c r="E588" s="21">
        <f>COUNTIFS(Tunisia_ESPRIT!$X:$X,Analysis!$B588,Tunisia_ESPRIT!$DZ:$DZ,Analysis!E$31,Tunisia_ESPRIT!$EA:$EA,Analysis!$C$12,Tunisia_ESPRIT!$EB:$EB,Analysis!$C$13,Tunisia_ESPRIT!$EB:$EB,Analysis!$C$14,Tunisia_ESPRIT!$EH:$EH,Analysis!$C$15)</f>
        <v>0</v>
      </c>
      <c r="F588" s="21">
        <f t="shared" si="95"/>
        <v>1</v>
      </c>
    </row>
    <row r="589" spans="1:6" ht="15.6" hidden="1" outlineLevel="1" x14ac:dyDescent="0.3">
      <c r="A589" s="4" t="s">
        <v>1207</v>
      </c>
      <c r="B589" s="25" t="s">
        <v>559</v>
      </c>
      <c r="D589" s="21">
        <f>COUNTIFS(Tunisia_ESPRIT!$X:$X,Analysis!$B589,Tunisia_ESPRIT!$DZ:$DZ,Analysis!D$31,Tunisia_ESPRIT!$EA:$EA,Analysis!$C$12,Tunisia_ESPRIT!$EB:$EB,Analysis!$C$13,Tunisia_ESPRIT!$EB:$EB,Analysis!$C$14,Tunisia_ESPRIT!$EH:$EH,Analysis!$C$15)</f>
        <v>0</v>
      </c>
      <c r="E589" s="21">
        <f>COUNTIFS(Tunisia_ESPRIT!$X:$X,Analysis!$B589,Tunisia_ESPRIT!$DZ:$DZ,Analysis!E$31,Tunisia_ESPRIT!$EA:$EA,Analysis!$C$12,Tunisia_ESPRIT!$EB:$EB,Analysis!$C$13,Tunisia_ESPRIT!$EB:$EB,Analysis!$C$14,Tunisia_ESPRIT!$EH:$EH,Analysis!$C$15)</f>
        <v>0</v>
      </c>
      <c r="F589" s="21">
        <f t="shared" si="95"/>
        <v>0</v>
      </c>
    </row>
    <row r="590" spans="1:6" ht="15.6" hidden="1" outlineLevel="1" x14ac:dyDescent="0.3">
      <c r="A590" s="4" t="s">
        <v>1207</v>
      </c>
      <c r="B590" s="25" t="s">
        <v>343</v>
      </c>
      <c r="D590" s="21">
        <f>COUNTIFS(Tunisia_ESPRIT!$X:$X,Analysis!$B590,Tunisia_ESPRIT!$DZ:$DZ,Analysis!D$31,Tunisia_ESPRIT!$EA:$EA,Analysis!$C$12,Tunisia_ESPRIT!$EB:$EB,Analysis!$C$13,Tunisia_ESPRIT!$EB:$EB,Analysis!$C$14,Tunisia_ESPRIT!$EH:$EH,Analysis!$C$15)</f>
        <v>2</v>
      </c>
      <c r="E590" s="21">
        <f>COUNTIFS(Tunisia_ESPRIT!$X:$X,Analysis!$B590,Tunisia_ESPRIT!$DZ:$DZ,Analysis!E$31,Tunisia_ESPRIT!$EA:$EA,Analysis!$C$12,Tunisia_ESPRIT!$EB:$EB,Analysis!$C$13,Tunisia_ESPRIT!$EB:$EB,Analysis!$C$14,Tunisia_ESPRIT!$EH:$EH,Analysis!$C$15)</f>
        <v>0</v>
      </c>
      <c r="F590" s="21">
        <f t="shared" si="95"/>
        <v>2</v>
      </c>
    </row>
    <row r="591" spans="1:6" ht="15.6" hidden="1" outlineLevel="1" x14ac:dyDescent="0.3">
      <c r="A591" s="4" t="s">
        <v>1207</v>
      </c>
      <c r="B591" s="25" t="s">
        <v>370</v>
      </c>
      <c r="D591" s="21">
        <f>COUNTIFS(Tunisia_ESPRIT!$X:$X,Analysis!$B591,Tunisia_ESPRIT!$DZ:$DZ,Analysis!D$31,Tunisia_ESPRIT!$EA:$EA,Analysis!$C$12,Tunisia_ESPRIT!$EB:$EB,Analysis!$C$13,Tunisia_ESPRIT!$EB:$EB,Analysis!$C$14,Tunisia_ESPRIT!$EH:$EH,Analysis!$C$15)</f>
        <v>2</v>
      </c>
      <c r="E591" s="21">
        <f>COUNTIFS(Tunisia_ESPRIT!$X:$X,Analysis!$B591,Tunisia_ESPRIT!$DZ:$DZ,Analysis!E$31,Tunisia_ESPRIT!$EA:$EA,Analysis!$C$12,Tunisia_ESPRIT!$EB:$EB,Analysis!$C$13,Tunisia_ESPRIT!$EB:$EB,Analysis!$C$14,Tunisia_ESPRIT!$EH:$EH,Analysis!$C$15)</f>
        <v>0</v>
      </c>
      <c r="F591" s="21">
        <f t="shared" si="95"/>
        <v>2</v>
      </c>
    </row>
    <row r="592" spans="1:6" ht="15.6" hidden="1" outlineLevel="1" x14ac:dyDescent="0.3">
      <c r="A592" s="4" t="s">
        <v>1207</v>
      </c>
      <c r="B592" s="25" t="s">
        <v>735</v>
      </c>
      <c r="D592" s="21">
        <f>COUNTIFS(Tunisia_ESPRIT!$X:$X,Analysis!$B592,Tunisia_ESPRIT!$DZ:$DZ,Analysis!D$31,Tunisia_ESPRIT!$EA:$EA,Analysis!$C$12,Tunisia_ESPRIT!$EB:$EB,Analysis!$C$13,Tunisia_ESPRIT!$EB:$EB,Analysis!$C$14,Tunisia_ESPRIT!$EH:$EH,Analysis!$C$15)</f>
        <v>0</v>
      </c>
      <c r="E592" s="21">
        <f>COUNTIFS(Tunisia_ESPRIT!$X:$X,Analysis!$B592,Tunisia_ESPRIT!$DZ:$DZ,Analysis!E$31,Tunisia_ESPRIT!$EA:$EA,Analysis!$C$12,Tunisia_ESPRIT!$EB:$EB,Analysis!$C$13,Tunisia_ESPRIT!$EB:$EB,Analysis!$C$14,Tunisia_ESPRIT!$EH:$EH,Analysis!$C$15)</f>
        <v>0</v>
      </c>
      <c r="F592" s="21">
        <f t="shared" si="95"/>
        <v>0</v>
      </c>
    </row>
    <row r="593" spans="1:6" ht="15.6" hidden="1" outlineLevel="1" x14ac:dyDescent="0.3">
      <c r="A593" s="4" t="s">
        <v>1207</v>
      </c>
      <c r="B593" s="25" t="s">
        <v>517</v>
      </c>
      <c r="D593" s="21">
        <f>COUNTIFS(Tunisia_ESPRIT!$X:$X,Analysis!$B593,Tunisia_ESPRIT!$DZ:$DZ,Analysis!D$31,Tunisia_ESPRIT!$EA:$EA,Analysis!$C$12,Tunisia_ESPRIT!$EB:$EB,Analysis!$C$13,Tunisia_ESPRIT!$EB:$EB,Analysis!$C$14,Tunisia_ESPRIT!$EH:$EH,Analysis!$C$15)</f>
        <v>0</v>
      </c>
      <c r="E593" s="21">
        <f>COUNTIFS(Tunisia_ESPRIT!$X:$X,Analysis!$B593,Tunisia_ESPRIT!$DZ:$DZ,Analysis!E$31,Tunisia_ESPRIT!$EA:$EA,Analysis!$C$12,Tunisia_ESPRIT!$EB:$EB,Analysis!$C$13,Tunisia_ESPRIT!$EB:$EB,Analysis!$C$14,Tunisia_ESPRIT!$EH:$EH,Analysis!$C$15)</f>
        <v>0</v>
      </c>
      <c r="F593" s="21">
        <f t="shared" si="95"/>
        <v>0</v>
      </c>
    </row>
    <row r="594" spans="1:6" ht="15.6" hidden="1" outlineLevel="1" x14ac:dyDescent="0.3">
      <c r="A594" s="4" t="s">
        <v>1207</v>
      </c>
      <c r="B594" s="25" t="s">
        <v>503</v>
      </c>
      <c r="D594" s="21">
        <f>COUNTIFS(Tunisia_ESPRIT!$X:$X,Analysis!$B594,Tunisia_ESPRIT!$DZ:$DZ,Analysis!D$31,Tunisia_ESPRIT!$EA:$EA,Analysis!$C$12,Tunisia_ESPRIT!$EB:$EB,Analysis!$C$13,Tunisia_ESPRIT!$EB:$EB,Analysis!$C$14,Tunisia_ESPRIT!$EH:$EH,Analysis!$C$15)</f>
        <v>0</v>
      </c>
      <c r="E594" s="21">
        <f>COUNTIFS(Tunisia_ESPRIT!$X:$X,Analysis!$B594,Tunisia_ESPRIT!$DZ:$DZ,Analysis!E$31,Tunisia_ESPRIT!$EA:$EA,Analysis!$C$12,Tunisia_ESPRIT!$EB:$EB,Analysis!$C$13,Tunisia_ESPRIT!$EB:$EB,Analysis!$C$14,Tunisia_ESPRIT!$EH:$EH,Analysis!$C$15)</f>
        <v>0</v>
      </c>
      <c r="F594" s="21">
        <f t="shared" si="95"/>
        <v>0</v>
      </c>
    </row>
    <row r="595" spans="1:6" ht="15.6" hidden="1" outlineLevel="1" x14ac:dyDescent="0.3">
      <c r="A595" s="4" t="s">
        <v>1207</v>
      </c>
      <c r="B595" s="25" t="s">
        <v>343</v>
      </c>
      <c r="D595" s="21">
        <f>COUNTIFS(Tunisia_ESPRIT!$X:$X,Analysis!$B595,Tunisia_ESPRIT!$DZ:$DZ,Analysis!D$31,Tunisia_ESPRIT!$EA:$EA,Analysis!$C$12,Tunisia_ESPRIT!$EB:$EB,Analysis!$C$13,Tunisia_ESPRIT!$EB:$EB,Analysis!$C$14,Tunisia_ESPRIT!$EH:$EH,Analysis!$C$15)</f>
        <v>2</v>
      </c>
      <c r="E595" s="21">
        <f>COUNTIFS(Tunisia_ESPRIT!$X:$X,Analysis!$B595,Tunisia_ESPRIT!$DZ:$DZ,Analysis!E$31,Tunisia_ESPRIT!$EA:$EA,Analysis!$C$12,Tunisia_ESPRIT!$EB:$EB,Analysis!$C$13,Tunisia_ESPRIT!$EB:$EB,Analysis!$C$14,Tunisia_ESPRIT!$EH:$EH,Analysis!$C$15)</f>
        <v>0</v>
      </c>
      <c r="F595" s="21">
        <f t="shared" si="95"/>
        <v>2</v>
      </c>
    </row>
    <row r="596" spans="1:6" ht="15.6" hidden="1" outlineLevel="1" x14ac:dyDescent="0.3">
      <c r="A596" s="4" t="s">
        <v>1207</v>
      </c>
      <c r="B596" s="28" t="s">
        <v>707</v>
      </c>
      <c r="D596" s="21">
        <f>COUNTIFS(Tunisia_ESPRIT!$X:$X,Analysis!$B596,Tunisia_ESPRIT!$DZ:$DZ,Analysis!D$31,Tunisia_ESPRIT!$EA:$EA,Analysis!$C$12,Tunisia_ESPRIT!$EB:$EB,Analysis!$C$13,Tunisia_ESPRIT!$EB:$EB,Analysis!$C$14,Tunisia_ESPRIT!$EH:$EH,Analysis!$C$15)</f>
        <v>0</v>
      </c>
      <c r="E596" s="21">
        <f>COUNTIFS(Tunisia_ESPRIT!$X:$X,Analysis!$B596,Tunisia_ESPRIT!$DZ:$DZ,Analysis!E$31,Tunisia_ESPRIT!$EA:$EA,Analysis!$C$12,Tunisia_ESPRIT!$EB:$EB,Analysis!$C$13,Tunisia_ESPRIT!$EB:$EB,Analysis!$C$14,Tunisia_ESPRIT!$EH:$EH,Analysis!$C$15)</f>
        <v>0</v>
      </c>
      <c r="F596" s="21">
        <f t="shared" si="95"/>
        <v>0</v>
      </c>
    </row>
    <row r="597" spans="1:6" ht="15.6" hidden="1" outlineLevel="1" x14ac:dyDescent="0.3">
      <c r="A597" s="4" t="s">
        <v>1207</v>
      </c>
      <c r="B597" s="28" t="s">
        <v>708</v>
      </c>
      <c r="D597" s="21">
        <f>COUNTIFS(Tunisia_ESPRIT!$X:$X,Analysis!$B597,Tunisia_ESPRIT!$DZ:$DZ,Analysis!D$31,Tunisia_ESPRIT!$EA:$EA,Analysis!$C$12,Tunisia_ESPRIT!$EB:$EB,Analysis!$C$13,Tunisia_ESPRIT!$EB:$EB,Analysis!$C$14,Tunisia_ESPRIT!$EH:$EH,Analysis!$C$15)</f>
        <v>13</v>
      </c>
      <c r="E597" s="21">
        <f>COUNTIFS(Tunisia_ESPRIT!$X:$X,Analysis!$B597,Tunisia_ESPRIT!$DZ:$DZ,Analysis!E$31,Tunisia_ESPRIT!$EA:$EA,Analysis!$C$12,Tunisia_ESPRIT!$EB:$EB,Analysis!$C$13,Tunisia_ESPRIT!$EB:$EB,Analysis!$C$14,Tunisia_ESPRIT!$EH:$EH,Analysis!$C$15)</f>
        <v>5</v>
      </c>
      <c r="F597" s="21">
        <f t="shared" si="95"/>
        <v>18</v>
      </c>
    </row>
    <row r="598" spans="1:6" ht="15.6" hidden="1" outlineLevel="1" x14ac:dyDescent="0.3">
      <c r="A598" s="4" t="s">
        <v>1207</v>
      </c>
      <c r="B598" s="28" t="s">
        <v>709</v>
      </c>
      <c r="D598" s="21">
        <f>COUNTIFS(Tunisia_ESPRIT!$X:$X,Analysis!$B598,Tunisia_ESPRIT!$DZ:$DZ,Analysis!D$31,Tunisia_ESPRIT!$EA:$EA,Analysis!$C$12,Tunisia_ESPRIT!$EB:$EB,Analysis!$C$13,Tunisia_ESPRIT!$EB:$EB,Analysis!$C$14,Tunisia_ESPRIT!$EH:$EH,Analysis!$C$15)</f>
        <v>0</v>
      </c>
      <c r="E598" s="21">
        <f>COUNTIFS(Tunisia_ESPRIT!$X:$X,Analysis!$B598,Tunisia_ESPRIT!$DZ:$DZ,Analysis!E$31,Tunisia_ESPRIT!$EA:$EA,Analysis!$C$12,Tunisia_ESPRIT!$EB:$EB,Analysis!$C$13,Tunisia_ESPRIT!$EB:$EB,Analysis!$C$14,Tunisia_ESPRIT!$EH:$EH,Analysis!$C$15)</f>
        <v>0</v>
      </c>
      <c r="F598" s="21">
        <f t="shared" si="95"/>
        <v>0</v>
      </c>
    </row>
    <row r="599" spans="1:6" ht="15.6" hidden="1" outlineLevel="1" x14ac:dyDescent="0.3">
      <c r="A599" s="4" t="s">
        <v>1207</v>
      </c>
      <c r="B599" s="25" t="s">
        <v>580</v>
      </c>
      <c r="D599" s="21">
        <f>COUNTIFS(Tunisia_ESPRIT!$X:$X,Analysis!$B599,Tunisia_ESPRIT!$DZ:$DZ,Analysis!D$31,Tunisia_ESPRIT!$EA:$EA,Analysis!$C$12,Tunisia_ESPRIT!$EB:$EB,Analysis!$C$13,Tunisia_ESPRIT!$EB:$EB,Analysis!$C$14,Tunisia_ESPRIT!$EH:$EH,Analysis!$C$15)</f>
        <v>0</v>
      </c>
      <c r="E599" s="21">
        <f>COUNTIFS(Tunisia_ESPRIT!$X:$X,Analysis!$B599,Tunisia_ESPRIT!$DZ:$DZ,Analysis!E$31,Tunisia_ESPRIT!$EA:$EA,Analysis!$C$12,Tunisia_ESPRIT!$EB:$EB,Analysis!$C$13,Tunisia_ESPRIT!$EB:$EB,Analysis!$C$14,Tunisia_ESPRIT!$EH:$EH,Analysis!$C$15)</f>
        <v>0</v>
      </c>
      <c r="F599" s="21">
        <f t="shared" si="95"/>
        <v>0</v>
      </c>
    </row>
    <row r="600" spans="1:6" ht="15.6" hidden="1" outlineLevel="1" x14ac:dyDescent="0.3">
      <c r="A600" s="4" t="s">
        <v>1207</v>
      </c>
      <c r="B600" s="25" t="s">
        <v>412</v>
      </c>
      <c r="D600" s="21">
        <f>COUNTIFS(Tunisia_ESPRIT!$X:$X,Analysis!$B600,Tunisia_ESPRIT!$DZ:$DZ,Analysis!D$31,Tunisia_ESPRIT!$EA:$EA,Analysis!$C$12,Tunisia_ESPRIT!$EB:$EB,Analysis!$C$13,Tunisia_ESPRIT!$EB:$EB,Analysis!$C$14,Tunisia_ESPRIT!$EH:$EH,Analysis!$C$15)</f>
        <v>0</v>
      </c>
      <c r="E600" s="21">
        <f>COUNTIFS(Tunisia_ESPRIT!$X:$X,Analysis!$B600,Tunisia_ESPRIT!$DZ:$DZ,Analysis!E$31,Tunisia_ESPRIT!$EA:$EA,Analysis!$C$12,Tunisia_ESPRIT!$EB:$EB,Analysis!$C$13,Tunisia_ESPRIT!$EB:$EB,Analysis!$C$14,Tunisia_ESPRIT!$EH:$EH,Analysis!$C$15)</f>
        <v>0</v>
      </c>
      <c r="F600" s="21">
        <f t="shared" si="95"/>
        <v>0</v>
      </c>
    </row>
    <row r="601" spans="1:6" ht="15.6" hidden="1" outlineLevel="1" x14ac:dyDescent="0.3">
      <c r="A601" s="4" t="s">
        <v>1207</v>
      </c>
      <c r="B601" s="25" t="s">
        <v>513</v>
      </c>
      <c r="D601" s="21">
        <f>COUNTIFS(Tunisia_ESPRIT!$X:$X,Analysis!$B601,Tunisia_ESPRIT!$DZ:$DZ,Analysis!D$31,Tunisia_ESPRIT!$EA:$EA,Analysis!$C$12,Tunisia_ESPRIT!$EB:$EB,Analysis!$C$13,Tunisia_ESPRIT!$EB:$EB,Analysis!$C$14,Tunisia_ESPRIT!$EH:$EH,Analysis!$C$15)</f>
        <v>0</v>
      </c>
      <c r="E601" s="21">
        <f>COUNTIFS(Tunisia_ESPRIT!$X:$X,Analysis!$B601,Tunisia_ESPRIT!$DZ:$DZ,Analysis!E$31,Tunisia_ESPRIT!$EA:$EA,Analysis!$C$12,Tunisia_ESPRIT!$EB:$EB,Analysis!$C$13,Tunisia_ESPRIT!$EB:$EB,Analysis!$C$14,Tunisia_ESPRIT!$EH:$EH,Analysis!$C$15)</f>
        <v>0</v>
      </c>
      <c r="F601" s="21">
        <f t="shared" si="95"/>
        <v>0</v>
      </c>
    </row>
    <row r="602" spans="1:6" ht="15.6" hidden="1" outlineLevel="1" x14ac:dyDescent="0.3">
      <c r="A602" s="4" t="s">
        <v>1207</v>
      </c>
      <c r="B602" s="25" t="s">
        <v>608</v>
      </c>
      <c r="D602" s="21">
        <f>COUNTIFS(Tunisia_ESPRIT!$X:$X,Analysis!$B602,Tunisia_ESPRIT!$DZ:$DZ,Analysis!D$31,Tunisia_ESPRIT!$EA:$EA,Analysis!$C$12,Tunisia_ESPRIT!$EB:$EB,Analysis!$C$13,Tunisia_ESPRIT!$EB:$EB,Analysis!$C$14,Tunisia_ESPRIT!$EH:$EH,Analysis!$C$15)</f>
        <v>0</v>
      </c>
      <c r="E602" s="21">
        <f>COUNTIFS(Tunisia_ESPRIT!$X:$X,Analysis!$B602,Tunisia_ESPRIT!$DZ:$DZ,Analysis!E$31,Tunisia_ESPRIT!$EA:$EA,Analysis!$C$12,Tunisia_ESPRIT!$EB:$EB,Analysis!$C$13,Tunisia_ESPRIT!$EB:$EB,Analysis!$C$14,Tunisia_ESPRIT!$EH:$EH,Analysis!$C$15)</f>
        <v>0</v>
      </c>
      <c r="F602" s="21">
        <f t="shared" si="95"/>
        <v>0</v>
      </c>
    </row>
    <row r="603" spans="1:6" ht="15.6" hidden="1" outlineLevel="1" x14ac:dyDescent="0.3">
      <c r="A603" s="4" t="s">
        <v>1207</v>
      </c>
      <c r="B603" s="25" t="s">
        <v>431</v>
      </c>
      <c r="D603" s="21">
        <f>COUNTIFS(Tunisia_ESPRIT!$X:$X,Analysis!$B603,Tunisia_ESPRIT!$DZ:$DZ,Analysis!D$31,Tunisia_ESPRIT!$EA:$EA,Analysis!$C$12,Tunisia_ESPRIT!$EB:$EB,Analysis!$C$13,Tunisia_ESPRIT!$EB:$EB,Analysis!$C$14,Tunisia_ESPRIT!$EH:$EH,Analysis!$C$15)</f>
        <v>0</v>
      </c>
      <c r="E603" s="21">
        <f>COUNTIFS(Tunisia_ESPRIT!$X:$X,Analysis!$B603,Tunisia_ESPRIT!$DZ:$DZ,Analysis!E$31,Tunisia_ESPRIT!$EA:$EA,Analysis!$C$12,Tunisia_ESPRIT!$EB:$EB,Analysis!$C$13,Tunisia_ESPRIT!$EB:$EB,Analysis!$C$14,Tunisia_ESPRIT!$EH:$EH,Analysis!$C$15)</f>
        <v>0</v>
      </c>
      <c r="F603" s="21">
        <f t="shared" si="95"/>
        <v>0</v>
      </c>
    </row>
    <row r="604" spans="1:6" ht="15.6" hidden="1" outlineLevel="1" x14ac:dyDescent="0.3">
      <c r="A604" s="4" t="s">
        <v>1207</v>
      </c>
      <c r="B604" s="25" t="s">
        <v>571</v>
      </c>
      <c r="D604" s="21">
        <f>COUNTIFS(Tunisia_ESPRIT!$X:$X,Analysis!$B604,Tunisia_ESPRIT!$DZ:$DZ,Analysis!D$31,Tunisia_ESPRIT!$EA:$EA,Analysis!$C$12,Tunisia_ESPRIT!$EB:$EB,Analysis!$C$13,Tunisia_ESPRIT!$EB:$EB,Analysis!$C$14,Tunisia_ESPRIT!$EH:$EH,Analysis!$C$15)</f>
        <v>3</v>
      </c>
      <c r="E604" s="21">
        <f>COUNTIFS(Tunisia_ESPRIT!$X:$X,Analysis!$B604,Tunisia_ESPRIT!$DZ:$DZ,Analysis!E$31,Tunisia_ESPRIT!$EA:$EA,Analysis!$C$12,Tunisia_ESPRIT!$EB:$EB,Analysis!$C$13,Tunisia_ESPRIT!$EB:$EB,Analysis!$C$14,Tunisia_ESPRIT!$EH:$EH,Analysis!$C$15)</f>
        <v>0</v>
      </c>
      <c r="F604" s="21">
        <f t="shared" ref="F604:F624" si="96">SUM(D604:E604)</f>
        <v>3</v>
      </c>
    </row>
    <row r="605" spans="1:6" ht="15.6" hidden="1" outlineLevel="1" x14ac:dyDescent="0.3">
      <c r="A605" s="4" t="s">
        <v>1207</v>
      </c>
      <c r="B605" s="25" t="s">
        <v>289</v>
      </c>
      <c r="D605" s="21">
        <f>COUNTIFS(Tunisia_ESPRIT!$X:$X,Analysis!$B605,Tunisia_ESPRIT!$DZ:$DZ,Analysis!D$31,Tunisia_ESPRIT!$EA:$EA,Analysis!$C$12,Tunisia_ESPRIT!$EB:$EB,Analysis!$C$13,Tunisia_ESPRIT!$EB:$EB,Analysis!$C$14,Tunisia_ESPRIT!$EH:$EH,Analysis!$C$15)</f>
        <v>0</v>
      </c>
      <c r="E605" s="21">
        <f>COUNTIFS(Tunisia_ESPRIT!$X:$X,Analysis!$B605,Tunisia_ESPRIT!$DZ:$DZ,Analysis!E$31,Tunisia_ESPRIT!$EA:$EA,Analysis!$C$12,Tunisia_ESPRIT!$EB:$EB,Analysis!$C$13,Tunisia_ESPRIT!$EB:$EB,Analysis!$C$14,Tunisia_ESPRIT!$EH:$EH,Analysis!$C$15)</f>
        <v>1</v>
      </c>
      <c r="F605" s="21">
        <f t="shared" si="96"/>
        <v>1</v>
      </c>
    </row>
    <row r="606" spans="1:6" ht="15.6" hidden="1" outlineLevel="1" x14ac:dyDescent="0.3">
      <c r="A606" s="4" t="s">
        <v>1207</v>
      </c>
      <c r="B606" s="25" t="s">
        <v>447</v>
      </c>
      <c r="D606" s="21">
        <f>COUNTIFS(Tunisia_ESPRIT!$X:$X,Analysis!$B606,Tunisia_ESPRIT!$DZ:$DZ,Analysis!D$31,Tunisia_ESPRIT!$EA:$EA,Analysis!$C$12,Tunisia_ESPRIT!$EB:$EB,Analysis!$C$13,Tunisia_ESPRIT!$EB:$EB,Analysis!$C$14,Tunisia_ESPRIT!$EH:$EH,Analysis!$C$15)</f>
        <v>0</v>
      </c>
      <c r="E606" s="21">
        <f>COUNTIFS(Tunisia_ESPRIT!$X:$X,Analysis!$B606,Tunisia_ESPRIT!$DZ:$DZ,Analysis!E$31,Tunisia_ESPRIT!$EA:$EA,Analysis!$C$12,Tunisia_ESPRIT!$EB:$EB,Analysis!$C$13,Tunisia_ESPRIT!$EB:$EB,Analysis!$C$14,Tunisia_ESPRIT!$EH:$EH,Analysis!$C$15)</f>
        <v>0</v>
      </c>
      <c r="F606" s="21">
        <f t="shared" si="96"/>
        <v>0</v>
      </c>
    </row>
    <row r="607" spans="1:6" ht="15.6" hidden="1" outlineLevel="1" x14ac:dyDescent="0.3">
      <c r="A607" s="4" t="s">
        <v>1207</v>
      </c>
      <c r="B607" s="25" t="s">
        <v>719</v>
      </c>
      <c r="D607" s="21">
        <f>COUNTIFS(Tunisia_ESPRIT!$X:$X,Analysis!$B607,Tunisia_ESPRIT!$DZ:$DZ,Analysis!D$31,Tunisia_ESPRIT!$EA:$EA,Analysis!$C$12,Tunisia_ESPRIT!$EB:$EB,Analysis!$C$13,Tunisia_ESPRIT!$EB:$EB,Analysis!$C$14,Tunisia_ESPRIT!$EH:$EH,Analysis!$C$15)</f>
        <v>0</v>
      </c>
      <c r="E607" s="21">
        <f>COUNTIFS(Tunisia_ESPRIT!$X:$X,Analysis!$B607,Tunisia_ESPRIT!$DZ:$DZ,Analysis!E$31,Tunisia_ESPRIT!$EA:$EA,Analysis!$C$12,Tunisia_ESPRIT!$EB:$EB,Analysis!$C$13,Tunisia_ESPRIT!$EB:$EB,Analysis!$C$14,Tunisia_ESPRIT!$EH:$EH,Analysis!$C$15)</f>
        <v>0</v>
      </c>
      <c r="F607" s="21">
        <f t="shared" si="96"/>
        <v>0</v>
      </c>
    </row>
    <row r="608" spans="1:6" ht="15.6" hidden="1" outlineLevel="1" x14ac:dyDescent="0.3">
      <c r="A608" s="4" t="s">
        <v>1207</v>
      </c>
      <c r="B608" s="25" t="s">
        <v>622</v>
      </c>
      <c r="D608" s="21">
        <f>COUNTIFS(Tunisia_ESPRIT!$X:$X,Analysis!$B608,Tunisia_ESPRIT!$DZ:$DZ,Analysis!D$31,Tunisia_ESPRIT!$EA:$EA,Analysis!$C$12,Tunisia_ESPRIT!$EB:$EB,Analysis!$C$13,Tunisia_ESPRIT!$EB:$EB,Analysis!$C$14,Tunisia_ESPRIT!$EH:$EH,Analysis!$C$15)</f>
        <v>0</v>
      </c>
      <c r="E608" s="21">
        <f>COUNTIFS(Tunisia_ESPRIT!$X:$X,Analysis!$B608,Tunisia_ESPRIT!$DZ:$DZ,Analysis!E$31,Tunisia_ESPRIT!$EA:$EA,Analysis!$C$12,Tunisia_ESPRIT!$EB:$EB,Analysis!$C$13,Tunisia_ESPRIT!$EB:$EB,Analysis!$C$14,Tunisia_ESPRIT!$EH:$EH,Analysis!$C$15)</f>
        <v>0</v>
      </c>
      <c r="F608" s="21">
        <f t="shared" si="96"/>
        <v>0</v>
      </c>
    </row>
    <row r="609" spans="1:6" ht="15.6" hidden="1" outlineLevel="1" x14ac:dyDescent="0.3">
      <c r="A609" s="4" t="s">
        <v>1207</v>
      </c>
      <c r="B609" s="25" t="s">
        <v>599</v>
      </c>
      <c r="D609" s="21">
        <f>COUNTIFS(Tunisia_ESPRIT!$X:$X,Analysis!$B609,Tunisia_ESPRIT!$DZ:$DZ,Analysis!D$31,Tunisia_ESPRIT!$EA:$EA,Analysis!$C$12,Tunisia_ESPRIT!$EB:$EB,Analysis!$C$13,Tunisia_ESPRIT!$EB:$EB,Analysis!$C$14,Tunisia_ESPRIT!$EH:$EH,Analysis!$C$15)</f>
        <v>0</v>
      </c>
      <c r="E609" s="21">
        <f>COUNTIFS(Tunisia_ESPRIT!$X:$X,Analysis!$B609,Tunisia_ESPRIT!$DZ:$DZ,Analysis!E$31,Tunisia_ESPRIT!$EA:$EA,Analysis!$C$12,Tunisia_ESPRIT!$EB:$EB,Analysis!$C$13,Tunisia_ESPRIT!$EB:$EB,Analysis!$C$14,Tunisia_ESPRIT!$EH:$EH,Analysis!$C$15)</f>
        <v>0</v>
      </c>
      <c r="F609" s="21">
        <f t="shared" si="96"/>
        <v>0</v>
      </c>
    </row>
    <row r="610" spans="1:6" ht="15.6" hidden="1" outlineLevel="1" x14ac:dyDescent="0.3">
      <c r="A610" s="4" t="s">
        <v>1207</v>
      </c>
      <c r="B610" s="25" t="s">
        <v>471</v>
      </c>
      <c r="D610" s="21">
        <f>COUNTIFS(Tunisia_ESPRIT!$X:$X,Analysis!$B610,Tunisia_ESPRIT!$DZ:$DZ,Analysis!D$31,Tunisia_ESPRIT!$EA:$EA,Analysis!$C$12,Tunisia_ESPRIT!$EB:$EB,Analysis!$C$13,Tunisia_ESPRIT!$EB:$EB,Analysis!$C$14,Tunisia_ESPRIT!$EH:$EH,Analysis!$C$15)</f>
        <v>0</v>
      </c>
      <c r="E610" s="21">
        <f>COUNTIFS(Tunisia_ESPRIT!$X:$X,Analysis!$B610,Tunisia_ESPRIT!$DZ:$DZ,Analysis!E$31,Tunisia_ESPRIT!$EA:$EA,Analysis!$C$12,Tunisia_ESPRIT!$EB:$EB,Analysis!$C$13,Tunisia_ESPRIT!$EB:$EB,Analysis!$C$14,Tunisia_ESPRIT!$EH:$EH,Analysis!$C$15)</f>
        <v>1</v>
      </c>
      <c r="F610" s="21">
        <f t="shared" si="96"/>
        <v>1</v>
      </c>
    </row>
    <row r="611" spans="1:6" ht="15.6" hidden="1" outlineLevel="1" x14ac:dyDescent="0.3">
      <c r="A611" s="4" t="s">
        <v>1207</v>
      </c>
      <c r="B611" s="25" t="s">
        <v>725</v>
      </c>
      <c r="D611" s="21">
        <f>COUNTIFS(Tunisia_ESPRIT!$X:$X,Analysis!$B611,Tunisia_ESPRIT!$DZ:$DZ,Analysis!D$31,Tunisia_ESPRIT!$EA:$EA,Analysis!$C$12,Tunisia_ESPRIT!$EB:$EB,Analysis!$C$13,Tunisia_ESPRIT!$EB:$EB,Analysis!$C$14,Tunisia_ESPRIT!$EH:$EH,Analysis!$C$15)</f>
        <v>1</v>
      </c>
      <c r="E611" s="21">
        <f>COUNTIFS(Tunisia_ESPRIT!$X:$X,Analysis!$B611,Tunisia_ESPRIT!$DZ:$DZ,Analysis!E$31,Tunisia_ESPRIT!$EA:$EA,Analysis!$C$12,Tunisia_ESPRIT!$EB:$EB,Analysis!$C$13,Tunisia_ESPRIT!$EB:$EB,Analysis!$C$14,Tunisia_ESPRIT!$EH:$EH,Analysis!$C$15)</f>
        <v>0</v>
      </c>
      <c r="F611" s="21">
        <f t="shared" si="96"/>
        <v>1</v>
      </c>
    </row>
    <row r="612" spans="1:6" ht="15.6" hidden="1" outlineLevel="1" x14ac:dyDescent="0.3">
      <c r="A612" s="4" t="s">
        <v>1207</v>
      </c>
      <c r="B612" s="25" t="s">
        <v>507</v>
      </c>
      <c r="D612" s="21">
        <f>COUNTIFS(Tunisia_ESPRIT!$X:$X,Analysis!$B612,Tunisia_ESPRIT!$DZ:$DZ,Analysis!D$31,Tunisia_ESPRIT!$EA:$EA,Analysis!$C$12,Tunisia_ESPRIT!$EB:$EB,Analysis!$C$13,Tunisia_ESPRIT!$EB:$EB,Analysis!$C$14,Tunisia_ESPRIT!$EH:$EH,Analysis!$C$15)</f>
        <v>0</v>
      </c>
      <c r="E612" s="21">
        <f>COUNTIFS(Tunisia_ESPRIT!$X:$X,Analysis!$B612,Tunisia_ESPRIT!$DZ:$DZ,Analysis!E$31,Tunisia_ESPRIT!$EA:$EA,Analysis!$C$12,Tunisia_ESPRIT!$EB:$EB,Analysis!$C$13,Tunisia_ESPRIT!$EB:$EB,Analysis!$C$14,Tunisia_ESPRIT!$EH:$EH,Analysis!$C$15)</f>
        <v>0</v>
      </c>
      <c r="F612" s="21">
        <f t="shared" si="96"/>
        <v>0</v>
      </c>
    </row>
    <row r="613" spans="1:6" ht="15.6" hidden="1" outlineLevel="1" x14ac:dyDescent="0.3">
      <c r="A613" s="4" t="s">
        <v>1207</v>
      </c>
      <c r="B613" s="25" t="s">
        <v>737</v>
      </c>
      <c r="D613" s="21">
        <f>COUNTIFS(Tunisia_ESPRIT!$X:$X,Analysis!$B613,Tunisia_ESPRIT!$DZ:$DZ,Analysis!D$31,Tunisia_ESPRIT!$EA:$EA,Analysis!$C$12,Tunisia_ESPRIT!$EB:$EB,Analysis!$C$13,Tunisia_ESPRIT!$EB:$EB,Analysis!$C$14,Tunisia_ESPRIT!$EH:$EH,Analysis!$C$15)</f>
        <v>0</v>
      </c>
      <c r="E613" s="21">
        <f>COUNTIFS(Tunisia_ESPRIT!$X:$X,Analysis!$B613,Tunisia_ESPRIT!$DZ:$DZ,Analysis!E$31,Tunisia_ESPRIT!$EA:$EA,Analysis!$C$12,Tunisia_ESPRIT!$EB:$EB,Analysis!$C$13,Tunisia_ESPRIT!$EB:$EB,Analysis!$C$14,Tunisia_ESPRIT!$EH:$EH,Analysis!$C$15)</f>
        <v>0</v>
      </c>
      <c r="F613" s="21">
        <f t="shared" si="96"/>
        <v>0</v>
      </c>
    </row>
    <row r="614" spans="1:6" ht="15.6" hidden="1" outlineLevel="1" x14ac:dyDescent="0.3">
      <c r="A614" s="4" t="s">
        <v>1207</v>
      </c>
      <c r="B614" s="25" t="s">
        <v>745</v>
      </c>
      <c r="D614" s="21">
        <f>COUNTIFS(Tunisia_ESPRIT!$X:$X,Analysis!$B614,Tunisia_ESPRIT!$DZ:$DZ,Analysis!D$31,Tunisia_ESPRIT!$EA:$EA,Analysis!$C$12,Tunisia_ESPRIT!$EB:$EB,Analysis!$C$13,Tunisia_ESPRIT!$EB:$EB,Analysis!$C$14,Tunisia_ESPRIT!$EH:$EH,Analysis!$C$15)</f>
        <v>2</v>
      </c>
      <c r="E614" s="21">
        <f>COUNTIFS(Tunisia_ESPRIT!$X:$X,Analysis!$B614,Tunisia_ESPRIT!$DZ:$DZ,Analysis!E$31,Tunisia_ESPRIT!$EA:$EA,Analysis!$C$12,Tunisia_ESPRIT!$EB:$EB,Analysis!$C$13,Tunisia_ESPRIT!$EB:$EB,Analysis!$C$14,Tunisia_ESPRIT!$EH:$EH,Analysis!$C$15)</f>
        <v>0</v>
      </c>
      <c r="F614" s="21">
        <f t="shared" si="96"/>
        <v>2</v>
      </c>
    </row>
    <row r="615" spans="1:6" ht="15.6" hidden="1" outlineLevel="1" x14ac:dyDescent="0.3">
      <c r="A615" s="4" t="s">
        <v>1207</v>
      </c>
      <c r="B615" s="25" t="s">
        <v>752</v>
      </c>
      <c r="D615" s="21">
        <f>COUNTIFS(Tunisia_ESPRIT!$X:$X,Analysis!$B615,Tunisia_ESPRIT!$DZ:$DZ,Analysis!D$31,Tunisia_ESPRIT!$EA:$EA,Analysis!$C$12,Tunisia_ESPRIT!$EB:$EB,Analysis!$C$13,Tunisia_ESPRIT!$EB:$EB,Analysis!$C$14,Tunisia_ESPRIT!$EH:$EH,Analysis!$C$15)</f>
        <v>0</v>
      </c>
      <c r="E615" s="21">
        <f>COUNTIFS(Tunisia_ESPRIT!$X:$X,Analysis!$B615,Tunisia_ESPRIT!$DZ:$DZ,Analysis!E$31,Tunisia_ESPRIT!$EA:$EA,Analysis!$C$12,Tunisia_ESPRIT!$EB:$EB,Analysis!$C$13,Tunisia_ESPRIT!$EB:$EB,Analysis!$C$14,Tunisia_ESPRIT!$EH:$EH,Analysis!$C$15)</f>
        <v>0</v>
      </c>
      <c r="F615" s="21">
        <f t="shared" si="96"/>
        <v>0</v>
      </c>
    </row>
    <row r="616" spans="1:6" ht="15.6" hidden="1" outlineLevel="1" x14ac:dyDescent="0.3">
      <c r="A616" s="4" t="s">
        <v>1207</v>
      </c>
      <c r="B616" s="25" t="s">
        <v>755</v>
      </c>
      <c r="D616" s="21">
        <f>COUNTIFS(Tunisia_ESPRIT!$X:$X,Analysis!$B616,Tunisia_ESPRIT!$DZ:$DZ,Analysis!D$31,Tunisia_ESPRIT!$EA:$EA,Analysis!$C$12,Tunisia_ESPRIT!$EB:$EB,Analysis!$C$13,Tunisia_ESPRIT!$EB:$EB,Analysis!$C$14,Tunisia_ESPRIT!$EH:$EH,Analysis!$C$15)</f>
        <v>0</v>
      </c>
      <c r="E616" s="21">
        <f>COUNTIFS(Tunisia_ESPRIT!$X:$X,Analysis!$B616,Tunisia_ESPRIT!$DZ:$DZ,Analysis!E$31,Tunisia_ESPRIT!$EA:$EA,Analysis!$C$12,Tunisia_ESPRIT!$EB:$EB,Analysis!$C$13,Tunisia_ESPRIT!$EB:$EB,Analysis!$C$14,Tunisia_ESPRIT!$EH:$EH,Analysis!$C$15)</f>
        <v>0</v>
      </c>
      <c r="F616" s="21">
        <f t="shared" si="96"/>
        <v>0</v>
      </c>
    </row>
    <row r="617" spans="1:6" ht="15.6" hidden="1" outlineLevel="1" x14ac:dyDescent="0.3">
      <c r="A617" s="4" t="s">
        <v>1207</v>
      </c>
      <c r="B617" s="25" t="s">
        <v>636</v>
      </c>
      <c r="D617" s="21">
        <f>COUNTIFS(Tunisia_ESPRIT!$X:$X,Analysis!$B617,Tunisia_ESPRIT!$DZ:$DZ,Analysis!D$31,Tunisia_ESPRIT!$EA:$EA,Analysis!$C$12,Tunisia_ESPRIT!$EB:$EB,Analysis!$C$13,Tunisia_ESPRIT!$EB:$EB,Analysis!$C$14,Tunisia_ESPRIT!$EH:$EH,Analysis!$C$15)</f>
        <v>0</v>
      </c>
      <c r="E617" s="21">
        <f>COUNTIFS(Tunisia_ESPRIT!$X:$X,Analysis!$B617,Tunisia_ESPRIT!$DZ:$DZ,Analysis!E$31,Tunisia_ESPRIT!$EA:$EA,Analysis!$C$12,Tunisia_ESPRIT!$EB:$EB,Analysis!$C$13,Tunisia_ESPRIT!$EB:$EB,Analysis!$C$14,Tunisia_ESPRIT!$EH:$EH,Analysis!$C$15)</f>
        <v>0</v>
      </c>
      <c r="F617" s="21">
        <f t="shared" si="96"/>
        <v>0</v>
      </c>
    </row>
    <row r="618" spans="1:6" ht="15.6" hidden="1" outlineLevel="1" x14ac:dyDescent="0.3">
      <c r="A618" s="4" t="s">
        <v>1207</v>
      </c>
      <c r="B618" s="25" t="s">
        <v>759</v>
      </c>
      <c r="D618" s="21">
        <f>COUNTIFS(Tunisia_ESPRIT!$X:$X,Analysis!$B618,Tunisia_ESPRIT!$DZ:$DZ,Analysis!D$31,Tunisia_ESPRIT!$EA:$EA,Analysis!$C$12,Tunisia_ESPRIT!$EB:$EB,Analysis!$C$13,Tunisia_ESPRIT!$EB:$EB,Analysis!$C$14,Tunisia_ESPRIT!$EH:$EH,Analysis!$C$15)</f>
        <v>0</v>
      </c>
      <c r="E618" s="21">
        <f>COUNTIFS(Tunisia_ESPRIT!$X:$X,Analysis!$B618,Tunisia_ESPRIT!$DZ:$DZ,Analysis!E$31,Tunisia_ESPRIT!$EA:$EA,Analysis!$C$12,Tunisia_ESPRIT!$EB:$EB,Analysis!$C$13,Tunisia_ESPRIT!$EB:$EB,Analysis!$C$14,Tunisia_ESPRIT!$EH:$EH,Analysis!$C$15)</f>
        <v>0</v>
      </c>
      <c r="F618" s="21">
        <f t="shared" si="96"/>
        <v>0</v>
      </c>
    </row>
    <row r="619" spans="1:6" ht="15.6" hidden="1" outlineLevel="1" x14ac:dyDescent="0.3">
      <c r="A619" s="4" t="s">
        <v>1207</v>
      </c>
      <c r="B619" s="25" t="s">
        <v>569</v>
      </c>
      <c r="D619" s="21">
        <f>COUNTIFS(Tunisia_ESPRIT!$X:$X,Analysis!$B619,Tunisia_ESPRIT!$DZ:$DZ,Analysis!D$31,Tunisia_ESPRIT!$EA:$EA,Analysis!$C$12,Tunisia_ESPRIT!$EB:$EB,Analysis!$C$13,Tunisia_ESPRIT!$EB:$EB,Analysis!$C$14,Tunisia_ESPRIT!$EH:$EH,Analysis!$C$15)</f>
        <v>0</v>
      </c>
      <c r="E619" s="21">
        <f>COUNTIFS(Tunisia_ESPRIT!$X:$X,Analysis!$B619,Tunisia_ESPRIT!$DZ:$DZ,Analysis!E$31,Tunisia_ESPRIT!$EA:$EA,Analysis!$C$12,Tunisia_ESPRIT!$EB:$EB,Analysis!$C$13,Tunisia_ESPRIT!$EB:$EB,Analysis!$C$14,Tunisia_ESPRIT!$EH:$EH,Analysis!$C$15)</f>
        <v>0</v>
      </c>
      <c r="F619" s="21">
        <f t="shared" si="96"/>
        <v>0</v>
      </c>
    </row>
    <row r="620" spans="1:6" ht="15.6" hidden="1" outlineLevel="1" x14ac:dyDescent="0.3">
      <c r="A620" s="4" t="s">
        <v>1207</v>
      </c>
      <c r="B620" s="25" t="s">
        <v>421</v>
      </c>
      <c r="D620" s="21">
        <f>COUNTIFS(Tunisia_ESPRIT!$X:$X,Analysis!$B620,Tunisia_ESPRIT!$DZ:$DZ,Analysis!D$31,Tunisia_ESPRIT!$EA:$EA,Analysis!$C$12,Tunisia_ESPRIT!$EB:$EB,Analysis!$C$13,Tunisia_ESPRIT!$EB:$EB,Analysis!$C$14,Tunisia_ESPRIT!$EH:$EH,Analysis!$C$15)</f>
        <v>0</v>
      </c>
      <c r="E620" s="21">
        <f>COUNTIFS(Tunisia_ESPRIT!$X:$X,Analysis!$B620,Tunisia_ESPRIT!$DZ:$DZ,Analysis!E$31,Tunisia_ESPRIT!$EA:$EA,Analysis!$C$12,Tunisia_ESPRIT!$EB:$EB,Analysis!$C$13,Tunisia_ESPRIT!$EB:$EB,Analysis!$C$14,Tunisia_ESPRIT!$EH:$EH,Analysis!$C$15)</f>
        <v>0</v>
      </c>
      <c r="F620" s="21">
        <f t="shared" si="96"/>
        <v>0</v>
      </c>
    </row>
    <row r="621" spans="1:6" ht="15.6" hidden="1" outlineLevel="1" x14ac:dyDescent="0.3">
      <c r="A621" s="4" t="s">
        <v>1207</v>
      </c>
      <c r="B621" s="25" t="s">
        <v>551</v>
      </c>
      <c r="D621" s="21">
        <f>COUNTIFS(Tunisia_ESPRIT!$X:$X,Analysis!$B621,Tunisia_ESPRIT!$DZ:$DZ,Analysis!D$31,Tunisia_ESPRIT!$EA:$EA,Analysis!$C$12,Tunisia_ESPRIT!$EB:$EB,Analysis!$C$13,Tunisia_ESPRIT!$EB:$EB,Analysis!$C$14,Tunisia_ESPRIT!$EH:$EH,Analysis!$C$15)</f>
        <v>2</v>
      </c>
      <c r="E621" s="21">
        <f>COUNTIFS(Tunisia_ESPRIT!$X:$X,Analysis!$B621,Tunisia_ESPRIT!$DZ:$DZ,Analysis!E$31,Tunisia_ESPRIT!$EA:$EA,Analysis!$C$12,Tunisia_ESPRIT!$EB:$EB,Analysis!$C$13,Tunisia_ESPRIT!$EB:$EB,Analysis!$C$14,Tunisia_ESPRIT!$EH:$EH,Analysis!$C$15)</f>
        <v>1</v>
      </c>
      <c r="F621" s="21">
        <f t="shared" si="96"/>
        <v>3</v>
      </c>
    </row>
    <row r="622" spans="1:6" ht="15.6" hidden="1" outlineLevel="1" x14ac:dyDescent="0.3">
      <c r="A622" s="4" t="s">
        <v>1207</v>
      </c>
      <c r="B622" s="25" t="s">
        <v>545</v>
      </c>
      <c r="D622" s="21">
        <f>COUNTIFS(Tunisia_ESPRIT!$X:$X,Analysis!$B622,Tunisia_ESPRIT!$DZ:$DZ,Analysis!D$31,Tunisia_ESPRIT!$EA:$EA,Analysis!$C$12,Tunisia_ESPRIT!$EB:$EB,Analysis!$C$13,Tunisia_ESPRIT!$EB:$EB,Analysis!$C$14,Tunisia_ESPRIT!$EH:$EH,Analysis!$C$15)</f>
        <v>0</v>
      </c>
      <c r="E622" s="21">
        <f>COUNTIFS(Tunisia_ESPRIT!$X:$X,Analysis!$B622,Tunisia_ESPRIT!$DZ:$DZ,Analysis!E$31,Tunisia_ESPRIT!$EA:$EA,Analysis!$C$12,Tunisia_ESPRIT!$EB:$EB,Analysis!$C$13,Tunisia_ESPRIT!$EB:$EB,Analysis!$C$14,Tunisia_ESPRIT!$EH:$EH,Analysis!$C$15)</f>
        <v>0</v>
      </c>
      <c r="F622" s="21">
        <f t="shared" si="96"/>
        <v>0</v>
      </c>
    </row>
    <row r="623" spans="1:6" ht="15.6" hidden="1" outlineLevel="1" x14ac:dyDescent="0.3">
      <c r="A623" s="4" t="s">
        <v>1207</v>
      </c>
      <c r="B623" s="25" t="s">
        <v>970</v>
      </c>
      <c r="D623" s="21">
        <f>COUNTIFS(Tunisia_ESPRIT!$X:$X,Analysis!$B623,Tunisia_ESPRIT!$DZ:$DZ,Analysis!D$31,Tunisia_ESPRIT!$EA:$EA,Analysis!$C$12,Tunisia_ESPRIT!$EB:$EB,Analysis!$C$13,Tunisia_ESPRIT!$EB:$EB,Analysis!$C$14,Tunisia_ESPRIT!$EH:$EH,Analysis!$C$15)</f>
        <v>0</v>
      </c>
      <c r="E623" s="21">
        <f>COUNTIFS(Tunisia_ESPRIT!$X:$X,Analysis!$B623,Tunisia_ESPRIT!$DZ:$DZ,Analysis!E$31,Tunisia_ESPRIT!$EA:$EA,Analysis!$C$12,Tunisia_ESPRIT!$EB:$EB,Analysis!$C$13,Tunisia_ESPRIT!$EB:$EB,Analysis!$C$14,Tunisia_ESPRIT!$EH:$EH,Analysis!$C$15)</f>
        <v>0</v>
      </c>
      <c r="F623" s="21">
        <f t="shared" si="96"/>
        <v>0</v>
      </c>
    </row>
    <row r="624" spans="1:6" ht="15.6" hidden="1" outlineLevel="1" x14ac:dyDescent="0.3">
      <c r="A624" s="4" t="s">
        <v>1207</v>
      </c>
      <c r="B624" s="25" t="s">
        <v>526</v>
      </c>
      <c r="D624" s="21">
        <f>COUNTIFS(Tunisia_ESPRIT!$X:$X,Analysis!$B624,Tunisia_ESPRIT!$DZ:$DZ,Analysis!D$31,Tunisia_ESPRIT!$EA:$EA,Analysis!$C$12,Tunisia_ESPRIT!$EB:$EB,Analysis!$C$13,Tunisia_ESPRIT!$EB:$EB,Analysis!$C$14,Tunisia_ESPRIT!$EH:$EH,Analysis!$C$15)</f>
        <v>0</v>
      </c>
      <c r="E624" s="21">
        <f>COUNTIFS(Tunisia_ESPRIT!$X:$X,Analysis!$B624,Tunisia_ESPRIT!$DZ:$DZ,Analysis!E$31,Tunisia_ESPRIT!$EA:$EA,Analysis!$C$12,Tunisia_ESPRIT!$EB:$EB,Analysis!$C$13,Tunisia_ESPRIT!$EB:$EB,Analysis!$C$14,Tunisia_ESPRIT!$EH:$EH,Analysis!$C$15)</f>
        <v>0</v>
      </c>
      <c r="F624" s="21">
        <f t="shared" si="96"/>
        <v>0</v>
      </c>
    </row>
    <row r="625" spans="1:10" hidden="1" outlineLevel="1" x14ac:dyDescent="0.3"/>
    <row r="626" spans="1:10" hidden="1" outlineLevel="1" x14ac:dyDescent="0.3"/>
    <row r="627" spans="1:10" hidden="1" outlineLevel="1" x14ac:dyDescent="0.3">
      <c r="H627" s="67" t="s">
        <v>679</v>
      </c>
      <c r="J627" s="69"/>
    </row>
    <row r="628" spans="1:10" ht="15.6" hidden="1" outlineLevel="1" x14ac:dyDescent="0.3">
      <c r="A628" s="4" t="s">
        <v>1209</v>
      </c>
      <c r="B628" s="25" t="s">
        <v>304</v>
      </c>
      <c r="H628" s="21" t="e">
        <f>COUNTIFS(#REF!,Analysis!$B628,#REF!,Analysis!$C$12,#REF!,Analysis!$C$13,#REF!,Analysis!$C$14,#REF!,Analysis!$C$15)</f>
        <v>#REF!</v>
      </c>
      <c r="J628" s="7"/>
    </row>
    <row r="629" spans="1:10" ht="15.6" hidden="1" outlineLevel="1" x14ac:dyDescent="0.3">
      <c r="A629" s="4" t="s">
        <v>1209</v>
      </c>
      <c r="B629" s="25" t="s">
        <v>312</v>
      </c>
      <c r="H629" s="21" t="e">
        <f>COUNTIFS(#REF!,Analysis!$B629,#REF!,Analysis!$C$12,#REF!,Analysis!$C$13,#REF!,Analysis!$C$14,#REF!,Analysis!$C$15)</f>
        <v>#REF!</v>
      </c>
      <c r="J629" s="7"/>
    </row>
    <row r="630" spans="1:10" ht="15.6" hidden="1" outlineLevel="1" x14ac:dyDescent="0.3">
      <c r="A630" s="4" t="s">
        <v>1209</v>
      </c>
      <c r="B630" s="25" t="s">
        <v>320</v>
      </c>
      <c r="H630" s="21" t="e">
        <f>COUNTIFS(#REF!,Analysis!$B630,#REF!,Analysis!$C$12,#REF!,Analysis!$C$13,#REF!,Analysis!$C$14,#REF!,Analysis!$C$15)</f>
        <v>#REF!</v>
      </c>
      <c r="J630" s="7"/>
    </row>
    <row r="631" spans="1:10" ht="15.6" hidden="1" outlineLevel="1" x14ac:dyDescent="0.3">
      <c r="A631" s="4" t="s">
        <v>1211</v>
      </c>
      <c r="B631" s="28" t="s">
        <v>457</v>
      </c>
      <c r="H631" s="21" t="e">
        <f>COUNTIFS(#REF!,Analysis!$B631,#REF!,Analysis!$C$12,#REF!,Analysis!$C$13,#REF!,Analysis!$C$14,#REF!,Analysis!$C$15)</f>
        <v>#REF!</v>
      </c>
      <c r="J631" s="7"/>
    </row>
    <row r="632" spans="1:10" ht="15.6" hidden="1" outlineLevel="1" x14ac:dyDescent="0.3">
      <c r="A632" s="4" t="s">
        <v>1207</v>
      </c>
      <c r="B632" s="25" t="s">
        <v>571</v>
      </c>
      <c r="H632" s="21" t="e">
        <f>COUNTIFS(#REF!,Analysis!$B632,#REF!,Analysis!$C$12,#REF!,Analysis!$C$13,#REF!,Analysis!$C$14,#REF!,Analysis!$C$15)</f>
        <v>#REF!</v>
      </c>
      <c r="J632" s="7"/>
    </row>
    <row r="633" spans="1:10" ht="15.6" hidden="1" outlineLevel="1" x14ac:dyDescent="0.3">
      <c r="A633" s="4" t="s">
        <v>1207</v>
      </c>
      <c r="B633" s="25" t="s">
        <v>650</v>
      </c>
      <c r="H633" s="21" t="e">
        <f>COUNTIFS(#REF!,Analysis!$B633,#REF!,Analysis!$C$12,#REF!,Analysis!$C$13,#REF!,Analysis!$C$14,#REF!,Analysis!$C$15)</f>
        <v>#REF!</v>
      </c>
      <c r="J633" s="7"/>
    </row>
    <row r="634" spans="1:10" ht="15.6" hidden="1" outlineLevel="1" x14ac:dyDescent="0.3">
      <c r="B634" s="22" t="s">
        <v>686</v>
      </c>
      <c r="H634" s="23" t="e">
        <f>SUM(H628:H633)</f>
        <v>#REF!</v>
      </c>
      <c r="J634" s="6"/>
    </row>
    <row r="635" spans="1:10" hidden="1" outlineLevel="1" x14ac:dyDescent="0.3"/>
    <row r="636" spans="1:10" hidden="1" outlineLevel="1" x14ac:dyDescent="0.3"/>
    <row r="637" spans="1:10" hidden="1" outlineLevel="1" x14ac:dyDescent="0.3">
      <c r="J637" s="67" t="s">
        <v>678</v>
      </c>
    </row>
    <row r="638" spans="1:10" ht="15.6" hidden="1" outlineLevel="1" x14ac:dyDescent="0.3">
      <c r="A638" s="4" t="s">
        <v>626</v>
      </c>
      <c r="B638" s="25" t="s">
        <v>626</v>
      </c>
      <c r="J638" s="21" t="e">
        <f>COUNTIFS(#REF!,Analysis!$B638,#REF!,Analysis!$C$12,#REF!,Analysis!$C$13,#REF!,Analysis!$C$14,#REF!,Analysis!$C$15)</f>
        <v>#REF!</v>
      </c>
    </row>
    <row r="639" spans="1:10" ht="15.6" hidden="1" outlineLevel="1" x14ac:dyDescent="0.3">
      <c r="A639" s="4" t="s">
        <v>343</v>
      </c>
      <c r="B639" s="25" t="s">
        <v>343</v>
      </c>
      <c r="J639" s="21" t="e">
        <f>COUNTIFS(#REF!,Analysis!$B639,#REF!,Analysis!$C$12,#REF!,Analysis!$C$13,#REF!,Analysis!$C$14,#REF!,Analysis!$C$15)</f>
        <v>#REF!</v>
      </c>
    </row>
    <row r="640" spans="1:10" ht="15.6" hidden="1" outlineLevel="1" x14ac:dyDescent="0.3">
      <c r="A640" s="4" t="s">
        <v>343</v>
      </c>
      <c r="B640" s="25" t="s">
        <v>343</v>
      </c>
      <c r="J640" s="21" t="e">
        <f>COUNTIFS(#REF!,Analysis!$B640,#REF!,Analysis!$C$12,#REF!,Analysis!$C$13,#REF!,Analysis!$C$14,#REF!,Analysis!$C$15)</f>
        <v>#REF!</v>
      </c>
    </row>
    <row r="641" spans="1:10" ht="15.6" hidden="1" outlineLevel="1" x14ac:dyDescent="0.3">
      <c r="A641" s="4" t="s">
        <v>622</v>
      </c>
      <c r="B641" s="25" t="s">
        <v>622</v>
      </c>
      <c r="J641" s="21" t="e">
        <f>COUNTIFS(#REF!,Analysis!$B641,#REF!,Analysis!$C$12,#REF!,Analysis!$C$13,#REF!,Analysis!$C$14,#REF!,Analysis!$C$15)</f>
        <v>#REF!</v>
      </c>
    </row>
    <row r="642" spans="1:10" ht="15.6" hidden="1" outlineLevel="1" x14ac:dyDescent="0.3">
      <c r="A642" s="4" t="s">
        <v>629</v>
      </c>
      <c r="B642" s="25" t="s">
        <v>629</v>
      </c>
      <c r="J642" s="21" t="e">
        <f>COUNTIFS(#REF!,Analysis!$B642,#REF!,Analysis!$C$12,#REF!,Analysis!$C$13,#REF!,Analysis!$C$14,#REF!,Analysis!$C$15)</f>
        <v>#REF!</v>
      </c>
    </row>
    <row r="643" spans="1:10" ht="15.6" hidden="1" outlineLevel="1" x14ac:dyDescent="0.3">
      <c r="A643" s="4" t="s">
        <v>1207</v>
      </c>
      <c r="B643" s="25" t="s">
        <v>352</v>
      </c>
      <c r="J643" s="21" t="e">
        <f>COUNTIFS(#REF!,Analysis!$B643,#REF!,Analysis!$C$12,#REF!,Analysis!$C$13,#REF!,Analysis!$C$14,#REF!,Analysis!$C$15)</f>
        <v>#REF!</v>
      </c>
    </row>
    <row r="644" spans="1:10" ht="15.6" hidden="1" outlineLevel="1" x14ac:dyDescent="0.3">
      <c r="A644" s="4" t="s">
        <v>274</v>
      </c>
      <c r="B644" s="25" t="s">
        <v>274</v>
      </c>
      <c r="J644" s="21" t="e">
        <f>COUNTIFS(#REF!,Analysis!$B644,#REF!,Analysis!$C$12,#REF!,Analysis!$C$13,#REF!,Analysis!$C$14,#REF!,Analysis!$C$15)</f>
        <v>#REF!</v>
      </c>
    </row>
    <row r="645" spans="1:10" ht="15.6" hidden="1" outlineLevel="1" x14ac:dyDescent="0.3">
      <c r="A645" s="4" t="s">
        <v>608</v>
      </c>
      <c r="B645" s="25" t="s">
        <v>608</v>
      </c>
      <c r="J645" s="21" t="e">
        <f>COUNTIFS(#REF!,Analysis!$B645,#REF!,Analysis!$C$12,#REF!,Analysis!$C$13,#REF!,Analysis!$C$14,#REF!,Analysis!$C$15)</f>
        <v>#REF!</v>
      </c>
    </row>
    <row r="646" spans="1:10" ht="15.6" hidden="1" outlineLevel="1" x14ac:dyDescent="0.3">
      <c r="A646" s="4" t="s">
        <v>304</v>
      </c>
      <c r="B646" s="25" t="s">
        <v>304</v>
      </c>
      <c r="J646" s="21" t="e">
        <f>COUNTIFS(#REF!,Analysis!$B646,#REF!,Analysis!$C$12,#REF!,Analysis!$C$13,#REF!,Analysis!$C$14,#REF!,Analysis!$C$15)</f>
        <v>#REF!</v>
      </c>
    </row>
    <row r="647" spans="1:10" ht="15.6" hidden="1" outlineLevel="1" x14ac:dyDescent="0.3">
      <c r="A647" s="4" t="s">
        <v>542</v>
      </c>
      <c r="B647" s="25" t="s">
        <v>542</v>
      </c>
      <c r="J647" s="21" t="e">
        <f>COUNTIFS(#REF!,Analysis!$B647,#REF!,Analysis!$C$12,#REF!,Analysis!$C$13,#REF!,Analysis!$C$14,#REF!,Analysis!$C$15)</f>
        <v>#REF!</v>
      </c>
    </row>
    <row r="648" spans="1:10" ht="15.6" hidden="1" outlineLevel="1" x14ac:dyDescent="0.3">
      <c r="A648" s="4" t="s">
        <v>323</v>
      </c>
      <c r="B648" s="28" t="s">
        <v>323</v>
      </c>
      <c r="J648" s="21" t="e">
        <f>COUNTIFS(#REF!,Analysis!$B648,#REF!,Analysis!$C$12,#REF!,Analysis!$C$13,#REF!,Analysis!$C$14,#REF!,Analysis!$C$15)</f>
        <v>#REF!</v>
      </c>
    </row>
    <row r="649" spans="1:10" ht="15.6" hidden="1" outlineLevel="1" x14ac:dyDescent="0.3">
      <c r="A649" s="4" t="s">
        <v>364</v>
      </c>
      <c r="B649" s="25" t="s">
        <v>364</v>
      </c>
      <c r="J649" s="21" t="e">
        <f>COUNTIFS(#REF!,Analysis!$B649,#REF!,Analysis!$C$12,#REF!,Analysis!$C$13,#REF!,Analysis!$C$14,#REF!,Analysis!$C$15)</f>
        <v>#REF!</v>
      </c>
    </row>
    <row r="650" spans="1:10" ht="15.6" hidden="1" outlineLevel="1" x14ac:dyDescent="0.3">
      <c r="A650" s="4" t="s">
        <v>357</v>
      </c>
      <c r="B650" s="25" t="s">
        <v>357</v>
      </c>
      <c r="J650" s="21" t="e">
        <f>COUNTIFS(#REF!,Analysis!$B650,#REF!,Analysis!$C$12,#REF!,Analysis!$C$13,#REF!,Analysis!$C$14,#REF!,Analysis!$C$15)</f>
        <v>#REF!</v>
      </c>
    </row>
    <row r="651" spans="1:10" ht="15.6" hidden="1" outlineLevel="1" x14ac:dyDescent="0.3">
      <c r="A651" s="4" t="s">
        <v>599</v>
      </c>
      <c r="B651" s="25" t="s">
        <v>599</v>
      </c>
      <c r="J651" s="21" t="e">
        <f>COUNTIFS(#REF!,Analysis!$B651,#REF!,Analysis!$C$12,#REF!,Analysis!$C$13,#REF!,Analysis!$C$14,#REF!,Analysis!$C$15)</f>
        <v>#REF!</v>
      </c>
    </row>
    <row r="652" spans="1:10" ht="15.6" hidden="1" outlineLevel="1" x14ac:dyDescent="0.3">
      <c r="A652" s="4" t="s">
        <v>471</v>
      </c>
      <c r="B652" s="25" t="s">
        <v>471</v>
      </c>
      <c r="J652" s="21" t="e">
        <f>COUNTIFS(#REF!,Analysis!$B652,#REF!,Analysis!$C$12,#REF!,Analysis!$C$13,#REF!,Analysis!$C$14,#REF!,Analysis!$C$15)</f>
        <v>#REF!</v>
      </c>
    </row>
    <row r="653" spans="1:10" ht="15.6" hidden="1" outlineLevel="1" x14ac:dyDescent="0.3">
      <c r="A653" s="4" t="s">
        <v>636</v>
      </c>
      <c r="B653" s="25" t="s">
        <v>636</v>
      </c>
      <c r="J653" s="21" t="e">
        <f>COUNTIFS(#REF!,Analysis!$B653,#REF!,Analysis!$C$12,#REF!,Analysis!$C$13,#REF!,Analysis!$C$14,#REF!,Analysis!$C$15)</f>
        <v>#REF!</v>
      </c>
    </row>
    <row r="654" spans="1:10" ht="15.6" hidden="1" outlineLevel="1" x14ac:dyDescent="0.3">
      <c r="A654" s="4" t="s">
        <v>545</v>
      </c>
      <c r="B654" s="25" t="s">
        <v>545</v>
      </c>
      <c r="J654" s="21" t="e">
        <f>COUNTIFS(#REF!,Analysis!$B654,#REF!,Analysis!$C$12,#REF!,Analysis!$C$13,#REF!,Analysis!$C$14,#REF!,Analysis!$C$15)</f>
        <v>#REF!</v>
      </c>
    </row>
    <row r="655" spans="1:10" ht="15.6" hidden="1" outlineLevel="1" x14ac:dyDescent="0.3">
      <c r="A655" s="4" t="s">
        <v>715</v>
      </c>
      <c r="B655" s="25" t="s">
        <v>715</v>
      </c>
      <c r="J655" s="21" t="e">
        <f>COUNTIFS(#REF!,Analysis!$B655,#REF!,Analysis!$C$12,#REF!,Analysis!$C$13,#REF!,Analysis!$C$14,#REF!,Analysis!$C$15)</f>
        <v>#REF!</v>
      </c>
    </row>
    <row r="656" spans="1:10" ht="15.6" hidden="1" outlineLevel="1" x14ac:dyDescent="0.3">
      <c r="A656" s="4" t="s">
        <v>597</v>
      </c>
      <c r="B656" s="25" t="s">
        <v>597</v>
      </c>
      <c r="J656" s="21" t="e">
        <f>COUNTIFS(#REF!,Analysis!$B656,#REF!,Analysis!$C$12,#REF!,Analysis!$C$13,#REF!,Analysis!$C$14,#REF!,Analysis!$C$15)</f>
        <v>#REF!</v>
      </c>
    </row>
    <row r="657" spans="1:12" ht="15.6" hidden="1" outlineLevel="1" x14ac:dyDescent="0.3">
      <c r="A657" s="4" t="s">
        <v>590</v>
      </c>
      <c r="B657" s="25" t="s">
        <v>590</v>
      </c>
      <c r="J657" s="21" t="e">
        <f>COUNTIFS(#REF!,Analysis!$B657,#REF!,Analysis!$C$12,#REF!,Analysis!$C$13,#REF!,Analysis!$C$14,#REF!,Analysis!$C$15)</f>
        <v>#REF!</v>
      </c>
    </row>
    <row r="658" spans="1:12" ht="15.6" hidden="1" outlineLevel="1" x14ac:dyDescent="0.3">
      <c r="A658" s="4" t="s">
        <v>686</v>
      </c>
      <c r="B658" s="22" t="s">
        <v>686</v>
      </c>
      <c r="J658" s="23" t="e">
        <f>SUM(J638:J657)</f>
        <v>#REF!</v>
      </c>
    </row>
    <row r="659" spans="1:12" hidden="1" outlineLevel="1" x14ac:dyDescent="0.3"/>
    <row r="660" spans="1:12" hidden="1" outlineLevel="1" x14ac:dyDescent="0.3"/>
    <row r="661" spans="1:12" ht="15.6" hidden="1" outlineLevel="1" x14ac:dyDescent="0.3">
      <c r="A661" s="4" t="s">
        <v>1208</v>
      </c>
      <c r="B661" s="25" t="s">
        <v>542</v>
      </c>
      <c r="K661" s="21">
        <v>4</v>
      </c>
    </row>
    <row r="662" spans="1:12" ht="15.6" hidden="1" outlineLevel="1" x14ac:dyDescent="0.3">
      <c r="A662" s="4" t="s">
        <v>1208</v>
      </c>
      <c r="B662" s="25" t="s">
        <v>752</v>
      </c>
      <c r="K662" s="21">
        <v>1</v>
      </c>
    </row>
    <row r="663" spans="1:12" ht="15.6" hidden="1" outlineLevel="1" x14ac:dyDescent="0.3">
      <c r="A663" s="4" t="s">
        <v>1207</v>
      </c>
      <c r="B663" s="25" t="s">
        <v>551</v>
      </c>
      <c r="K663" s="21">
        <v>1</v>
      </c>
    </row>
    <row r="664" spans="1:12" ht="15.6" hidden="1" outlineLevel="1" x14ac:dyDescent="0.3">
      <c r="A664" s="4" t="s">
        <v>545</v>
      </c>
      <c r="B664" s="25" t="s">
        <v>545</v>
      </c>
      <c r="K664" s="21">
        <v>3</v>
      </c>
    </row>
    <row r="665" spans="1:12" ht="15.6" hidden="1" outlineLevel="1" x14ac:dyDescent="0.3">
      <c r="A665" s="4" t="s">
        <v>1207</v>
      </c>
      <c r="B665" s="25" t="s">
        <v>717</v>
      </c>
      <c r="K665" s="21">
        <v>1</v>
      </c>
    </row>
    <row r="666" spans="1:12" ht="15.6" hidden="1" outlineLevel="1" x14ac:dyDescent="0.3">
      <c r="A666" s="4" t="s">
        <v>1207</v>
      </c>
      <c r="B666" s="25" t="s">
        <v>670</v>
      </c>
      <c r="K666" s="21">
        <v>1</v>
      </c>
    </row>
    <row r="667" spans="1:12" hidden="1" outlineLevel="1" x14ac:dyDescent="0.3">
      <c r="K667" s="23">
        <v>11</v>
      </c>
    </row>
    <row r="668" spans="1:12" hidden="1" outlineLevel="1" x14ac:dyDescent="0.3"/>
    <row r="669" spans="1:12" hidden="1" outlineLevel="1" x14ac:dyDescent="0.3">
      <c r="D669" s="20"/>
    </row>
    <row r="670" spans="1:12" hidden="1" outlineLevel="1" x14ac:dyDescent="0.3">
      <c r="D670" s="26" t="s">
        <v>8366</v>
      </c>
      <c r="E670" s="26" t="s">
        <v>8365</v>
      </c>
      <c r="F670" s="26" t="s">
        <v>686</v>
      </c>
      <c r="H670" s="67" t="s">
        <v>679</v>
      </c>
      <c r="J670" s="67" t="s">
        <v>678</v>
      </c>
      <c r="L670" s="13" t="s">
        <v>680</v>
      </c>
    </row>
    <row r="671" spans="1:12" hidden="1" outlineLevel="1" x14ac:dyDescent="0.3">
      <c r="B671" s="4" t="s">
        <v>1209</v>
      </c>
      <c r="D671" s="4">
        <f t="shared" ref="D671:F672" si="97">SUMIFS(D$570:D$658,$A$570:$A$658,$B671)</f>
        <v>2</v>
      </c>
      <c r="E671" s="4">
        <f t="shared" si="97"/>
        <v>1</v>
      </c>
      <c r="F671" s="4">
        <f t="shared" si="97"/>
        <v>3</v>
      </c>
      <c r="H671" s="4" t="e">
        <f>SUMIFS(H$570:H$658,$A$570:$A$658,$B671)</f>
        <v>#REF!</v>
      </c>
      <c r="J671" s="4">
        <f t="shared" ref="J671:J678" si="98">SUMIFS(J$570:J$658,$A$570:$A$658,$B671)</f>
        <v>0</v>
      </c>
    </row>
    <row r="672" spans="1:12" hidden="1" outlineLevel="1" x14ac:dyDescent="0.3">
      <c r="B672" s="4" t="s">
        <v>1208</v>
      </c>
      <c r="D672" s="4">
        <f t="shared" si="97"/>
        <v>1</v>
      </c>
      <c r="E672" s="4">
        <f t="shared" si="97"/>
        <v>0</v>
      </c>
      <c r="F672" s="4">
        <f t="shared" si="97"/>
        <v>1</v>
      </c>
      <c r="H672" s="4">
        <f>SUMIFS(H$570:H$658,$A$570:$A$658,$B672)</f>
        <v>0</v>
      </c>
      <c r="J672" s="4">
        <f t="shared" si="98"/>
        <v>0</v>
      </c>
    </row>
    <row r="673" spans="2:12" hidden="1" outlineLevel="1" x14ac:dyDescent="0.3">
      <c r="B673" s="4" t="s">
        <v>626</v>
      </c>
      <c r="J673" s="4" t="e">
        <f t="shared" si="98"/>
        <v>#REF!</v>
      </c>
    </row>
    <row r="674" spans="2:12" ht="15.6" hidden="1" outlineLevel="1" x14ac:dyDescent="0.3">
      <c r="B674" s="92" t="s">
        <v>352</v>
      </c>
      <c r="D674" s="4">
        <f>SUMIFS(D$570:D$658,$A$570:$A$658,$B674)</f>
        <v>0</v>
      </c>
      <c r="E674" s="4">
        <f>SUMIFS(E$570:E$658,$A$570:$A$658,$B674)</f>
        <v>0</v>
      </c>
      <c r="F674" s="4">
        <f>SUMIFS(F$570:F$658,$A$570:$A$658,$B674)</f>
        <v>0</v>
      </c>
      <c r="H674" s="4">
        <f t="shared" ref="H674:H680" si="99">SUMIFS(H$570:H$658,$A$570:$A$658,$B674)</f>
        <v>0</v>
      </c>
      <c r="J674" s="4">
        <f t="shared" si="98"/>
        <v>0</v>
      </c>
    </row>
    <row r="675" spans="2:12" ht="15.6" hidden="1" outlineLevel="1" x14ac:dyDescent="0.3">
      <c r="B675" s="94" t="s">
        <v>323</v>
      </c>
      <c r="D675" s="4">
        <f t="shared" ref="D675:D680" si="100">SUMIFS(D$570:D$658,$A$570:$A$658,$B675)</f>
        <v>10</v>
      </c>
      <c r="F675" s="4">
        <f t="shared" ref="F675:F680" si="101">SUMIFS(F$570:F$658,$A$570:$A$658,$B675)</f>
        <v>12</v>
      </c>
      <c r="H675" s="4">
        <f t="shared" si="99"/>
        <v>0</v>
      </c>
      <c r="J675" s="4" t="e">
        <f t="shared" si="98"/>
        <v>#REF!</v>
      </c>
    </row>
    <row r="676" spans="2:12" hidden="1" outlineLevel="1" x14ac:dyDescent="0.3">
      <c r="B676" s="93" t="s">
        <v>1211</v>
      </c>
      <c r="D676" s="4">
        <f t="shared" si="100"/>
        <v>5</v>
      </c>
      <c r="E676" s="4">
        <f>SUMIFS(E$570:E$658,$A$570:$A$658,$B676)</f>
        <v>1</v>
      </c>
      <c r="F676" s="4">
        <f t="shared" si="101"/>
        <v>6</v>
      </c>
      <c r="H676" s="4" t="e">
        <f t="shared" si="99"/>
        <v>#REF!</v>
      </c>
      <c r="J676" s="4">
        <f t="shared" si="98"/>
        <v>0</v>
      </c>
    </row>
    <row r="677" spans="2:12" hidden="1" outlineLevel="1" x14ac:dyDescent="0.3">
      <c r="B677" s="93" t="s">
        <v>1162</v>
      </c>
      <c r="D677" s="4">
        <f t="shared" si="100"/>
        <v>3</v>
      </c>
      <c r="E677" s="4">
        <f>SUMIFS(E$570:E$658,$A$570:$A$658,$B677)</f>
        <v>0</v>
      </c>
      <c r="F677" s="4">
        <f t="shared" si="101"/>
        <v>3</v>
      </c>
      <c r="H677" s="4">
        <f t="shared" si="99"/>
        <v>0</v>
      </c>
      <c r="J677" s="4">
        <f t="shared" si="98"/>
        <v>0</v>
      </c>
    </row>
    <row r="678" spans="2:12" hidden="1" outlineLevel="1" x14ac:dyDescent="0.3">
      <c r="B678" s="4" t="s">
        <v>435</v>
      </c>
      <c r="D678" s="4">
        <f t="shared" si="100"/>
        <v>7</v>
      </c>
      <c r="E678" s="4">
        <f>SUMIFS(E$570:E$658,$A$570:$A$658,$B678)</f>
        <v>1</v>
      </c>
      <c r="F678" s="4">
        <f t="shared" si="101"/>
        <v>8</v>
      </c>
      <c r="H678" s="4">
        <f t="shared" si="99"/>
        <v>0</v>
      </c>
      <c r="J678" s="4">
        <f t="shared" si="98"/>
        <v>0</v>
      </c>
    </row>
    <row r="679" spans="2:12" hidden="1" outlineLevel="1" x14ac:dyDescent="0.3">
      <c r="B679" s="4" t="s">
        <v>626</v>
      </c>
      <c r="D679" s="4">
        <f t="shared" si="100"/>
        <v>1</v>
      </c>
      <c r="E679" s="4">
        <f>SUMIFS(E$570:E$658,$A$570:$A$658,$B679)</f>
        <v>2</v>
      </c>
      <c r="F679" s="4">
        <f t="shared" si="101"/>
        <v>3</v>
      </c>
      <c r="H679" s="4">
        <f t="shared" si="99"/>
        <v>0</v>
      </c>
    </row>
    <row r="680" spans="2:12" hidden="1" outlineLevel="1" x14ac:dyDescent="0.3">
      <c r="B680" s="4" t="s">
        <v>1210</v>
      </c>
      <c r="D680" s="4">
        <f t="shared" si="100"/>
        <v>11</v>
      </c>
      <c r="E680" s="4">
        <f>SUMIFS(E$570:E$658,$A$570:$A$658,$B680)</f>
        <v>0</v>
      </c>
      <c r="F680" s="4">
        <f t="shared" si="101"/>
        <v>11</v>
      </c>
      <c r="H680" s="4">
        <f t="shared" si="99"/>
        <v>0</v>
      </c>
      <c r="J680" s="4">
        <f>SUMIFS(J$570:J$658,$A$570:$A$658,$B680)</f>
        <v>0</v>
      </c>
    </row>
    <row r="681" spans="2:12" ht="15.6" hidden="1" outlineLevel="1" x14ac:dyDescent="0.3">
      <c r="B681" s="94" t="s">
        <v>323</v>
      </c>
      <c r="E681" s="4">
        <f>SUMIFS(E$570:E$658,$A$570:$A$658,$B675)</f>
        <v>2</v>
      </c>
    </row>
    <row r="682" spans="2:12" hidden="1" outlineLevel="1" x14ac:dyDescent="0.3">
      <c r="B682" s="4" t="s">
        <v>1209</v>
      </c>
    </row>
    <row r="683" spans="2:12" ht="15.6" hidden="1" outlineLevel="1" x14ac:dyDescent="0.3">
      <c r="B683" s="92" t="s">
        <v>352</v>
      </c>
    </row>
    <row r="684" spans="2:12" hidden="1" outlineLevel="1" x14ac:dyDescent="0.3">
      <c r="B684" s="4" t="s">
        <v>1207</v>
      </c>
      <c r="D684" s="4">
        <f>SUMIFS(D$570:D$658,$A$570:$A$658,$B684)</f>
        <v>38</v>
      </c>
      <c r="E684" s="4">
        <f>SUMIFS(E$570:E$658,$A$570:$A$658,$B684)</f>
        <v>9</v>
      </c>
      <c r="F684" s="4">
        <f>SUMIFS(F$570:F$658,$A$570:$A$658,$B684)</f>
        <v>47</v>
      </c>
      <c r="H684" s="4" t="e">
        <f>SUMIFS(H$570:H$658,$A$570:$A$658,$B684)</f>
        <v>#REF!</v>
      </c>
      <c r="J684" s="4" t="e">
        <f>SUMIFS(J$570:J$658,$A$570:$A$658,$B684)</f>
        <v>#REF!</v>
      </c>
    </row>
    <row r="685" spans="2:12" hidden="1" outlineLevel="1" x14ac:dyDescent="0.3">
      <c r="B685" s="4" t="s">
        <v>1208</v>
      </c>
      <c r="L685" s="4">
        <f>SUMIFS(K$570:K$666,$A$570:$A$666,$B685)</f>
        <v>5</v>
      </c>
    </row>
    <row r="686" spans="2:12" hidden="1" outlineLevel="1" x14ac:dyDescent="0.3">
      <c r="B686" s="4" t="s">
        <v>545</v>
      </c>
      <c r="L686" s="4">
        <f>SUMIFS(K$570:K$666,$A$570:$A$666,$B686)</f>
        <v>3</v>
      </c>
    </row>
    <row r="687" spans="2:12" hidden="1" outlineLevel="1" x14ac:dyDescent="0.3">
      <c r="B687" s="4" t="s">
        <v>1207</v>
      </c>
      <c r="L687" s="4">
        <f>SUMIFS(K$570:K$666,$A$570:$A$666,$B687)</f>
        <v>3</v>
      </c>
    </row>
    <row r="688" spans="2:12" hidden="1" outlineLevel="1" x14ac:dyDescent="0.3">
      <c r="B688"/>
    </row>
    <row r="689" spans="2:2" hidden="1" outlineLevel="1" x14ac:dyDescent="0.3">
      <c r="B689" s="8" t="s">
        <v>1212</v>
      </c>
    </row>
    <row r="690" spans="2:2" hidden="1" outlineLevel="1" x14ac:dyDescent="0.3">
      <c r="B690"/>
    </row>
    <row r="691" spans="2:2" hidden="1" outlineLevel="1" x14ac:dyDescent="0.3">
      <c r="B691" s="2"/>
    </row>
    <row r="692" spans="2:2" hidden="1" outlineLevel="1" x14ac:dyDescent="0.3">
      <c r="B692" t="s">
        <v>1168</v>
      </c>
    </row>
    <row r="693" spans="2:2" hidden="1" outlineLevel="1" x14ac:dyDescent="0.3">
      <c r="B693" t="s">
        <v>1176</v>
      </c>
    </row>
    <row r="694" spans="2:2" hidden="1" outlineLevel="1" x14ac:dyDescent="0.3">
      <c r="B694" t="s">
        <v>1174</v>
      </c>
    </row>
    <row r="695" spans="2:2" hidden="1" outlineLevel="1" x14ac:dyDescent="0.3">
      <c r="B695" s="2" t="s">
        <v>473</v>
      </c>
    </row>
    <row r="696" spans="2:2" hidden="1" outlineLevel="1" x14ac:dyDescent="0.3">
      <c r="B696" s="2" t="s">
        <v>501</v>
      </c>
    </row>
    <row r="697" spans="2:2" hidden="1" outlineLevel="1" x14ac:dyDescent="0.3">
      <c r="B697" s="2" t="s">
        <v>537</v>
      </c>
    </row>
    <row r="698" spans="2:2" hidden="1" outlineLevel="1" x14ac:dyDescent="0.3">
      <c r="B698" s="2" t="s">
        <v>1005</v>
      </c>
    </row>
    <row r="699" spans="2:2" hidden="1" outlineLevel="1" x14ac:dyDescent="0.3">
      <c r="B699" t="s">
        <v>1166</v>
      </c>
    </row>
    <row r="700" spans="2:2" hidden="1" outlineLevel="1" x14ac:dyDescent="0.3">
      <c r="B700" t="s">
        <v>1169</v>
      </c>
    </row>
    <row r="701" spans="2:2" hidden="1" outlineLevel="1" x14ac:dyDescent="0.3">
      <c r="B701" s="2" t="s">
        <v>434</v>
      </c>
    </row>
    <row r="702" spans="2:2" hidden="1" outlineLevel="1" x14ac:dyDescent="0.3">
      <c r="B702" s="2" t="s">
        <v>475</v>
      </c>
    </row>
    <row r="703" spans="2:2" hidden="1" outlineLevel="1" x14ac:dyDescent="0.3">
      <c r="B703" s="2" t="s">
        <v>502</v>
      </c>
    </row>
    <row r="704" spans="2:2" hidden="1" outlineLevel="1" x14ac:dyDescent="0.3">
      <c r="B704" s="2" t="s">
        <v>538</v>
      </c>
    </row>
    <row r="705" spans="2:2" hidden="1" outlineLevel="1" x14ac:dyDescent="0.3">
      <c r="B705" s="2" t="s">
        <v>553</v>
      </c>
    </row>
    <row r="706" spans="2:2" hidden="1" outlineLevel="1" x14ac:dyDescent="0.3">
      <c r="B706" s="2" t="s">
        <v>981</v>
      </c>
    </row>
    <row r="707" spans="2:2" hidden="1" outlineLevel="1" x14ac:dyDescent="0.3">
      <c r="B707" s="2" t="s">
        <v>983</v>
      </c>
    </row>
    <row r="708" spans="2:2" hidden="1" outlineLevel="1" x14ac:dyDescent="0.3">
      <c r="B708" s="2" t="s">
        <v>993</v>
      </c>
    </row>
    <row r="709" spans="2:2" hidden="1" outlineLevel="1" x14ac:dyDescent="0.3">
      <c r="B709" s="2" t="s">
        <v>1001</v>
      </c>
    </row>
    <row r="710" spans="2:2" hidden="1" outlineLevel="1" x14ac:dyDescent="0.3">
      <c r="B710" t="s">
        <v>1160</v>
      </c>
    </row>
    <row r="711" spans="2:2" hidden="1" outlineLevel="1" x14ac:dyDescent="0.3">
      <c r="B711" t="s">
        <v>1179</v>
      </c>
    </row>
    <row r="712" spans="2:2" hidden="1" outlineLevel="1" x14ac:dyDescent="0.3">
      <c r="B712" t="s">
        <v>1185</v>
      </c>
    </row>
    <row r="713" spans="2:2" hidden="1" outlineLevel="1" x14ac:dyDescent="0.3">
      <c r="B713" s="2" t="s">
        <v>264</v>
      </c>
    </row>
    <row r="714" spans="2:2" hidden="1" outlineLevel="1" x14ac:dyDescent="0.3">
      <c r="B714" s="2" t="s">
        <v>273</v>
      </c>
    </row>
    <row r="715" spans="2:2" hidden="1" outlineLevel="1" x14ac:dyDescent="0.3">
      <c r="B715" s="2" t="s">
        <v>287</v>
      </c>
    </row>
    <row r="716" spans="2:2" hidden="1" outlineLevel="1" x14ac:dyDescent="0.3">
      <c r="B716" s="2" t="s">
        <v>303</v>
      </c>
    </row>
    <row r="717" spans="2:2" hidden="1" outlineLevel="1" x14ac:dyDescent="0.3">
      <c r="B717" s="2" t="s">
        <v>310</v>
      </c>
    </row>
    <row r="718" spans="2:2" hidden="1" outlineLevel="1" x14ac:dyDescent="0.3">
      <c r="B718" s="2" t="s">
        <v>319</v>
      </c>
    </row>
    <row r="719" spans="2:2" hidden="1" outlineLevel="1" x14ac:dyDescent="0.3">
      <c r="B719" s="2" t="s">
        <v>322</v>
      </c>
    </row>
    <row r="720" spans="2:2" hidden="1" outlineLevel="1" x14ac:dyDescent="0.3">
      <c r="B720" s="2" t="s">
        <v>327</v>
      </c>
    </row>
    <row r="721" spans="2:2" hidden="1" outlineLevel="1" x14ac:dyDescent="0.3">
      <c r="B721" s="2" t="s">
        <v>335</v>
      </c>
    </row>
    <row r="722" spans="2:2" hidden="1" outlineLevel="1" x14ac:dyDescent="0.3">
      <c r="B722" s="2" t="s">
        <v>342</v>
      </c>
    </row>
    <row r="723" spans="2:2" hidden="1" outlineLevel="1" x14ac:dyDescent="0.3">
      <c r="B723" s="2" t="s">
        <v>350</v>
      </c>
    </row>
    <row r="724" spans="2:2" hidden="1" outlineLevel="1" x14ac:dyDescent="0.3">
      <c r="B724" s="2" t="s">
        <v>356</v>
      </c>
    </row>
    <row r="725" spans="2:2" hidden="1" outlineLevel="1" x14ac:dyDescent="0.3">
      <c r="B725" s="2" t="s">
        <v>363</v>
      </c>
    </row>
    <row r="726" spans="2:2" hidden="1" outlineLevel="1" x14ac:dyDescent="0.3">
      <c r="B726" s="2" t="s">
        <v>369</v>
      </c>
    </row>
    <row r="727" spans="2:2" hidden="1" outlineLevel="1" x14ac:dyDescent="0.3">
      <c r="B727" s="2" t="s">
        <v>374</v>
      </c>
    </row>
    <row r="728" spans="2:2" hidden="1" outlineLevel="1" x14ac:dyDescent="0.3">
      <c r="B728" s="2" t="s">
        <v>383</v>
      </c>
    </row>
    <row r="729" spans="2:2" hidden="1" outlineLevel="1" x14ac:dyDescent="0.3">
      <c r="B729" s="2" t="s">
        <v>405</v>
      </c>
    </row>
    <row r="730" spans="2:2" hidden="1" outlineLevel="1" x14ac:dyDescent="0.3">
      <c r="B730" s="2" t="s">
        <v>407</v>
      </c>
    </row>
    <row r="731" spans="2:2" hidden="1" outlineLevel="1" x14ac:dyDescent="0.3">
      <c r="B731" s="2" t="s">
        <v>409</v>
      </c>
    </row>
    <row r="732" spans="2:2" hidden="1" outlineLevel="1" x14ac:dyDescent="0.3">
      <c r="B732" s="2" t="s">
        <v>411</v>
      </c>
    </row>
    <row r="733" spans="2:2" hidden="1" outlineLevel="1" x14ac:dyDescent="0.3">
      <c r="B733" s="2" t="s">
        <v>415</v>
      </c>
    </row>
    <row r="734" spans="2:2" hidden="1" outlineLevel="1" x14ac:dyDescent="0.3">
      <c r="B734" s="2" t="s">
        <v>417</v>
      </c>
    </row>
    <row r="735" spans="2:2" hidden="1" outlineLevel="1" x14ac:dyDescent="0.3">
      <c r="B735" s="2" t="s">
        <v>420</v>
      </c>
    </row>
    <row r="736" spans="2:2" hidden="1" outlineLevel="1" x14ac:dyDescent="0.3">
      <c r="B736" s="2" t="s">
        <v>427</v>
      </c>
    </row>
    <row r="737" spans="2:2" hidden="1" outlineLevel="1" x14ac:dyDescent="0.3">
      <c r="B737" s="2" t="s">
        <v>429</v>
      </c>
    </row>
    <row r="738" spans="2:2" hidden="1" outlineLevel="1" x14ac:dyDescent="0.3">
      <c r="B738" s="2" t="s">
        <v>433</v>
      </c>
    </row>
    <row r="739" spans="2:2" hidden="1" outlineLevel="1" x14ac:dyDescent="0.3">
      <c r="B739" s="2" t="s">
        <v>438</v>
      </c>
    </row>
    <row r="740" spans="2:2" hidden="1" outlineLevel="1" x14ac:dyDescent="0.3">
      <c r="B740" s="2" t="s">
        <v>445</v>
      </c>
    </row>
    <row r="741" spans="2:2" hidden="1" outlineLevel="1" x14ac:dyDescent="0.3">
      <c r="B741" s="2" t="s">
        <v>452</v>
      </c>
    </row>
    <row r="742" spans="2:2" hidden="1" outlineLevel="1" x14ac:dyDescent="0.3">
      <c r="B742" s="2" t="s">
        <v>456</v>
      </c>
    </row>
    <row r="743" spans="2:2" hidden="1" outlineLevel="1" x14ac:dyDescent="0.3">
      <c r="B743" s="2" t="s">
        <v>460</v>
      </c>
    </row>
    <row r="744" spans="2:2" hidden="1" outlineLevel="1" x14ac:dyDescent="0.3">
      <c r="B744" s="2" t="s">
        <v>465</v>
      </c>
    </row>
    <row r="745" spans="2:2" hidden="1" outlineLevel="1" x14ac:dyDescent="0.3">
      <c r="B745" s="2" t="s">
        <v>466</v>
      </c>
    </row>
    <row r="746" spans="2:2" hidden="1" outlineLevel="1" x14ac:dyDescent="0.3">
      <c r="B746" s="2" t="s">
        <v>470</v>
      </c>
    </row>
    <row r="747" spans="2:2" hidden="1" outlineLevel="1" x14ac:dyDescent="0.3">
      <c r="B747" s="2" t="s">
        <v>479</v>
      </c>
    </row>
    <row r="748" spans="2:2" hidden="1" outlineLevel="1" x14ac:dyDescent="0.3">
      <c r="B748" s="2" t="s">
        <v>485</v>
      </c>
    </row>
    <row r="749" spans="2:2" hidden="1" outlineLevel="1" x14ac:dyDescent="0.3">
      <c r="B749" s="2" t="s">
        <v>488</v>
      </c>
    </row>
    <row r="750" spans="2:2" hidden="1" outlineLevel="1" x14ac:dyDescent="0.3">
      <c r="B750" s="2" t="s">
        <v>490</v>
      </c>
    </row>
    <row r="751" spans="2:2" hidden="1" outlineLevel="1" x14ac:dyDescent="0.3">
      <c r="B751" s="2" t="s">
        <v>492</v>
      </c>
    </row>
    <row r="752" spans="2:2" hidden="1" outlineLevel="1" x14ac:dyDescent="0.3">
      <c r="B752" s="2" t="s">
        <v>494</v>
      </c>
    </row>
    <row r="753" spans="2:2" hidden="1" outlineLevel="1" x14ac:dyDescent="0.3">
      <c r="B753" s="2" t="s">
        <v>495</v>
      </c>
    </row>
    <row r="754" spans="2:2" hidden="1" outlineLevel="1" x14ac:dyDescent="0.3">
      <c r="B754" s="2" t="s">
        <v>496</v>
      </c>
    </row>
    <row r="755" spans="2:2" hidden="1" outlineLevel="1" x14ac:dyDescent="0.3">
      <c r="B755" s="2" t="s">
        <v>499</v>
      </c>
    </row>
    <row r="756" spans="2:2" hidden="1" outlineLevel="1" x14ac:dyDescent="0.3">
      <c r="B756" s="2" t="s">
        <v>500</v>
      </c>
    </row>
    <row r="757" spans="2:2" hidden="1" outlineLevel="1" x14ac:dyDescent="0.3">
      <c r="B757" s="2" t="s">
        <v>506</v>
      </c>
    </row>
    <row r="758" spans="2:2" hidden="1" outlineLevel="1" x14ac:dyDescent="0.3">
      <c r="B758" s="2" t="s">
        <v>510</v>
      </c>
    </row>
    <row r="759" spans="2:2" hidden="1" outlineLevel="1" x14ac:dyDescent="0.3">
      <c r="B759" s="2" t="s">
        <v>512</v>
      </c>
    </row>
    <row r="760" spans="2:2" hidden="1" outlineLevel="1" x14ac:dyDescent="0.3">
      <c r="B760" s="2" t="s">
        <v>516</v>
      </c>
    </row>
    <row r="761" spans="2:2" hidden="1" outlineLevel="1" x14ac:dyDescent="0.3">
      <c r="B761" s="2" t="s">
        <v>518</v>
      </c>
    </row>
    <row r="762" spans="2:2" hidden="1" outlineLevel="1" x14ac:dyDescent="0.3">
      <c r="B762" s="2" t="s">
        <v>520</v>
      </c>
    </row>
    <row r="763" spans="2:2" hidden="1" outlineLevel="1" x14ac:dyDescent="0.3">
      <c r="B763" s="2" t="s">
        <v>522</v>
      </c>
    </row>
    <row r="764" spans="2:2" hidden="1" outlineLevel="1" x14ac:dyDescent="0.3">
      <c r="B764" s="2" t="s">
        <v>525</v>
      </c>
    </row>
    <row r="765" spans="2:2" hidden="1" outlineLevel="1" x14ac:dyDescent="0.3">
      <c r="B765" s="2" t="s">
        <v>528</v>
      </c>
    </row>
    <row r="766" spans="2:2" hidden="1" outlineLevel="1" x14ac:dyDescent="0.3">
      <c r="B766" s="2" t="s">
        <v>533</v>
      </c>
    </row>
    <row r="767" spans="2:2" hidden="1" outlineLevel="1" x14ac:dyDescent="0.3">
      <c r="B767" s="2" t="s">
        <v>534</v>
      </c>
    </row>
    <row r="768" spans="2:2" hidden="1" outlineLevel="1" x14ac:dyDescent="0.3">
      <c r="B768" s="2" t="s">
        <v>536</v>
      </c>
    </row>
    <row r="769" spans="2:2" hidden="1" outlineLevel="1" x14ac:dyDescent="0.3">
      <c r="B769" s="2" t="s">
        <v>539</v>
      </c>
    </row>
    <row r="770" spans="2:2" hidden="1" outlineLevel="1" x14ac:dyDescent="0.3">
      <c r="B770" s="2" t="s">
        <v>541</v>
      </c>
    </row>
    <row r="771" spans="2:2" hidden="1" outlineLevel="1" x14ac:dyDescent="0.3">
      <c r="B771" s="2" t="s">
        <v>544</v>
      </c>
    </row>
    <row r="772" spans="2:2" hidden="1" outlineLevel="1" x14ac:dyDescent="0.3">
      <c r="B772" s="2" t="s">
        <v>546</v>
      </c>
    </row>
    <row r="773" spans="2:2" hidden="1" outlineLevel="1" x14ac:dyDescent="0.3">
      <c r="B773" s="2" t="s">
        <v>547</v>
      </c>
    </row>
    <row r="774" spans="2:2" hidden="1" outlineLevel="1" x14ac:dyDescent="0.3">
      <c r="B774" s="2" t="s">
        <v>548</v>
      </c>
    </row>
    <row r="775" spans="2:2" hidden="1" outlineLevel="1" x14ac:dyDescent="0.3">
      <c r="B775" s="2" t="s">
        <v>549</v>
      </c>
    </row>
    <row r="776" spans="2:2" hidden="1" outlineLevel="1" x14ac:dyDescent="0.3">
      <c r="B776" s="2" t="s">
        <v>550</v>
      </c>
    </row>
    <row r="777" spans="2:2" hidden="1" outlineLevel="1" x14ac:dyDescent="0.3">
      <c r="B777" s="2" t="s">
        <v>554</v>
      </c>
    </row>
    <row r="778" spans="2:2" hidden="1" outlineLevel="1" x14ac:dyDescent="0.3">
      <c r="B778" s="2" t="s">
        <v>556</v>
      </c>
    </row>
    <row r="779" spans="2:2" hidden="1" outlineLevel="1" x14ac:dyDescent="0.3">
      <c r="B779" s="2" t="s">
        <v>557</v>
      </c>
    </row>
    <row r="780" spans="2:2" hidden="1" outlineLevel="1" x14ac:dyDescent="0.3">
      <c r="B780" s="2" t="s">
        <v>558</v>
      </c>
    </row>
    <row r="781" spans="2:2" hidden="1" outlineLevel="1" x14ac:dyDescent="0.3">
      <c r="B781" s="2" t="s">
        <v>561</v>
      </c>
    </row>
    <row r="782" spans="2:2" hidden="1" outlineLevel="1" x14ac:dyDescent="0.3">
      <c r="B782" s="2" t="s">
        <v>565</v>
      </c>
    </row>
    <row r="783" spans="2:2" hidden="1" outlineLevel="1" x14ac:dyDescent="0.3">
      <c r="B783" s="2" t="s">
        <v>567</v>
      </c>
    </row>
    <row r="784" spans="2:2" hidden="1" outlineLevel="1" x14ac:dyDescent="0.3">
      <c r="B784" s="2" t="s">
        <v>568</v>
      </c>
    </row>
    <row r="785" spans="2:2" hidden="1" outlineLevel="1" x14ac:dyDescent="0.3">
      <c r="B785" s="2" t="s">
        <v>570</v>
      </c>
    </row>
    <row r="786" spans="2:2" hidden="1" outlineLevel="1" x14ac:dyDescent="0.3">
      <c r="B786" s="2" t="s">
        <v>572</v>
      </c>
    </row>
    <row r="787" spans="2:2" hidden="1" outlineLevel="1" x14ac:dyDescent="0.3">
      <c r="B787" s="2" t="s">
        <v>575</v>
      </c>
    </row>
    <row r="788" spans="2:2" hidden="1" outlineLevel="1" x14ac:dyDescent="0.3">
      <c r="B788" s="2" t="s">
        <v>579</v>
      </c>
    </row>
    <row r="789" spans="2:2" hidden="1" outlineLevel="1" x14ac:dyDescent="0.3">
      <c r="B789" s="2" t="s">
        <v>581</v>
      </c>
    </row>
    <row r="790" spans="2:2" hidden="1" outlineLevel="1" x14ac:dyDescent="0.3">
      <c r="B790" s="2" t="s">
        <v>583</v>
      </c>
    </row>
    <row r="791" spans="2:2" hidden="1" outlineLevel="1" x14ac:dyDescent="0.3">
      <c r="B791" s="2" t="s">
        <v>585</v>
      </c>
    </row>
    <row r="792" spans="2:2" hidden="1" outlineLevel="1" x14ac:dyDescent="0.3">
      <c r="B792" s="2" t="s">
        <v>587</v>
      </c>
    </row>
    <row r="793" spans="2:2" hidden="1" outlineLevel="1" x14ac:dyDescent="0.3">
      <c r="B793" s="2" t="s">
        <v>588</v>
      </c>
    </row>
    <row r="794" spans="2:2" hidden="1" outlineLevel="1" x14ac:dyDescent="0.3">
      <c r="B794" s="2" t="s">
        <v>968</v>
      </c>
    </row>
    <row r="795" spans="2:2" hidden="1" outlineLevel="1" x14ac:dyDescent="0.3">
      <c r="B795" s="2" t="s">
        <v>969</v>
      </c>
    </row>
    <row r="796" spans="2:2" hidden="1" outlineLevel="1" x14ac:dyDescent="0.3">
      <c r="B796" s="2" t="s">
        <v>971</v>
      </c>
    </row>
    <row r="797" spans="2:2" hidden="1" outlineLevel="1" x14ac:dyDescent="0.3">
      <c r="B797" s="2" t="s">
        <v>972</v>
      </c>
    </row>
    <row r="798" spans="2:2" hidden="1" outlineLevel="1" x14ac:dyDescent="0.3">
      <c r="B798" s="2" t="s">
        <v>974</v>
      </c>
    </row>
    <row r="799" spans="2:2" hidden="1" outlineLevel="1" x14ac:dyDescent="0.3">
      <c r="B799" s="2" t="s">
        <v>975</v>
      </c>
    </row>
    <row r="800" spans="2:2" hidden="1" outlineLevel="1" x14ac:dyDescent="0.3">
      <c r="B800" s="2" t="s">
        <v>977</v>
      </c>
    </row>
    <row r="801" spans="2:2" hidden="1" outlineLevel="1" x14ac:dyDescent="0.3">
      <c r="B801" s="2" t="s">
        <v>978</v>
      </c>
    </row>
    <row r="802" spans="2:2" hidden="1" outlineLevel="1" x14ac:dyDescent="0.3">
      <c r="B802" s="2" t="s">
        <v>979</v>
      </c>
    </row>
    <row r="803" spans="2:2" hidden="1" outlineLevel="1" x14ac:dyDescent="0.3">
      <c r="B803" s="2" t="s">
        <v>980</v>
      </c>
    </row>
    <row r="804" spans="2:2" hidden="1" outlineLevel="1" x14ac:dyDescent="0.3">
      <c r="B804" s="2" t="s">
        <v>982</v>
      </c>
    </row>
    <row r="805" spans="2:2" hidden="1" outlineLevel="1" x14ac:dyDescent="0.3">
      <c r="B805" s="2" t="s">
        <v>984</v>
      </c>
    </row>
    <row r="806" spans="2:2" hidden="1" outlineLevel="1" x14ac:dyDescent="0.3">
      <c r="B806" s="2" t="s">
        <v>985</v>
      </c>
    </row>
    <row r="807" spans="2:2" hidden="1" outlineLevel="1" x14ac:dyDescent="0.3">
      <c r="B807" s="2" t="s">
        <v>986</v>
      </c>
    </row>
    <row r="808" spans="2:2" hidden="1" outlineLevel="1" x14ac:dyDescent="0.3">
      <c r="B808" s="2" t="s">
        <v>987</v>
      </c>
    </row>
    <row r="809" spans="2:2" hidden="1" outlineLevel="1" x14ac:dyDescent="0.3">
      <c r="B809" s="2" t="s">
        <v>989</v>
      </c>
    </row>
    <row r="810" spans="2:2" hidden="1" outlineLevel="1" x14ac:dyDescent="0.3">
      <c r="B810" s="2" t="s">
        <v>990</v>
      </c>
    </row>
    <row r="811" spans="2:2" hidden="1" outlineLevel="1" x14ac:dyDescent="0.3">
      <c r="B811" s="2" t="s">
        <v>991</v>
      </c>
    </row>
    <row r="812" spans="2:2" hidden="1" outlineLevel="1" x14ac:dyDescent="0.3">
      <c r="B812" s="2" t="s">
        <v>992</v>
      </c>
    </row>
    <row r="813" spans="2:2" hidden="1" outlineLevel="1" x14ac:dyDescent="0.3">
      <c r="B813" s="2" t="s">
        <v>994</v>
      </c>
    </row>
    <row r="814" spans="2:2" hidden="1" outlineLevel="1" x14ac:dyDescent="0.3">
      <c r="B814" s="2" t="s">
        <v>995</v>
      </c>
    </row>
    <row r="815" spans="2:2" hidden="1" outlineLevel="1" x14ac:dyDescent="0.3">
      <c r="B815" s="2" t="s">
        <v>996</v>
      </c>
    </row>
    <row r="816" spans="2:2" hidden="1" outlineLevel="1" x14ac:dyDescent="0.3">
      <c r="B816" s="2" t="s">
        <v>998</v>
      </c>
    </row>
    <row r="817" spans="2:2" hidden="1" outlineLevel="1" x14ac:dyDescent="0.3">
      <c r="B817" s="2" t="s">
        <v>999</v>
      </c>
    </row>
    <row r="818" spans="2:2" hidden="1" outlineLevel="1" x14ac:dyDescent="0.3">
      <c r="B818" s="2" t="s">
        <v>1000</v>
      </c>
    </row>
    <row r="819" spans="2:2" hidden="1" outlineLevel="1" x14ac:dyDescent="0.3">
      <c r="B819" s="2" t="s">
        <v>1002</v>
      </c>
    </row>
    <row r="820" spans="2:2" hidden="1" outlineLevel="1" x14ac:dyDescent="0.3">
      <c r="B820" s="2" t="s">
        <v>1003</v>
      </c>
    </row>
    <row r="821" spans="2:2" hidden="1" outlineLevel="1" x14ac:dyDescent="0.3">
      <c r="B821" s="2" t="s">
        <v>1006</v>
      </c>
    </row>
    <row r="822" spans="2:2" hidden="1" outlineLevel="1" x14ac:dyDescent="0.3">
      <c r="B822" s="2" t="s">
        <v>1007</v>
      </c>
    </row>
    <row r="823" spans="2:2" hidden="1" outlineLevel="1" x14ac:dyDescent="0.3">
      <c r="B823" s="2" t="s">
        <v>1008</v>
      </c>
    </row>
    <row r="824" spans="2:2" hidden="1" outlineLevel="1" x14ac:dyDescent="0.3">
      <c r="B824" s="2" t="s">
        <v>1009</v>
      </c>
    </row>
    <row r="825" spans="2:2" hidden="1" outlineLevel="1" x14ac:dyDescent="0.3">
      <c r="B825" s="2" t="s">
        <v>1010</v>
      </c>
    </row>
    <row r="826" spans="2:2" hidden="1" outlineLevel="1" x14ac:dyDescent="0.3">
      <c r="B826" s="2" t="s">
        <v>1011</v>
      </c>
    </row>
    <row r="827" spans="2:2" hidden="1" outlineLevel="1" x14ac:dyDescent="0.3">
      <c r="B827" s="2" t="s">
        <v>1012</v>
      </c>
    </row>
    <row r="828" spans="2:2" hidden="1" outlineLevel="1" x14ac:dyDescent="0.3">
      <c r="B828" s="2" t="s">
        <v>1014</v>
      </c>
    </row>
    <row r="829" spans="2:2" hidden="1" outlineLevel="1" x14ac:dyDescent="0.3">
      <c r="B829" t="s">
        <v>1130</v>
      </c>
    </row>
    <row r="830" spans="2:2" hidden="1" outlineLevel="1" x14ac:dyDescent="0.3">
      <c r="B830" t="s">
        <v>1132</v>
      </c>
    </row>
    <row r="831" spans="2:2" hidden="1" outlineLevel="1" x14ac:dyDescent="0.3">
      <c r="B831" t="s">
        <v>1133</v>
      </c>
    </row>
    <row r="832" spans="2:2" hidden="1" outlineLevel="1" x14ac:dyDescent="0.3">
      <c r="B832" t="s">
        <v>1134</v>
      </c>
    </row>
    <row r="833" spans="2:2" hidden="1" outlineLevel="1" x14ac:dyDescent="0.3">
      <c r="B833" t="s">
        <v>1135</v>
      </c>
    </row>
    <row r="834" spans="2:2" hidden="1" outlineLevel="1" x14ac:dyDescent="0.3">
      <c r="B834" t="s">
        <v>1152</v>
      </c>
    </row>
    <row r="835" spans="2:2" hidden="1" outlineLevel="1" x14ac:dyDescent="0.3">
      <c r="B835" t="s">
        <v>1153</v>
      </c>
    </row>
    <row r="836" spans="2:2" hidden="1" outlineLevel="1" x14ac:dyDescent="0.3">
      <c r="B836" t="s">
        <v>1154</v>
      </c>
    </row>
    <row r="837" spans="2:2" hidden="1" outlineLevel="1" x14ac:dyDescent="0.3">
      <c r="B837" t="s">
        <v>1155</v>
      </c>
    </row>
    <row r="838" spans="2:2" hidden="1" outlineLevel="1" x14ac:dyDescent="0.3">
      <c r="B838" t="s">
        <v>1156</v>
      </c>
    </row>
    <row r="839" spans="2:2" hidden="1" outlineLevel="1" x14ac:dyDescent="0.3">
      <c r="B839" t="s">
        <v>1157</v>
      </c>
    </row>
    <row r="840" spans="2:2" hidden="1" outlineLevel="1" x14ac:dyDescent="0.3">
      <c r="B840" t="s">
        <v>1158</v>
      </c>
    </row>
    <row r="841" spans="2:2" hidden="1" outlineLevel="1" x14ac:dyDescent="0.3">
      <c r="B841" t="s">
        <v>1159</v>
      </c>
    </row>
    <row r="842" spans="2:2" hidden="1" outlineLevel="1" x14ac:dyDescent="0.3">
      <c r="B842" t="s">
        <v>1161</v>
      </c>
    </row>
    <row r="843" spans="2:2" hidden="1" outlineLevel="1" x14ac:dyDescent="0.3">
      <c r="B843" t="s">
        <v>1163</v>
      </c>
    </row>
    <row r="844" spans="2:2" hidden="1" outlineLevel="1" x14ac:dyDescent="0.3">
      <c r="B844" t="s">
        <v>1164</v>
      </c>
    </row>
    <row r="845" spans="2:2" hidden="1" outlineLevel="1" x14ac:dyDescent="0.3">
      <c r="B845" t="s">
        <v>1165</v>
      </c>
    </row>
    <row r="846" spans="2:2" hidden="1" outlineLevel="1" x14ac:dyDescent="0.3">
      <c r="B846" t="s">
        <v>1167</v>
      </c>
    </row>
    <row r="847" spans="2:2" hidden="1" outlineLevel="1" x14ac:dyDescent="0.3">
      <c r="B847" t="s">
        <v>1170</v>
      </c>
    </row>
    <row r="848" spans="2:2" hidden="1" outlineLevel="1" x14ac:dyDescent="0.3">
      <c r="B848" t="s">
        <v>1171</v>
      </c>
    </row>
    <row r="849" spans="2:2" hidden="1" outlineLevel="1" x14ac:dyDescent="0.3">
      <c r="B849" t="s">
        <v>1172</v>
      </c>
    </row>
    <row r="850" spans="2:2" hidden="1" outlineLevel="1" x14ac:dyDescent="0.3">
      <c r="B850" t="s">
        <v>1173</v>
      </c>
    </row>
    <row r="851" spans="2:2" hidden="1" outlineLevel="1" x14ac:dyDescent="0.3">
      <c r="B851" t="s">
        <v>1175</v>
      </c>
    </row>
    <row r="852" spans="2:2" hidden="1" outlineLevel="1" x14ac:dyDescent="0.3">
      <c r="B852" t="s">
        <v>1177</v>
      </c>
    </row>
    <row r="853" spans="2:2" hidden="1" outlineLevel="1" x14ac:dyDescent="0.3">
      <c r="B853" t="s">
        <v>1178</v>
      </c>
    </row>
    <row r="854" spans="2:2" hidden="1" outlineLevel="1" x14ac:dyDescent="0.3">
      <c r="B854" t="s">
        <v>1180</v>
      </c>
    </row>
    <row r="855" spans="2:2" hidden="1" outlineLevel="1" x14ac:dyDescent="0.3">
      <c r="B855" t="s">
        <v>1181</v>
      </c>
    </row>
    <row r="856" spans="2:2" hidden="1" outlineLevel="1" x14ac:dyDescent="0.3">
      <c r="B856" t="s">
        <v>1182</v>
      </c>
    </row>
    <row r="857" spans="2:2" hidden="1" outlineLevel="1" x14ac:dyDescent="0.3">
      <c r="B857" t="s">
        <v>1183</v>
      </c>
    </row>
    <row r="858" spans="2:2" hidden="1" outlineLevel="1" x14ac:dyDescent="0.3">
      <c r="B858" t="s">
        <v>1184</v>
      </c>
    </row>
    <row r="859" spans="2:2" hidden="1" outlineLevel="1" x14ac:dyDescent="0.3">
      <c r="B859" t="s">
        <v>1186</v>
      </c>
    </row>
    <row r="860" spans="2:2" hidden="1" outlineLevel="1" x14ac:dyDescent="0.3">
      <c r="B860" t="s">
        <v>1187</v>
      </c>
    </row>
    <row r="861" spans="2:2" hidden="1" outlineLevel="1" x14ac:dyDescent="0.3">
      <c r="B861" t="s">
        <v>1188</v>
      </c>
    </row>
    <row r="862" spans="2:2" hidden="1" outlineLevel="1" x14ac:dyDescent="0.3">
      <c r="B862" t="s">
        <v>1189</v>
      </c>
    </row>
    <row r="863" spans="2:2" hidden="1" outlineLevel="1" x14ac:dyDescent="0.3">
      <c r="B863" t="s">
        <v>1190</v>
      </c>
    </row>
    <row r="864" spans="2:2" hidden="1" outlineLevel="1" x14ac:dyDescent="0.3">
      <c r="B864" t="s">
        <v>1191</v>
      </c>
    </row>
    <row r="865" spans="2:2" hidden="1" outlineLevel="1" x14ac:dyDescent="0.3">
      <c r="B865" t="s">
        <v>1192</v>
      </c>
    </row>
    <row r="866" spans="2:2" hidden="1" outlineLevel="1" x14ac:dyDescent="0.3">
      <c r="B866" t="s">
        <v>1193</v>
      </c>
    </row>
    <row r="867" spans="2:2" hidden="1" outlineLevel="1" x14ac:dyDescent="0.3">
      <c r="B867" t="s">
        <v>1194</v>
      </c>
    </row>
    <row r="868" spans="2:2" hidden="1" outlineLevel="1" x14ac:dyDescent="0.3">
      <c r="B868" t="s">
        <v>1195</v>
      </c>
    </row>
    <row r="869" spans="2:2" hidden="1" outlineLevel="1" x14ac:dyDescent="0.3">
      <c r="B869" t="s">
        <v>1197</v>
      </c>
    </row>
    <row r="870" spans="2:2" hidden="1" outlineLevel="1" x14ac:dyDescent="0.3">
      <c r="B870" t="s">
        <v>1196</v>
      </c>
    </row>
    <row r="871" spans="2:2" hidden="1" outlineLevel="1" x14ac:dyDescent="0.3">
      <c r="B871" t="s">
        <v>1198</v>
      </c>
    </row>
    <row r="872" spans="2:2" hidden="1" outlineLevel="1" x14ac:dyDescent="0.3">
      <c r="B872" t="s">
        <v>1199</v>
      </c>
    </row>
    <row r="873" spans="2:2" hidden="1" outlineLevel="1" x14ac:dyDescent="0.3">
      <c r="B873" t="s">
        <v>1200</v>
      </c>
    </row>
    <row r="874" spans="2:2" hidden="1" outlineLevel="1" x14ac:dyDescent="0.3">
      <c r="B874" t="s">
        <v>1201</v>
      </c>
    </row>
    <row r="875" spans="2:2" hidden="1" outlineLevel="1" x14ac:dyDescent="0.3">
      <c r="B875" t="s">
        <v>1202</v>
      </c>
    </row>
    <row r="876" spans="2:2" hidden="1" outlineLevel="1" x14ac:dyDescent="0.3">
      <c r="B876" t="s">
        <v>1203</v>
      </c>
    </row>
    <row r="877" spans="2:2" hidden="1" outlineLevel="1" x14ac:dyDescent="0.3">
      <c r="B877" t="s">
        <v>1204</v>
      </c>
    </row>
    <row r="878" spans="2:2" hidden="1" outlineLevel="1" x14ac:dyDescent="0.3">
      <c r="B878" t="s">
        <v>1205</v>
      </c>
    </row>
    <row r="879" spans="2:2" hidden="1" outlineLevel="1" x14ac:dyDescent="0.3">
      <c r="B879" t="s">
        <v>1206</v>
      </c>
    </row>
    <row r="880" spans="2:2" hidden="1" outlineLevel="1" x14ac:dyDescent="0.3">
      <c r="B880"/>
    </row>
    <row r="881" spans="2:2" hidden="1" outlineLevel="1" x14ac:dyDescent="0.3">
      <c r="B881"/>
    </row>
    <row r="882" spans="2:2" hidden="1" outlineLevel="1" x14ac:dyDescent="0.3">
      <c r="B882" s="2" t="s">
        <v>612</v>
      </c>
    </row>
    <row r="883" spans="2:2" hidden="1" outlineLevel="1" x14ac:dyDescent="0.3">
      <c r="B883" s="2" t="s">
        <v>1104</v>
      </c>
    </row>
    <row r="884" spans="2:2" hidden="1" outlineLevel="1" x14ac:dyDescent="0.3">
      <c r="B884" s="2" t="s">
        <v>639</v>
      </c>
    </row>
    <row r="885" spans="2:2" hidden="1" outlineLevel="1" x14ac:dyDescent="0.3">
      <c r="B885" s="2" t="s">
        <v>637</v>
      </c>
    </row>
    <row r="886" spans="2:2" hidden="1" outlineLevel="1" x14ac:dyDescent="0.3">
      <c r="B886" s="2" t="s">
        <v>630</v>
      </c>
    </row>
    <row r="887" spans="2:2" hidden="1" outlineLevel="1" x14ac:dyDescent="0.3">
      <c r="B887" s="2" t="s">
        <v>627</v>
      </c>
    </row>
    <row r="888" spans="2:2" hidden="1" outlineLevel="1" x14ac:dyDescent="0.3">
      <c r="B888" s="2" t="s">
        <v>619</v>
      </c>
    </row>
    <row r="889" spans="2:2" hidden="1" outlineLevel="1" x14ac:dyDescent="0.3">
      <c r="B889" s="2" t="s">
        <v>618</v>
      </c>
    </row>
    <row r="890" spans="2:2" hidden="1" outlineLevel="1" x14ac:dyDescent="0.3">
      <c r="B890" s="2" t="s">
        <v>615</v>
      </c>
    </row>
    <row r="891" spans="2:2" hidden="1" outlineLevel="1" x14ac:dyDescent="0.3">
      <c r="B891" s="2" t="s">
        <v>609</v>
      </c>
    </row>
    <row r="892" spans="2:2" hidden="1" outlineLevel="1" x14ac:dyDescent="0.3">
      <c r="B892" s="2" t="s">
        <v>606</v>
      </c>
    </row>
    <row r="893" spans="2:2" hidden="1" outlineLevel="1" x14ac:dyDescent="0.3">
      <c r="B893" s="2" t="s">
        <v>605</v>
      </c>
    </row>
    <row r="894" spans="2:2" hidden="1" outlineLevel="1" x14ac:dyDescent="0.3">
      <c r="B894" s="2" t="s">
        <v>602</v>
      </c>
    </row>
    <row r="895" spans="2:2" hidden="1" outlineLevel="1" x14ac:dyDescent="0.3">
      <c r="B895" s="2" t="s">
        <v>600</v>
      </c>
    </row>
    <row r="896" spans="2:2" hidden="1" outlineLevel="1" x14ac:dyDescent="0.3">
      <c r="B896" s="2" t="s">
        <v>598</v>
      </c>
    </row>
    <row r="897" spans="2:2" hidden="1" outlineLevel="1" x14ac:dyDescent="0.3">
      <c r="B897" s="2" t="s">
        <v>595</v>
      </c>
    </row>
    <row r="898" spans="2:2" hidden="1" outlineLevel="1" x14ac:dyDescent="0.3">
      <c r="B898" s="2" t="s">
        <v>592</v>
      </c>
    </row>
    <row r="899" spans="2:2" hidden="1" outlineLevel="1" x14ac:dyDescent="0.3">
      <c r="B899" s="2" t="s">
        <v>1080</v>
      </c>
    </row>
    <row r="900" spans="2:2" hidden="1" outlineLevel="1" x14ac:dyDescent="0.3">
      <c r="B900" s="2" t="s">
        <v>1081</v>
      </c>
    </row>
    <row r="901" spans="2:2" hidden="1" outlineLevel="1" x14ac:dyDescent="0.3">
      <c r="B901" s="2" t="s">
        <v>1083</v>
      </c>
    </row>
    <row r="902" spans="2:2" hidden="1" outlineLevel="1" x14ac:dyDescent="0.3">
      <c r="B902" s="2" t="s">
        <v>1084</v>
      </c>
    </row>
    <row r="903" spans="2:2" hidden="1" outlineLevel="1" x14ac:dyDescent="0.3">
      <c r="B903" s="2" t="s">
        <v>1085</v>
      </c>
    </row>
    <row r="904" spans="2:2" hidden="1" outlineLevel="1" x14ac:dyDescent="0.3">
      <c r="B904" s="2" t="s">
        <v>1087</v>
      </c>
    </row>
    <row r="905" spans="2:2" hidden="1" outlineLevel="1" x14ac:dyDescent="0.3">
      <c r="B905" s="2" t="s">
        <v>1089</v>
      </c>
    </row>
    <row r="906" spans="2:2" hidden="1" outlineLevel="1" x14ac:dyDescent="0.3">
      <c r="B906" s="2" t="s">
        <v>1090</v>
      </c>
    </row>
    <row r="907" spans="2:2" hidden="1" outlineLevel="1" x14ac:dyDescent="0.3">
      <c r="B907" s="2" t="s">
        <v>1091</v>
      </c>
    </row>
    <row r="908" spans="2:2" hidden="1" outlineLevel="1" x14ac:dyDescent="0.3">
      <c r="B908" s="2" t="s">
        <v>1092</v>
      </c>
    </row>
    <row r="909" spans="2:2" hidden="1" outlineLevel="1" x14ac:dyDescent="0.3">
      <c r="B909" s="2" t="s">
        <v>1093</v>
      </c>
    </row>
    <row r="910" spans="2:2" hidden="1" outlineLevel="1" x14ac:dyDescent="0.3">
      <c r="B910" s="2" t="s">
        <v>1094</v>
      </c>
    </row>
    <row r="911" spans="2:2" hidden="1" outlineLevel="1" x14ac:dyDescent="0.3">
      <c r="B911" s="2" t="s">
        <v>1095</v>
      </c>
    </row>
    <row r="912" spans="2:2" hidden="1" outlineLevel="1" x14ac:dyDescent="0.3">
      <c r="B912" s="2" t="s">
        <v>1096</v>
      </c>
    </row>
    <row r="913" spans="2:2" hidden="1" outlineLevel="1" x14ac:dyDescent="0.3">
      <c r="B913" s="2" t="s">
        <v>1097</v>
      </c>
    </row>
    <row r="914" spans="2:2" hidden="1" outlineLevel="1" x14ac:dyDescent="0.3">
      <c r="B914" s="2" t="s">
        <v>1098</v>
      </c>
    </row>
    <row r="915" spans="2:2" hidden="1" outlineLevel="1" x14ac:dyDescent="0.3">
      <c r="B915" s="2" t="s">
        <v>1099</v>
      </c>
    </row>
    <row r="916" spans="2:2" hidden="1" outlineLevel="1" x14ac:dyDescent="0.3">
      <c r="B916" s="2" t="s">
        <v>1100</v>
      </c>
    </row>
    <row r="917" spans="2:2" hidden="1" outlineLevel="1" x14ac:dyDescent="0.3">
      <c r="B917" s="2" t="s">
        <v>1101</v>
      </c>
    </row>
    <row r="918" spans="2:2" hidden="1" outlineLevel="1" x14ac:dyDescent="0.3">
      <c r="B918" s="2" t="s">
        <v>1102</v>
      </c>
    </row>
    <row r="919" spans="2:2" hidden="1" outlineLevel="1" x14ac:dyDescent="0.3">
      <c r="B919" s="2" t="s">
        <v>1103</v>
      </c>
    </row>
    <row r="920" spans="2:2" hidden="1" outlineLevel="1" x14ac:dyDescent="0.3">
      <c r="B920" s="2" t="s">
        <v>1105</v>
      </c>
    </row>
    <row r="921" spans="2:2" hidden="1" outlineLevel="1" x14ac:dyDescent="0.3">
      <c r="B921"/>
    </row>
    <row r="922" spans="2:2" hidden="1" outlineLevel="1" x14ac:dyDescent="0.3">
      <c r="B922"/>
    </row>
    <row r="923" spans="2:2" hidden="1" outlineLevel="1" x14ac:dyDescent="0.3">
      <c r="B923" s="2" t="s">
        <v>674</v>
      </c>
    </row>
    <row r="924" spans="2:2" hidden="1" outlineLevel="1" x14ac:dyDescent="0.3">
      <c r="B924" s="2" t="s">
        <v>671</v>
      </c>
    </row>
    <row r="925" spans="2:2" hidden="1" outlineLevel="1" x14ac:dyDescent="0.3">
      <c r="B925" s="2" t="s">
        <v>668</v>
      </c>
    </row>
    <row r="926" spans="2:2" hidden="1" outlineLevel="1" x14ac:dyDescent="0.3">
      <c r="B926" s="2" t="s">
        <v>543</v>
      </c>
    </row>
    <row r="927" spans="2:2" hidden="1" outlineLevel="1" x14ac:dyDescent="0.3">
      <c r="B927" s="2" t="s">
        <v>664</v>
      </c>
    </row>
    <row r="928" spans="2:2" hidden="1" outlineLevel="1" x14ac:dyDescent="0.3">
      <c r="B928" s="2" t="s">
        <v>662</v>
      </c>
    </row>
    <row r="929" spans="2:2" hidden="1" outlineLevel="1" x14ac:dyDescent="0.3">
      <c r="B929" s="2" t="s">
        <v>660</v>
      </c>
    </row>
    <row r="930" spans="2:2" hidden="1" outlineLevel="1" x14ac:dyDescent="0.3">
      <c r="B930" s="2" t="s">
        <v>655</v>
      </c>
    </row>
    <row r="931" spans="2:2" hidden="1" outlineLevel="1" x14ac:dyDescent="0.3">
      <c r="B931" s="2" t="s">
        <v>1108</v>
      </c>
    </row>
    <row r="932" spans="2:2" hidden="1" outlineLevel="1" x14ac:dyDescent="0.3">
      <c r="B932" s="2" t="s">
        <v>1109</v>
      </c>
    </row>
    <row r="933" spans="2:2" hidden="1" outlineLevel="1" x14ac:dyDescent="0.3">
      <c r="B933" s="2" t="s">
        <v>1110</v>
      </c>
    </row>
    <row r="934" spans="2:2" hidden="1" outlineLevel="1" x14ac:dyDescent="0.3">
      <c r="B934" s="2" t="s">
        <v>1111</v>
      </c>
    </row>
    <row r="935" spans="2:2" hidden="1" outlineLevel="1" x14ac:dyDescent="0.3">
      <c r="B935" s="2" t="s">
        <v>1112</v>
      </c>
    </row>
    <row r="936" spans="2:2" hidden="1" outlineLevel="1" x14ac:dyDescent="0.3">
      <c r="B936" s="2" t="s">
        <v>1113</v>
      </c>
    </row>
    <row r="937" spans="2:2" hidden="1" outlineLevel="1" x14ac:dyDescent="0.3">
      <c r="B937" s="2" t="s">
        <v>1114</v>
      </c>
    </row>
    <row r="938" spans="2:2" hidden="1" outlineLevel="1" x14ac:dyDescent="0.3">
      <c r="B938" s="2" t="s">
        <v>1115</v>
      </c>
    </row>
    <row r="939" spans="2:2" hidden="1" outlineLevel="1" x14ac:dyDescent="0.3">
      <c r="B939" s="2" t="s">
        <v>1116</v>
      </c>
    </row>
    <row r="940" spans="2:2" hidden="1" outlineLevel="1" x14ac:dyDescent="0.3">
      <c r="B940" t="s">
        <v>1136</v>
      </c>
    </row>
    <row r="941" spans="2:2" hidden="1" outlineLevel="1" x14ac:dyDescent="0.3">
      <c r="B941"/>
    </row>
    <row r="942" spans="2:2" hidden="1" outlineLevel="1" x14ac:dyDescent="0.3">
      <c r="B942"/>
    </row>
    <row r="943" spans="2:2" hidden="1" outlineLevel="1" x14ac:dyDescent="0.3">
      <c r="B943"/>
    </row>
    <row r="944" spans="2:2" hidden="1" outlineLevel="1" x14ac:dyDescent="0.3">
      <c r="B944"/>
    </row>
    <row r="945" spans="2:2" hidden="1" outlineLevel="1" x14ac:dyDescent="0.3">
      <c r="B945"/>
    </row>
    <row r="946" spans="2:2" hidden="1" outlineLevel="1" x14ac:dyDescent="0.3">
      <c r="B946"/>
    </row>
    <row r="947" spans="2:2" hidden="1" outlineLevel="1" x14ac:dyDescent="0.3">
      <c r="B947"/>
    </row>
    <row r="948" spans="2:2" hidden="1" outlineLevel="1" x14ac:dyDescent="0.3">
      <c r="B948"/>
    </row>
    <row r="949" spans="2:2" hidden="1" outlineLevel="1" x14ac:dyDescent="0.3">
      <c r="B949"/>
    </row>
    <row r="950" spans="2:2" hidden="1" outlineLevel="1" x14ac:dyDescent="0.3">
      <c r="B950"/>
    </row>
    <row r="951" spans="2:2" hidden="1" outlineLevel="1" x14ac:dyDescent="0.3">
      <c r="B951"/>
    </row>
    <row r="952" spans="2:2" hidden="1" outlineLevel="1" x14ac:dyDescent="0.3">
      <c r="B952"/>
    </row>
    <row r="953" spans="2:2" hidden="1" outlineLevel="1" x14ac:dyDescent="0.3">
      <c r="B953"/>
    </row>
    <row r="954" spans="2:2" hidden="1" outlineLevel="1" x14ac:dyDescent="0.3">
      <c r="B954"/>
    </row>
    <row r="955" spans="2:2" hidden="1" outlineLevel="1" x14ac:dyDescent="0.3">
      <c r="B955"/>
    </row>
    <row r="956" spans="2:2" hidden="1" outlineLevel="1" x14ac:dyDescent="0.3">
      <c r="B956"/>
    </row>
    <row r="957" spans="2:2" hidden="1" outlineLevel="1" x14ac:dyDescent="0.3">
      <c r="B957"/>
    </row>
    <row r="958" spans="2:2" hidden="1" outlineLevel="1" x14ac:dyDescent="0.3">
      <c r="B958"/>
    </row>
    <row r="959" spans="2:2" hidden="1" outlineLevel="1" x14ac:dyDescent="0.3">
      <c r="B959"/>
    </row>
    <row r="960" spans="2:2" hidden="1" outlineLevel="1" x14ac:dyDescent="0.3">
      <c r="B960"/>
    </row>
    <row r="961" spans="2:2" hidden="1" outlineLevel="1" x14ac:dyDescent="0.3">
      <c r="B961"/>
    </row>
    <row r="962" spans="2:2" hidden="1" outlineLevel="1" x14ac:dyDescent="0.3">
      <c r="B962"/>
    </row>
    <row r="963" spans="2:2" hidden="1" outlineLevel="1" x14ac:dyDescent="0.3">
      <c r="B963"/>
    </row>
    <row r="964" spans="2:2" hidden="1" outlineLevel="1" x14ac:dyDescent="0.3">
      <c r="B964"/>
    </row>
    <row r="965" spans="2:2" hidden="1" outlineLevel="1" x14ac:dyDescent="0.3">
      <c r="B965"/>
    </row>
    <row r="966" spans="2:2" hidden="1" outlineLevel="1" x14ac:dyDescent="0.3">
      <c r="B966"/>
    </row>
    <row r="967" spans="2:2" hidden="1" outlineLevel="1" x14ac:dyDescent="0.3">
      <c r="B967"/>
    </row>
    <row r="968" spans="2:2" hidden="1" outlineLevel="1" x14ac:dyDescent="0.3">
      <c r="B968"/>
    </row>
    <row r="969" spans="2:2" hidden="1" outlineLevel="1" x14ac:dyDescent="0.3">
      <c r="B969"/>
    </row>
    <row r="970" spans="2:2" hidden="1" outlineLevel="1" x14ac:dyDescent="0.3">
      <c r="B970"/>
    </row>
    <row r="971" spans="2:2" hidden="1" outlineLevel="1" x14ac:dyDescent="0.3">
      <c r="B971"/>
    </row>
    <row r="972" spans="2:2" hidden="1" outlineLevel="1" x14ac:dyDescent="0.3">
      <c r="B972"/>
    </row>
    <row r="973" spans="2:2" hidden="1" outlineLevel="1" x14ac:dyDescent="0.3">
      <c r="B973"/>
    </row>
    <row r="974" spans="2:2" hidden="1" outlineLevel="1" x14ac:dyDescent="0.3">
      <c r="B974"/>
    </row>
    <row r="975" spans="2:2" hidden="1" outlineLevel="1" x14ac:dyDescent="0.3">
      <c r="B975"/>
    </row>
    <row r="976" spans="2:2" hidden="1" outlineLevel="1" x14ac:dyDescent="0.3">
      <c r="B976"/>
    </row>
    <row r="977" spans="2:2" hidden="1" outlineLevel="1" x14ac:dyDescent="0.3">
      <c r="B977"/>
    </row>
    <row r="978" spans="2:2" hidden="1" outlineLevel="1" x14ac:dyDescent="0.3">
      <c r="B978"/>
    </row>
    <row r="979" spans="2:2" hidden="1" outlineLevel="1" x14ac:dyDescent="0.3">
      <c r="B979"/>
    </row>
    <row r="980" spans="2:2" hidden="1" outlineLevel="1" x14ac:dyDescent="0.3">
      <c r="B980"/>
    </row>
    <row r="981" spans="2:2" hidden="1" outlineLevel="1" x14ac:dyDescent="0.3">
      <c r="B981"/>
    </row>
    <row r="982" spans="2:2" hidden="1" outlineLevel="1" x14ac:dyDescent="0.3">
      <c r="B982"/>
    </row>
    <row r="983" spans="2:2" hidden="1" outlineLevel="1" x14ac:dyDescent="0.3">
      <c r="B983"/>
    </row>
    <row r="984" spans="2:2" hidden="1" outlineLevel="1" x14ac:dyDescent="0.3">
      <c r="B984"/>
    </row>
    <row r="985" spans="2:2" hidden="1" outlineLevel="1" x14ac:dyDescent="0.3">
      <c r="B985"/>
    </row>
    <row r="986" spans="2:2" hidden="1" outlineLevel="1" x14ac:dyDescent="0.3">
      <c r="B986"/>
    </row>
    <row r="987" spans="2:2" hidden="1" outlineLevel="1" x14ac:dyDescent="0.3">
      <c r="B987"/>
    </row>
    <row r="988" spans="2:2" hidden="1" outlineLevel="1" x14ac:dyDescent="0.3">
      <c r="B988"/>
    </row>
    <row r="989" spans="2:2" hidden="1" outlineLevel="1" x14ac:dyDescent="0.3">
      <c r="B989"/>
    </row>
    <row r="990" spans="2:2" hidden="1" outlineLevel="1" x14ac:dyDescent="0.3">
      <c r="B990"/>
    </row>
    <row r="991" spans="2:2" hidden="1" outlineLevel="1" x14ac:dyDescent="0.3">
      <c r="B991"/>
    </row>
    <row r="992" spans="2:2" hidden="1" outlineLevel="1" x14ac:dyDescent="0.3">
      <c r="B992"/>
    </row>
    <row r="993" spans="2:2" hidden="1" outlineLevel="1" x14ac:dyDescent="0.3">
      <c r="B993"/>
    </row>
    <row r="994" spans="2:2" hidden="1" outlineLevel="1" x14ac:dyDescent="0.3">
      <c r="B994"/>
    </row>
    <row r="995" spans="2:2" hidden="1" outlineLevel="1" x14ac:dyDescent="0.3">
      <c r="B995"/>
    </row>
    <row r="996" spans="2:2" hidden="1" outlineLevel="1" x14ac:dyDescent="0.3">
      <c r="B996"/>
    </row>
    <row r="997" spans="2:2" hidden="1" outlineLevel="1" x14ac:dyDescent="0.3">
      <c r="B997"/>
    </row>
    <row r="998" spans="2:2" hidden="1" outlineLevel="1" x14ac:dyDescent="0.3">
      <c r="B998"/>
    </row>
    <row r="999" spans="2:2" hidden="1" outlineLevel="1" x14ac:dyDescent="0.3">
      <c r="B999"/>
    </row>
    <row r="1000" spans="2:2" hidden="1" outlineLevel="1" x14ac:dyDescent="0.3">
      <c r="B1000"/>
    </row>
    <row r="1001" spans="2:2" hidden="1" outlineLevel="1" x14ac:dyDescent="0.3">
      <c r="B1001"/>
    </row>
    <row r="1002" spans="2:2" hidden="1" outlineLevel="1" x14ac:dyDescent="0.3">
      <c r="B1002"/>
    </row>
    <row r="1003" spans="2:2" hidden="1" outlineLevel="1" x14ac:dyDescent="0.3">
      <c r="B1003"/>
    </row>
    <row r="1004" spans="2:2" hidden="1" outlineLevel="1" x14ac:dyDescent="0.3">
      <c r="B1004"/>
    </row>
    <row r="1005" spans="2:2" hidden="1" outlineLevel="1" x14ac:dyDescent="0.3">
      <c r="B1005"/>
    </row>
    <row r="1006" spans="2:2" hidden="1" outlineLevel="1" x14ac:dyDescent="0.3">
      <c r="B1006"/>
    </row>
    <row r="1007" spans="2:2" hidden="1" outlineLevel="1" x14ac:dyDescent="0.3">
      <c r="B1007"/>
    </row>
    <row r="1008" spans="2:2" hidden="1" outlineLevel="1" x14ac:dyDescent="0.3">
      <c r="B1008"/>
    </row>
    <row r="1009" spans="2:2" hidden="1" outlineLevel="1" x14ac:dyDescent="0.3">
      <c r="B1009"/>
    </row>
    <row r="1010" spans="2:2" hidden="1" outlineLevel="1" x14ac:dyDescent="0.3">
      <c r="B1010"/>
    </row>
    <row r="1011" spans="2:2" hidden="1" outlineLevel="1" x14ac:dyDescent="0.3">
      <c r="B1011"/>
    </row>
    <row r="1012" spans="2:2" hidden="1" outlineLevel="1" x14ac:dyDescent="0.3">
      <c r="B1012"/>
    </row>
    <row r="1013" spans="2:2" hidden="1" outlineLevel="1" x14ac:dyDescent="0.3">
      <c r="B1013"/>
    </row>
    <row r="1014" spans="2:2" hidden="1" outlineLevel="1" x14ac:dyDescent="0.3">
      <c r="B1014"/>
    </row>
    <row r="1015" spans="2:2" hidden="1" outlineLevel="1" x14ac:dyDescent="0.3">
      <c r="B1015"/>
    </row>
    <row r="1016" spans="2:2" hidden="1" outlineLevel="1" x14ac:dyDescent="0.3">
      <c r="B1016"/>
    </row>
    <row r="1017" spans="2:2" hidden="1" outlineLevel="1" x14ac:dyDescent="0.3">
      <c r="B1017"/>
    </row>
    <row r="1018" spans="2:2" hidden="1" outlineLevel="1" x14ac:dyDescent="0.3">
      <c r="B1018"/>
    </row>
    <row r="1019" spans="2:2" hidden="1" outlineLevel="1" x14ac:dyDescent="0.3">
      <c r="B1019"/>
    </row>
    <row r="1020" spans="2:2" hidden="1" outlineLevel="1" x14ac:dyDescent="0.3">
      <c r="B1020"/>
    </row>
    <row r="1021" spans="2:2" hidden="1" outlineLevel="1" x14ac:dyDescent="0.3">
      <c r="B1021"/>
    </row>
    <row r="1022" spans="2:2" hidden="1" outlineLevel="1" x14ac:dyDescent="0.3">
      <c r="B1022"/>
    </row>
    <row r="1023" spans="2:2" hidden="1" outlineLevel="1" x14ac:dyDescent="0.3">
      <c r="B1023"/>
    </row>
    <row r="1024" spans="2:2" hidden="1" outlineLevel="1" x14ac:dyDescent="0.3">
      <c r="B1024"/>
    </row>
    <row r="1025" spans="2:2" hidden="1" outlineLevel="1" x14ac:dyDescent="0.3">
      <c r="B1025"/>
    </row>
    <row r="1026" spans="2:2" hidden="1" outlineLevel="1" x14ac:dyDescent="0.3">
      <c r="B1026"/>
    </row>
    <row r="1027" spans="2:2" hidden="1" outlineLevel="1" x14ac:dyDescent="0.3">
      <c r="B1027"/>
    </row>
    <row r="1028" spans="2:2" hidden="1" outlineLevel="1" x14ac:dyDescent="0.3">
      <c r="B1028"/>
    </row>
    <row r="1029" spans="2:2" hidden="1" outlineLevel="1" x14ac:dyDescent="0.3">
      <c r="B1029"/>
    </row>
    <row r="1030" spans="2:2" hidden="1" outlineLevel="1" x14ac:dyDescent="0.3">
      <c r="B1030"/>
    </row>
    <row r="1031" spans="2:2" hidden="1" outlineLevel="1" x14ac:dyDescent="0.3">
      <c r="B1031"/>
    </row>
    <row r="1032" spans="2:2" hidden="1" outlineLevel="1" x14ac:dyDescent="0.3">
      <c r="B1032"/>
    </row>
    <row r="1033" spans="2:2" hidden="1" outlineLevel="1" x14ac:dyDescent="0.3">
      <c r="B1033"/>
    </row>
    <row r="1034" spans="2:2" hidden="1" outlineLevel="1" x14ac:dyDescent="0.3">
      <c r="B1034"/>
    </row>
    <row r="1035" spans="2:2" hidden="1" outlineLevel="1" x14ac:dyDescent="0.3">
      <c r="B1035"/>
    </row>
    <row r="1036" spans="2:2" hidden="1" outlineLevel="1" x14ac:dyDescent="0.3">
      <c r="B1036"/>
    </row>
    <row r="1037" spans="2:2" hidden="1" outlineLevel="1" x14ac:dyDescent="0.3">
      <c r="B1037"/>
    </row>
    <row r="1038" spans="2:2" hidden="1" outlineLevel="1" x14ac:dyDescent="0.3">
      <c r="B1038"/>
    </row>
    <row r="1039" spans="2:2" hidden="1" outlineLevel="1" x14ac:dyDescent="0.3">
      <c r="B1039"/>
    </row>
    <row r="1040" spans="2:2" hidden="1" outlineLevel="1" x14ac:dyDescent="0.3">
      <c r="B1040"/>
    </row>
    <row r="1041" spans="2:2" hidden="1" outlineLevel="1" x14ac:dyDescent="0.3">
      <c r="B1041"/>
    </row>
    <row r="1042" spans="2:2" hidden="1" outlineLevel="1" x14ac:dyDescent="0.3">
      <c r="B1042"/>
    </row>
    <row r="1043" spans="2:2" hidden="1" outlineLevel="1" x14ac:dyDescent="0.3">
      <c r="B1043"/>
    </row>
    <row r="1044" spans="2:2" hidden="1" outlineLevel="1" x14ac:dyDescent="0.3">
      <c r="B1044"/>
    </row>
    <row r="1045" spans="2:2" hidden="1" outlineLevel="1" x14ac:dyDescent="0.3">
      <c r="B1045"/>
    </row>
    <row r="1046" spans="2:2" hidden="1" outlineLevel="1" x14ac:dyDescent="0.3">
      <c r="B1046"/>
    </row>
    <row r="1047" spans="2:2" hidden="1" outlineLevel="1" x14ac:dyDescent="0.3">
      <c r="B1047"/>
    </row>
    <row r="1048" spans="2:2" hidden="1" outlineLevel="1" x14ac:dyDescent="0.3">
      <c r="B1048"/>
    </row>
    <row r="1049" spans="2:2" hidden="1" outlineLevel="1" x14ac:dyDescent="0.3">
      <c r="B1049"/>
    </row>
    <row r="1050" spans="2:2" hidden="1" outlineLevel="1" x14ac:dyDescent="0.3">
      <c r="B1050"/>
    </row>
    <row r="1051" spans="2:2" hidden="1" outlineLevel="1" x14ac:dyDescent="0.3">
      <c r="B1051"/>
    </row>
    <row r="1052" spans="2:2" hidden="1" outlineLevel="1" x14ac:dyDescent="0.3">
      <c r="B1052"/>
    </row>
    <row r="1053" spans="2:2" hidden="1" outlineLevel="1" x14ac:dyDescent="0.3">
      <c r="B1053"/>
    </row>
    <row r="1054" spans="2:2" hidden="1" outlineLevel="1" x14ac:dyDescent="0.3">
      <c r="B1054"/>
    </row>
    <row r="1055" spans="2:2" hidden="1" outlineLevel="1" x14ac:dyDescent="0.3">
      <c r="B1055"/>
    </row>
    <row r="1056" spans="2:2" hidden="1" outlineLevel="1" x14ac:dyDescent="0.3">
      <c r="B1056"/>
    </row>
    <row r="1057" spans="2:2" hidden="1" outlineLevel="1" x14ac:dyDescent="0.3">
      <c r="B1057"/>
    </row>
    <row r="1058" spans="2:2" hidden="1" outlineLevel="1" x14ac:dyDescent="0.3">
      <c r="B1058"/>
    </row>
    <row r="1059" spans="2:2" hidden="1" outlineLevel="1" x14ac:dyDescent="0.3">
      <c r="B1059"/>
    </row>
    <row r="1060" spans="2:2" hidden="1" outlineLevel="1" x14ac:dyDescent="0.3">
      <c r="B1060"/>
    </row>
    <row r="1061" spans="2:2" hidden="1" outlineLevel="1" x14ac:dyDescent="0.3">
      <c r="B1061"/>
    </row>
    <row r="1062" spans="2:2" hidden="1" outlineLevel="1" x14ac:dyDescent="0.3">
      <c r="B1062"/>
    </row>
    <row r="1063" spans="2:2" hidden="1" outlineLevel="1" x14ac:dyDescent="0.3">
      <c r="B1063"/>
    </row>
    <row r="1064" spans="2:2" hidden="1" outlineLevel="1" x14ac:dyDescent="0.3">
      <c r="B1064"/>
    </row>
    <row r="1065" spans="2:2" hidden="1" outlineLevel="1" x14ac:dyDescent="0.3">
      <c r="B1065"/>
    </row>
    <row r="1066" spans="2:2" hidden="1" outlineLevel="1" x14ac:dyDescent="0.3">
      <c r="B1066"/>
    </row>
    <row r="1067" spans="2:2" hidden="1" outlineLevel="1" x14ac:dyDescent="0.3">
      <c r="B1067"/>
    </row>
    <row r="1068" spans="2:2" hidden="1" outlineLevel="1" x14ac:dyDescent="0.3">
      <c r="B1068"/>
    </row>
    <row r="1069" spans="2:2" hidden="1" outlineLevel="1" x14ac:dyDescent="0.3">
      <c r="B1069"/>
    </row>
    <row r="1070" spans="2:2" hidden="1" outlineLevel="1" x14ac:dyDescent="0.3">
      <c r="B1070"/>
    </row>
    <row r="1071" spans="2:2" hidden="1" outlineLevel="1" x14ac:dyDescent="0.3">
      <c r="B1071"/>
    </row>
    <row r="1072" spans="2:2" hidden="1" outlineLevel="1" x14ac:dyDescent="0.3">
      <c r="B1072"/>
    </row>
    <row r="1073" spans="2:2" hidden="1" outlineLevel="1" x14ac:dyDescent="0.3">
      <c r="B1073"/>
    </row>
    <row r="1074" spans="2:2" hidden="1" outlineLevel="1" x14ac:dyDescent="0.3">
      <c r="B1074"/>
    </row>
    <row r="1075" spans="2:2" hidden="1" outlineLevel="1" x14ac:dyDescent="0.3">
      <c r="B1075"/>
    </row>
    <row r="1076" spans="2:2" hidden="1" outlineLevel="1" x14ac:dyDescent="0.3">
      <c r="B1076"/>
    </row>
    <row r="1077" spans="2:2" hidden="1" outlineLevel="1" x14ac:dyDescent="0.3">
      <c r="B1077"/>
    </row>
    <row r="1078" spans="2:2" hidden="1" outlineLevel="1" x14ac:dyDescent="0.3">
      <c r="B1078"/>
    </row>
    <row r="1079" spans="2:2" hidden="1" outlineLevel="1" x14ac:dyDescent="0.3">
      <c r="B1079"/>
    </row>
    <row r="1080" spans="2:2" hidden="1" outlineLevel="1" x14ac:dyDescent="0.3">
      <c r="B1080"/>
    </row>
    <row r="1081" spans="2:2" hidden="1" outlineLevel="1" x14ac:dyDescent="0.3">
      <c r="B1081"/>
    </row>
    <row r="1082" spans="2:2" hidden="1" outlineLevel="1" x14ac:dyDescent="0.3">
      <c r="B1082"/>
    </row>
    <row r="1083" spans="2:2" hidden="1" outlineLevel="1" x14ac:dyDescent="0.3">
      <c r="B1083"/>
    </row>
    <row r="1084" spans="2:2" hidden="1" outlineLevel="1" x14ac:dyDescent="0.3">
      <c r="B1084"/>
    </row>
    <row r="1085" spans="2:2" hidden="1" outlineLevel="1" x14ac:dyDescent="0.3">
      <c r="B1085"/>
    </row>
    <row r="1086" spans="2:2" hidden="1" outlineLevel="1" x14ac:dyDescent="0.3">
      <c r="B1086"/>
    </row>
    <row r="1087" spans="2:2" hidden="1" outlineLevel="1" x14ac:dyDescent="0.3">
      <c r="B1087"/>
    </row>
    <row r="1088" spans="2:2" hidden="1" outlineLevel="1" x14ac:dyDescent="0.3">
      <c r="B1088"/>
    </row>
    <row r="1089" spans="2:2" hidden="1" outlineLevel="1" x14ac:dyDescent="0.3">
      <c r="B1089"/>
    </row>
    <row r="1090" spans="2:2" hidden="1" outlineLevel="1" x14ac:dyDescent="0.3">
      <c r="B1090"/>
    </row>
    <row r="1091" spans="2:2" hidden="1" outlineLevel="1" x14ac:dyDescent="0.3">
      <c r="B1091"/>
    </row>
    <row r="1092" spans="2:2" hidden="1" outlineLevel="1" x14ac:dyDescent="0.3">
      <c r="B1092"/>
    </row>
    <row r="1093" spans="2:2" hidden="1" outlineLevel="1" x14ac:dyDescent="0.3">
      <c r="B1093"/>
    </row>
    <row r="1094" spans="2:2" hidden="1" outlineLevel="1" x14ac:dyDescent="0.3">
      <c r="B1094"/>
    </row>
    <row r="1095" spans="2:2" hidden="1" outlineLevel="1" x14ac:dyDescent="0.3">
      <c r="B1095"/>
    </row>
    <row r="1096" spans="2:2" hidden="1" outlineLevel="1" x14ac:dyDescent="0.3">
      <c r="B1096"/>
    </row>
    <row r="1097" spans="2:2" hidden="1" outlineLevel="1" x14ac:dyDescent="0.3">
      <c r="B1097"/>
    </row>
    <row r="1098" spans="2:2" hidden="1" outlineLevel="1" x14ac:dyDescent="0.3">
      <c r="B1098"/>
    </row>
    <row r="1099" spans="2:2" hidden="1" outlineLevel="1" x14ac:dyDescent="0.3">
      <c r="B1099"/>
    </row>
    <row r="1100" spans="2:2" hidden="1" outlineLevel="1" x14ac:dyDescent="0.3">
      <c r="B1100"/>
    </row>
    <row r="1101" spans="2:2" hidden="1" outlineLevel="1" x14ac:dyDescent="0.3">
      <c r="B1101"/>
    </row>
    <row r="1102" spans="2:2" hidden="1" outlineLevel="1" x14ac:dyDescent="0.3">
      <c r="B1102"/>
    </row>
    <row r="1103" spans="2:2" hidden="1" outlineLevel="1" x14ac:dyDescent="0.3">
      <c r="B1103"/>
    </row>
    <row r="1104" spans="2:2" hidden="1" outlineLevel="1" x14ac:dyDescent="0.3">
      <c r="B1104"/>
    </row>
    <row r="1105" spans="2:2" hidden="1" outlineLevel="1" x14ac:dyDescent="0.3">
      <c r="B1105"/>
    </row>
    <row r="1106" spans="2:2" hidden="1" outlineLevel="1" x14ac:dyDescent="0.3">
      <c r="B1106"/>
    </row>
    <row r="1107" spans="2:2" hidden="1" outlineLevel="1" x14ac:dyDescent="0.3">
      <c r="B1107"/>
    </row>
    <row r="1108" spans="2:2" hidden="1" outlineLevel="1" x14ac:dyDescent="0.3">
      <c r="B1108"/>
    </row>
    <row r="1109" spans="2:2" hidden="1" outlineLevel="1" x14ac:dyDescent="0.3">
      <c r="B1109"/>
    </row>
    <row r="1110" spans="2:2" hidden="1" outlineLevel="1" x14ac:dyDescent="0.3">
      <c r="B1110"/>
    </row>
    <row r="1111" spans="2:2" hidden="1" outlineLevel="1" x14ac:dyDescent="0.3">
      <c r="B1111"/>
    </row>
    <row r="1112" spans="2:2" hidden="1" outlineLevel="1" x14ac:dyDescent="0.3">
      <c r="B1112"/>
    </row>
    <row r="1113" spans="2:2" hidden="1" outlineLevel="1" x14ac:dyDescent="0.3">
      <c r="B1113"/>
    </row>
    <row r="1114" spans="2:2" hidden="1" outlineLevel="1" x14ac:dyDescent="0.3">
      <c r="B1114"/>
    </row>
    <row r="1115" spans="2:2" hidden="1" outlineLevel="1" x14ac:dyDescent="0.3">
      <c r="B1115"/>
    </row>
    <row r="1116" spans="2:2" hidden="1" outlineLevel="1" x14ac:dyDescent="0.3">
      <c r="B1116"/>
    </row>
    <row r="1117" spans="2:2" hidden="1" outlineLevel="1" x14ac:dyDescent="0.3">
      <c r="B1117"/>
    </row>
    <row r="1118" spans="2:2" hidden="1" outlineLevel="1" x14ac:dyDescent="0.3">
      <c r="B1118"/>
    </row>
    <row r="1119" spans="2:2" hidden="1" outlineLevel="1" x14ac:dyDescent="0.3">
      <c r="B1119"/>
    </row>
    <row r="1120" spans="2:2" hidden="1" outlineLevel="1" x14ac:dyDescent="0.3">
      <c r="B1120"/>
    </row>
    <row r="1121" spans="2:2" hidden="1" outlineLevel="1" x14ac:dyDescent="0.3">
      <c r="B1121"/>
    </row>
    <row r="1122" spans="2:2" hidden="1" outlineLevel="1" x14ac:dyDescent="0.3">
      <c r="B1122"/>
    </row>
    <row r="1123" spans="2:2" hidden="1" outlineLevel="1" x14ac:dyDescent="0.3">
      <c r="B1123"/>
    </row>
    <row r="1124" spans="2:2" hidden="1" outlineLevel="1" x14ac:dyDescent="0.3">
      <c r="B1124"/>
    </row>
    <row r="1125" spans="2:2" hidden="1" outlineLevel="1" x14ac:dyDescent="0.3">
      <c r="B1125"/>
    </row>
    <row r="1126" spans="2:2" hidden="1" outlineLevel="1" x14ac:dyDescent="0.3">
      <c r="B1126"/>
    </row>
    <row r="1127" spans="2:2" hidden="1" outlineLevel="1" x14ac:dyDescent="0.3">
      <c r="B1127"/>
    </row>
    <row r="1128" spans="2:2" hidden="1" outlineLevel="1" x14ac:dyDescent="0.3">
      <c r="B1128"/>
    </row>
    <row r="1129" spans="2:2" hidden="1" outlineLevel="1" x14ac:dyDescent="0.3">
      <c r="B1129"/>
    </row>
    <row r="1130" spans="2:2" hidden="1" outlineLevel="1" x14ac:dyDescent="0.3">
      <c r="B1130"/>
    </row>
    <row r="1131" spans="2:2" hidden="1" outlineLevel="1" x14ac:dyDescent="0.3">
      <c r="B1131"/>
    </row>
    <row r="1132" spans="2:2" hidden="1" outlineLevel="1" x14ac:dyDescent="0.3">
      <c r="B1132"/>
    </row>
    <row r="1133" spans="2:2" hidden="1" outlineLevel="1" x14ac:dyDescent="0.3">
      <c r="B1133"/>
    </row>
    <row r="1134" spans="2:2" hidden="1" outlineLevel="1" x14ac:dyDescent="0.3">
      <c r="B1134"/>
    </row>
    <row r="1135" spans="2:2" hidden="1" outlineLevel="1" x14ac:dyDescent="0.3">
      <c r="B1135"/>
    </row>
    <row r="1136" spans="2:2" hidden="1" outlineLevel="1" x14ac:dyDescent="0.3">
      <c r="B1136"/>
    </row>
    <row r="1137" spans="2:2" hidden="1" outlineLevel="1" x14ac:dyDescent="0.3">
      <c r="B1137"/>
    </row>
    <row r="1138" spans="2:2" hidden="1" outlineLevel="1" x14ac:dyDescent="0.3">
      <c r="B1138"/>
    </row>
    <row r="1139" spans="2:2" hidden="1" outlineLevel="1" x14ac:dyDescent="0.3">
      <c r="B1139"/>
    </row>
    <row r="1140" spans="2:2" hidden="1" outlineLevel="1" x14ac:dyDescent="0.3">
      <c r="B1140"/>
    </row>
    <row r="1141" spans="2:2" hidden="1" outlineLevel="1" x14ac:dyDescent="0.3">
      <c r="B1141"/>
    </row>
    <row r="1142" spans="2:2" hidden="1" outlineLevel="1" x14ac:dyDescent="0.3">
      <c r="B1142"/>
    </row>
    <row r="1143" spans="2:2" hidden="1" outlineLevel="1" x14ac:dyDescent="0.3">
      <c r="B1143"/>
    </row>
    <row r="1144" spans="2:2" hidden="1" outlineLevel="1" x14ac:dyDescent="0.3">
      <c r="B1144"/>
    </row>
    <row r="1145" spans="2:2" hidden="1" outlineLevel="1" x14ac:dyDescent="0.3">
      <c r="B1145"/>
    </row>
    <row r="1146" spans="2:2" hidden="1" outlineLevel="1" x14ac:dyDescent="0.3">
      <c r="B1146"/>
    </row>
    <row r="1147" spans="2:2" hidden="1" outlineLevel="1" x14ac:dyDescent="0.3">
      <c r="B1147"/>
    </row>
    <row r="1148" spans="2:2" hidden="1" outlineLevel="1" x14ac:dyDescent="0.3">
      <c r="B1148"/>
    </row>
    <row r="1149" spans="2:2" hidden="1" outlineLevel="1" x14ac:dyDescent="0.3">
      <c r="B1149"/>
    </row>
    <row r="1150" spans="2:2" hidden="1" outlineLevel="1" x14ac:dyDescent="0.3">
      <c r="B1150"/>
    </row>
    <row r="1151" spans="2:2" hidden="1" outlineLevel="1" x14ac:dyDescent="0.3">
      <c r="B1151"/>
    </row>
    <row r="1152" spans="2:2" hidden="1" outlineLevel="1" x14ac:dyDescent="0.3">
      <c r="B1152"/>
    </row>
    <row r="1153" spans="2:2" hidden="1" outlineLevel="1" x14ac:dyDescent="0.3">
      <c r="B1153"/>
    </row>
    <row r="1154" spans="2:2" hidden="1" outlineLevel="1" x14ac:dyDescent="0.3">
      <c r="B1154"/>
    </row>
    <row r="1155" spans="2:2" hidden="1" outlineLevel="1" x14ac:dyDescent="0.3">
      <c r="B1155"/>
    </row>
    <row r="1156" spans="2:2" hidden="1" outlineLevel="1" x14ac:dyDescent="0.3">
      <c r="B1156"/>
    </row>
    <row r="1157" spans="2:2" hidden="1" outlineLevel="1" x14ac:dyDescent="0.3">
      <c r="B1157"/>
    </row>
    <row r="1158" spans="2:2" hidden="1" outlineLevel="1" x14ac:dyDescent="0.3">
      <c r="B1158"/>
    </row>
    <row r="1159" spans="2:2" hidden="1" outlineLevel="1" x14ac:dyDescent="0.3">
      <c r="B1159"/>
    </row>
    <row r="1160" spans="2:2" hidden="1" outlineLevel="1" x14ac:dyDescent="0.3">
      <c r="B1160"/>
    </row>
    <row r="1161" spans="2:2" hidden="1" outlineLevel="1" x14ac:dyDescent="0.3">
      <c r="B1161"/>
    </row>
    <row r="1162" spans="2:2" hidden="1" outlineLevel="1" x14ac:dyDescent="0.3">
      <c r="B1162"/>
    </row>
    <row r="1163" spans="2:2" hidden="1" outlineLevel="1" x14ac:dyDescent="0.3">
      <c r="B1163"/>
    </row>
    <row r="1164" spans="2:2" hidden="1" outlineLevel="1" x14ac:dyDescent="0.3">
      <c r="B1164"/>
    </row>
    <row r="1165" spans="2:2" hidden="1" outlineLevel="1" x14ac:dyDescent="0.3">
      <c r="B1165"/>
    </row>
    <row r="1166" spans="2:2" hidden="1" outlineLevel="1" x14ac:dyDescent="0.3">
      <c r="B1166"/>
    </row>
    <row r="1167" spans="2:2" hidden="1" outlineLevel="1" x14ac:dyDescent="0.3">
      <c r="B1167"/>
    </row>
    <row r="1168" spans="2:2" hidden="1" outlineLevel="1" x14ac:dyDescent="0.3">
      <c r="B1168"/>
    </row>
    <row r="1169" spans="2:2" hidden="1" outlineLevel="1" x14ac:dyDescent="0.3">
      <c r="B1169"/>
    </row>
    <row r="1170" spans="2:2" hidden="1" outlineLevel="1" x14ac:dyDescent="0.3">
      <c r="B1170"/>
    </row>
    <row r="1171" spans="2:2" hidden="1" outlineLevel="1" x14ac:dyDescent="0.3">
      <c r="B1171"/>
    </row>
    <row r="1172" spans="2:2" hidden="1" outlineLevel="1" x14ac:dyDescent="0.3">
      <c r="B1172"/>
    </row>
    <row r="1173" spans="2:2" hidden="1" outlineLevel="1" x14ac:dyDescent="0.3">
      <c r="B1173"/>
    </row>
    <row r="1174" spans="2:2" hidden="1" outlineLevel="1" x14ac:dyDescent="0.3">
      <c r="B1174"/>
    </row>
    <row r="1175" spans="2:2" hidden="1" outlineLevel="1" x14ac:dyDescent="0.3">
      <c r="B1175"/>
    </row>
    <row r="1176" spans="2:2" hidden="1" outlineLevel="1" x14ac:dyDescent="0.3">
      <c r="B1176"/>
    </row>
    <row r="1177" spans="2:2" hidden="1" outlineLevel="1" x14ac:dyDescent="0.3">
      <c r="B1177"/>
    </row>
    <row r="1178" spans="2:2" hidden="1" outlineLevel="1" x14ac:dyDescent="0.3">
      <c r="B1178"/>
    </row>
    <row r="1179" spans="2:2" hidden="1" outlineLevel="1" x14ac:dyDescent="0.3">
      <c r="B1179"/>
    </row>
    <row r="1180" spans="2:2" hidden="1" outlineLevel="1" x14ac:dyDescent="0.3">
      <c r="B1180"/>
    </row>
    <row r="1181" spans="2:2" hidden="1" outlineLevel="1" x14ac:dyDescent="0.3">
      <c r="B1181"/>
    </row>
    <row r="1182" spans="2:2" hidden="1" outlineLevel="1" x14ac:dyDescent="0.3">
      <c r="B1182"/>
    </row>
    <row r="1183" spans="2:2" hidden="1" outlineLevel="1" x14ac:dyDescent="0.3">
      <c r="B1183"/>
    </row>
    <row r="1184" spans="2:2" hidden="1" outlineLevel="1" x14ac:dyDescent="0.3">
      <c r="B1184"/>
    </row>
    <row r="1185" spans="2:2" hidden="1" outlineLevel="1" x14ac:dyDescent="0.3">
      <c r="B1185"/>
    </row>
    <row r="1186" spans="2:2" hidden="1" outlineLevel="1" x14ac:dyDescent="0.3">
      <c r="B1186"/>
    </row>
    <row r="1187" spans="2:2" hidden="1" outlineLevel="1" x14ac:dyDescent="0.3">
      <c r="B1187"/>
    </row>
    <row r="1188" spans="2:2" hidden="1" outlineLevel="1" x14ac:dyDescent="0.3">
      <c r="B1188"/>
    </row>
    <row r="1189" spans="2:2" hidden="1" outlineLevel="1" x14ac:dyDescent="0.3">
      <c r="B1189"/>
    </row>
    <row r="1190" spans="2:2" hidden="1" outlineLevel="1" x14ac:dyDescent="0.3">
      <c r="B1190"/>
    </row>
    <row r="1191" spans="2:2" hidden="1" outlineLevel="1" x14ac:dyDescent="0.3">
      <c r="B1191"/>
    </row>
    <row r="1192" spans="2:2" hidden="1" outlineLevel="1" x14ac:dyDescent="0.3">
      <c r="B1192"/>
    </row>
    <row r="1193" spans="2:2" hidden="1" outlineLevel="1" x14ac:dyDescent="0.3">
      <c r="B1193"/>
    </row>
    <row r="1194" spans="2:2" hidden="1" outlineLevel="1" x14ac:dyDescent="0.3">
      <c r="B1194"/>
    </row>
    <row r="1195" spans="2:2" hidden="1" outlineLevel="1" x14ac:dyDescent="0.3">
      <c r="B1195"/>
    </row>
    <row r="1196" spans="2:2" hidden="1" outlineLevel="1" x14ac:dyDescent="0.3">
      <c r="B1196"/>
    </row>
    <row r="1197" spans="2:2" hidden="1" outlineLevel="1" x14ac:dyDescent="0.3">
      <c r="B1197"/>
    </row>
    <row r="1198" spans="2:2" hidden="1" outlineLevel="1" x14ac:dyDescent="0.3">
      <c r="B1198"/>
    </row>
    <row r="1199" spans="2:2" hidden="1" outlineLevel="1" x14ac:dyDescent="0.3">
      <c r="B1199"/>
    </row>
    <row r="1200" spans="2:2" hidden="1" outlineLevel="1" x14ac:dyDescent="0.3">
      <c r="B1200"/>
    </row>
    <row r="1201" spans="2:2" hidden="1" outlineLevel="1" x14ac:dyDescent="0.3">
      <c r="B1201"/>
    </row>
    <row r="1202" spans="2:2" hidden="1" outlineLevel="1" x14ac:dyDescent="0.3">
      <c r="B1202"/>
    </row>
    <row r="1203" spans="2:2" hidden="1" outlineLevel="1" x14ac:dyDescent="0.3">
      <c r="B1203"/>
    </row>
    <row r="1204" spans="2:2" hidden="1" outlineLevel="1" x14ac:dyDescent="0.3">
      <c r="B1204"/>
    </row>
    <row r="1205" spans="2:2" hidden="1" outlineLevel="1" x14ac:dyDescent="0.3">
      <c r="B1205"/>
    </row>
    <row r="1206" spans="2:2" hidden="1" outlineLevel="1" x14ac:dyDescent="0.3">
      <c r="B1206"/>
    </row>
    <row r="1207" spans="2:2" hidden="1" outlineLevel="1" x14ac:dyDescent="0.3">
      <c r="B1207"/>
    </row>
    <row r="1208" spans="2:2" hidden="1" outlineLevel="1" x14ac:dyDescent="0.3">
      <c r="B1208"/>
    </row>
    <row r="1209" spans="2:2" hidden="1" outlineLevel="1" x14ac:dyDescent="0.3">
      <c r="B1209"/>
    </row>
    <row r="1210" spans="2:2" hidden="1" outlineLevel="1" x14ac:dyDescent="0.3">
      <c r="B1210"/>
    </row>
    <row r="1211" spans="2:2" hidden="1" outlineLevel="1" x14ac:dyDescent="0.3">
      <c r="B1211"/>
    </row>
    <row r="1212" spans="2:2" hidden="1" outlineLevel="1" x14ac:dyDescent="0.3">
      <c r="B1212"/>
    </row>
    <row r="1213" spans="2:2" hidden="1" outlineLevel="1" x14ac:dyDescent="0.3">
      <c r="B1213"/>
    </row>
    <row r="1214" spans="2:2" hidden="1" outlineLevel="1" x14ac:dyDescent="0.3">
      <c r="B1214"/>
    </row>
    <row r="1215" spans="2:2" hidden="1" outlineLevel="1" x14ac:dyDescent="0.3">
      <c r="B1215"/>
    </row>
    <row r="1216" spans="2:2" hidden="1" outlineLevel="1" x14ac:dyDescent="0.3">
      <c r="B1216"/>
    </row>
    <row r="1217" spans="2:2" hidden="1" outlineLevel="1" x14ac:dyDescent="0.3">
      <c r="B1217"/>
    </row>
    <row r="1218" spans="2:2" hidden="1" outlineLevel="1" x14ac:dyDescent="0.3">
      <c r="B1218"/>
    </row>
    <row r="1219" spans="2:2" hidden="1" outlineLevel="1" x14ac:dyDescent="0.3">
      <c r="B1219"/>
    </row>
    <row r="1220" spans="2:2" hidden="1" outlineLevel="1" x14ac:dyDescent="0.3">
      <c r="B1220"/>
    </row>
    <row r="1221" spans="2:2" hidden="1" outlineLevel="1" x14ac:dyDescent="0.3">
      <c r="B1221"/>
    </row>
    <row r="1222" spans="2:2" hidden="1" outlineLevel="1" x14ac:dyDescent="0.3">
      <c r="B1222"/>
    </row>
    <row r="1223" spans="2:2" collapsed="1" x14ac:dyDescent="0.3"/>
  </sheetData>
  <autoFilter ref="A458:AL567" xr:uid="{00000000-0009-0000-0000-000001000000}">
    <filterColumn colId="11">
      <filters>
        <filter val="1"/>
        <filter val="11"/>
        <filter val="3"/>
        <filter val="4"/>
      </filters>
    </filterColumn>
  </autoFilter>
  <conditionalFormatting sqref="D417:F417">
    <cfRule type="cellIs" dxfId="14" priority="15" operator="lessThan">
      <formula>0</formula>
    </cfRule>
    <cfRule type="cellIs" dxfId="13" priority="16" operator="greaterThan">
      <formula>0</formula>
    </cfRule>
  </conditionalFormatting>
  <conditionalFormatting sqref="J417">
    <cfRule type="cellIs" dxfId="12" priority="13" operator="lessThan">
      <formula>0</formula>
    </cfRule>
    <cfRule type="cellIs" dxfId="11" priority="14" operator="greaterThan">
      <formula>0</formula>
    </cfRule>
  </conditionalFormatting>
  <conditionalFormatting sqref="H417">
    <cfRule type="cellIs" dxfId="10" priority="11" operator="lessThan">
      <formula>0</formula>
    </cfRule>
    <cfRule type="cellIs" dxfId="9" priority="12" operator="greaterThan">
      <formula>0</formula>
    </cfRule>
  </conditionalFormatting>
  <conditionalFormatting sqref="L417">
    <cfRule type="cellIs" dxfId="8" priority="9" operator="lessThan">
      <formula>0</formula>
    </cfRule>
    <cfRule type="cellIs" dxfId="7" priority="10" operator="greaterThan">
      <formula>0</formula>
    </cfRule>
  </conditionalFormatting>
  <conditionalFormatting sqref="H79:J187 H192:J227">
    <cfRule type="cellIs" dxfId="6" priority="8" operator="greaterThan">
      <formula>0.1</formula>
    </cfRule>
  </conditionalFormatting>
  <conditionalFormatting sqref="N79:N187">
    <cfRule type="cellIs" dxfId="5" priority="7" operator="greaterThan">
      <formula>0.1</formula>
    </cfRule>
  </conditionalFormatting>
  <conditionalFormatting sqref="L79:L187">
    <cfRule type="cellIs" dxfId="4" priority="6" operator="greaterThan">
      <formula>0.1</formula>
    </cfRule>
  </conditionalFormatting>
  <conditionalFormatting sqref="P79:P187">
    <cfRule type="cellIs" dxfId="3" priority="5" operator="greaterThan">
      <formula>0.1</formula>
    </cfRule>
  </conditionalFormatting>
  <conditionalFormatting sqref="N192:N227">
    <cfRule type="cellIs" dxfId="2" priority="3" operator="greaterThan">
      <formula>0.1</formula>
    </cfRule>
  </conditionalFormatting>
  <conditionalFormatting sqref="L192:L227">
    <cfRule type="cellIs" dxfId="1" priority="2" operator="greaterThan">
      <formula>0.1</formula>
    </cfRule>
  </conditionalFormatting>
  <conditionalFormatting sqref="P192:P227">
    <cfRule type="cellIs" dxfId="0" priority="1" operator="greaterThan">
      <formula>0.1</formula>
    </cfRule>
  </conditionalFormatting>
  <dataValidations disablePrompts="1" count="4">
    <dataValidation type="list" allowBlank="1" showInputMessage="1" showErrorMessage="1" sqref="C13" xr:uid="{00000000-0002-0000-0100-000000000000}">
      <formula1>$Y$2:$Y$12</formula1>
    </dataValidation>
    <dataValidation type="list" allowBlank="1" showInputMessage="1" showErrorMessage="1" sqref="C12" xr:uid="{00000000-0002-0000-0100-000001000000}">
      <formula1>$X$2:$X$4</formula1>
    </dataValidation>
    <dataValidation type="list" allowBlank="1" showInputMessage="1" showErrorMessage="1" sqref="C15" xr:uid="{00000000-0002-0000-0100-000002000000}">
      <formula1>$AA$2:$AA$7</formula1>
    </dataValidation>
    <dataValidation type="list" allowBlank="1" showInputMessage="1" showErrorMessage="1" sqref="C14" xr:uid="{00000000-0002-0000-0100-000003000000}">
      <formula1>$Z$2:$Z$6</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EK643"/>
  <sheetViews>
    <sheetView topLeftCell="BQ191" zoomScale="66" workbookViewId="0">
      <selection activeCell="CE4" sqref="CE4:CE441"/>
    </sheetView>
  </sheetViews>
  <sheetFormatPr defaultColWidth="8.6640625" defaultRowHeight="14.4" x14ac:dyDescent="0.3"/>
  <cols>
    <col min="1" max="18" width="8.6640625" style="2"/>
    <col min="19" max="127" width="8.77734375" style="2"/>
    <col min="128" max="128" width="8.6640625" style="2"/>
    <col min="129" max="129" width="33.88671875" style="2" bestFit="1" customWidth="1"/>
    <col min="130" max="130" width="16.33203125" style="2" bestFit="1" customWidth="1"/>
    <col min="131" max="131" width="7.5546875" style="2" bestFit="1" customWidth="1"/>
    <col min="132" max="132" width="15.33203125" style="2" bestFit="1" customWidth="1"/>
    <col min="133" max="133" width="11.33203125" style="2" bestFit="1" customWidth="1"/>
    <col min="134" max="134" width="11.33203125" style="2" customWidth="1"/>
    <col min="135" max="135" width="13.44140625" style="2" bestFit="1" customWidth="1"/>
    <col min="136" max="136" width="19.33203125" style="2" bestFit="1" customWidth="1"/>
    <col min="137" max="139" width="8.6640625" style="2"/>
    <col min="140" max="140" width="9.33203125" style="2" bestFit="1" customWidth="1"/>
    <col min="141" max="16384" width="8.6640625" style="2"/>
  </cols>
  <sheetData>
    <row r="1" spans="1:14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26</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1445</v>
      </c>
      <c r="CF1" s="2" t="s">
        <v>81</v>
      </c>
      <c r="CG1" s="2" t="s">
        <v>82</v>
      </c>
      <c r="CH1" s="2" t="s">
        <v>83</v>
      </c>
      <c r="CI1" s="2" t="s">
        <v>84</v>
      </c>
      <c r="CJ1" s="2" t="s">
        <v>85</v>
      </c>
      <c r="CK1" s="2" t="s">
        <v>86</v>
      </c>
      <c r="CL1" s="2" t="s">
        <v>87</v>
      </c>
      <c r="CM1" s="2" t="s">
        <v>88</v>
      </c>
      <c r="CN1" s="2" t="s">
        <v>89</v>
      </c>
      <c r="CO1" s="2" t="s">
        <v>90</v>
      </c>
      <c r="CP1" s="2" t="s">
        <v>1447</v>
      </c>
      <c r="CQ1" s="2" t="s">
        <v>6110</v>
      </c>
      <c r="CR1" s="2" t="s">
        <v>6111</v>
      </c>
      <c r="CS1" s="2" t="s">
        <v>1448</v>
      </c>
      <c r="CT1" s="2" t="s">
        <v>6112</v>
      </c>
      <c r="CU1" s="2" t="s">
        <v>1449</v>
      </c>
      <c r="CV1" s="2" t="s">
        <v>1450</v>
      </c>
      <c r="CW1" s="2" t="s">
        <v>1451</v>
      </c>
      <c r="CX1" s="2" t="s">
        <v>1452</v>
      </c>
      <c r="CY1" s="2" t="s">
        <v>1453</v>
      </c>
      <c r="CZ1" s="2" t="s">
        <v>6113</v>
      </c>
      <c r="DA1" s="2" t="s">
        <v>6114</v>
      </c>
      <c r="DB1" s="2" t="s">
        <v>6115</v>
      </c>
      <c r="DC1" s="2" t="s">
        <v>6116</v>
      </c>
      <c r="DD1" s="2" t="s">
        <v>6117</v>
      </c>
      <c r="DE1" s="2" t="s">
        <v>1454</v>
      </c>
      <c r="DF1" s="2" t="s">
        <v>1455</v>
      </c>
      <c r="DG1" s="2" t="s">
        <v>1456</v>
      </c>
      <c r="DH1" s="2" t="s">
        <v>1457</v>
      </c>
      <c r="DI1" s="2" t="s">
        <v>1458</v>
      </c>
      <c r="DJ1" s="2" t="s">
        <v>1459</v>
      </c>
      <c r="DK1" s="2" t="s">
        <v>1460</v>
      </c>
      <c r="DL1" s="2" t="s">
        <v>1461</v>
      </c>
      <c r="DM1" s="2" t="s">
        <v>1462</v>
      </c>
      <c r="DN1" s="2" t="s">
        <v>1463</v>
      </c>
      <c r="DO1" s="2" t="s">
        <v>1464</v>
      </c>
      <c r="DP1" s="2" t="s">
        <v>1465</v>
      </c>
      <c r="DQ1" s="2" t="s">
        <v>1466</v>
      </c>
      <c r="DR1" s="2" t="s">
        <v>1467</v>
      </c>
      <c r="DS1" s="2" t="s">
        <v>1468</v>
      </c>
      <c r="DT1" s="2" t="s">
        <v>1469</v>
      </c>
      <c r="DU1" s="2" t="s">
        <v>1470</v>
      </c>
      <c r="DV1" s="2" t="s">
        <v>1471</v>
      </c>
      <c r="DW1" s="2" t="s">
        <v>11</v>
      </c>
      <c r="DY1" s="53" t="s">
        <v>966</v>
      </c>
    </row>
    <row r="2" spans="1:141" x14ac:dyDescent="0.3">
      <c r="A2" s="2" t="s">
        <v>91</v>
      </c>
      <c r="B2" s="2" t="s">
        <v>92</v>
      </c>
      <c r="C2" s="2" t="s">
        <v>93</v>
      </c>
      <c r="D2" s="2" t="s">
        <v>94</v>
      </c>
      <c r="E2" s="2" t="s">
        <v>4</v>
      </c>
      <c r="F2" s="2" t="s">
        <v>5</v>
      </c>
      <c r="G2" s="2" t="s">
        <v>6</v>
      </c>
      <c r="H2" s="2" t="s">
        <v>95</v>
      </c>
      <c r="I2" s="2" t="s">
        <v>96</v>
      </c>
      <c r="J2" s="2" t="s">
        <v>97</v>
      </c>
      <c r="K2" s="2" t="s">
        <v>98</v>
      </c>
      <c r="L2" s="2" t="s">
        <v>99</v>
      </c>
      <c r="M2" s="2" t="s">
        <v>100</v>
      </c>
      <c r="N2" s="2" t="s">
        <v>101</v>
      </c>
      <c r="O2" s="2" t="s">
        <v>102</v>
      </c>
      <c r="P2" s="2" t="s">
        <v>103</v>
      </c>
      <c r="Q2" s="2" t="s">
        <v>104</v>
      </c>
      <c r="R2" s="2" t="s">
        <v>105</v>
      </c>
      <c r="S2" s="2" t="s">
        <v>106</v>
      </c>
      <c r="T2" s="2" t="s">
        <v>107</v>
      </c>
      <c r="U2" s="2" t="s">
        <v>108</v>
      </c>
      <c r="V2" s="2" t="s">
        <v>109</v>
      </c>
      <c r="W2" s="2" t="s">
        <v>110</v>
      </c>
      <c r="X2" s="2" t="s">
        <v>111</v>
      </c>
      <c r="Y2" s="2" t="s">
        <v>112</v>
      </c>
      <c r="Z2" s="2" t="s">
        <v>113</v>
      </c>
      <c r="AA2" s="2" t="s">
        <v>114</v>
      </c>
      <c r="AB2" s="2" t="s">
        <v>115</v>
      </c>
      <c r="AC2" s="2" t="s">
        <v>116</v>
      </c>
      <c r="AD2" s="2" t="s">
        <v>117</v>
      </c>
      <c r="AE2" s="2" t="s">
        <v>118</v>
      </c>
      <c r="AF2" s="2" t="s">
        <v>119</v>
      </c>
      <c r="AG2" s="2" t="s">
        <v>120</v>
      </c>
      <c r="AH2" s="2" t="s">
        <v>121</v>
      </c>
      <c r="AI2" s="2" t="s">
        <v>122</v>
      </c>
      <c r="AJ2" s="2" t="s">
        <v>123</v>
      </c>
      <c r="AK2" s="2" t="s">
        <v>124</v>
      </c>
      <c r="AL2" s="2" t="s">
        <v>125</v>
      </c>
      <c r="AM2" s="2" t="s">
        <v>126</v>
      </c>
      <c r="AN2" s="2" t="s">
        <v>127</v>
      </c>
      <c r="AO2" s="2" t="s">
        <v>128</v>
      </c>
      <c r="AP2" s="2" t="s">
        <v>129</v>
      </c>
      <c r="AQ2" s="2" t="s">
        <v>130</v>
      </c>
      <c r="AR2" s="2" t="s">
        <v>131</v>
      </c>
      <c r="AS2" s="2" t="s">
        <v>132</v>
      </c>
      <c r="AT2" s="2" t="s">
        <v>133</v>
      </c>
      <c r="AU2" s="2" t="s">
        <v>6118</v>
      </c>
      <c r="AV2" s="2" t="s">
        <v>6119</v>
      </c>
      <c r="AW2" s="2" t="s">
        <v>6120</v>
      </c>
      <c r="AX2" s="2" t="s">
        <v>6121</v>
      </c>
      <c r="AY2" s="2" t="s">
        <v>6122</v>
      </c>
      <c r="AZ2" s="2" t="s">
        <v>6123</v>
      </c>
      <c r="BA2" s="2" t="s">
        <v>6124</v>
      </c>
      <c r="BB2" s="2" t="s">
        <v>6125</v>
      </c>
      <c r="BC2" s="2" t="s">
        <v>6126</v>
      </c>
      <c r="BD2" s="2" t="s">
        <v>6127</v>
      </c>
      <c r="BE2" s="2" t="s">
        <v>6128</v>
      </c>
      <c r="BF2" s="2" t="s">
        <v>6129</v>
      </c>
      <c r="BG2" s="2" t="s">
        <v>6130</v>
      </c>
      <c r="BH2" s="2" t="s">
        <v>6131</v>
      </c>
      <c r="BI2" s="2" t="s">
        <v>6132</v>
      </c>
      <c r="BJ2" s="2" t="s">
        <v>6133</v>
      </c>
      <c r="BK2" s="2" t="s">
        <v>6134</v>
      </c>
      <c r="BL2" s="2" t="s">
        <v>6135</v>
      </c>
      <c r="BM2" s="2" t="s">
        <v>6136</v>
      </c>
      <c r="BN2" s="2" t="s">
        <v>6137</v>
      </c>
      <c r="BO2" s="2" t="s">
        <v>6138</v>
      </c>
      <c r="BP2" s="2" t="s">
        <v>6139</v>
      </c>
      <c r="BQ2" s="2" t="s">
        <v>6140</v>
      </c>
      <c r="BR2" s="2" t="s">
        <v>6141</v>
      </c>
      <c r="BS2" s="2" t="s">
        <v>6142</v>
      </c>
      <c r="BT2" s="2" t="s">
        <v>6143</v>
      </c>
      <c r="BU2" s="2" t="s">
        <v>6144</v>
      </c>
      <c r="BV2" s="2" t="s">
        <v>6145</v>
      </c>
      <c r="BW2" s="2" t="s">
        <v>6146</v>
      </c>
      <c r="BX2" s="2" t="s">
        <v>6147</v>
      </c>
      <c r="BY2" s="2" t="s">
        <v>134</v>
      </c>
      <c r="BZ2" s="2" t="s">
        <v>6148</v>
      </c>
      <c r="CA2" s="2" t="s">
        <v>6149</v>
      </c>
      <c r="CB2" s="2" t="s">
        <v>6150</v>
      </c>
      <c r="CC2" s="2" t="s">
        <v>6151</v>
      </c>
      <c r="CD2" s="2" t="s">
        <v>6152</v>
      </c>
      <c r="CE2" s="2" t="s">
        <v>6153</v>
      </c>
      <c r="CF2" s="2" t="s">
        <v>6154</v>
      </c>
      <c r="CG2" s="2" t="s">
        <v>6155</v>
      </c>
      <c r="CH2" s="2" t="s">
        <v>6156</v>
      </c>
      <c r="CI2" s="2" t="s">
        <v>6157</v>
      </c>
      <c r="CJ2" s="2" t="s">
        <v>6158</v>
      </c>
      <c r="CK2" s="2" t="s">
        <v>6159</v>
      </c>
      <c r="CL2" s="2" t="s">
        <v>135</v>
      </c>
      <c r="CM2" s="2" t="s">
        <v>136</v>
      </c>
      <c r="CN2" s="2" t="s">
        <v>137</v>
      </c>
      <c r="CO2" s="2" t="s">
        <v>138</v>
      </c>
      <c r="CP2" s="2" t="s">
        <v>6160</v>
      </c>
      <c r="CQ2" s="2" t="s">
        <v>6161</v>
      </c>
      <c r="CR2" s="2" t="s">
        <v>6162</v>
      </c>
      <c r="CS2" s="2" t="s">
        <v>6163</v>
      </c>
      <c r="CT2" s="2" t="s">
        <v>6164</v>
      </c>
      <c r="CU2" s="2" t="s">
        <v>6165</v>
      </c>
      <c r="CV2" s="2" t="s">
        <v>6166</v>
      </c>
      <c r="CW2" s="2" t="s">
        <v>6167</v>
      </c>
      <c r="CX2" s="2" t="s">
        <v>6168</v>
      </c>
      <c r="CY2" s="2" t="s">
        <v>6169</v>
      </c>
      <c r="CZ2" s="2" t="s">
        <v>6170</v>
      </c>
      <c r="DA2" s="2" t="s">
        <v>6171</v>
      </c>
      <c r="DB2" s="2" t="s">
        <v>6172</v>
      </c>
      <c r="DC2" s="2" t="s">
        <v>6173</v>
      </c>
      <c r="DD2" s="2" t="s">
        <v>6174</v>
      </c>
      <c r="DE2" s="2" t="s">
        <v>6175</v>
      </c>
      <c r="DF2" s="2" t="s">
        <v>6176</v>
      </c>
      <c r="DG2" s="2" t="s">
        <v>139</v>
      </c>
      <c r="DH2" s="2" t="s">
        <v>1414</v>
      </c>
      <c r="DI2" s="2" t="s">
        <v>1415</v>
      </c>
      <c r="DJ2" s="2" t="s">
        <v>1416</v>
      </c>
      <c r="DK2" s="2" t="s">
        <v>1417</v>
      </c>
      <c r="DL2" s="2" t="s">
        <v>1418</v>
      </c>
      <c r="DM2" s="2" t="s">
        <v>1419</v>
      </c>
      <c r="DN2" s="2" t="s">
        <v>1420</v>
      </c>
      <c r="DO2" s="2" t="s">
        <v>1421</v>
      </c>
      <c r="DP2" s="2" t="s">
        <v>1422</v>
      </c>
      <c r="DQ2" s="2" t="s">
        <v>140</v>
      </c>
      <c r="DR2" s="2" t="s">
        <v>141</v>
      </c>
      <c r="DS2" s="2" t="s">
        <v>142</v>
      </c>
      <c r="DT2" s="2" t="s">
        <v>143</v>
      </c>
      <c r="DU2" s="2" t="s">
        <v>144</v>
      </c>
      <c r="DV2" s="2" t="s">
        <v>145</v>
      </c>
      <c r="DW2" s="2" t="s">
        <v>11</v>
      </c>
    </row>
    <row r="3" spans="1:141" x14ac:dyDescent="0.3">
      <c r="A3" s="2" t="s">
        <v>146</v>
      </c>
      <c r="B3" s="2" t="s">
        <v>147</v>
      </c>
      <c r="C3" s="2" t="s">
        <v>148</v>
      </c>
      <c r="D3" s="2" t="s">
        <v>149</v>
      </c>
      <c r="E3" s="2" t="s">
        <v>150</v>
      </c>
      <c r="F3" s="2" t="s">
        <v>151</v>
      </c>
      <c r="G3" s="2" t="s">
        <v>152</v>
      </c>
      <c r="H3" s="2" t="s">
        <v>153</v>
      </c>
      <c r="I3" s="2" t="s">
        <v>154</v>
      </c>
      <c r="J3" s="2" t="s">
        <v>155</v>
      </c>
      <c r="K3" s="2" t="s">
        <v>156</v>
      </c>
      <c r="L3" s="2" t="s">
        <v>157</v>
      </c>
      <c r="M3" s="2" t="s">
        <v>158</v>
      </c>
      <c r="N3" s="2" t="s">
        <v>159</v>
      </c>
      <c r="O3" s="2" t="s">
        <v>160</v>
      </c>
      <c r="P3" s="2" t="s">
        <v>161</v>
      </c>
      <c r="Q3" s="2" t="s">
        <v>162</v>
      </c>
      <c r="R3" s="2" t="s">
        <v>163</v>
      </c>
      <c r="S3" s="2" t="s">
        <v>164</v>
      </c>
      <c r="T3" s="2" t="s">
        <v>165</v>
      </c>
      <c r="U3" s="2" t="s">
        <v>166</v>
      </c>
      <c r="V3" s="2" t="s">
        <v>167</v>
      </c>
      <c r="W3" s="2" t="s">
        <v>168</v>
      </c>
      <c r="X3" s="2" t="s">
        <v>169</v>
      </c>
      <c r="Y3" s="2" t="s">
        <v>170</v>
      </c>
      <c r="Z3" s="2" t="s">
        <v>171</v>
      </c>
      <c r="AA3" s="2" t="s">
        <v>172</v>
      </c>
      <c r="AB3" s="2" t="s">
        <v>173</v>
      </c>
      <c r="AC3" s="2" t="s">
        <v>174</v>
      </c>
      <c r="AD3" s="2" t="s">
        <v>175</v>
      </c>
      <c r="AE3" s="2" t="s">
        <v>176</v>
      </c>
      <c r="AF3" s="2" t="s">
        <v>177</v>
      </c>
      <c r="AG3" s="2" t="s">
        <v>178</v>
      </c>
      <c r="AH3" s="2" t="s">
        <v>179</v>
      </c>
      <c r="AI3" s="2" t="s">
        <v>180</v>
      </c>
      <c r="AJ3" s="2" t="s">
        <v>181</v>
      </c>
      <c r="AK3" s="2" t="s">
        <v>182</v>
      </c>
      <c r="AL3" s="2" t="s">
        <v>183</v>
      </c>
      <c r="AM3" s="2" t="s">
        <v>184</v>
      </c>
      <c r="AN3" s="2" t="s">
        <v>185</v>
      </c>
      <c r="AO3" s="2" t="s">
        <v>186</v>
      </c>
      <c r="AP3" s="2" t="s">
        <v>187</v>
      </c>
      <c r="AQ3" s="2" t="s">
        <v>188</v>
      </c>
      <c r="AR3" s="2" t="s">
        <v>189</v>
      </c>
      <c r="AS3" s="2" t="s">
        <v>190</v>
      </c>
      <c r="AT3" s="2" t="s">
        <v>191</v>
      </c>
      <c r="AU3" s="2" t="s">
        <v>192</v>
      </c>
      <c r="AV3" s="2" t="s">
        <v>193</v>
      </c>
      <c r="AW3" s="2" t="s">
        <v>194</v>
      </c>
      <c r="AX3" s="2" t="s">
        <v>195</v>
      </c>
      <c r="AY3" s="2" t="s">
        <v>196</v>
      </c>
      <c r="AZ3" s="2" t="s">
        <v>197</v>
      </c>
      <c r="BA3" s="2" t="s">
        <v>198</v>
      </c>
      <c r="BB3" s="2" t="s">
        <v>199</v>
      </c>
      <c r="BC3" s="2" t="s">
        <v>200</v>
      </c>
      <c r="BD3" s="2" t="s">
        <v>201</v>
      </c>
      <c r="BE3" s="2" t="s">
        <v>202</v>
      </c>
      <c r="BF3" s="2" t="s">
        <v>203</v>
      </c>
      <c r="BG3" s="2" t="s">
        <v>204</v>
      </c>
      <c r="BH3" s="2" t="s">
        <v>205</v>
      </c>
      <c r="BI3" s="2" t="s">
        <v>206</v>
      </c>
      <c r="BJ3" s="2" t="s">
        <v>207</v>
      </c>
      <c r="BK3" s="2" t="s">
        <v>208</v>
      </c>
      <c r="BL3" s="2" t="s">
        <v>209</v>
      </c>
      <c r="BM3" s="2" t="s">
        <v>210</v>
      </c>
      <c r="BN3" s="2" t="s">
        <v>211</v>
      </c>
      <c r="BO3" s="2" t="s">
        <v>212</v>
      </c>
      <c r="BP3" s="2" t="s">
        <v>213</v>
      </c>
      <c r="BQ3" s="2" t="s">
        <v>214</v>
      </c>
      <c r="BR3" s="2" t="s">
        <v>215</v>
      </c>
      <c r="BS3" s="2" t="s">
        <v>216</v>
      </c>
      <c r="BT3" s="2" t="s">
        <v>217</v>
      </c>
      <c r="BU3" s="2" t="s">
        <v>218</v>
      </c>
      <c r="BV3" s="2" t="s">
        <v>219</v>
      </c>
      <c r="BW3" s="2" t="s">
        <v>220</v>
      </c>
      <c r="BX3" s="2" t="s">
        <v>221</v>
      </c>
      <c r="BY3" s="2" t="s">
        <v>222</v>
      </c>
      <c r="BZ3" s="2" t="s">
        <v>223</v>
      </c>
      <c r="CA3" s="2" t="s">
        <v>224</v>
      </c>
      <c r="CB3" s="2" t="s">
        <v>225</v>
      </c>
      <c r="CC3" s="2" t="s">
        <v>226</v>
      </c>
      <c r="CD3" s="2" t="s">
        <v>227</v>
      </c>
      <c r="CE3" s="2" t="s">
        <v>1446</v>
      </c>
      <c r="CF3" s="2" t="s">
        <v>228</v>
      </c>
      <c r="CG3" s="2" t="s">
        <v>229</v>
      </c>
      <c r="CH3" s="2" t="s">
        <v>230</v>
      </c>
      <c r="CI3" s="2" t="s">
        <v>231</v>
      </c>
      <c r="CJ3" s="2" t="s">
        <v>232</v>
      </c>
      <c r="CK3" s="2" t="s">
        <v>233</v>
      </c>
      <c r="CL3" s="2" t="s">
        <v>234</v>
      </c>
      <c r="CM3" s="2" t="s">
        <v>235</v>
      </c>
      <c r="CN3" s="2" t="s">
        <v>236</v>
      </c>
      <c r="CO3" s="2" t="s">
        <v>237</v>
      </c>
      <c r="CP3" s="2" t="s">
        <v>1472</v>
      </c>
      <c r="CQ3" s="2" t="s">
        <v>6177</v>
      </c>
      <c r="CR3" s="2" t="s">
        <v>6178</v>
      </c>
      <c r="CS3" s="2" t="s">
        <v>1473</v>
      </c>
      <c r="CT3" s="2" t="s">
        <v>6179</v>
      </c>
      <c r="CU3" s="2" t="s">
        <v>1474</v>
      </c>
      <c r="CV3" s="2" t="s">
        <v>1475</v>
      </c>
      <c r="CW3" s="2" t="s">
        <v>1476</v>
      </c>
      <c r="CX3" s="2" t="s">
        <v>1477</v>
      </c>
      <c r="CY3" s="2" t="s">
        <v>1478</v>
      </c>
      <c r="CZ3" s="2" t="s">
        <v>6180</v>
      </c>
      <c r="DA3" s="2" t="s">
        <v>6181</v>
      </c>
      <c r="DB3" s="2" t="s">
        <v>6182</v>
      </c>
      <c r="DC3" s="2" t="s">
        <v>6183</v>
      </c>
      <c r="DD3" s="2" t="s">
        <v>6184</v>
      </c>
      <c r="DE3" s="2" t="s">
        <v>1479</v>
      </c>
      <c r="DF3" s="2" t="s">
        <v>1480</v>
      </c>
      <c r="DG3" s="2" t="s">
        <v>1481</v>
      </c>
      <c r="DH3" s="2" t="s">
        <v>1482</v>
      </c>
      <c r="DI3" s="2" t="s">
        <v>1483</v>
      </c>
      <c r="DJ3" s="2" t="s">
        <v>1484</v>
      </c>
      <c r="DK3" s="2" t="s">
        <v>1485</v>
      </c>
      <c r="DL3" s="2" t="s">
        <v>1486</v>
      </c>
      <c r="DM3" s="2" t="s">
        <v>1487</v>
      </c>
      <c r="DN3" s="2" t="s">
        <v>1488</v>
      </c>
      <c r="DO3" s="2" t="s">
        <v>1489</v>
      </c>
      <c r="DP3" s="2" t="s">
        <v>1490</v>
      </c>
      <c r="DQ3" s="2" t="s">
        <v>1491</v>
      </c>
      <c r="DR3" s="2" t="s">
        <v>1492</v>
      </c>
      <c r="DS3" s="2" t="s">
        <v>1493</v>
      </c>
      <c r="DT3" s="2" t="s">
        <v>1494</v>
      </c>
      <c r="DU3" s="2" t="s">
        <v>1495</v>
      </c>
      <c r="DV3" s="2" t="s">
        <v>1496</v>
      </c>
      <c r="DW3" s="2" t="s">
        <v>238</v>
      </c>
      <c r="DY3" s="52" t="s">
        <v>967</v>
      </c>
      <c r="DZ3" s="52" t="s">
        <v>806</v>
      </c>
      <c r="EA3" s="52" t="s">
        <v>693</v>
      </c>
      <c r="EB3" s="52" t="s">
        <v>816</v>
      </c>
      <c r="EC3" s="52" t="s">
        <v>1054</v>
      </c>
      <c r="ED3" s="76" t="s">
        <v>1127</v>
      </c>
      <c r="EE3" s="52" t="s">
        <v>779</v>
      </c>
      <c r="EF3" s="52" t="s">
        <v>1060</v>
      </c>
      <c r="EG3" s="52" t="s">
        <v>1061</v>
      </c>
      <c r="EH3" s="52" t="s">
        <v>964</v>
      </c>
      <c r="EJ3" s="52" t="s">
        <v>1254</v>
      </c>
    </row>
    <row r="4" spans="1:141" x14ac:dyDescent="0.3">
      <c r="A4" s="3">
        <v>44351.514421296299</v>
      </c>
      <c r="B4" s="3">
        <v>44351.520416666666</v>
      </c>
      <c r="C4" s="2" t="s">
        <v>94</v>
      </c>
      <c r="D4" s="2" t="s">
        <v>6187</v>
      </c>
      <c r="E4" s="2">
        <v>100</v>
      </c>
      <c r="F4" s="2">
        <v>518</v>
      </c>
      <c r="G4" s="2" t="b">
        <v>1</v>
      </c>
      <c r="H4" s="3">
        <v>44351.520428240743</v>
      </c>
      <c r="I4" s="2" t="s">
        <v>6188</v>
      </c>
      <c r="J4" s="2" t="s">
        <v>3267</v>
      </c>
      <c r="K4" s="2" t="s">
        <v>898</v>
      </c>
      <c r="L4" s="2" t="s">
        <v>4537</v>
      </c>
      <c r="N4" s="2">
        <v>36.804901123046797</v>
      </c>
      <c r="O4" s="2">
        <v>10.1777954101562</v>
      </c>
      <c r="P4" s="2" t="s">
        <v>239</v>
      </c>
      <c r="Q4" s="2" t="s">
        <v>240</v>
      </c>
      <c r="R4" s="2" t="s">
        <v>286</v>
      </c>
      <c r="T4" s="2" t="s">
        <v>6189</v>
      </c>
      <c r="U4" s="2" t="s">
        <v>6190</v>
      </c>
      <c r="V4" s="2" t="s">
        <v>351</v>
      </c>
      <c r="W4" s="2" t="s">
        <v>265</v>
      </c>
      <c r="X4" s="2" t="s">
        <v>751</v>
      </c>
      <c r="Y4" s="2" t="s">
        <v>275</v>
      </c>
      <c r="Z4" s="2" t="s">
        <v>245</v>
      </c>
      <c r="AB4" s="2" t="s">
        <v>267</v>
      </c>
      <c r="AC4" s="2" t="s">
        <v>258</v>
      </c>
      <c r="AD4" s="2" t="s">
        <v>276</v>
      </c>
      <c r="AE4" s="2">
        <v>2021</v>
      </c>
      <c r="AF4" s="2" t="s">
        <v>269</v>
      </c>
      <c r="AH4" s="2">
        <v>3</v>
      </c>
      <c r="AI4" s="2">
        <v>1</v>
      </c>
      <c r="AJ4" s="2">
        <v>2</v>
      </c>
      <c r="AK4" s="2">
        <v>3</v>
      </c>
      <c r="AU4" s="2">
        <v>1</v>
      </c>
      <c r="AV4" s="2">
        <v>3</v>
      </c>
      <c r="BA4" s="2">
        <v>2</v>
      </c>
      <c r="BJ4" s="2">
        <v>5</v>
      </c>
      <c r="BK4" s="2">
        <v>6</v>
      </c>
      <c r="BP4" s="2">
        <v>2</v>
      </c>
      <c r="BY4" s="2" t="s">
        <v>247</v>
      </c>
      <c r="CA4" s="2">
        <v>4</v>
      </c>
      <c r="CB4" s="2" t="s">
        <v>254</v>
      </c>
      <c r="CC4" s="2">
        <v>2</v>
      </c>
      <c r="CD4" s="2" t="s">
        <v>249</v>
      </c>
      <c r="CE4" s="2">
        <v>4</v>
      </c>
      <c r="CF4" s="2" t="s">
        <v>6191</v>
      </c>
      <c r="CI4" s="2" t="s">
        <v>6192</v>
      </c>
      <c r="CL4" s="2">
        <v>2</v>
      </c>
      <c r="CM4" s="2">
        <v>2</v>
      </c>
      <c r="CN4" s="2" t="s">
        <v>281</v>
      </c>
      <c r="CO4" s="2" t="s">
        <v>278</v>
      </c>
      <c r="CW4" s="2" t="s">
        <v>684</v>
      </c>
      <c r="DG4" s="2" t="s">
        <v>261</v>
      </c>
      <c r="DJ4" s="2" t="s">
        <v>298</v>
      </c>
      <c r="DN4" s="2" t="s">
        <v>262</v>
      </c>
      <c r="DV4" s="2" t="s">
        <v>297</v>
      </c>
      <c r="DW4" s="2" t="s">
        <v>4537</v>
      </c>
      <c r="DY4" s="2" t="str">
        <f t="shared" ref="DY4:DY67" si="0">CONCATENATE(K4,"_",J4)</f>
        <v>DALHOUMI_Dorra</v>
      </c>
      <c r="DZ4" s="2" t="str">
        <f>INDEX('Raw Data'!B:B,MATCH(Tunisia_ESPRIT!$DY4,'Raw Data'!$G:$G,0))</f>
        <v>ESPRIT Engineering</v>
      </c>
      <c r="EA4" s="2" t="str">
        <f>INDEX('Raw Data'!H:H,MATCH(Tunisia_ESPRIT!$DY4,'Raw Data'!$G:$G,0))</f>
        <v>Female</v>
      </c>
      <c r="EB4" s="2" t="str">
        <f>INDEX('Raw Data'!Q:Q,MATCH(Tunisia_ESPRIT!$DY4,'Raw Data'!$G:$G,0))</f>
        <v>ING</v>
      </c>
      <c r="EC4" s="57">
        <f>INDEX('Raw Data'!T:T,MATCH(Tunisia_ESPRIT!$DY4,'Raw Data'!$G:$G,0))/10^3</f>
        <v>30.5</v>
      </c>
      <c r="ED4" s="57">
        <f t="shared" ref="ED4:ED67" si="1">IFERROR(AA4/(EC4),"")</f>
        <v>0</v>
      </c>
      <c r="EE4" s="58" t="str">
        <f>IFERROR(EC4/(AA4*0.2),"")</f>
        <v/>
      </c>
      <c r="EF4" s="59">
        <f t="shared" ref="EF4:EF67" si="2">IFERROR(IF(AND(CM4=CL4,CM4&lt;&gt;0,CL4&lt;&gt;0),1,CM4/CL4),"")</f>
        <v>1</v>
      </c>
      <c r="EG4" s="59" t="str">
        <f t="shared" ref="EG4:EG66" si="3">IF(EF4=0,0,IF(AND(EF4&gt;0,EF4&lt;0.25),"0-25%",IF(AND(EF4&gt;=0.25,EF4&lt;0.5),"25-50%",IF(AND(EF4&gt;=0.5,EF4&lt;0.75),"50-75%",IF(AND(EF4&gt;=0.75,EF4&lt;=1),"75-100%","")))))</f>
        <v>75-100%</v>
      </c>
      <c r="EH4" s="2" t="s">
        <v>258</v>
      </c>
    </row>
    <row r="5" spans="1:141" x14ac:dyDescent="0.3">
      <c r="A5" s="3">
        <v>44351.514652777776</v>
      </c>
      <c r="B5" s="3">
        <v>44351.52175925926</v>
      </c>
      <c r="C5" s="2" t="s">
        <v>94</v>
      </c>
      <c r="D5" s="2" t="s">
        <v>6193</v>
      </c>
      <c r="E5" s="2">
        <v>100</v>
      </c>
      <c r="F5" s="2">
        <v>613</v>
      </c>
      <c r="G5" s="2" t="b">
        <v>1</v>
      </c>
      <c r="H5" s="3">
        <v>44351.521770833337</v>
      </c>
      <c r="I5" s="2" t="s">
        <v>6194</v>
      </c>
      <c r="J5" s="2" t="s">
        <v>4083</v>
      </c>
      <c r="K5" s="2" t="s">
        <v>4082</v>
      </c>
      <c r="L5" s="2" t="s">
        <v>5398</v>
      </c>
      <c r="N5" s="2">
        <v>48.720901489257798</v>
      </c>
      <c r="O5" s="2">
        <v>2.49009704589843</v>
      </c>
      <c r="P5" s="2" t="s">
        <v>239</v>
      </c>
      <c r="Q5" s="2" t="s">
        <v>250</v>
      </c>
      <c r="R5" s="2" t="s">
        <v>1429</v>
      </c>
      <c r="T5" s="2" t="s">
        <v>6195</v>
      </c>
      <c r="U5" s="2" t="s">
        <v>6196</v>
      </c>
      <c r="V5" s="2" t="s">
        <v>336</v>
      </c>
      <c r="W5" s="2" t="s">
        <v>243</v>
      </c>
      <c r="X5" s="2" t="s">
        <v>712</v>
      </c>
      <c r="Y5" s="2" t="s">
        <v>638</v>
      </c>
      <c r="Z5" s="2" t="s">
        <v>245</v>
      </c>
      <c r="AB5" s="2" t="s">
        <v>384</v>
      </c>
      <c r="AC5" s="2" t="s">
        <v>384</v>
      </c>
      <c r="AD5" s="2" t="s">
        <v>315</v>
      </c>
      <c r="AE5" s="2">
        <v>2020</v>
      </c>
      <c r="AF5" s="2" t="s">
        <v>366</v>
      </c>
      <c r="AH5" s="2">
        <v>3</v>
      </c>
      <c r="AI5" s="2">
        <v>1</v>
      </c>
      <c r="AM5" s="2">
        <v>2</v>
      </c>
      <c r="AN5" s="2">
        <v>3</v>
      </c>
      <c r="AU5" s="2">
        <v>2</v>
      </c>
      <c r="AX5" s="2">
        <v>1</v>
      </c>
      <c r="BG5" s="2">
        <v>3</v>
      </c>
      <c r="BJ5" s="2">
        <v>6</v>
      </c>
      <c r="BM5" s="2">
        <v>5</v>
      </c>
      <c r="BV5" s="2">
        <v>6</v>
      </c>
      <c r="BY5" s="2" t="s">
        <v>270</v>
      </c>
      <c r="CA5" s="2">
        <v>6</v>
      </c>
      <c r="CB5" s="2" t="s">
        <v>252</v>
      </c>
      <c r="CC5" s="2">
        <v>10</v>
      </c>
      <c r="CD5" s="2" t="s">
        <v>249</v>
      </c>
      <c r="CE5" s="2">
        <v>6</v>
      </c>
      <c r="CF5" s="2" t="s">
        <v>6197</v>
      </c>
      <c r="CG5" s="2" t="s">
        <v>6198</v>
      </c>
      <c r="CH5" s="2" t="s">
        <v>6199</v>
      </c>
      <c r="CI5" s="2" t="s">
        <v>6200</v>
      </c>
      <c r="CJ5" s="2" t="s">
        <v>6201</v>
      </c>
      <c r="CL5" s="2">
        <v>2</v>
      </c>
      <c r="CM5" s="2">
        <v>2</v>
      </c>
      <c r="CN5" s="2" t="s">
        <v>260</v>
      </c>
      <c r="CO5" s="2" t="s">
        <v>261</v>
      </c>
      <c r="CV5" s="2" t="s">
        <v>683</v>
      </c>
      <c r="DG5" s="2" t="s">
        <v>257</v>
      </c>
      <c r="DW5" s="2" t="s">
        <v>5398</v>
      </c>
      <c r="DY5" s="2" t="str">
        <f t="shared" si="0"/>
        <v>BAZAR BACHA_Sofienne</v>
      </c>
      <c r="DZ5" s="2" t="str">
        <f>INDEX('Raw Data'!B:B,MATCH(Tunisia_ESPRIT!$DY5,'Raw Data'!$G:$G,0))</f>
        <v>ESPRIT Engineering</v>
      </c>
      <c r="EA5" s="2" t="str">
        <f>INDEX('Raw Data'!H:H,MATCH(Tunisia_ESPRIT!$DY5,'Raw Data'!$G:$G,0))</f>
        <v>Male</v>
      </c>
      <c r="EB5" s="2" t="str">
        <f>INDEX('Raw Data'!Q:Q,MATCH(Tunisia_ESPRIT!$DY5,'Raw Data'!$G:$G,0))</f>
        <v>ING</v>
      </c>
      <c r="EC5" s="57">
        <f>INDEX('Raw Data'!T:T,MATCH(Tunisia_ESPRIT!$DY5,'Raw Data'!$G:$G,0))/10^3</f>
        <v>30.5</v>
      </c>
      <c r="ED5" s="57">
        <f t="shared" si="1"/>
        <v>0</v>
      </c>
      <c r="EE5" s="58" t="str">
        <f>IFERROR(EC5/(AA5*0.2),"")</f>
        <v/>
      </c>
      <c r="EF5" s="59">
        <f t="shared" si="2"/>
        <v>1</v>
      </c>
      <c r="EG5" s="59" t="str">
        <f t="shared" si="3"/>
        <v>75-100%</v>
      </c>
      <c r="EH5" s="2" t="s">
        <v>258</v>
      </c>
    </row>
    <row r="6" spans="1:141" x14ac:dyDescent="0.3">
      <c r="A6" s="3">
        <v>44351.514085648145</v>
      </c>
      <c r="B6" s="3">
        <v>44351.531168981484</v>
      </c>
      <c r="C6" s="2" t="s">
        <v>94</v>
      </c>
      <c r="D6" s="2" t="s">
        <v>6202</v>
      </c>
      <c r="E6" s="2">
        <v>100</v>
      </c>
      <c r="F6" s="2">
        <v>1476</v>
      </c>
      <c r="G6" s="2" t="b">
        <v>1</v>
      </c>
      <c r="H6" s="3">
        <v>44351.531192129631</v>
      </c>
      <c r="I6" s="2" t="s">
        <v>6203</v>
      </c>
      <c r="J6" s="2" t="s">
        <v>4134</v>
      </c>
      <c r="K6" s="2" t="s">
        <v>436</v>
      </c>
      <c r="L6" s="2" t="s">
        <v>5596</v>
      </c>
      <c r="N6" s="2">
        <v>36.856201171875</v>
      </c>
      <c r="O6" s="2">
        <v>10.1905975341796</v>
      </c>
      <c r="P6" s="2" t="s">
        <v>239</v>
      </c>
      <c r="Q6" s="2" t="s">
        <v>240</v>
      </c>
      <c r="R6" s="2" t="s">
        <v>286</v>
      </c>
      <c r="T6" s="2" t="s">
        <v>6204</v>
      </c>
      <c r="U6" s="2" t="s">
        <v>6205</v>
      </c>
      <c r="V6" s="135">
        <v>18537</v>
      </c>
      <c r="W6" s="2" t="s">
        <v>265</v>
      </c>
      <c r="X6" s="2" t="s">
        <v>1509</v>
      </c>
      <c r="Y6" s="2" t="s">
        <v>244</v>
      </c>
      <c r="Z6" s="2" t="s">
        <v>245</v>
      </c>
      <c r="AA6" s="2">
        <v>12</v>
      </c>
      <c r="AB6" s="2" t="s">
        <v>267</v>
      </c>
      <c r="AC6" s="2" t="s">
        <v>283</v>
      </c>
      <c r="AD6" s="2" t="s">
        <v>276</v>
      </c>
      <c r="AE6" s="2">
        <v>2021</v>
      </c>
      <c r="AF6" s="2" t="s">
        <v>269</v>
      </c>
      <c r="AH6" s="2">
        <v>1</v>
      </c>
      <c r="AU6" s="2">
        <v>3</v>
      </c>
      <c r="AV6" s="2">
        <v>1</v>
      </c>
      <c r="BG6" s="2">
        <v>2</v>
      </c>
      <c r="BJ6" s="2">
        <v>6</v>
      </c>
      <c r="BK6" s="2">
        <v>7</v>
      </c>
      <c r="BV6" s="2">
        <v>5</v>
      </c>
      <c r="BY6" s="2" t="s">
        <v>270</v>
      </c>
      <c r="CA6" s="2">
        <v>6</v>
      </c>
      <c r="CB6" s="2" t="s">
        <v>248</v>
      </c>
      <c r="CC6" s="2">
        <v>7</v>
      </c>
      <c r="CD6" s="2" t="s">
        <v>249</v>
      </c>
      <c r="CE6" s="2">
        <v>6</v>
      </c>
      <c r="CF6" s="2" t="s">
        <v>6206</v>
      </c>
      <c r="CI6" s="2" t="s">
        <v>6207</v>
      </c>
      <c r="CJ6" s="2" t="s">
        <v>6208</v>
      </c>
      <c r="CL6" s="2">
        <v>5</v>
      </c>
      <c r="CM6" s="2">
        <v>5</v>
      </c>
      <c r="CN6" s="2" t="s">
        <v>256</v>
      </c>
      <c r="CO6" s="2" t="s">
        <v>261</v>
      </c>
      <c r="CU6" s="2" t="s">
        <v>682</v>
      </c>
      <c r="CV6" s="2" t="s">
        <v>683</v>
      </c>
      <c r="DB6" s="2" t="s">
        <v>6209</v>
      </c>
      <c r="DG6" s="2" t="s">
        <v>261</v>
      </c>
      <c r="DJ6" s="2" t="s">
        <v>298</v>
      </c>
      <c r="DK6" s="2" t="s">
        <v>508</v>
      </c>
      <c r="DV6" s="2" t="s">
        <v>6210</v>
      </c>
      <c r="DW6" s="2" t="s">
        <v>5596</v>
      </c>
      <c r="DY6" s="2" t="str">
        <f t="shared" si="0"/>
        <v>SOUISSI_Nour El Houda</v>
      </c>
      <c r="DZ6" s="2" t="str">
        <f>INDEX('Raw Data'!B:B,MATCH(Tunisia_ESPRIT!$DY6,'Raw Data'!$G:$G,0))</f>
        <v>ESPRIT Engineering</v>
      </c>
      <c r="EA6" s="2" t="str">
        <f>INDEX('Raw Data'!H:H,MATCH(Tunisia_ESPRIT!$DY6,'Raw Data'!$G:$G,0))</f>
        <v>Female</v>
      </c>
      <c r="EB6" s="2" t="str">
        <f>INDEX('Raw Data'!Q:Q,MATCH(Tunisia_ESPRIT!$DY6,'Raw Data'!$G:$G,0))</f>
        <v>ING</v>
      </c>
      <c r="EC6" s="57">
        <f>INDEX('Raw Data'!T:T,MATCH(Tunisia_ESPRIT!$DY6,'Raw Data'!$G:$G,0))/10^3</f>
        <v>30.5</v>
      </c>
      <c r="ED6" s="57">
        <f t="shared" si="1"/>
        <v>0.39344262295081966</v>
      </c>
      <c r="EE6" s="58">
        <f>IFERROR(EC6/(AA6*0.2),"")</f>
        <v>12.708333333333332</v>
      </c>
      <c r="EF6" s="59">
        <f t="shared" si="2"/>
        <v>1</v>
      </c>
      <c r="EG6" s="59" t="str">
        <f t="shared" si="3"/>
        <v>75-100%</v>
      </c>
      <c r="EH6" s="2" t="s">
        <v>258</v>
      </c>
    </row>
    <row r="7" spans="1:141" x14ac:dyDescent="0.3">
      <c r="A7" s="3">
        <v>44351.523043981484</v>
      </c>
      <c r="B7" s="3">
        <v>44351.531747685185</v>
      </c>
      <c r="C7" s="2" t="s">
        <v>94</v>
      </c>
      <c r="D7" s="2" t="s">
        <v>6211</v>
      </c>
      <c r="E7" s="2">
        <v>100</v>
      </c>
      <c r="F7" s="2">
        <v>752</v>
      </c>
      <c r="G7" s="2" t="b">
        <v>1</v>
      </c>
      <c r="H7" s="3">
        <v>44351.531770833331</v>
      </c>
      <c r="I7" s="2" t="s">
        <v>6212</v>
      </c>
      <c r="J7" s="2" t="s">
        <v>3282</v>
      </c>
      <c r="K7" s="2" t="s">
        <v>3281</v>
      </c>
      <c r="L7" s="2" t="s">
        <v>4546</v>
      </c>
      <c r="N7" s="2">
        <v>34.473907470703097</v>
      </c>
      <c r="O7" s="2">
        <v>9.4613037109375</v>
      </c>
      <c r="P7" s="2" t="s">
        <v>239</v>
      </c>
      <c r="Q7" s="2" t="s">
        <v>250</v>
      </c>
      <c r="R7" s="2" t="s">
        <v>286</v>
      </c>
      <c r="T7" s="2" t="s">
        <v>6213</v>
      </c>
      <c r="U7" s="2" t="s">
        <v>6214</v>
      </c>
      <c r="V7" s="2" t="s">
        <v>430</v>
      </c>
      <c r="W7" s="2" t="s">
        <v>243</v>
      </c>
      <c r="X7" s="2" t="s">
        <v>1509</v>
      </c>
      <c r="Y7" s="2" t="s">
        <v>275</v>
      </c>
      <c r="Z7" s="2" t="s">
        <v>245</v>
      </c>
      <c r="AA7" s="2">
        <v>22</v>
      </c>
      <c r="AB7" s="2" t="s">
        <v>267</v>
      </c>
      <c r="AC7" s="2" t="s">
        <v>258</v>
      </c>
      <c r="AD7" s="2" t="s">
        <v>292</v>
      </c>
      <c r="AE7" s="2">
        <v>2020</v>
      </c>
      <c r="AF7" s="2" t="s">
        <v>325</v>
      </c>
      <c r="AH7" s="2">
        <v>2</v>
      </c>
      <c r="AK7" s="2">
        <v>3</v>
      </c>
      <c r="AM7" s="2">
        <v>1</v>
      </c>
      <c r="AN7" s="2">
        <v>2</v>
      </c>
      <c r="AV7" s="2">
        <v>1</v>
      </c>
      <c r="BD7" s="2">
        <v>2</v>
      </c>
      <c r="BG7" s="2">
        <v>3</v>
      </c>
      <c r="BK7" s="2">
        <v>7</v>
      </c>
      <c r="BS7" s="2">
        <v>4</v>
      </c>
      <c r="BV7" s="2">
        <v>6</v>
      </c>
      <c r="BY7" s="2" t="s">
        <v>247</v>
      </c>
      <c r="CA7" s="2">
        <v>6</v>
      </c>
      <c r="CB7" s="2" t="s">
        <v>248</v>
      </c>
      <c r="CC7" s="2">
        <v>8</v>
      </c>
      <c r="CD7" s="2" t="s">
        <v>249</v>
      </c>
      <c r="CE7" s="2">
        <v>6</v>
      </c>
      <c r="CF7" s="2" t="s">
        <v>6215</v>
      </c>
      <c r="CI7" s="2" t="s">
        <v>6216</v>
      </c>
      <c r="CL7" s="2">
        <v>3</v>
      </c>
      <c r="CM7" s="2">
        <v>2</v>
      </c>
      <c r="CN7" s="2" t="s">
        <v>256</v>
      </c>
      <c r="CO7" s="2" t="s">
        <v>261</v>
      </c>
      <c r="CS7" s="2" t="s">
        <v>677</v>
      </c>
      <c r="CY7" s="2" t="s">
        <v>685</v>
      </c>
      <c r="CZ7" s="2" t="s">
        <v>6217</v>
      </c>
      <c r="DA7" s="2" t="s">
        <v>6218</v>
      </c>
      <c r="DG7" s="2" t="s">
        <v>257</v>
      </c>
      <c r="DV7" s="2" t="s">
        <v>6219</v>
      </c>
      <c r="DW7" s="2" t="s">
        <v>4546</v>
      </c>
      <c r="DY7" s="2" t="str">
        <f t="shared" si="0"/>
        <v>NOUIRA_Houssem</v>
      </c>
      <c r="DZ7" s="2" t="str">
        <f>INDEX('Raw Data'!B:B,MATCH(Tunisia_ESPRIT!$DY7,'Raw Data'!$G:$G,0))</f>
        <v>ESPRIT Engineering</v>
      </c>
      <c r="EA7" s="2" t="str">
        <f>INDEX('Raw Data'!H:H,MATCH(Tunisia_ESPRIT!$DY7,'Raw Data'!$G:$G,0))</f>
        <v>Male</v>
      </c>
      <c r="EB7" s="2" t="str">
        <f>INDEX('Raw Data'!Q:Q,MATCH(Tunisia_ESPRIT!$DY7,'Raw Data'!$G:$G,0))</f>
        <v>ING</v>
      </c>
      <c r="EC7" s="57">
        <f>INDEX('Raw Data'!T:T,MATCH(Tunisia_ESPRIT!$DY7,'Raw Data'!$G:$G,0))/10^3</f>
        <v>30.5</v>
      </c>
      <c r="ED7" s="57">
        <f t="shared" si="1"/>
        <v>0.72131147540983609</v>
      </c>
      <c r="EE7" s="58">
        <f>IFERROR(EC7/(AA7*0.2),"")</f>
        <v>6.9318181818181817</v>
      </c>
      <c r="EF7" s="59">
        <f t="shared" si="2"/>
        <v>0.66666666666666663</v>
      </c>
      <c r="EG7" s="59" t="str">
        <f t="shared" si="3"/>
        <v>50-75%</v>
      </c>
      <c r="EH7" s="2" t="s">
        <v>258</v>
      </c>
    </row>
    <row r="8" spans="1:141" x14ac:dyDescent="0.3">
      <c r="A8" s="3">
        <v>44351.527905092589</v>
      </c>
      <c r="B8" s="3">
        <v>44351.537141203706</v>
      </c>
      <c r="C8" s="2" t="s">
        <v>94</v>
      </c>
      <c r="D8" s="2" t="s">
        <v>6220</v>
      </c>
      <c r="E8" s="2">
        <v>100</v>
      </c>
      <c r="F8" s="2">
        <v>797</v>
      </c>
      <c r="G8" s="2" t="b">
        <v>1</v>
      </c>
      <c r="H8" s="3">
        <v>44351.537164351852</v>
      </c>
      <c r="I8" s="2" t="s">
        <v>6221</v>
      </c>
      <c r="J8" t="s">
        <v>3313</v>
      </c>
      <c r="K8" s="2" t="s">
        <v>3312</v>
      </c>
      <c r="L8" s="2" t="s">
        <v>4569</v>
      </c>
      <c r="N8" s="2">
        <v>34.473907470703097</v>
      </c>
      <c r="O8" s="2">
        <v>9.4613037109375</v>
      </c>
      <c r="P8" s="2" t="s">
        <v>239</v>
      </c>
      <c r="Q8" s="2" t="s">
        <v>240</v>
      </c>
      <c r="R8" s="2" t="s">
        <v>286</v>
      </c>
      <c r="T8" s="2" t="s">
        <v>6222</v>
      </c>
      <c r="U8" s="2" t="s">
        <v>6223</v>
      </c>
      <c r="V8" s="134">
        <v>44470</v>
      </c>
      <c r="W8" s="2" t="s">
        <v>243</v>
      </c>
      <c r="X8" s="2" t="s">
        <v>1509</v>
      </c>
      <c r="Y8" s="2" t="s">
        <v>313</v>
      </c>
      <c r="Z8" s="2" t="s">
        <v>773</v>
      </c>
      <c r="AA8" s="2">
        <v>26</v>
      </c>
      <c r="AB8" s="2" t="s">
        <v>267</v>
      </c>
      <c r="AC8" s="2" t="s">
        <v>258</v>
      </c>
      <c r="AD8" s="2" t="s">
        <v>276</v>
      </c>
      <c r="AE8" s="2">
        <v>2020</v>
      </c>
      <c r="AF8" s="2" t="s">
        <v>325</v>
      </c>
      <c r="AH8" s="2" t="s">
        <v>284</v>
      </c>
      <c r="AI8" s="2">
        <v>1</v>
      </c>
      <c r="AN8" s="2">
        <v>2</v>
      </c>
      <c r="BB8" s="2">
        <v>2</v>
      </c>
      <c r="BE8" s="2">
        <v>3</v>
      </c>
      <c r="BG8" s="2">
        <v>1</v>
      </c>
      <c r="BQ8" s="2">
        <v>7</v>
      </c>
      <c r="BT8" s="2">
        <v>5</v>
      </c>
      <c r="BV8" s="2">
        <v>7</v>
      </c>
      <c r="BY8" s="2" t="s">
        <v>270</v>
      </c>
      <c r="CA8" s="2">
        <v>7</v>
      </c>
      <c r="CB8" s="2" t="s">
        <v>252</v>
      </c>
      <c r="CC8" s="2">
        <v>10</v>
      </c>
      <c r="CD8" s="2" t="s">
        <v>249</v>
      </c>
      <c r="CE8" s="2">
        <v>7</v>
      </c>
      <c r="CF8" s="2" t="s">
        <v>6224</v>
      </c>
      <c r="CG8" s="2" t="s">
        <v>6225</v>
      </c>
      <c r="CH8" s="2" t="s">
        <v>6206</v>
      </c>
      <c r="CI8" s="2" t="s">
        <v>6226</v>
      </c>
      <c r="CJ8" s="2" t="s">
        <v>6227</v>
      </c>
      <c r="CK8" s="2" t="s">
        <v>6228</v>
      </c>
      <c r="CL8" s="2">
        <v>3</v>
      </c>
      <c r="CM8" s="2">
        <v>1</v>
      </c>
      <c r="CN8" s="2" t="s">
        <v>260</v>
      </c>
      <c r="CO8" s="2" t="s">
        <v>261</v>
      </c>
      <c r="CW8" s="2" t="s">
        <v>684</v>
      </c>
      <c r="CY8" s="2" t="s">
        <v>685</v>
      </c>
      <c r="DA8" s="2" t="s">
        <v>6218</v>
      </c>
      <c r="DB8" s="2" t="s">
        <v>6209</v>
      </c>
      <c r="DD8" s="2" t="s">
        <v>6229</v>
      </c>
      <c r="DG8" s="2" t="s">
        <v>261</v>
      </c>
      <c r="DI8" s="2" t="s">
        <v>1015</v>
      </c>
      <c r="DL8" s="2" t="s">
        <v>348</v>
      </c>
      <c r="DM8" s="2" t="s">
        <v>586</v>
      </c>
      <c r="DN8" s="2" t="s">
        <v>262</v>
      </c>
      <c r="DO8" s="2" t="s">
        <v>527</v>
      </c>
      <c r="DR8" s="2" t="s">
        <v>4569</v>
      </c>
      <c r="DS8" s="2">
        <v>28722788</v>
      </c>
      <c r="DT8" s="2" t="s">
        <v>282</v>
      </c>
      <c r="DU8" s="2" t="s">
        <v>258</v>
      </c>
      <c r="DV8" s="2" t="s">
        <v>6230</v>
      </c>
      <c r="DW8" s="2" t="s">
        <v>4569</v>
      </c>
      <c r="DY8" s="2" t="str">
        <f t="shared" si="0"/>
        <v>TABIB_Nadèje</v>
      </c>
      <c r="DZ8" s="2" t="str">
        <f>INDEX('Raw Data'!B:B,MATCH(Tunisia_ESPRIT!$DY8,'Raw Data'!$G:$G,0))</f>
        <v>ESPRIT Engineering</v>
      </c>
      <c r="EA8" s="2" t="str">
        <f>INDEX('Raw Data'!H:H,MATCH(Tunisia_ESPRIT!$DY8,'Raw Data'!$G:$G,0))</f>
        <v>Female</v>
      </c>
      <c r="EB8" s="2" t="str">
        <f>INDEX('Raw Data'!Q:Q,MATCH(Tunisia_ESPRIT!$DY8,'Raw Data'!$G:$G,0))</f>
        <v>ING</v>
      </c>
      <c r="EC8" s="57">
        <f>INDEX('Raw Data'!T:T,MATCH(Tunisia_ESPRIT!$DY8,'Raw Data'!$G:$G,0))/10^3</f>
        <v>30.5</v>
      </c>
      <c r="ED8" s="57">
        <f t="shared" si="1"/>
        <v>0.85245901639344257</v>
      </c>
      <c r="EE8" s="57">
        <f>IFERROR(EC8/(AA8*Analysis!$F$286),"")</f>
        <v>1.1730769230769231</v>
      </c>
      <c r="EF8" s="59">
        <f t="shared" si="2"/>
        <v>0.33333333333333331</v>
      </c>
      <c r="EG8" s="59" t="str">
        <f t="shared" si="3"/>
        <v>25-50%</v>
      </c>
      <c r="EH8" s="2" t="s">
        <v>258</v>
      </c>
      <c r="EJ8" s="2" t="str">
        <f>INDEX('Raw Data'!D:D,MATCH(Tunisia_ESPRIT!$DY8,'Raw Data'!$G:$G,0))</f>
        <v>151JFT1590</v>
      </c>
      <c r="EK8"/>
    </row>
    <row r="9" spans="1:141" x14ac:dyDescent="0.3">
      <c r="A9" s="3">
        <v>44351.531655092593</v>
      </c>
      <c r="B9" s="3">
        <v>44351.537303240744</v>
      </c>
      <c r="C9" s="2" t="s">
        <v>94</v>
      </c>
      <c r="D9" s="2" t="s">
        <v>6231</v>
      </c>
      <c r="E9" s="2">
        <v>100</v>
      </c>
      <c r="F9" s="2">
        <v>487</v>
      </c>
      <c r="G9" s="2" t="b">
        <v>1</v>
      </c>
      <c r="H9" s="3">
        <v>44351.537314814814</v>
      </c>
      <c r="I9" s="2" t="s">
        <v>6232</v>
      </c>
      <c r="J9" s="2" t="s">
        <v>3640</v>
      </c>
      <c r="K9" s="2" t="s">
        <v>6233</v>
      </c>
      <c r="L9" s="2" t="s">
        <v>5586</v>
      </c>
      <c r="N9" s="2">
        <v>34.473907470703097</v>
      </c>
      <c r="O9" s="2">
        <v>9.4613037109375</v>
      </c>
      <c r="P9" s="2" t="s">
        <v>239</v>
      </c>
      <c r="Q9" s="2" t="s">
        <v>240</v>
      </c>
      <c r="R9" s="2" t="s">
        <v>286</v>
      </c>
      <c r="T9" s="2" t="s">
        <v>6234</v>
      </c>
      <c r="U9" s="2" t="s">
        <v>6235</v>
      </c>
      <c r="V9" s="2" t="s">
        <v>430</v>
      </c>
      <c r="W9" s="2" t="s">
        <v>265</v>
      </c>
      <c r="X9" s="2" t="s">
        <v>1509</v>
      </c>
      <c r="Y9" s="2" t="s">
        <v>275</v>
      </c>
      <c r="Z9" s="2" t="s">
        <v>245</v>
      </c>
      <c r="AA9" s="2">
        <v>12</v>
      </c>
      <c r="AB9" s="2" t="s">
        <v>267</v>
      </c>
      <c r="AC9" s="2" t="s">
        <v>283</v>
      </c>
      <c r="AD9" s="2" t="s">
        <v>315</v>
      </c>
      <c r="AE9" s="2">
        <v>2020</v>
      </c>
      <c r="AF9" s="2" t="s">
        <v>325</v>
      </c>
      <c r="AH9" s="2">
        <v>2</v>
      </c>
      <c r="AI9" s="2">
        <v>1</v>
      </c>
      <c r="AM9" s="2">
        <v>2</v>
      </c>
      <c r="AO9" s="2">
        <v>3</v>
      </c>
      <c r="AU9" s="2">
        <v>1</v>
      </c>
      <c r="AV9" s="2">
        <v>2</v>
      </c>
      <c r="BG9" s="2">
        <v>3</v>
      </c>
      <c r="BJ9" s="2">
        <v>2</v>
      </c>
      <c r="BK9" s="2">
        <v>4</v>
      </c>
      <c r="BV9" s="2">
        <v>2</v>
      </c>
      <c r="BY9" s="2" t="s">
        <v>293</v>
      </c>
      <c r="CA9" s="2">
        <v>2</v>
      </c>
      <c r="CB9" s="2" t="s">
        <v>254</v>
      </c>
      <c r="CC9" s="2">
        <v>2</v>
      </c>
      <c r="CD9" s="2" t="s">
        <v>253</v>
      </c>
      <c r="CE9" s="2">
        <v>6</v>
      </c>
      <c r="CF9" s="2" t="s">
        <v>6236</v>
      </c>
      <c r="CG9" s="2" t="s">
        <v>6237</v>
      </c>
      <c r="CI9" s="2" t="s">
        <v>6238</v>
      </c>
      <c r="CJ9" s="2" t="s">
        <v>6239</v>
      </c>
      <c r="CK9" s="2" t="s">
        <v>6240</v>
      </c>
      <c r="CL9" s="2">
        <v>2</v>
      </c>
      <c r="CM9" s="2">
        <v>2</v>
      </c>
      <c r="CN9" s="2" t="s">
        <v>260</v>
      </c>
      <c r="CO9" s="2" t="s">
        <v>261</v>
      </c>
      <c r="CQ9" s="2" t="s">
        <v>6241</v>
      </c>
      <c r="CR9" s="2" t="s">
        <v>6242</v>
      </c>
      <c r="CU9" s="2" t="s">
        <v>682</v>
      </c>
      <c r="CW9" s="2" t="s">
        <v>684</v>
      </c>
      <c r="DB9" s="2" t="s">
        <v>6209</v>
      </c>
      <c r="DG9" s="2" t="s">
        <v>261</v>
      </c>
      <c r="DI9" s="2" t="s">
        <v>1015</v>
      </c>
      <c r="DJ9" s="2" t="s">
        <v>298</v>
      </c>
      <c r="DL9" s="2" t="s">
        <v>348</v>
      </c>
      <c r="DW9" s="2" t="s">
        <v>5586</v>
      </c>
      <c r="DY9" s="2" t="str">
        <f t="shared" si="0"/>
        <v>ZELAITI_Chaima</v>
      </c>
      <c r="DZ9" s="2" t="str">
        <f>INDEX('Raw Data'!B:B,MATCH(Tunisia_ESPRIT!$DY9,'Raw Data'!$G:$G,0))</f>
        <v>ESPRIT Engineering</v>
      </c>
      <c r="EA9" s="2" t="str">
        <f>INDEX('Raw Data'!H:H,MATCH(Tunisia_ESPRIT!$DY9,'Raw Data'!$G:$G,0))</f>
        <v>Female</v>
      </c>
      <c r="EB9" s="2" t="str">
        <f>INDEX('Raw Data'!Q:Q,MATCH(Tunisia_ESPRIT!$DY9,'Raw Data'!$G:$G,0))</f>
        <v>ING</v>
      </c>
      <c r="EC9" s="57">
        <f>INDEX('Raw Data'!T:T,MATCH(Tunisia_ESPRIT!$DY9,'Raw Data'!$G:$G,0))/10^3</f>
        <v>30.5</v>
      </c>
      <c r="ED9" s="57">
        <f t="shared" si="1"/>
        <v>0.39344262295081966</v>
      </c>
      <c r="EE9" s="58">
        <f>IFERROR(EC9/(AA9*0.2),"")</f>
        <v>12.708333333333332</v>
      </c>
      <c r="EF9" s="59">
        <f t="shared" si="2"/>
        <v>1</v>
      </c>
      <c r="EG9" s="59" t="str">
        <f t="shared" si="3"/>
        <v>75-100%</v>
      </c>
      <c r="EH9" s="2" t="s">
        <v>258</v>
      </c>
      <c r="EK9"/>
    </row>
    <row r="10" spans="1:141" x14ac:dyDescent="0.3">
      <c r="A10" s="3">
        <v>44351.529872685183</v>
      </c>
      <c r="B10" s="3">
        <v>44351.539444444446</v>
      </c>
      <c r="C10" s="2" t="s">
        <v>94</v>
      </c>
      <c r="D10" s="2" t="s">
        <v>6243</v>
      </c>
      <c r="E10" s="2">
        <v>100</v>
      </c>
      <c r="F10" s="2">
        <v>827</v>
      </c>
      <c r="G10" s="2" t="b">
        <v>1</v>
      </c>
      <c r="H10" s="3">
        <v>44351.539456018516</v>
      </c>
      <c r="I10" s="2" t="s">
        <v>6244</v>
      </c>
      <c r="J10" s="2" t="s">
        <v>3208</v>
      </c>
      <c r="K10" s="2" t="s">
        <v>3888</v>
      </c>
      <c r="L10" s="2" t="s">
        <v>5150</v>
      </c>
      <c r="N10" s="2">
        <v>48.832305908203097</v>
      </c>
      <c r="O10" s="2">
        <v>2.4075012207031201</v>
      </c>
      <c r="P10" s="2" t="s">
        <v>239</v>
      </c>
      <c r="Q10" s="2" t="s">
        <v>250</v>
      </c>
      <c r="R10" s="2" t="s">
        <v>286</v>
      </c>
      <c r="T10" s="2" t="s">
        <v>6245</v>
      </c>
      <c r="U10" s="2" t="s">
        <v>6246</v>
      </c>
      <c r="V10" s="134">
        <v>44470</v>
      </c>
      <c r="W10" s="2" t="s">
        <v>265</v>
      </c>
      <c r="X10" s="2" t="s">
        <v>6185</v>
      </c>
      <c r="Y10" s="2" t="s">
        <v>275</v>
      </c>
      <c r="Z10" s="2" t="s">
        <v>245</v>
      </c>
      <c r="AB10" s="2" t="s">
        <v>384</v>
      </c>
      <c r="AC10" s="2" t="s">
        <v>384</v>
      </c>
      <c r="AD10" s="2" t="s">
        <v>1122</v>
      </c>
      <c r="AE10" s="2">
        <v>2020</v>
      </c>
      <c r="AF10" s="2" t="s">
        <v>269</v>
      </c>
      <c r="AH10" s="2" t="s">
        <v>284</v>
      </c>
      <c r="AI10" s="2">
        <v>3</v>
      </c>
      <c r="AK10" s="2">
        <v>1</v>
      </c>
      <c r="AN10" s="2">
        <v>2</v>
      </c>
      <c r="AU10" s="2">
        <v>3</v>
      </c>
      <c r="AV10" s="2">
        <v>2</v>
      </c>
      <c r="BF10" s="2">
        <v>1</v>
      </c>
      <c r="BJ10" s="2">
        <v>4</v>
      </c>
      <c r="BK10" s="2">
        <v>5</v>
      </c>
      <c r="BU10" s="2">
        <v>7</v>
      </c>
      <c r="BY10" s="2" t="s">
        <v>247</v>
      </c>
      <c r="CA10" s="2">
        <v>5</v>
      </c>
      <c r="CB10" s="2" t="s">
        <v>252</v>
      </c>
      <c r="CC10" s="2">
        <v>9</v>
      </c>
      <c r="CD10" s="2" t="s">
        <v>249</v>
      </c>
      <c r="CE10" s="2">
        <v>6</v>
      </c>
      <c r="CF10" s="2" t="s">
        <v>6247</v>
      </c>
      <c r="CG10" s="2" t="s">
        <v>6248</v>
      </c>
      <c r="CH10" s="2" t="s">
        <v>6249</v>
      </c>
      <c r="CI10" s="2" t="s">
        <v>6250</v>
      </c>
      <c r="CJ10" s="2" t="s">
        <v>6251</v>
      </c>
      <c r="CK10" s="2" t="s">
        <v>6252</v>
      </c>
      <c r="CL10" s="2">
        <v>2</v>
      </c>
      <c r="CM10" s="2">
        <v>2</v>
      </c>
      <c r="CN10" s="2" t="s">
        <v>260</v>
      </c>
      <c r="CO10" s="2" t="s">
        <v>278</v>
      </c>
      <c r="DE10" s="2" t="s">
        <v>277</v>
      </c>
      <c r="DF10" s="2" t="s">
        <v>1426</v>
      </c>
      <c r="DG10" s="2" t="s">
        <v>257</v>
      </c>
      <c r="DV10" s="2" t="s">
        <v>278</v>
      </c>
      <c r="DW10" s="2" t="s">
        <v>5150</v>
      </c>
      <c r="DY10" s="2" t="str">
        <f t="shared" si="0"/>
        <v>BEN GHOZZIA_Ahmed</v>
      </c>
      <c r="DZ10" s="2" t="str">
        <f>INDEX('Raw Data'!B:B,MATCH(Tunisia_ESPRIT!$DY10,'Raw Data'!$G:$G,0))</f>
        <v>ESPRIT Engineering</v>
      </c>
      <c r="EA10" s="2" t="str">
        <f>INDEX('Raw Data'!H:H,MATCH(Tunisia_ESPRIT!$DY10,'Raw Data'!$G:$G,0))</f>
        <v>Male</v>
      </c>
      <c r="EB10" s="2" t="str">
        <f>INDEX('Raw Data'!Q:Q,MATCH(Tunisia_ESPRIT!$DY10,'Raw Data'!$G:$G,0))</f>
        <v>ING</v>
      </c>
      <c r="EC10" s="57">
        <f>INDEX('Raw Data'!T:T,MATCH(Tunisia_ESPRIT!$DY10,'Raw Data'!$G:$G,0))/10^3</f>
        <v>30.5</v>
      </c>
      <c r="ED10" s="57">
        <f t="shared" si="1"/>
        <v>0</v>
      </c>
      <c r="EE10" s="58" t="str">
        <f>IFERROR(EC10/(AA10*0.2),"")</f>
        <v/>
      </c>
      <c r="EF10" s="59">
        <f t="shared" si="2"/>
        <v>1</v>
      </c>
      <c r="EG10" s="59" t="str">
        <f t="shared" si="3"/>
        <v>75-100%</v>
      </c>
      <c r="EH10" s="2" t="s">
        <v>258</v>
      </c>
      <c r="EK10"/>
    </row>
    <row r="11" spans="1:141" x14ac:dyDescent="0.3">
      <c r="A11" s="3">
        <v>44351.532696759263</v>
      </c>
      <c r="B11" s="3">
        <v>44351.541493055556</v>
      </c>
      <c r="C11" s="2" t="s">
        <v>94</v>
      </c>
      <c r="D11" s="2" t="s">
        <v>6253</v>
      </c>
      <c r="E11" s="2">
        <v>100</v>
      </c>
      <c r="F11" s="2">
        <v>759</v>
      </c>
      <c r="G11" s="2" t="b">
        <v>1</v>
      </c>
      <c r="H11" s="3">
        <v>44351.541504629633</v>
      </c>
      <c r="I11" s="2" t="s">
        <v>6254</v>
      </c>
      <c r="J11" s="2" t="s">
        <v>4196</v>
      </c>
      <c r="K11" s="2" t="s">
        <v>1017</v>
      </c>
      <c r="L11" s="2" t="s">
        <v>5547</v>
      </c>
      <c r="N11" s="2">
        <v>34.473907470703097</v>
      </c>
      <c r="O11" s="2">
        <v>9.4613037109375</v>
      </c>
      <c r="P11" s="2" t="s">
        <v>239</v>
      </c>
      <c r="Q11" s="2" t="s">
        <v>240</v>
      </c>
      <c r="R11" s="2" t="s">
        <v>286</v>
      </c>
      <c r="T11" s="2" t="s">
        <v>6255</v>
      </c>
      <c r="U11" s="2" t="s">
        <v>6256</v>
      </c>
      <c r="V11" s="2" t="s">
        <v>242</v>
      </c>
      <c r="W11" s="2" t="s">
        <v>265</v>
      </c>
      <c r="X11" s="2" t="s">
        <v>708</v>
      </c>
      <c r="Y11" s="2" t="s">
        <v>594</v>
      </c>
      <c r="Z11" s="2" t="s">
        <v>245</v>
      </c>
      <c r="AA11" s="2">
        <v>14</v>
      </c>
      <c r="AB11" s="2" t="s">
        <v>267</v>
      </c>
      <c r="AC11" s="2" t="s">
        <v>258</v>
      </c>
      <c r="AD11" s="2" t="s">
        <v>276</v>
      </c>
      <c r="AE11" s="2">
        <v>2021</v>
      </c>
      <c r="AF11" s="2" t="s">
        <v>269</v>
      </c>
      <c r="AH11" s="2" t="s">
        <v>284</v>
      </c>
      <c r="AI11" s="2">
        <v>1</v>
      </c>
      <c r="AK11" s="2">
        <v>3</v>
      </c>
      <c r="AO11" s="2">
        <v>2</v>
      </c>
      <c r="AU11" s="2">
        <v>2</v>
      </c>
      <c r="AZ11" s="2">
        <v>3</v>
      </c>
      <c r="BG11" s="2">
        <v>1</v>
      </c>
      <c r="BJ11" s="2">
        <v>6</v>
      </c>
      <c r="BO11" s="2">
        <v>6</v>
      </c>
      <c r="BV11" s="2">
        <v>7</v>
      </c>
      <c r="BY11" s="2" t="s">
        <v>270</v>
      </c>
      <c r="CA11" s="2">
        <v>5</v>
      </c>
      <c r="CB11" s="2" t="s">
        <v>252</v>
      </c>
      <c r="CC11" s="2">
        <v>10</v>
      </c>
      <c r="CD11" s="2" t="s">
        <v>249</v>
      </c>
      <c r="CE11" s="2">
        <v>6</v>
      </c>
      <c r="CF11" s="2" t="s">
        <v>6206</v>
      </c>
      <c r="CI11" s="2" t="s">
        <v>6257</v>
      </c>
      <c r="CL11" s="2">
        <v>4</v>
      </c>
      <c r="CM11" s="2">
        <v>3</v>
      </c>
      <c r="CN11" s="2" t="s">
        <v>256</v>
      </c>
      <c r="CO11" s="2" t="s">
        <v>261</v>
      </c>
      <c r="CR11" s="2" t="s">
        <v>6242</v>
      </c>
      <c r="CX11" s="2" t="s">
        <v>1015</v>
      </c>
      <c r="CY11" s="2" t="s">
        <v>685</v>
      </c>
      <c r="CZ11" s="2" t="s">
        <v>6217</v>
      </c>
      <c r="DD11" s="2" t="s">
        <v>6229</v>
      </c>
      <c r="DG11" s="2" t="s">
        <v>261</v>
      </c>
      <c r="DI11" s="2" t="s">
        <v>1015</v>
      </c>
      <c r="DL11" s="2" t="s">
        <v>348</v>
      </c>
      <c r="DN11" s="2" t="s">
        <v>262</v>
      </c>
      <c r="DO11" s="2" t="s">
        <v>527</v>
      </c>
      <c r="DR11" s="2" t="s">
        <v>5547</v>
      </c>
      <c r="DS11" s="2">
        <v>90114064</v>
      </c>
      <c r="DT11" s="2" t="s">
        <v>282</v>
      </c>
      <c r="DU11" s="2" t="s">
        <v>6258</v>
      </c>
      <c r="DW11" s="2" t="s">
        <v>5547</v>
      </c>
      <c r="DY11" s="2" t="str">
        <f t="shared" si="0"/>
        <v>AMEUR_May Sarra</v>
      </c>
      <c r="DZ11" s="2" t="str">
        <f>INDEX('Raw Data'!B:B,MATCH(Tunisia_ESPRIT!$DY11,'Raw Data'!$G:$G,0))</f>
        <v>ESPRIT Engineering</v>
      </c>
      <c r="EA11" s="2" t="str">
        <f>INDEX('Raw Data'!H:H,MATCH(Tunisia_ESPRIT!$DY11,'Raw Data'!$G:$G,0))</f>
        <v>Female</v>
      </c>
      <c r="EB11" s="2" t="str">
        <f>INDEX('Raw Data'!Q:Q,MATCH(Tunisia_ESPRIT!$DY11,'Raw Data'!$G:$G,0))</f>
        <v>ING</v>
      </c>
      <c r="EC11" s="57">
        <f>INDEX('Raw Data'!T:T,MATCH(Tunisia_ESPRIT!$DY11,'Raw Data'!$G:$G,0))/10^3</f>
        <v>30.5</v>
      </c>
      <c r="ED11" s="57">
        <f t="shared" si="1"/>
        <v>0.45901639344262296</v>
      </c>
      <c r="EE11" s="57">
        <f>IFERROR(EC11/(AA11*Analysis!$F$286),"")</f>
        <v>2.1785714285714284</v>
      </c>
      <c r="EF11" s="59">
        <f t="shared" si="2"/>
        <v>0.75</v>
      </c>
      <c r="EG11" s="59" t="str">
        <f t="shared" si="3"/>
        <v>75-100%</v>
      </c>
      <c r="EH11" s="2" t="s">
        <v>258</v>
      </c>
      <c r="EK11"/>
    </row>
    <row r="12" spans="1:141" x14ac:dyDescent="0.3">
      <c r="A12" s="3">
        <v>44351.539606481485</v>
      </c>
      <c r="B12" s="3">
        <v>44351.543333333335</v>
      </c>
      <c r="C12" s="2" t="s">
        <v>94</v>
      </c>
      <c r="D12" s="2" t="s">
        <v>6259</v>
      </c>
      <c r="E12" s="2">
        <v>100</v>
      </c>
      <c r="F12" s="2">
        <v>322</v>
      </c>
      <c r="G12" s="2" t="b">
        <v>1</v>
      </c>
      <c r="H12" s="3">
        <v>44351.543333333335</v>
      </c>
      <c r="I12" s="2" t="s">
        <v>6260</v>
      </c>
      <c r="J12" s="2" t="s">
        <v>3680</v>
      </c>
      <c r="K12" s="2" t="s">
        <v>1311</v>
      </c>
      <c r="L12" s="2" t="s">
        <v>4897</v>
      </c>
      <c r="N12" s="2">
        <v>34.473907470703097</v>
      </c>
      <c r="O12" s="2">
        <v>9.4613037109375</v>
      </c>
      <c r="P12" s="2" t="s">
        <v>239</v>
      </c>
      <c r="Q12" s="2" t="s">
        <v>240</v>
      </c>
      <c r="R12" s="2" t="s">
        <v>251</v>
      </c>
      <c r="AU12" s="2">
        <v>3</v>
      </c>
      <c r="BD12" s="2">
        <v>2</v>
      </c>
      <c r="BG12" s="2">
        <v>1</v>
      </c>
      <c r="BJ12" s="2">
        <v>5</v>
      </c>
      <c r="BS12" s="2">
        <v>1</v>
      </c>
      <c r="BV12" s="2">
        <v>5</v>
      </c>
      <c r="CA12" s="2">
        <v>5</v>
      </c>
      <c r="CB12" s="2" t="s">
        <v>252</v>
      </c>
      <c r="CC12" s="2">
        <v>9</v>
      </c>
      <c r="CD12" s="2" t="s">
        <v>249</v>
      </c>
      <c r="CE12" s="2">
        <v>3</v>
      </c>
      <c r="CF12" s="2" t="s">
        <v>6261</v>
      </c>
      <c r="CG12" s="2" t="s">
        <v>6262</v>
      </c>
      <c r="CI12" s="2" t="s">
        <v>6263</v>
      </c>
      <c r="CL12" s="2">
        <v>2</v>
      </c>
      <c r="CM12" s="2">
        <v>1</v>
      </c>
      <c r="CN12" s="2" t="s">
        <v>256</v>
      </c>
      <c r="CQ12" s="2" t="s">
        <v>6241</v>
      </c>
      <c r="CW12" s="2" t="s">
        <v>684</v>
      </c>
      <c r="CZ12" s="2" t="s">
        <v>6217</v>
      </c>
      <c r="DC12" s="2" t="s">
        <v>508</v>
      </c>
      <c r="DG12" s="2" t="s">
        <v>261</v>
      </c>
      <c r="DH12" s="2" t="s">
        <v>673</v>
      </c>
      <c r="DI12" s="2" t="s">
        <v>1015</v>
      </c>
      <c r="DJ12" s="2" t="s">
        <v>298</v>
      </c>
      <c r="DL12" s="2" t="s">
        <v>348</v>
      </c>
      <c r="DR12" s="2" t="s">
        <v>6264</v>
      </c>
      <c r="DS12" s="2">
        <v>92004490</v>
      </c>
      <c r="DT12" s="2" t="s">
        <v>282</v>
      </c>
      <c r="DU12" s="2" t="s">
        <v>258</v>
      </c>
      <c r="DW12" s="2" t="s">
        <v>4897</v>
      </c>
      <c r="DY12" s="2" t="str">
        <f t="shared" si="0"/>
        <v>BEN AHMED_Takwa</v>
      </c>
      <c r="DZ12" s="2" t="str">
        <f>INDEX('Raw Data'!B:B,MATCH(Tunisia_ESPRIT!$DY12,'Raw Data'!$G:$G,0))</f>
        <v>ESPRIT Engineering</v>
      </c>
      <c r="EA12" s="2" t="str">
        <f>INDEX('Raw Data'!H:H,MATCH(Tunisia_ESPRIT!$DY12,'Raw Data'!$G:$G,0))</f>
        <v>Female</v>
      </c>
      <c r="EB12" s="2" t="str">
        <f>INDEX('Raw Data'!Q:Q,MATCH(Tunisia_ESPRIT!$DY12,'Raw Data'!$G:$G,0))</f>
        <v>ING</v>
      </c>
      <c r="EC12" s="57">
        <f>INDEX('Raw Data'!T:T,MATCH(Tunisia_ESPRIT!$DY12,'Raw Data'!$G:$G,0))/10^3</f>
        <v>30.5</v>
      </c>
      <c r="ED12" s="57">
        <f t="shared" si="1"/>
        <v>0</v>
      </c>
      <c r="EE12" s="58" t="str">
        <f>IFERROR(EC12/(AA12*0.2),"")</f>
        <v/>
      </c>
      <c r="EF12" s="59">
        <f t="shared" si="2"/>
        <v>0.5</v>
      </c>
      <c r="EG12" s="59" t="str">
        <f t="shared" si="3"/>
        <v>50-75%</v>
      </c>
      <c r="EH12" s="2" t="s">
        <v>258</v>
      </c>
      <c r="EK12"/>
    </row>
    <row r="13" spans="1:141" x14ac:dyDescent="0.3">
      <c r="A13" s="3">
        <v>44351.539849537039</v>
      </c>
      <c r="B13" s="3">
        <v>44351.549571759257</v>
      </c>
      <c r="C13" s="2" t="s">
        <v>94</v>
      </c>
      <c r="D13" s="2" t="s">
        <v>6265</v>
      </c>
      <c r="E13" s="2">
        <v>100</v>
      </c>
      <c r="F13" s="2">
        <v>840</v>
      </c>
      <c r="G13" s="2" t="b">
        <v>1</v>
      </c>
      <c r="H13" s="3">
        <v>44351.54959490741</v>
      </c>
      <c r="I13" s="2" t="s">
        <v>6266</v>
      </c>
      <c r="J13" s="2" t="s">
        <v>3556</v>
      </c>
      <c r="K13" s="2" t="s">
        <v>387</v>
      </c>
      <c r="L13" s="2" t="s">
        <v>5487</v>
      </c>
      <c r="N13" s="2">
        <v>50.733795166015597</v>
      </c>
      <c r="O13" s="2">
        <v>7.1042022705078098</v>
      </c>
      <c r="P13" s="2" t="s">
        <v>239</v>
      </c>
      <c r="Q13" s="2" t="s">
        <v>250</v>
      </c>
      <c r="R13" s="2" t="s">
        <v>1435</v>
      </c>
      <c r="T13" s="2" t="s">
        <v>6267</v>
      </c>
      <c r="U13" s="2" t="s">
        <v>6268</v>
      </c>
      <c r="V13" s="2" t="s">
        <v>430</v>
      </c>
      <c r="W13" s="2" t="s">
        <v>243</v>
      </c>
      <c r="X13" s="2" t="s">
        <v>1509</v>
      </c>
      <c r="Y13" s="2" t="s">
        <v>275</v>
      </c>
      <c r="Z13" s="2" t="s">
        <v>245</v>
      </c>
      <c r="AB13" s="2" t="s">
        <v>6269</v>
      </c>
      <c r="AC13" s="2" t="s">
        <v>6269</v>
      </c>
      <c r="AD13" s="2" t="s">
        <v>372</v>
      </c>
      <c r="AE13" s="2">
        <v>2021</v>
      </c>
      <c r="AF13" s="2" t="s">
        <v>269</v>
      </c>
      <c r="AH13" s="2">
        <v>2</v>
      </c>
      <c r="AJ13" s="2">
        <v>3</v>
      </c>
      <c r="AK13" s="2">
        <v>1</v>
      </c>
      <c r="AL13" s="2">
        <v>2</v>
      </c>
      <c r="AZ13" s="2">
        <v>3</v>
      </c>
      <c r="BB13" s="2">
        <v>2</v>
      </c>
      <c r="BF13" s="2">
        <v>1</v>
      </c>
      <c r="BO13" s="2">
        <v>4</v>
      </c>
      <c r="BQ13" s="2">
        <v>4</v>
      </c>
      <c r="BU13" s="2">
        <v>3</v>
      </c>
      <c r="BY13" s="2" t="s">
        <v>293</v>
      </c>
      <c r="CA13" s="2">
        <v>4</v>
      </c>
      <c r="CB13" s="2" t="s">
        <v>254</v>
      </c>
      <c r="CC13" s="2">
        <v>6</v>
      </c>
      <c r="CD13" s="2" t="s">
        <v>253</v>
      </c>
      <c r="CE13" s="2">
        <v>4</v>
      </c>
      <c r="CF13" s="2" t="s">
        <v>6270</v>
      </c>
      <c r="CG13" s="2" t="s">
        <v>6270</v>
      </c>
      <c r="CH13" s="2" t="s">
        <v>6270</v>
      </c>
      <c r="CI13" s="2" t="s">
        <v>6271</v>
      </c>
      <c r="CJ13" s="2" t="s">
        <v>6272</v>
      </c>
      <c r="CK13" s="2" t="s">
        <v>6273</v>
      </c>
      <c r="CL13" s="2">
        <v>2</v>
      </c>
      <c r="CM13" s="2">
        <v>2</v>
      </c>
      <c r="CN13" s="2" t="s">
        <v>281</v>
      </c>
      <c r="CO13" s="2" t="s">
        <v>278</v>
      </c>
      <c r="CQ13" s="2" t="s">
        <v>6241</v>
      </c>
      <c r="DG13" s="2" t="s">
        <v>261</v>
      </c>
      <c r="DJ13" s="2" t="s">
        <v>298</v>
      </c>
      <c r="DL13" s="2" t="s">
        <v>348</v>
      </c>
      <c r="DO13" s="2" t="s">
        <v>527</v>
      </c>
      <c r="DR13" s="2" t="s">
        <v>5487</v>
      </c>
      <c r="DT13" s="2" t="s">
        <v>6269</v>
      </c>
      <c r="DU13" s="2" t="s">
        <v>6274</v>
      </c>
      <c r="DV13" s="2" t="s">
        <v>6275</v>
      </c>
      <c r="DW13" s="2" t="s">
        <v>5487</v>
      </c>
      <c r="DY13" s="2" t="str">
        <f t="shared" si="0"/>
        <v>BEN ROMDHANE_Rahma</v>
      </c>
      <c r="DZ13" s="2" t="str">
        <f>INDEX('Raw Data'!B:B,MATCH(Tunisia_ESPRIT!$DY13,'Raw Data'!$G:$G,0))</f>
        <v>ESPRIT Engineering</v>
      </c>
      <c r="EA13" s="2" t="str">
        <f>INDEX('Raw Data'!H:H,MATCH(Tunisia_ESPRIT!$DY13,'Raw Data'!$G:$G,0))</f>
        <v>Female</v>
      </c>
      <c r="EB13" s="2" t="str">
        <f>INDEX('Raw Data'!Q:Q,MATCH(Tunisia_ESPRIT!$DY13,'Raw Data'!$G:$G,0))</f>
        <v>ING</v>
      </c>
      <c r="EC13" s="57">
        <f>INDEX('Raw Data'!T:T,MATCH(Tunisia_ESPRIT!$DY13,'Raw Data'!$G:$G,0))/10^3</f>
        <v>30.5</v>
      </c>
      <c r="ED13" s="57">
        <f t="shared" si="1"/>
        <v>0</v>
      </c>
      <c r="EE13" s="58" t="str">
        <f>IFERROR(EC13/(AA13*0.2),"")</f>
        <v/>
      </c>
      <c r="EF13" s="59">
        <f t="shared" si="2"/>
        <v>1</v>
      </c>
      <c r="EG13" s="59" t="str">
        <f t="shared" si="3"/>
        <v>75-100%</v>
      </c>
      <c r="EH13" s="2" t="s">
        <v>258</v>
      </c>
      <c r="EK13"/>
    </row>
    <row r="14" spans="1:141" x14ac:dyDescent="0.3">
      <c r="A14" s="3">
        <v>44351.52853009259</v>
      </c>
      <c r="B14" s="3">
        <v>44351.565196759257</v>
      </c>
      <c r="C14" s="2" t="s">
        <v>94</v>
      </c>
      <c r="D14" s="2" t="s">
        <v>6276</v>
      </c>
      <c r="E14" s="2">
        <v>100</v>
      </c>
      <c r="F14" s="2">
        <v>3168</v>
      </c>
      <c r="G14" s="2" t="b">
        <v>1</v>
      </c>
      <c r="H14" s="3">
        <v>44351.565208333333</v>
      </c>
      <c r="I14" s="2" t="s">
        <v>6277</v>
      </c>
      <c r="J14" s="2" t="s">
        <v>4000</v>
      </c>
      <c r="K14" s="2" t="s">
        <v>3763</v>
      </c>
      <c r="L14" s="2" t="s">
        <v>5302</v>
      </c>
      <c r="N14" s="2">
        <v>34.473907470703097</v>
      </c>
      <c r="O14" s="2">
        <v>9.4613037109375</v>
      </c>
      <c r="P14" s="2" t="s">
        <v>239</v>
      </c>
      <c r="Q14" s="2" t="s">
        <v>240</v>
      </c>
      <c r="R14" s="2" t="s">
        <v>395</v>
      </c>
      <c r="AH14" s="2">
        <v>0</v>
      </c>
      <c r="AU14" s="2">
        <v>3</v>
      </c>
      <c r="AZ14" s="2">
        <v>2</v>
      </c>
      <c r="BG14" s="2">
        <v>1</v>
      </c>
      <c r="BJ14" s="2">
        <v>4</v>
      </c>
      <c r="BO14" s="2">
        <v>5</v>
      </c>
      <c r="BV14" s="2">
        <v>6</v>
      </c>
      <c r="BY14" s="2" t="s">
        <v>247</v>
      </c>
      <c r="CA14" s="2">
        <v>3</v>
      </c>
      <c r="CB14" s="2" t="s">
        <v>254</v>
      </c>
      <c r="CC14" s="2">
        <v>0</v>
      </c>
      <c r="CD14" s="2" t="s">
        <v>253</v>
      </c>
      <c r="CE14" s="2">
        <v>4</v>
      </c>
      <c r="CF14" s="2" t="s">
        <v>6186</v>
      </c>
      <c r="CG14" s="2" t="s">
        <v>6278</v>
      </c>
      <c r="CH14" s="2" t="s">
        <v>6279</v>
      </c>
      <c r="CI14" s="2" t="s">
        <v>6280</v>
      </c>
      <c r="CJ14" s="2" t="s">
        <v>6281</v>
      </c>
      <c r="CK14" s="2" t="s">
        <v>6282</v>
      </c>
      <c r="CL14" s="2">
        <v>2</v>
      </c>
      <c r="CM14" s="2">
        <v>2</v>
      </c>
      <c r="CN14" s="2" t="s">
        <v>256</v>
      </c>
      <c r="CT14" s="2" t="s">
        <v>6283</v>
      </c>
      <c r="DG14" s="2" t="s">
        <v>261</v>
      </c>
      <c r="DI14" s="2" t="s">
        <v>1015</v>
      </c>
      <c r="DJ14" s="2" t="s">
        <v>298</v>
      </c>
      <c r="DK14" s="2" t="s">
        <v>508</v>
      </c>
      <c r="DL14" s="2" t="s">
        <v>348</v>
      </c>
      <c r="DM14" s="2" t="s">
        <v>586</v>
      </c>
      <c r="DN14" s="2" t="s">
        <v>262</v>
      </c>
      <c r="DO14" s="2" t="s">
        <v>527</v>
      </c>
      <c r="DR14" s="2" t="s">
        <v>6284</v>
      </c>
      <c r="DS14" s="2">
        <v>28480647</v>
      </c>
      <c r="DT14" s="2" t="s">
        <v>282</v>
      </c>
      <c r="DU14" s="2" t="s">
        <v>258</v>
      </c>
      <c r="DV14" s="2" t="s">
        <v>6285</v>
      </c>
      <c r="DW14" s="2" t="s">
        <v>5302</v>
      </c>
      <c r="DY14" s="2" t="str">
        <f t="shared" si="0"/>
        <v>BENNOUR_Seifallah</v>
      </c>
      <c r="DZ14" s="2" t="str">
        <f>INDEX('Raw Data'!B:B,MATCH(Tunisia_ESPRIT!$DY14,'Raw Data'!$G:$G,0))</f>
        <v>ESPRIT Engineering</v>
      </c>
      <c r="EA14" s="2" t="str">
        <f>INDEX('Raw Data'!H:H,MATCH(Tunisia_ESPRIT!$DY14,'Raw Data'!$G:$G,0))</f>
        <v>Male</v>
      </c>
      <c r="EB14" s="2" t="str">
        <f>INDEX('Raw Data'!Q:Q,MATCH(Tunisia_ESPRIT!$DY14,'Raw Data'!$G:$G,0))</f>
        <v>ING</v>
      </c>
      <c r="EC14" s="57">
        <f>INDEX('Raw Data'!T:T,MATCH(Tunisia_ESPRIT!$DY14,'Raw Data'!$G:$G,0))/10^3</f>
        <v>30.5</v>
      </c>
      <c r="ED14" s="57">
        <f t="shared" si="1"/>
        <v>0</v>
      </c>
      <c r="EE14" s="57" t="str">
        <f>IFERROR(EC14/(AA14*Analysis!$F$286),"")</f>
        <v/>
      </c>
      <c r="EF14" s="59">
        <f t="shared" si="2"/>
        <v>1</v>
      </c>
      <c r="EG14" s="59" t="str">
        <f t="shared" si="3"/>
        <v>75-100%</v>
      </c>
      <c r="EH14" s="2" t="s">
        <v>258</v>
      </c>
      <c r="EJ14" s="2" t="str">
        <f>INDEX('Raw Data'!D:D,MATCH(Tunisia_ESPRIT!$DY14,'Raw Data'!$G:$G,0))</f>
        <v>173JMT0971</v>
      </c>
      <c r="EK14"/>
    </row>
    <row r="15" spans="1:141" x14ac:dyDescent="0.3">
      <c r="A15" s="3">
        <v>44351.5621875</v>
      </c>
      <c r="B15" s="3">
        <v>44351.565613425926</v>
      </c>
      <c r="C15" s="2" t="s">
        <v>94</v>
      </c>
      <c r="D15" s="2" t="s">
        <v>6286</v>
      </c>
      <c r="E15" s="2">
        <v>100</v>
      </c>
      <c r="F15" s="2">
        <v>295</v>
      </c>
      <c r="G15" s="2" t="b">
        <v>1</v>
      </c>
      <c r="H15" s="3">
        <v>44351.565613425926</v>
      </c>
      <c r="I15" s="2" t="s">
        <v>6287</v>
      </c>
      <c r="J15" s="2" t="s">
        <v>3321</v>
      </c>
      <c r="K15" s="2" t="s">
        <v>3743</v>
      </c>
      <c r="L15" s="2" t="s">
        <v>4968</v>
      </c>
      <c r="N15" s="2">
        <v>34.473907470703097</v>
      </c>
      <c r="O15" s="2">
        <v>9.4613037109375</v>
      </c>
      <c r="P15" s="2" t="s">
        <v>239</v>
      </c>
      <c r="Q15" s="2" t="s">
        <v>240</v>
      </c>
      <c r="R15" s="2" t="s">
        <v>251</v>
      </c>
      <c r="AV15" s="2">
        <v>2</v>
      </c>
      <c r="BA15" s="2">
        <v>3</v>
      </c>
      <c r="BG15" s="2">
        <v>1</v>
      </c>
      <c r="BK15" s="2">
        <v>2</v>
      </c>
      <c r="BP15" s="2">
        <v>4</v>
      </c>
      <c r="BV15" s="2">
        <v>5</v>
      </c>
      <c r="CA15" s="2">
        <v>3</v>
      </c>
      <c r="CB15" s="2" t="s">
        <v>254</v>
      </c>
      <c r="CC15" s="2">
        <v>4</v>
      </c>
      <c r="CD15" s="2" t="s">
        <v>249</v>
      </c>
      <c r="CE15" s="2">
        <v>3</v>
      </c>
      <c r="CF15" s="2" t="s">
        <v>1432</v>
      </c>
      <c r="CI15" s="2" t="s">
        <v>6288</v>
      </c>
      <c r="CL15" s="2">
        <v>2</v>
      </c>
      <c r="CM15" s="2">
        <v>2</v>
      </c>
      <c r="CN15" s="2" t="s">
        <v>281</v>
      </c>
      <c r="CQ15" s="2" t="s">
        <v>6241</v>
      </c>
      <c r="CW15" s="2" t="s">
        <v>684</v>
      </c>
      <c r="DG15" s="2" t="s">
        <v>257</v>
      </c>
      <c r="DW15" s="2" t="s">
        <v>4968</v>
      </c>
      <c r="DY15" s="2" t="str">
        <f t="shared" si="0"/>
        <v>HIDOURI_Khalil</v>
      </c>
      <c r="DZ15" s="2" t="str">
        <f>INDEX('Raw Data'!B:B,MATCH(Tunisia_ESPRIT!$DY15,'Raw Data'!$G:$G,0))</f>
        <v>ESPRIT Engineering</v>
      </c>
      <c r="EA15" s="2" t="str">
        <f>INDEX('Raw Data'!H:H,MATCH(Tunisia_ESPRIT!$DY15,'Raw Data'!$G:$G,0))</f>
        <v>Male</v>
      </c>
      <c r="EB15" s="2" t="str">
        <f>INDEX('Raw Data'!Q:Q,MATCH(Tunisia_ESPRIT!$DY15,'Raw Data'!$G:$G,0))</f>
        <v>ING</v>
      </c>
      <c r="EC15" s="57">
        <f>INDEX('Raw Data'!T:T,MATCH(Tunisia_ESPRIT!$DY15,'Raw Data'!$G:$G,0))/10^3</f>
        <v>30.5</v>
      </c>
      <c r="ED15" s="57">
        <f t="shared" si="1"/>
        <v>0</v>
      </c>
      <c r="EE15" s="57" t="str">
        <f>IFERROR(EC15/(AA15*Analysis!$F$286),"")</f>
        <v/>
      </c>
      <c r="EF15" s="59">
        <f t="shared" si="2"/>
        <v>1</v>
      </c>
      <c r="EG15" s="59" t="str">
        <f t="shared" si="3"/>
        <v>75-100%</v>
      </c>
      <c r="EH15" s="2" t="s">
        <v>258</v>
      </c>
      <c r="EJ15" s="2" t="str">
        <f>INDEX('Raw Data'!D:D,MATCH(Tunisia_ESPRIT!$DY15,'Raw Data'!$G:$G,0))</f>
        <v>173JMT0988</v>
      </c>
      <c r="EK15"/>
    </row>
    <row r="16" spans="1:141" x14ac:dyDescent="0.3">
      <c r="A16" s="3">
        <v>44351.552465277775</v>
      </c>
      <c r="B16" s="3">
        <v>44351.5703125</v>
      </c>
      <c r="C16" s="2" t="s">
        <v>94</v>
      </c>
      <c r="D16" s="2" t="s">
        <v>6289</v>
      </c>
      <c r="E16" s="2">
        <v>100</v>
      </c>
      <c r="F16" s="2">
        <v>1541</v>
      </c>
      <c r="G16" s="2" t="b">
        <v>1</v>
      </c>
      <c r="H16" s="3">
        <v>44351.570324074077</v>
      </c>
      <c r="I16" s="2" t="s">
        <v>6290</v>
      </c>
      <c r="J16" s="2" t="s">
        <v>3843</v>
      </c>
      <c r="K16" s="2" t="s">
        <v>1298</v>
      </c>
      <c r="L16" s="2" t="s">
        <v>5482</v>
      </c>
      <c r="N16" s="2">
        <v>34.473907470703097</v>
      </c>
      <c r="O16" s="2">
        <v>9.4613037109375</v>
      </c>
      <c r="P16" s="2" t="s">
        <v>239</v>
      </c>
      <c r="Q16" s="2" t="s">
        <v>240</v>
      </c>
      <c r="R16" s="2" t="s">
        <v>286</v>
      </c>
      <c r="T16" s="2" t="s">
        <v>6291</v>
      </c>
      <c r="U16" s="2" t="s">
        <v>6292</v>
      </c>
      <c r="V16" s="134">
        <v>44470</v>
      </c>
      <c r="W16" s="2" t="s">
        <v>243</v>
      </c>
      <c r="X16" s="2" t="s">
        <v>597</v>
      </c>
      <c r="Y16" s="2" t="s">
        <v>280</v>
      </c>
      <c r="Z16" s="2" t="s">
        <v>245</v>
      </c>
      <c r="AA16" s="2">
        <v>65</v>
      </c>
      <c r="AB16" s="2" t="s">
        <v>267</v>
      </c>
      <c r="AC16" s="2" t="s">
        <v>258</v>
      </c>
      <c r="AD16" s="2" t="s">
        <v>1122</v>
      </c>
      <c r="AE16" s="2">
        <v>2021</v>
      </c>
      <c r="AF16" s="2" t="s">
        <v>316</v>
      </c>
      <c r="AH16" s="2" t="s">
        <v>284</v>
      </c>
      <c r="AL16" s="2">
        <v>1</v>
      </c>
      <c r="AN16" s="2">
        <v>2</v>
      </c>
      <c r="AV16" s="2">
        <v>2</v>
      </c>
      <c r="BD16" s="2">
        <v>3</v>
      </c>
      <c r="BG16" s="2">
        <v>1</v>
      </c>
      <c r="BK16" s="2">
        <v>1</v>
      </c>
      <c r="BS16" s="2">
        <v>1</v>
      </c>
      <c r="BV16" s="2">
        <v>3</v>
      </c>
      <c r="BY16" s="2" t="s">
        <v>247</v>
      </c>
      <c r="CA16" s="2">
        <v>2</v>
      </c>
      <c r="CB16" s="2" t="s">
        <v>254</v>
      </c>
      <c r="CC16" s="2">
        <v>2</v>
      </c>
      <c r="CD16" s="2" t="s">
        <v>253</v>
      </c>
      <c r="CE16" s="2">
        <v>2</v>
      </c>
      <c r="CF16" s="2" t="s">
        <v>6293</v>
      </c>
      <c r="CG16" s="2" t="s">
        <v>6294</v>
      </c>
      <c r="CH16" s="2" t="s">
        <v>6295</v>
      </c>
      <c r="CI16" s="2" t="s">
        <v>6296</v>
      </c>
      <c r="CJ16" s="2" t="s">
        <v>6297</v>
      </c>
      <c r="CK16" s="2" t="s">
        <v>6298</v>
      </c>
      <c r="CL16" s="2">
        <v>3</v>
      </c>
      <c r="CM16" s="2">
        <v>3</v>
      </c>
      <c r="CN16" s="2" t="s">
        <v>281</v>
      </c>
      <c r="CO16" s="2" t="s">
        <v>278</v>
      </c>
      <c r="CW16" s="2" t="s">
        <v>684</v>
      </c>
      <c r="DG16" s="2" t="s">
        <v>261</v>
      </c>
      <c r="DJ16" s="2" t="s">
        <v>298</v>
      </c>
      <c r="DR16" s="2" t="s">
        <v>6299</v>
      </c>
      <c r="DS16" s="2">
        <v>25363304</v>
      </c>
      <c r="DT16" s="2" t="s">
        <v>282</v>
      </c>
      <c r="DU16" s="2" t="s">
        <v>258</v>
      </c>
      <c r="DW16" s="2" t="s">
        <v>5482</v>
      </c>
      <c r="DY16" s="2" t="str">
        <f t="shared" si="0"/>
        <v>TARKHANI_Asma</v>
      </c>
      <c r="DZ16" s="2" t="str">
        <f>INDEX('Raw Data'!B:B,MATCH(Tunisia_ESPRIT!$DY16,'Raw Data'!$G:$G,0))</f>
        <v>ESPRIT Engineering</v>
      </c>
      <c r="EA16" s="2" t="str">
        <f>INDEX('Raw Data'!H:H,MATCH(Tunisia_ESPRIT!$DY16,'Raw Data'!$G:$G,0))</f>
        <v>Female</v>
      </c>
      <c r="EB16" s="2" t="str">
        <f>INDEX('Raw Data'!Q:Q,MATCH(Tunisia_ESPRIT!$DY16,'Raw Data'!$G:$G,0))</f>
        <v>ING</v>
      </c>
      <c r="EC16" s="57">
        <f>INDEX('Raw Data'!T:T,MATCH(Tunisia_ESPRIT!$DY16,'Raw Data'!$G:$G,0))/10^3</f>
        <v>30.5</v>
      </c>
      <c r="ED16" s="57">
        <f t="shared" si="1"/>
        <v>2.1311475409836067</v>
      </c>
      <c r="EE16" s="58">
        <f>IFERROR(EC16/(AA16*0.2),"")</f>
        <v>2.3461538461538463</v>
      </c>
      <c r="EF16" s="59">
        <f t="shared" si="2"/>
        <v>1</v>
      </c>
      <c r="EG16" s="59" t="str">
        <f t="shared" si="3"/>
        <v>75-100%</v>
      </c>
      <c r="EH16" s="2" t="s">
        <v>258</v>
      </c>
      <c r="EK16"/>
    </row>
    <row r="17" spans="1:141" x14ac:dyDescent="0.3">
      <c r="A17" s="3">
        <v>44351.566435185188</v>
      </c>
      <c r="B17" s="3">
        <v>44351.570370370369</v>
      </c>
      <c r="C17" s="2" t="s">
        <v>94</v>
      </c>
      <c r="D17" s="2" t="s">
        <v>6300</v>
      </c>
      <c r="E17" s="2">
        <v>100</v>
      </c>
      <c r="F17" s="2">
        <v>340</v>
      </c>
      <c r="G17" s="2" t="b">
        <v>1</v>
      </c>
      <c r="H17" s="3">
        <v>44351.570381944446</v>
      </c>
      <c r="I17" s="2" t="s">
        <v>6301</v>
      </c>
      <c r="J17" s="2" t="s">
        <v>3496</v>
      </c>
      <c r="K17" s="2" t="s">
        <v>1020</v>
      </c>
      <c r="L17" s="2" t="s">
        <v>5675</v>
      </c>
      <c r="N17" s="2">
        <v>36.1766967773437</v>
      </c>
      <c r="O17" s="2">
        <v>8.6983947753906197</v>
      </c>
      <c r="P17" s="2" t="s">
        <v>239</v>
      </c>
      <c r="Q17" s="2" t="s">
        <v>240</v>
      </c>
      <c r="R17" s="2" t="s">
        <v>251</v>
      </c>
      <c r="BD17" s="2">
        <v>2</v>
      </c>
      <c r="BF17" s="2">
        <v>3</v>
      </c>
      <c r="BG17" s="2">
        <v>1</v>
      </c>
      <c r="BS17" s="2">
        <v>2</v>
      </c>
      <c r="BU17" s="2">
        <v>4</v>
      </c>
      <c r="BV17" s="2">
        <v>5</v>
      </c>
      <c r="CA17" s="2">
        <v>3</v>
      </c>
      <c r="CB17" s="2" t="s">
        <v>254</v>
      </c>
      <c r="CC17" s="2">
        <v>2</v>
      </c>
      <c r="CD17" s="2" t="s">
        <v>253</v>
      </c>
      <c r="CE17" s="2">
        <v>3</v>
      </c>
      <c r="CF17" s="2" t="s">
        <v>6302</v>
      </c>
      <c r="CI17" s="2" t="s">
        <v>6303</v>
      </c>
      <c r="CJ17" s="2" t="s">
        <v>6304</v>
      </c>
      <c r="CL17" s="2">
        <v>1</v>
      </c>
      <c r="CM17" s="2">
        <v>1</v>
      </c>
      <c r="CN17" s="2" t="s">
        <v>281</v>
      </c>
      <c r="CQ17" s="2" t="s">
        <v>6241</v>
      </c>
      <c r="CR17" s="2" t="s">
        <v>6242</v>
      </c>
      <c r="CT17" s="2" t="s">
        <v>6283</v>
      </c>
      <c r="CU17" s="2" t="s">
        <v>682</v>
      </c>
      <c r="DB17" s="2" t="s">
        <v>6209</v>
      </c>
      <c r="DG17" s="2" t="s">
        <v>257</v>
      </c>
      <c r="DW17" s="2" t="s">
        <v>5675</v>
      </c>
      <c r="DY17" s="2" t="str">
        <f t="shared" si="0"/>
        <v>CHAABI_Bilel</v>
      </c>
      <c r="DZ17" s="2" t="str">
        <f>INDEX('Raw Data'!B:B,MATCH(Tunisia_ESPRIT!$DY17,'Raw Data'!$G:$G,0))</f>
        <v>ESPRIT Engineering</v>
      </c>
      <c r="EA17" s="2" t="str">
        <f>INDEX('Raw Data'!H:H,MATCH(Tunisia_ESPRIT!$DY17,'Raw Data'!$G:$G,0))</f>
        <v>Male</v>
      </c>
      <c r="EB17" s="2" t="str">
        <f>INDEX('Raw Data'!Q:Q,MATCH(Tunisia_ESPRIT!$DY17,'Raw Data'!$G:$G,0))</f>
        <v>ING</v>
      </c>
      <c r="EC17" s="57">
        <f>INDEX('Raw Data'!T:T,MATCH(Tunisia_ESPRIT!$DY17,'Raw Data'!$G:$G,0))/10^3</f>
        <v>30.5</v>
      </c>
      <c r="ED17" s="57">
        <f t="shared" si="1"/>
        <v>0</v>
      </c>
      <c r="EE17" s="58" t="str">
        <f>IFERROR(EC17/(AA17*0.2),"")</f>
        <v/>
      </c>
      <c r="EF17" s="59">
        <f t="shared" si="2"/>
        <v>1</v>
      </c>
      <c r="EG17" s="59" t="str">
        <f t="shared" si="3"/>
        <v>75-100%</v>
      </c>
      <c r="EH17" s="2" t="s">
        <v>258</v>
      </c>
      <c r="EK17"/>
    </row>
    <row r="18" spans="1:141" x14ac:dyDescent="0.3">
      <c r="A18" s="3">
        <v>44351.576412037037</v>
      </c>
      <c r="B18" s="3">
        <v>44351.584722222222</v>
      </c>
      <c r="C18" s="2" t="s">
        <v>94</v>
      </c>
      <c r="D18" s="2" t="s">
        <v>6305</v>
      </c>
      <c r="E18" s="2">
        <v>100</v>
      </c>
      <c r="F18" s="2">
        <v>717</v>
      </c>
      <c r="G18" s="2" t="b">
        <v>1</v>
      </c>
      <c r="H18" s="3">
        <v>44351.584745370368</v>
      </c>
      <c r="I18" s="2" t="s">
        <v>6306</v>
      </c>
      <c r="J18" s="2" t="s">
        <v>3355</v>
      </c>
      <c r="K18" s="2" t="s">
        <v>4001</v>
      </c>
      <c r="L18" s="2" t="s">
        <v>5304</v>
      </c>
      <c r="N18" s="2">
        <v>34.473907470703097</v>
      </c>
      <c r="O18" s="2">
        <v>9.4613037109375</v>
      </c>
      <c r="P18" s="2" t="s">
        <v>239</v>
      </c>
      <c r="Q18" s="2" t="s">
        <v>240</v>
      </c>
      <c r="R18" s="2" t="s">
        <v>380</v>
      </c>
      <c r="T18" s="2" t="s">
        <v>6307</v>
      </c>
      <c r="U18" s="2" t="s">
        <v>6308</v>
      </c>
      <c r="V18" s="2" t="s">
        <v>430</v>
      </c>
      <c r="W18" s="2" t="s">
        <v>265</v>
      </c>
      <c r="X18" s="2" t="s">
        <v>1509</v>
      </c>
      <c r="Y18" s="2" t="s">
        <v>244</v>
      </c>
      <c r="Z18" s="2" t="s">
        <v>245</v>
      </c>
      <c r="AA18" s="2">
        <v>85</v>
      </c>
      <c r="AB18" s="2" t="s">
        <v>384</v>
      </c>
      <c r="AC18" s="2" t="s">
        <v>384</v>
      </c>
      <c r="AD18" s="2" t="s">
        <v>268</v>
      </c>
      <c r="AE18" s="2">
        <v>2021</v>
      </c>
      <c r="AF18" s="2" t="s">
        <v>269</v>
      </c>
      <c r="AH18" s="2" t="s">
        <v>284</v>
      </c>
      <c r="AI18" s="2">
        <v>2</v>
      </c>
      <c r="AM18" s="2">
        <v>1</v>
      </c>
      <c r="AO18" s="2">
        <v>3</v>
      </c>
      <c r="AV18" s="2">
        <v>3</v>
      </c>
      <c r="AZ18" s="2">
        <v>2</v>
      </c>
      <c r="BG18" s="2">
        <v>1</v>
      </c>
      <c r="BK18" s="2">
        <v>5</v>
      </c>
      <c r="BO18" s="2">
        <v>3</v>
      </c>
      <c r="BV18" s="2">
        <v>5</v>
      </c>
      <c r="BY18" s="2" t="s">
        <v>270</v>
      </c>
      <c r="CA18" s="2">
        <v>4</v>
      </c>
      <c r="CB18" s="2" t="s">
        <v>254</v>
      </c>
      <c r="CC18" s="2">
        <v>5</v>
      </c>
      <c r="CD18" s="2" t="s">
        <v>253</v>
      </c>
      <c r="CE18" s="2">
        <v>5</v>
      </c>
      <c r="CF18" s="2" t="s">
        <v>6309</v>
      </c>
      <c r="CI18" s="2" t="s">
        <v>6310</v>
      </c>
      <c r="CL18" s="2">
        <v>2</v>
      </c>
      <c r="CM18" s="2">
        <v>2</v>
      </c>
      <c r="CN18" s="2" t="s">
        <v>281</v>
      </c>
      <c r="CO18" s="2" t="s">
        <v>278</v>
      </c>
      <c r="CX18" s="2" t="s">
        <v>1015</v>
      </c>
      <c r="DG18" s="2" t="s">
        <v>257</v>
      </c>
      <c r="DV18" s="2" t="s">
        <v>6311</v>
      </c>
      <c r="DW18" s="2" t="s">
        <v>5304</v>
      </c>
      <c r="DY18" s="2" t="str">
        <f t="shared" si="0"/>
        <v>BAILI_Mariem</v>
      </c>
      <c r="DZ18" s="2" t="str">
        <f>INDEX('Raw Data'!B:B,MATCH(Tunisia_ESPRIT!$DY18,'Raw Data'!$G:$G,0))</f>
        <v>ESPRIT Engineering</v>
      </c>
      <c r="EA18" s="2" t="str">
        <f>INDEX('Raw Data'!H:H,MATCH(Tunisia_ESPRIT!$DY18,'Raw Data'!$G:$G,0))</f>
        <v>Female</v>
      </c>
      <c r="EB18" s="2" t="str">
        <f>INDEX('Raw Data'!Q:Q,MATCH(Tunisia_ESPRIT!$DY18,'Raw Data'!$G:$G,0))</f>
        <v>ING</v>
      </c>
      <c r="EC18" s="57">
        <f>INDEX('Raw Data'!T:T,MATCH(Tunisia_ESPRIT!$DY18,'Raw Data'!$G:$G,0))/10^3</f>
        <v>30.5</v>
      </c>
      <c r="ED18" s="57">
        <f t="shared" si="1"/>
        <v>2.7868852459016393</v>
      </c>
      <c r="EE18" s="57">
        <f>IFERROR(EC18/(AA18*Analysis!$F$286),"")</f>
        <v>0.35882352941176471</v>
      </c>
      <c r="EF18" s="59">
        <f t="shared" si="2"/>
        <v>1</v>
      </c>
      <c r="EG18" s="59" t="str">
        <f t="shared" si="3"/>
        <v>75-100%</v>
      </c>
      <c r="EH18" s="2" t="s">
        <v>258</v>
      </c>
      <c r="EJ18" s="2" t="str">
        <f>INDEX('Raw Data'!D:D,MATCH(Tunisia_ESPRIT!$DY18,'Raw Data'!$G:$G,0))</f>
        <v>173JFT0535</v>
      </c>
      <c r="EK18"/>
    </row>
    <row r="19" spans="1:141" x14ac:dyDescent="0.3">
      <c r="A19" s="3">
        <v>44351.581041666665</v>
      </c>
      <c r="B19" s="3">
        <v>44351.590451388889</v>
      </c>
      <c r="C19" s="2" t="s">
        <v>94</v>
      </c>
      <c r="D19" s="2" t="s">
        <v>6312</v>
      </c>
      <c r="E19" s="2">
        <v>100</v>
      </c>
      <c r="F19" s="2">
        <v>812</v>
      </c>
      <c r="G19" s="2" t="b">
        <v>1</v>
      </c>
      <c r="H19" s="3">
        <v>44351.590462962966</v>
      </c>
      <c r="I19" s="2" t="s">
        <v>6313</v>
      </c>
      <c r="J19" s="2" t="s">
        <v>3795</v>
      </c>
      <c r="K19" s="2" t="s">
        <v>656</v>
      </c>
      <c r="L19" s="2" t="s">
        <v>5040</v>
      </c>
      <c r="N19" s="2">
        <v>34.473907470703097</v>
      </c>
      <c r="O19" s="2">
        <v>9.4613037109375</v>
      </c>
      <c r="P19" s="2" t="s">
        <v>239</v>
      </c>
      <c r="Q19" s="2" t="s">
        <v>240</v>
      </c>
      <c r="R19" s="2" t="s">
        <v>286</v>
      </c>
      <c r="T19" s="2" t="s">
        <v>6108</v>
      </c>
      <c r="U19" s="2" t="s">
        <v>6314</v>
      </c>
      <c r="V19" s="2" t="s">
        <v>476</v>
      </c>
      <c r="W19" s="2" t="s">
        <v>265</v>
      </c>
      <c r="X19" s="2" t="s">
        <v>571</v>
      </c>
      <c r="Y19" s="2" t="s">
        <v>266</v>
      </c>
      <c r="Z19" s="2" t="s">
        <v>245</v>
      </c>
      <c r="AA19" s="2">
        <v>24</v>
      </c>
      <c r="AB19" s="2" t="s">
        <v>267</v>
      </c>
      <c r="AC19" s="2" t="s">
        <v>283</v>
      </c>
      <c r="AD19" s="2" t="s">
        <v>268</v>
      </c>
      <c r="AE19" s="2">
        <v>2020</v>
      </c>
      <c r="AF19" s="2" t="s">
        <v>325</v>
      </c>
      <c r="AH19" s="2">
        <v>0</v>
      </c>
      <c r="AU19" s="2">
        <v>2</v>
      </c>
      <c r="BA19" s="2">
        <v>3</v>
      </c>
      <c r="BG19" s="2">
        <v>1</v>
      </c>
      <c r="BJ19" s="2">
        <v>7</v>
      </c>
      <c r="BP19" s="2">
        <v>7</v>
      </c>
      <c r="BV19" s="2">
        <v>7</v>
      </c>
      <c r="BY19" s="2" t="s">
        <v>270</v>
      </c>
      <c r="CA19" s="2">
        <v>7</v>
      </c>
      <c r="CB19" s="2" t="s">
        <v>252</v>
      </c>
      <c r="CC19" s="2">
        <v>10</v>
      </c>
      <c r="CD19" s="2" t="s">
        <v>279</v>
      </c>
      <c r="CE19" s="2">
        <v>7</v>
      </c>
      <c r="CF19" s="2" t="s">
        <v>6315</v>
      </c>
      <c r="CI19" s="2" t="s">
        <v>6316</v>
      </c>
      <c r="CL19" s="2">
        <v>3</v>
      </c>
      <c r="CM19" s="2">
        <v>3</v>
      </c>
      <c r="CN19" s="2" t="s">
        <v>260</v>
      </c>
      <c r="CO19" s="2" t="s">
        <v>261</v>
      </c>
      <c r="CU19" s="2" t="s">
        <v>682</v>
      </c>
      <c r="CY19" s="2" t="s">
        <v>685</v>
      </c>
      <c r="DA19" s="2" t="s">
        <v>6218</v>
      </c>
      <c r="DG19" s="2" t="s">
        <v>261</v>
      </c>
      <c r="DJ19" s="2" t="s">
        <v>298</v>
      </c>
      <c r="DK19" s="2" t="s">
        <v>508</v>
      </c>
      <c r="DL19" s="2" t="s">
        <v>348</v>
      </c>
      <c r="DR19" s="2" t="s">
        <v>6317</v>
      </c>
      <c r="DS19" s="2">
        <v>99221020</v>
      </c>
      <c r="DT19" s="2" t="s">
        <v>282</v>
      </c>
      <c r="DU19" s="2" t="s">
        <v>283</v>
      </c>
      <c r="DW19" s="2" t="s">
        <v>5040</v>
      </c>
      <c r="DY19" s="2" t="str">
        <f t="shared" si="0"/>
        <v>HAMROUNI_Mohamed Khaled</v>
      </c>
      <c r="DZ19" s="2" t="str">
        <f>INDEX('Raw Data'!B:B,MATCH(Tunisia_ESPRIT!$DY19,'Raw Data'!$G:$G,0))</f>
        <v>ESPRIT Engineering</v>
      </c>
      <c r="EA19" s="2" t="str">
        <f>INDEX('Raw Data'!H:H,MATCH(Tunisia_ESPRIT!$DY19,'Raw Data'!$G:$G,0))</f>
        <v>Male</v>
      </c>
      <c r="EB19" s="2" t="str">
        <f>INDEX('Raw Data'!Q:Q,MATCH(Tunisia_ESPRIT!$DY19,'Raw Data'!$G:$G,0))</f>
        <v>ING</v>
      </c>
      <c r="EC19" s="57">
        <f>INDEX('Raw Data'!T:T,MATCH(Tunisia_ESPRIT!$DY19,'Raw Data'!$G:$G,0))/10^3</f>
        <v>30.5</v>
      </c>
      <c r="ED19" s="57">
        <f t="shared" si="1"/>
        <v>0.78688524590163933</v>
      </c>
      <c r="EE19" s="57">
        <f>IFERROR(EC19/(AA19*Analysis!$F$286),"")</f>
        <v>1.2708333333333333</v>
      </c>
      <c r="EF19" s="59">
        <f t="shared" si="2"/>
        <v>1</v>
      </c>
      <c r="EG19" s="59" t="str">
        <f t="shared" si="3"/>
        <v>75-100%</v>
      </c>
      <c r="EH19" s="2" t="s">
        <v>258</v>
      </c>
      <c r="EJ19" s="2" t="str">
        <f>INDEX('Raw Data'!D:D,MATCH(Tunisia_ESPRIT!$DY19,'Raw Data'!$G:$G,0))</f>
        <v>173JMT0153</v>
      </c>
      <c r="EK19"/>
    </row>
    <row r="20" spans="1:141" x14ac:dyDescent="0.3">
      <c r="A20" s="3">
        <v>44351.596944444442</v>
      </c>
      <c r="B20" s="3">
        <v>44351.606041666666</v>
      </c>
      <c r="C20" s="2" t="s">
        <v>94</v>
      </c>
      <c r="D20" s="2" t="s">
        <v>6318</v>
      </c>
      <c r="E20" s="2">
        <v>100</v>
      </c>
      <c r="F20" s="2">
        <v>786</v>
      </c>
      <c r="G20" s="2" t="b">
        <v>1</v>
      </c>
      <c r="H20" s="3">
        <v>44351.606053240743</v>
      </c>
      <c r="I20" s="2" t="s">
        <v>6319</v>
      </c>
      <c r="J20" s="2" t="s">
        <v>4113</v>
      </c>
      <c r="K20" s="2" t="s">
        <v>888</v>
      </c>
      <c r="L20" s="2" t="s">
        <v>5437</v>
      </c>
      <c r="N20" s="2">
        <v>34.473907470703097</v>
      </c>
      <c r="O20" s="2">
        <v>9.4613037109375</v>
      </c>
      <c r="P20" s="2" t="s">
        <v>239</v>
      </c>
      <c r="Q20" s="2" t="s">
        <v>240</v>
      </c>
      <c r="R20" s="2" t="s">
        <v>251</v>
      </c>
      <c r="AU20" s="2">
        <v>2</v>
      </c>
      <c r="BC20" s="2">
        <v>3</v>
      </c>
      <c r="BG20" s="2">
        <v>1</v>
      </c>
      <c r="BJ20" s="2">
        <v>6</v>
      </c>
      <c r="BR20" s="2">
        <v>5</v>
      </c>
      <c r="BV20" s="2">
        <v>7</v>
      </c>
      <c r="CA20" s="2">
        <v>5</v>
      </c>
      <c r="CB20" s="2" t="s">
        <v>248</v>
      </c>
      <c r="CC20" s="2">
        <v>7</v>
      </c>
      <c r="CD20" s="2" t="s">
        <v>249</v>
      </c>
      <c r="CE20" s="2">
        <v>4</v>
      </c>
      <c r="CF20" s="2" t="s">
        <v>6320</v>
      </c>
      <c r="CG20" s="2" t="s">
        <v>6321</v>
      </c>
      <c r="CH20" s="2" t="s">
        <v>633</v>
      </c>
      <c r="CI20" s="2" t="s">
        <v>6322</v>
      </c>
      <c r="CL20" s="2">
        <v>2</v>
      </c>
      <c r="CM20" s="2">
        <v>2</v>
      </c>
      <c r="CN20" s="2" t="s">
        <v>256</v>
      </c>
      <c r="CR20" s="2" t="s">
        <v>6242</v>
      </c>
      <c r="CU20" s="2" t="s">
        <v>682</v>
      </c>
      <c r="CW20" s="2" t="s">
        <v>684</v>
      </c>
      <c r="DD20" s="2" t="s">
        <v>6229</v>
      </c>
      <c r="DG20" s="2" t="s">
        <v>261</v>
      </c>
      <c r="DJ20" s="2" t="s">
        <v>298</v>
      </c>
      <c r="DL20" s="2" t="s">
        <v>348</v>
      </c>
      <c r="DN20" s="2" t="s">
        <v>262</v>
      </c>
      <c r="DO20" s="2" t="s">
        <v>527</v>
      </c>
      <c r="DR20" s="2" t="s">
        <v>6323</v>
      </c>
      <c r="DS20" s="2">
        <v>56820403</v>
      </c>
      <c r="DT20" s="2" t="s">
        <v>282</v>
      </c>
      <c r="DU20" s="2" t="s">
        <v>6324</v>
      </c>
      <c r="DW20" s="2" t="s">
        <v>5437</v>
      </c>
      <c r="DY20" s="2" t="str">
        <f t="shared" si="0"/>
        <v>LOUHICHI_Douha</v>
      </c>
      <c r="DZ20" s="2" t="str">
        <f>INDEX('Raw Data'!B:B,MATCH(Tunisia_ESPRIT!$DY20,'Raw Data'!$G:$G,0))</f>
        <v>ESPRIT Engineering</v>
      </c>
      <c r="EA20" s="2" t="str">
        <f>INDEX('Raw Data'!H:H,MATCH(Tunisia_ESPRIT!$DY20,'Raw Data'!$G:$G,0))</f>
        <v>Female</v>
      </c>
      <c r="EB20" s="2" t="str">
        <f>INDEX('Raw Data'!Q:Q,MATCH(Tunisia_ESPRIT!$DY20,'Raw Data'!$G:$G,0))</f>
        <v>ING</v>
      </c>
      <c r="EC20" s="57">
        <f>INDEX('Raw Data'!T:T,MATCH(Tunisia_ESPRIT!$DY20,'Raw Data'!$G:$G,0))/10^3</f>
        <v>30.5</v>
      </c>
      <c r="ED20" s="57">
        <f t="shared" si="1"/>
        <v>0</v>
      </c>
      <c r="EE20" s="58" t="str">
        <f>IFERROR(EC20/(AA20*0.2),"")</f>
        <v/>
      </c>
      <c r="EF20" s="59">
        <f t="shared" si="2"/>
        <v>1</v>
      </c>
      <c r="EG20" s="59" t="str">
        <f t="shared" si="3"/>
        <v>75-100%</v>
      </c>
      <c r="EH20" s="2" t="s">
        <v>258</v>
      </c>
      <c r="EK20"/>
    </row>
    <row r="21" spans="1:141" x14ac:dyDescent="0.3">
      <c r="A21" s="3">
        <v>44351.603090277778</v>
      </c>
      <c r="B21" s="3">
        <v>44351.607523148145</v>
      </c>
      <c r="C21" s="2" t="s">
        <v>94</v>
      </c>
      <c r="D21" s="2" t="s">
        <v>6325</v>
      </c>
      <c r="E21" s="2">
        <v>100</v>
      </c>
      <c r="F21" s="2">
        <v>383</v>
      </c>
      <c r="G21" s="2" t="b">
        <v>1</v>
      </c>
      <c r="H21" s="3">
        <v>44351.607534722221</v>
      </c>
      <c r="I21" s="2" t="s">
        <v>6326</v>
      </c>
      <c r="J21" s="2" t="s">
        <v>3436</v>
      </c>
      <c r="K21" s="2" t="s">
        <v>3727</v>
      </c>
      <c r="L21" s="2" t="s">
        <v>4948</v>
      </c>
      <c r="N21" s="2">
        <v>36.804901123046797</v>
      </c>
      <c r="O21" s="2">
        <v>10.1777954101562</v>
      </c>
      <c r="P21" s="2" t="s">
        <v>239</v>
      </c>
      <c r="Q21" s="2" t="s">
        <v>240</v>
      </c>
      <c r="R21" s="2" t="s">
        <v>251</v>
      </c>
      <c r="AW21" s="2">
        <v>1</v>
      </c>
      <c r="AY21" s="2">
        <v>2</v>
      </c>
      <c r="BF21" s="2">
        <v>3</v>
      </c>
      <c r="BL21" s="2">
        <v>3</v>
      </c>
      <c r="BN21" s="2">
        <v>3</v>
      </c>
      <c r="BU21" s="2">
        <v>4</v>
      </c>
      <c r="CA21" s="2">
        <v>4</v>
      </c>
      <c r="CB21" s="2" t="s">
        <v>254</v>
      </c>
      <c r="CC21" s="2">
        <v>4</v>
      </c>
      <c r="CD21" s="2" t="s">
        <v>296</v>
      </c>
      <c r="CE21" s="2">
        <v>3</v>
      </c>
      <c r="CF21" s="2" t="s">
        <v>6327</v>
      </c>
      <c r="CI21" s="2" t="s">
        <v>6328</v>
      </c>
      <c r="CL21" s="2">
        <v>3</v>
      </c>
      <c r="CM21" s="2">
        <v>3</v>
      </c>
      <c r="CN21" s="2" t="s">
        <v>256</v>
      </c>
      <c r="CU21" s="2" t="s">
        <v>682</v>
      </c>
      <c r="CW21" s="2" t="s">
        <v>684</v>
      </c>
      <c r="DB21" s="2" t="s">
        <v>6209</v>
      </c>
      <c r="DD21" s="2" t="s">
        <v>6229</v>
      </c>
      <c r="DG21" s="2" t="s">
        <v>261</v>
      </c>
      <c r="DJ21" s="2" t="s">
        <v>298</v>
      </c>
      <c r="DL21" s="2" t="s">
        <v>348</v>
      </c>
      <c r="DO21" s="2" t="s">
        <v>527</v>
      </c>
      <c r="DR21" s="2" t="s">
        <v>4948</v>
      </c>
      <c r="DS21" s="2">
        <v>53729693</v>
      </c>
      <c r="DT21" s="2" t="s">
        <v>267</v>
      </c>
      <c r="DU21" s="2" t="s">
        <v>6329</v>
      </c>
      <c r="DW21" s="2" t="s">
        <v>4948</v>
      </c>
      <c r="DY21" s="2" t="str">
        <f t="shared" si="0"/>
        <v>MOUROU_Wissem</v>
      </c>
      <c r="DZ21" s="2" t="str">
        <f>INDEX('Raw Data'!B:B,MATCH(Tunisia_ESPRIT!$DY21,'Raw Data'!$G:$G,0))</f>
        <v>ESPRIT Engineering</v>
      </c>
      <c r="EA21" s="2" t="str">
        <f>INDEX('Raw Data'!H:H,MATCH(Tunisia_ESPRIT!$DY21,'Raw Data'!$G:$G,0))</f>
        <v>Male</v>
      </c>
      <c r="EB21" s="2" t="str">
        <f>INDEX('Raw Data'!Q:Q,MATCH(Tunisia_ESPRIT!$DY21,'Raw Data'!$G:$G,0))</f>
        <v>ING</v>
      </c>
      <c r="EC21" s="57">
        <f>INDEX('Raw Data'!T:T,MATCH(Tunisia_ESPRIT!$DY21,'Raw Data'!$G:$G,0))/10^3</f>
        <v>30.5</v>
      </c>
      <c r="ED21" s="57">
        <f t="shared" si="1"/>
        <v>0</v>
      </c>
      <c r="EE21" s="57" t="str">
        <f>IFERROR(EC21/(AA21*Analysis!$F$286),"")</f>
        <v/>
      </c>
      <c r="EF21" s="59">
        <f t="shared" si="2"/>
        <v>1</v>
      </c>
      <c r="EG21" s="59" t="str">
        <f t="shared" si="3"/>
        <v>75-100%</v>
      </c>
      <c r="EH21" s="2" t="s">
        <v>258</v>
      </c>
      <c r="EJ21" s="2" t="str">
        <f>INDEX('Raw Data'!D:D,MATCH(Tunisia_ESPRIT!$DY21,'Raw Data'!$G:$G,0))</f>
        <v>162JMT2905</v>
      </c>
      <c r="EK21"/>
    </row>
    <row r="22" spans="1:141" x14ac:dyDescent="0.3">
      <c r="A22" s="3">
        <v>44351.606099537035</v>
      </c>
      <c r="B22" s="3">
        <v>44351.614085648151</v>
      </c>
      <c r="C22" s="2" t="s">
        <v>94</v>
      </c>
      <c r="D22" s="2" t="s">
        <v>6330</v>
      </c>
      <c r="E22" s="2">
        <v>100</v>
      </c>
      <c r="F22" s="2">
        <v>690</v>
      </c>
      <c r="G22" s="2" t="b">
        <v>1</v>
      </c>
      <c r="H22" s="3">
        <v>44351.614108796297</v>
      </c>
      <c r="I22" s="2" t="s">
        <v>6331</v>
      </c>
      <c r="J22" s="2" t="s">
        <v>3321</v>
      </c>
      <c r="K22" s="2" t="s">
        <v>4273</v>
      </c>
      <c r="L22" s="2" t="s">
        <v>5694</v>
      </c>
      <c r="N22" s="2">
        <v>36.781600952148402</v>
      </c>
      <c r="O22" s="2">
        <v>10.1595001220703</v>
      </c>
      <c r="P22" s="2" t="s">
        <v>239</v>
      </c>
      <c r="Q22" s="2" t="s">
        <v>240</v>
      </c>
      <c r="R22" s="2" t="s">
        <v>286</v>
      </c>
      <c r="T22" s="2" t="s">
        <v>6332</v>
      </c>
      <c r="U22" s="2" t="s">
        <v>6333</v>
      </c>
      <c r="V22" s="2" t="s">
        <v>430</v>
      </c>
      <c r="W22" s="2" t="s">
        <v>243</v>
      </c>
      <c r="X22" s="2" t="s">
        <v>323</v>
      </c>
      <c r="Y22" s="2" t="s">
        <v>280</v>
      </c>
      <c r="Z22" s="2" t="s">
        <v>328</v>
      </c>
      <c r="AA22" s="2">
        <v>28</v>
      </c>
      <c r="AB22" s="2" t="s">
        <v>267</v>
      </c>
      <c r="AC22" s="2" t="s">
        <v>258</v>
      </c>
      <c r="AD22" s="2" t="s">
        <v>424</v>
      </c>
      <c r="AE22" s="2">
        <v>2021</v>
      </c>
      <c r="AF22" s="2" t="s">
        <v>269</v>
      </c>
      <c r="AH22" s="2">
        <v>1</v>
      </c>
      <c r="BD22" s="2">
        <v>2</v>
      </c>
      <c r="BF22" s="2">
        <v>1</v>
      </c>
      <c r="BG22" s="2">
        <v>3</v>
      </c>
      <c r="BS22" s="2">
        <v>2</v>
      </c>
      <c r="BU22" s="2">
        <v>4</v>
      </c>
      <c r="BV22" s="2">
        <v>4</v>
      </c>
      <c r="BY22" s="2" t="s">
        <v>247</v>
      </c>
      <c r="CA22" s="2">
        <v>4</v>
      </c>
      <c r="CB22" s="2" t="s">
        <v>248</v>
      </c>
      <c r="CC22" s="2">
        <v>7</v>
      </c>
      <c r="CD22" s="2" t="s">
        <v>253</v>
      </c>
      <c r="CE22" s="2">
        <v>4</v>
      </c>
      <c r="CF22" s="2" t="s">
        <v>6334</v>
      </c>
      <c r="CI22" s="2" t="s">
        <v>6335</v>
      </c>
      <c r="CL22" s="2">
        <v>0</v>
      </c>
      <c r="CX22" s="2" t="s">
        <v>1015</v>
      </c>
      <c r="DB22" s="2" t="s">
        <v>6209</v>
      </c>
      <c r="DD22" s="2" t="s">
        <v>6229</v>
      </c>
      <c r="DG22" s="2" t="s">
        <v>257</v>
      </c>
      <c r="DW22" s="2" t="s">
        <v>5694</v>
      </c>
      <c r="DY22" s="2" t="str">
        <f t="shared" si="0"/>
        <v>SAFRAOUI_Khalil</v>
      </c>
      <c r="DZ22" s="2" t="str">
        <f>INDEX('Raw Data'!B:B,MATCH(Tunisia_ESPRIT!$DY22,'Raw Data'!$G:$G,0))</f>
        <v>ESPRIT Engineering</v>
      </c>
      <c r="EA22" s="2" t="str">
        <f>INDEX('Raw Data'!H:H,MATCH(Tunisia_ESPRIT!$DY22,'Raw Data'!$G:$G,0))</f>
        <v>Male</v>
      </c>
      <c r="EB22" s="2" t="str">
        <f>INDEX('Raw Data'!Q:Q,MATCH(Tunisia_ESPRIT!$DY22,'Raw Data'!$G:$G,0))</f>
        <v>ING</v>
      </c>
      <c r="EC22" s="57">
        <f>INDEX('Raw Data'!T:T,MATCH(Tunisia_ESPRIT!$DY22,'Raw Data'!$G:$G,0))/10^3</f>
        <v>30.5</v>
      </c>
      <c r="ED22" s="57">
        <f t="shared" si="1"/>
        <v>0.91803278688524592</v>
      </c>
      <c r="EE22" s="58">
        <f>IFERROR(EC22/(AA22*0.2),"")</f>
        <v>5.4464285714285712</v>
      </c>
      <c r="EF22" s="59" t="str">
        <f t="shared" si="2"/>
        <v/>
      </c>
      <c r="EG22" s="59" t="str">
        <f t="shared" si="3"/>
        <v/>
      </c>
      <c r="EH22" s="2" t="s">
        <v>258</v>
      </c>
      <c r="EK22"/>
    </row>
    <row r="23" spans="1:141" x14ac:dyDescent="0.3">
      <c r="A23" s="3">
        <v>44351.609178240738</v>
      </c>
      <c r="B23" s="3">
        <v>44351.623738425929</v>
      </c>
      <c r="C23" s="2" t="s">
        <v>94</v>
      </c>
      <c r="D23" s="2" t="s">
        <v>6336</v>
      </c>
      <c r="E23" s="2">
        <v>100</v>
      </c>
      <c r="F23" s="2">
        <v>1257</v>
      </c>
      <c r="G23" s="2" t="b">
        <v>1</v>
      </c>
      <c r="H23" s="3">
        <v>44351.623761574076</v>
      </c>
      <c r="I23" s="2" t="s">
        <v>6337</v>
      </c>
      <c r="J23" s="2" t="s">
        <v>3773</v>
      </c>
      <c r="K23" s="2" t="s">
        <v>904</v>
      </c>
      <c r="L23" s="2" t="s">
        <v>5011</v>
      </c>
      <c r="N23" s="2">
        <v>48.858200073242102</v>
      </c>
      <c r="O23" s="2">
        <v>2.3386993408203098</v>
      </c>
      <c r="P23" s="2" t="s">
        <v>239</v>
      </c>
      <c r="Q23" s="2" t="s">
        <v>240</v>
      </c>
      <c r="R23" s="2" t="s">
        <v>286</v>
      </c>
      <c r="T23" s="2" t="s">
        <v>6338</v>
      </c>
      <c r="U23" s="2" t="s">
        <v>6339</v>
      </c>
      <c r="V23" s="2" t="s">
        <v>311</v>
      </c>
      <c r="W23" s="2" t="s">
        <v>265</v>
      </c>
      <c r="X23" s="2" t="s">
        <v>1509</v>
      </c>
      <c r="Y23" s="2" t="s">
        <v>275</v>
      </c>
      <c r="Z23" s="2" t="s">
        <v>245</v>
      </c>
      <c r="AA23" s="2">
        <v>34</v>
      </c>
      <c r="AB23" s="2" t="s">
        <v>384</v>
      </c>
      <c r="AC23" s="2" t="s">
        <v>384</v>
      </c>
      <c r="AD23" s="2" t="s">
        <v>1122</v>
      </c>
      <c r="AE23" s="2">
        <v>2021</v>
      </c>
      <c r="AF23" s="2" t="s">
        <v>269</v>
      </c>
      <c r="AH23" s="2">
        <v>2</v>
      </c>
      <c r="AI23" s="2">
        <v>1</v>
      </c>
      <c r="AJ23" s="2">
        <v>3</v>
      </c>
      <c r="AL23" s="2">
        <v>2</v>
      </c>
      <c r="BA23" s="2">
        <v>2</v>
      </c>
      <c r="BD23" s="2">
        <v>3</v>
      </c>
      <c r="BG23" s="2">
        <v>1</v>
      </c>
      <c r="BP23" s="2">
        <v>4</v>
      </c>
      <c r="BS23" s="2">
        <v>5</v>
      </c>
      <c r="BV23" s="2">
        <v>6</v>
      </c>
      <c r="BY23" s="2" t="s">
        <v>270</v>
      </c>
      <c r="CA23" s="2">
        <v>6</v>
      </c>
      <c r="CB23" s="2" t="s">
        <v>252</v>
      </c>
      <c r="CC23" s="2">
        <v>9</v>
      </c>
      <c r="CD23" s="2" t="s">
        <v>249</v>
      </c>
      <c r="CE23" s="2">
        <v>6</v>
      </c>
      <c r="CF23" s="2" t="s">
        <v>6340</v>
      </c>
      <c r="CG23" s="2" t="s">
        <v>6341</v>
      </c>
      <c r="CH23" s="2" t="s">
        <v>6342</v>
      </c>
      <c r="CI23" s="2" t="s">
        <v>6343</v>
      </c>
      <c r="CJ23" s="2" t="s">
        <v>6344</v>
      </c>
      <c r="CK23" s="2" t="s">
        <v>6345</v>
      </c>
      <c r="CL23" s="2">
        <v>1</v>
      </c>
      <c r="CM23" s="2">
        <v>1</v>
      </c>
      <c r="CN23" s="2" t="s">
        <v>260</v>
      </c>
      <c r="CO23" s="2" t="s">
        <v>261</v>
      </c>
      <c r="CQ23" s="2" t="s">
        <v>6241</v>
      </c>
      <c r="CR23" s="2" t="s">
        <v>6242</v>
      </c>
      <c r="CU23" s="2" t="s">
        <v>682</v>
      </c>
      <c r="CW23" s="2" t="s">
        <v>684</v>
      </c>
      <c r="CY23" s="2" t="s">
        <v>685</v>
      </c>
      <c r="CZ23" s="2" t="s">
        <v>6217</v>
      </c>
      <c r="DA23" s="2" t="s">
        <v>6218</v>
      </c>
      <c r="DB23" s="2" t="s">
        <v>6209</v>
      </c>
      <c r="DD23" s="2" t="s">
        <v>6229</v>
      </c>
      <c r="DG23" s="2" t="s">
        <v>261</v>
      </c>
      <c r="DH23" s="2" t="s">
        <v>673</v>
      </c>
      <c r="DI23" s="2" t="s">
        <v>1015</v>
      </c>
      <c r="DK23" s="2" t="s">
        <v>508</v>
      </c>
      <c r="DL23" s="2" t="s">
        <v>348</v>
      </c>
      <c r="DM23" s="2" t="s">
        <v>586</v>
      </c>
      <c r="DO23" s="2" t="s">
        <v>527</v>
      </c>
      <c r="DR23" s="2" t="s">
        <v>5011</v>
      </c>
      <c r="DT23" s="2" t="s">
        <v>384</v>
      </c>
      <c r="DU23" s="2" t="s">
        <v>6346</v>
      </c>
      <c r="DV23" s="2" t="s">
        <v>6347</v>
      </c>
      <c r="DW23" s="2" t="s">
        <v>5011</v>
      </c>
      <c r="DY23" s="2" t="str">
        <f t="shared" si="0"/>
        <v>CHIHI_Balsam</v>
      </c>
      <c r="DZ23" s="2" t="str">
        <f>INDEX('Raw Data'!B:B,MATCH(Tunisia_ESPRIT!$DY23,'Raw Data'!$G:$G,0))</f>
        <v>ESPRIT Engineering</v>
      </c>
      <c r="EA23" s="2" t="str">
        <f>INDEX('Raw Data'!H:H,MATCH(Tunisia_ESPRIT!$DY23,'Raw Data'!$G:$G,0))</f>
        <v>Male</v>
      </c>
      <c r="EB23" s="2" t="str">
        <f>INDEX('Raw Data'!Q:Q,MATCH(Tunisia_ESPRIT!$DY23,'Raw Data'!$G:$G,0))</f>
        <v>ING</v>
      </c>
      <c r="EC23" s="57">
        <f>INDEX('Raw Data'!T:T,MATCH(Tunisia_ESPRIT!$DY23,'Raw Data'!$G:$G,0))/10^3</f>
        <v>30.5</v>
      </c>
      <c r="ED23" s="57">
        <f t="shared" si="1"/>
        <v>1.1147540983606556</v>
      </c>
      <c r="EE23" s="57">
        <f>IFERROR(EC23/(AA23*Analysis!$F$286),"")</f>
        <v>0.8970588235294118</v>
      </c>
      <c r="EF23" s="59">
        <f t="shared" si="2"/>
        <v>1</v>
      </c>
      <c r="EG23" s="59" t="str">
        <f t="shared" si="3"/>
        <v>75-100%</v>
      </c>
      <c r="EH23" s="2" t="s">
        <v>258</v>
      </c>
      <c r="EJ23" s="2" t="str">
        <f>INDEX('Raw Data'!D:D,MATCH(Tunisia_ESPRIT!$DY23,'Raw Data'!$G:$G,0))</f>
        <v>173JMT0504</v>
      </c>
      <c r="EK23"/>
    </row>
    <row r="24" spans="1:141" x14ac:dyDescent="0.3">
      <c r="A24" s="3">
        <v>44351.624282407407</v>
      </c>
      <c r="B24" s="3">
        <v>44351.628101851849</v>
      </c>
      <c r="C24" s="2" t="s">
        <v>94</v>
      </c>
      <c r="D24" s="2" t="s">
        <v>6348</v>
      </c>
      <c r="E24" s="2">
        <v>100</v>
      </c>
      <c r="F24" s="2">
        <v>329</v>
      </c>
      <c r="G24" s="2" t="b">
        <v>1</v>
      </c>
      <c r="H24" s="3">
        <v>44351.628125000003</v>
      </c>
      <c r="I24" s="2" t="s">
        <v>6349</v>
      </c>
      <c r="J24" s="2" t="s">
        <v>4315</v>
      </c>
      <c r="K24" s="2" t="s">
        <v>4314</v>
      </c>
      <c r="L24" s="2" t="s">
        <v>5811</v>
      </c>
      <c r="N24" s="2">
        <v>36.806106567382798</v>
      </c>
      <c r="O24" s="2">
        <v>10.0930938720703</v>
      </c>
      <c r="P24" s="2" t="s">
        <v>239</v>
      </c>
      <c r="Q24" s="2" t="s">
        <v>240</v>
      </c>
      <c r="R24" s="2" t="s">
        <v>395</v>
      </c>
      <c r="AH24" s="2">
        <v>0</v>
      </c>
      <c r="AU24" s="2">
        <v>1</v>
      </c>
      <c r="BD24" s="2">
        <v>2</v>
      </c>
      <c r="BE24" s="2">
        <v>3</v>
      </c>
      <c r="BJ24" s="2">
        <v>6</v>
      </c>
      <c r="BS24" s="2">
        <v>2</v>
      </c>
      <c r="BT24" s="2">
        <v>7</v>
      </c>
      <c r="BY24" s="2" t="s">
        <v>247</v>
      </c>
      <c r="CA24" s="2">
        <v>6</v>
      </c>
      <c r="CB24" s="2" t="s">
        <v>252</v>
      </c>
      <c r="CC24" s="2">
        <v>10</v>
      </c>
      <c r="CD24" s="2" t="s">
        <v>249</v>
      </c>
      <c r="CE24" s="2">
        <v>4</v>
      </c>
      <c r="CF24" s="2" t="s">
        <v>6350</v>
      </c>
      <c r="CG24" s="2" t="s">
        <v>6351</v>
      </c>
      <c r="CI24" s="2" t="s">
        <v>6352</v>
      </c>
      <c r="CJ24" s="2" t="s">
        <v>6353</v>
      </c>
      <c r="CL24" s="2">
        <v>1</v>
      </c>
      <c r="CM24" s="2">
        <v>1</v>
      </c>
      <c r="CN24" s="2" t="s">
        <v>260</v>
      </c>
      <c r="CQ24" s="2" t="s">
        <v>6241</v>
      </c>
      <c r="CX24" s="2" t="s">
        <v>1015</v>
      </c>
      <c r="DB24" s="2" t="s">
        <v>6209</v>
      </c>
      <c r="DG24" s="2" t="s">
        <v>261</v>
      </c>
      <c r="DI24" s="2" t="s">
        <v>1015</v>
      </c>
      <c r="DL24" s="2" t="s">
        <v>348</v>
      </c>
      <c r="DW24" s="2" t="s">
        <v>5811</v>
      </c>
      <c r="DY24" s="2" t="str">
        <f t="shared" si="0"/>
        <v>Rone_ABDOULKADER AOULED</v>
      </c>
      <c r="DZ24" s="2" t="str">
        <f>INDEX('Raw Data'!B:B,MATCH(Tunisia_ESPRIT!$DY24,'Raw Data'!$G:$G,0))</f>
        <v>ESB</v>
      </c>
      <c r="EA24" s="2" t="str">
        <f>INDEX('Raw Data'!H:H,MATCH(Tunisia_ESPRIT!$DY24,'Raw Data'!$G:$G,0))</f>
        <v>Female</v>
      </c>
      <c r="EB24" s="2" t="str">
        <f>INDEX('Raw Data'!Q:Q,MATCH(Tunisia_ESPRIT!$DY24,'Raw Data'!$G:$G,0))</f>
        <v>Bachelor</v>
      </c>
      <c r="EC24" s="57">
        <f>INDEX('Raw Data'!T:T,MATCH(Tunisia_ESPRIT!$DY24,'Raw Data'!$G:$G,0))/10^3</f>
        <v>17.655000000000001</v>
      </c>
      <c r="ED24" s="57">
        <f t="shared" si="1"/>
        <v>0</v>
      </c>
      <c r="EE24" s="57" t="str">
        <f>IFERROR(EC24/(AA24*Analysis!$F$286),"")</f>
        <v/>
      </c>
      <c r="EF24" s="59">
        <f t="shared" si="2"/>
        <v>1</v>
      </c>
      <c r="EG24" s="59" t="str">
        <f t="shared" si="3"/>
        <v>75-100%</v>
      </c>
      <c r="EH24" s="2" t="s">
        <v>258</v>
      </c>
      <c r="EK24"/>
    </row>
    <row r="25" spans="1:141" x14ac:dyDescent="0.3">
      <c r="A25" s="3">
        <v>44351.633576388886</v>
      </c>
      <c r="B25" s="3">
        <v>44351.639641203707</v>
      </c>
      <c r="C25" s="2" t="s">
        <v>94</v>
      </c>
      <c r="D25" s="2" t="s">
        <v>6354</v>
      </c>
      <c r="E25" s="2">
        <v>100</v>
      </c>
      <c r="F25" s="2">
        <v>524</v>
      </c>
      <c r="G25" s="2" t="b">
        <v>1</v>
      </c>
      <c r="H25" s="3">
        <v>44351.639664351853</v>
      </c>
      <c r="I25" s="2" t="s">
        <v>6355</v>
      </c>
      <c r="J25" s="2" t="s">
        <v>3758</v>
      </c>
      <c r="K25" s="2" t="s">
        <v>3537</v>
      </c>
      <c r="L25" s="2" t="s">
        <v>4986</v>
      </c>
      <c r="N25" s="2">
        <v>36.804901123046797</v>
      </c>
      <c r="O25" s="2">
        <v>10.1777954101562</v>
      </c>
      <c r="P25" s="2" t="s">
        <v>239</v>
      </c>
      <c r="Q25" s="2" t="s">
        <v>240</v>
      </c>
      <c r="R25" s="2" t="s">
        <v>286</v>
      </c>
      <c r="T25" s="2" t="s">
        <v>6356</v>
      </c>
      <c r="U25" s="2" t="s">
        <v>6357</v>
      </c>
      <c r="V25" s="135">
        <v>18537</v>
      </c>
      <c r="W25" s="2" t="s">
        <v>243</v>
      </c>
      <c r="X25" s="2" t="s">
        <v>1509</v>
      </c>
      <c r="Y25" s="2" t="s">
        <v>244</v>
      </c>
      <c r="Z25" s="2" t="s">
        <v>245</v>
      </c>
      <c r="AA25" s="2">
        <v>100</v>
      </c>
      <c r="AB25" s="2" t="s">
        <v>267</v>
      </c>
      <c r="AC25" s="2" t="s">
        <v>258</v>
      </c>
      <c r="AD25" s="2" t="s">
        <v>268</v>
      </c>
      <c r="AE25" s="2">
        <v>2020</v>
      </c>
      <c r="AF25" s="2" t="s">
        <v>1433</v>
      </c>
      <c r="AH25" s="2">
        <v>1</v>
      </c>
      <c r="AU25" s="2">
        <v>1</v>
      </c>
      <c r="AV25" s="2">
        <v>2</v>
      </c>
      <c r="AZ25" s="2">
        <v>3</v>
      </c>
      <c r="BJ25" s="2">
        <v>5</v>
      </c>
      <c r="BK25" s="2">
        <v>7</v>
      </c>
      <c r="BO25" s="2">
        <v>6</v>
      </c>
      <c r="BY25" s="2" t="s">
        <v>247</v>
      </c>
      <c r="CA25" s="2">
        <v>5</v>
      </c>
      <c r="CB25" s="2" t="s">
        <v>254</v>
      </c>
      <c r="CC25" s="2">
        <v>4</v>
      </c>
      <c r="CD25" s="2" t="s">
        <v>249</v>
      </c>
      <c r="CE25" s="2">
        <v>4</v>
      </c>
      <c r="CF25" s="2" t="s">
        <v>6358</v>
      </c>
      <c r="CI25" s="2" t="s">
        <v>6359</v>
      </c>
      <c r="CL25" s="2">
        <v>2</v>
      </c>
      <c r="CM25" s="2">
        <v>2</v>
      </c>
      <c r="CN25" s="2" t="s">
        <v>281</v>
      </c>
      <c r="CO25" s="2" t="s">
        <v>278</v>
      </c>
      <c r="DB25" s="2" t="s">
        <v>6209</v>
      </c>
      <c r="DG25" s="2" t="s">
        <v>257</v>
      </c>
      <c r="DV25" s="2" t="s">
        <v>6360</v>
      </c>
      <c r="DW25" s="2" t="s">
        <v>4986</v>
      </c>
      <c r="DY25" s="2" t="str">
        <f t="shared" si="0"/>
        <v>MAGHRAOUI_Mohamed Said</v>
      </c>
      <c r="DZ25" s="2" t="str">
        <f>INDEX('Raw Data'!B:B,MATCH(Tunisia_ESPRIT!$DY25,'Raw Data'!$G:$G,0))</f>
        <v>ESPRIT Engineering</v>
      </c>
      <c r="EA25" s="2" t="str">
        <f>INDEX('Raw Data'!H:H,MATCH(Tunisia_ESPRIT!$DY25,'Raw Data'!$G:$G,0))</f>
        <v>Male</v>
      </c>
      <c r="EB25" s="2" t="str">
        <f>INDEX('Raw Data'!Q:Q,MATCH(Tunisia_ESPRIT!$DY25,'Raw Data'!$G:$G,0))</f>
        <v>ING</v>
      </c>
      <c r="EC25" s="57">
        <f>INDEX('Raw Data'!T:T,MATCH(Tunisia_ESPRIT!$DY25,'Raw Data'!$G:$G,0))/10^3</f>
        <v>30.5</v>
      </c>
      <c r="ED25" s="57">
        <f t="shared" si="1"/>
        <v>3.278688524590164</v>
      </c>
      <c r="EE25" s="57">
        <f>IFERROR(EC25/(AA25*Analysis!$F$286),"")</f>
        <v>0.30499999999999999</v>
      </c>
      <c r="EF25" s="59">
        <f t="shared" si="2"/>
        <v>1</v>
      </c>
      <c r="EG25" s="59" t="str">
        <f t="shared" si="3"/>
        <v>75-100%</v>
      </c>
      <c r="EH25" s="2" t="s">
        <v>258</v>
      </c>
      <c r="EJ25" s="2" t="str">
        <f>INDEX('Raw Data'!D:D,MATCH(Tunisia_ESPRIT!$DY25,'Raw Data'!$G:$G,0))</f>
        <v>173JMT0072</v>
      </c>
      <c r="EK25"/>
    </row>
    <row r="26" spans="1:141" x14ac:dyDescent="0.3">
      <c r="A26" s="3">
        <v>44351.635011574072</v>
      </c>
      <c r="B26" s="3">
        <v>44351.647685185184</v>
      </c>
      <c r="C26" s="2" t="s">
        <v>94</v>
      </c>
      <c r="D26" s="2" t="s">
        <v>6361</v>
      </c>
      <c r="E26" s="2">
        <v>100</v>
      </c>
      <c r="F26" s="2">
        <v>1095</v>
      </c>
      <c r="G26" s="2" t="b">
        <v>1</v>
      </c>
      <c r="H26" s="3">
        <v>44351.64770833333</v>
      </c>
      <c r="I26" s="2" t="s">
        <v>6362</v>
      </c>
      <c r="J26" s="2" t="s">
        <v>3497</v>
      </c>
      <c r="K26" s="2" t="s">
        <v>903</v>
      </c>
      <c r="L26" s="2" t="s">
        <v>4733</v>
      </c>
      <c r="N26" s="2">
        <v>36.4508056640625</v>
      </c>
      <c r="O26" s="2">
        <v>10.7411041259765</v>
      </c>
      <c r="P26" s="2" t="s">
        <v>239</v>
      </c>
      <c r="Q26" s="2" t="s">
        <v>250</v>
      </c>
      <c r="R26" s="2" t="s">
        <v>299</v>
      </c>
      <c r="AV26" s="2">
        <v>1</v>
      </c>
      <c r="BA26" s="2">
        <v>3</v>
      </c>
      <c r="BB26" s="2">
        <v>2</v>
      </c>
      <c r="BK26" s="2">
        <v>7</v>
      </c>
      <c r="BP26" s="2">
        <v>6</v>
      </c>
      <c r="BQ26" s="2">
        <v>6</v>
      </c>
      <c r="CA26" s="2">
        <v>2</v>
      </c>
      <c r="CB26" s="2" t="s">
        <v>254</v>
      </c>
      <c r="CC26" s="2">
        <v>1</v>
      </c>
      <c r="CD26" s="2" t="s">
        <v>296</v>
      </c>
      <c r="CE26" s="2">
        <v>2</v>
      </c>
      <c r="CF26" s="2" t="s">
        <v>6363</v>
      </c>
      <c r="CG26" s="2" t="s">
        <v>6364</v>
      </c>
      <c r="CH26" s="2" t="s">
        <v>6365</v>
      </c>
      <c r="CI26" s="2" t="s">
        <v>6366</v>
      </c>
      <c r="CJ26" s="2" t="s">
        <v>6367</v>
      </c>
      <c r="CK26" s="2" t="s">
        <v>6368</v>
      </c>
      <c r="CL26" s="2">
        <v>3</v>
      </c>
      <c r="CM26" s="2">
        <v>1</v>
      </c>
      <c r="CN26" s="2" t="s">
        <v>281</v>
      </c>
      <c r="CP26" s="2" t="s">
        <v>681</v>
      </c>
      <c r="CQ26" s="2" t="s">
        <v>6241</v>
      </c>
      <c r="CY26" s="2" t="s">
        <v>685</v>
      </c>
      <c r="DG26" s="2" t="s">
        <v>261</v>
      </c>
      <c r="DH26" s="2" t="s">
        <v>673</v>
      </c>
      <c r="DI26" s="2" t="s">
        <v>1015</v>
      </c>
      <c r="DJ26" s="2" t="s">
        <v>298</v>
      </c>
      <c r="DK26" s="2" t="s">
        <v>508</v>
      </c>
      <c r="DL26" s="2" t="s">
        <v>348</v>
      </c>
      <c r="DM26" s="2" t="s">
        <v>586</v>
      </c>
      <c r="DN26" s="2" t="s">
        <v>262</v>
      </c>
      <c r="DO26" s="2" t="s">
        <v>527</v>
      </c>
      <c r="DR26" s="2" t="s">
        <v>6369</v>
      </c>
      <c r="DS26" s="2">
        <v>27919075</v>
      </c>
      <c r="DT26" s="2" t="s">
        <v>282</v>
      </c>
      <c r="DU26" s="2" t="s">
        <v>543</v>
      </c>
      <c r="DV26" s="2" t="s">
        <v>6370</v>
      </c>
      <c r="DW26" s="2" t="s">
        <v>4733</v>
      </c>
      <c r="DY26" s="2" t="str">
        <f t="shared" si="0"/>
        <v>FEHRI_Thameur</v>
      </c>
      <c r="DZ26" s="2" t="str">
        <f>INDEX('Raw Data'!B:B,MATCH(Tunisia_ESPRIT!$DY26,'Raw Data'!$G:$G,0))</f>
        <v>ESPRIT Engineering</v>
      </c>
      <c r="EA26" s="2" t="str">
        <f>INDEX('Raw Data'!H:H,MATCH(Tunisia_ESPRIT!$DY26,'Raw Data'!$G:$G,0))</f>
        <v>Male</v>
      </c>
      <c r="EB26" s="2" t="str">
        <f>INDEX('Raw Data'!Q:Q,MATCH(Tunisia_ESPRIT!$DY26,'Raw Data'!$G:$G,0))</f>
        <v>ING</v>
      </c>
      <c r="EC26" s="57">
        <f>INDEX('Raw Data'!T:T,MATCH(Tunisia_ESPRIT!$DY26,'Raw Data'!$G:$G,0))/10^3</f>
        <v>30.5</v>
      </c>
      <c r="ED26" s="57">
        <f t="shared" si="1"/>
        <v>0</v>
      </c>
      <c r="EE26" s="57" t="str">
        <f>IFERROR(EC26/(AA26*Analysis!$F$286),"")</f>
        <v/>
      </c>
      <c r="EF26" s="59">
        <f t="shared" si="2"/>
        <v>0.33333333333333331</v>
      </c>
      <c r="EG26" s="59" t="str">
        <f t="shared" si="3"/>
        <v>25-50%</v>
      </c>
      <c r="EH26" s="2" t="s">
        <v>258</v>
      </c>
      <c r="EJ26" s="2" t="str">
        <f>INDEX('Raw Data'!D:D,MATCH(Tunisia_ESPRIT!$DY26,'Raw Data'!$G:$G,0))</f>
        <v>151JMT3301</v>
      </c>
      <c r="EK26"/>
    </row>
    <row r="27" spans="1:141" x14ac:dyDescent="0.3">
      <c r="A27" s="3">
        <v>44351.640150462961</v>
      </c>
      <c r="B27" s="3">
        <v>44351.649826388886</v>
      </c>
      <c r="C27" s="2" t="s">
        <v>94</v>
      </c>
      <c r="D27" s="2" t="s">
        <v>6371</v>
      </c>
      <c r="E27" s="2">
        <v>100</v>
      </c>
      <c r="F27" s="2">
        <v>836</v>
      </c>
      <c r="G27" s="2" t="b">
        <v>1</v>
      </c>
      <c r="H27" s="3">
        <v>44351.64984953704</v>
      </c>
      <c r="I27" s="2" t="s">
        <v>6372</v>
      </c>
      <c r="J27" s="2" t="s">
        <v>3687</v>
      </c>
      <c r="K27" s="2" t="s">
        <v>443</v>
      </c>
      <c r="L27" s="2" t="s">
        <v>5303</v>
      </c>
      <c r="N27" s="2">
        <v>48.832305908203097</v>
      </c>
      <c r="O27" s="2">
        <v>2.4075012207031201</v>
      </c>
      <c r="P27" s="2" t="s">
        <v>239</v>
      </c>
      <c r="Q27" s="2" t="s">
        <v>240</v>
      </c>
      <c r="R27" s="2" t="s">
        <v>286</v>
      </c>
      <c r="T27" s="2" t="s">
        <v>6373</v>
      </c>
      <c r="U27" s="2" t="s">
        <v>6374</v>
      </c>
      <c r="V27" s="2" t="s">
        <v>430</v>
      </c>
      <c r="W27" s="2" t="s">
        <v>243</v>
      </c>
      <c r="X27" s="2" t="s">
        <v>760</v>
      </c>
      <c r="Y27" s="2" t="s">
        <v>594</v>
      </c>
      <c r="Z27" s="2" t="s">
        <v>245</v>
      </c>
      <c r="AA27" s="2">
        <v>25</v>
      </c>
      <c r="AB27" s="2" t="s">
        <v>267</v>
      </c>
      <c r="AC27" s="2" t="s">
        <v>258</v>
      </c>
      <c r="AD27" s="2" t="s">
        <v>345</v>
      </c>
      <c r="AE27" s="2">
        <v>2021</v>
      </c>
      <c r="AF27" s="2" t="s">
        <v>316</v>
      </c>
      <c r="AH27" s="2">
        <v>3</v>
      </c>
      <c r="AI27" s="2">
        <v>1</v>
      </c>
      <c r="AJ27" s="2">
        <v>2</v>
      </c>
      <c r="AV27" s="2">
        <v>2</v>
      </c>
      <c r="AZ27" s="2">
        <v>3</v>
      </c>
      <c r="BG27" s="2">
        <v>1</v>
      </c>
      <c r="BK27" s="2">
        <v>6</v>
      </c>
      <c r="BO27" s="2">
        <v>6</v>
      </c>
      <c r="BV27" s="2">
        <v>7</v>
      </c>
      <c r="BY27" s="2" t="s">
        <v>247</v>
      </c>
      <c r="CA27" s="2">
        <v>7</v>
      </c>
      <c r="CB27" s="2" t="s">
        <v>252</v>
      </c>
      <c r="CC27" s="2">
        <v>10</v>
      </c>
      <c r="CD27" s="2" t="s">
        <v>249</v>
      </c>
      <c r="CE27" s="2">
        <v>6</v>
      </c>
      <c r="CF27" s="2" t="s">
        <v>6375</v>
      </c>
      <c r="CI27" s="2" t="s">
        <v>6376</v>
      </c>
      <c r="CL27" s="2">
        <v>3</v>
      </c>
      <c r="CM27" s="2">
        <v>2</v>
      </c>
      <c r="CN27" s="2" t="s">
        <v>260</v>
      </c>
      <c r="CO27" s="2" t="s">
        <v>261</v>
      </c>
      <c r="CP27" s="2" t="s">
        <v>681</v>
      </c>
      <c r="CR27" s="2" t="s">
        <v>6242</v>
      </c>
      <c r="CU27" s="2" t="s">
        <v>682</v>
      </c>
      <c r="CY27" s="2" t="s">
        <v>685</v>
      </c>
      <c r="DB27" s="2" t="s">
        <v>6209</v>
      </c>
      <c r="DD27" s="2" t="s">
        <v>6229</v>
      </c>
      <c r="DG27" s="2" t="s">
        <v>261</v>
      </c>
      <c r="DH27" s="2" t="s">
        <v>673</v>
      </c>
      <c r="DJ27" s="2" t="s">
        <v>298</v>
      </c>
      <c r="DL27" s="2" t="s">
        <v>348</v>
      </c>
      <c r="DR27" s="2" t="s">
        <v>5303</v>
      </c>
      <c r="DU27" s="2" t="s">
        <v>6377</v>
      </c>
      <c r="DW27" s="2" t="s">
        <v>5303</v>
      </c>
      <c r="DY27" s="2" t="str">
        <f t="shared" si="0"/>
        <v>JOUINI_Khaoula</v>
      </c>
      <c r="DZ27" s="2" t="str">
        <f>INDEX('Raw Data'!B:B,MATCH(Tunisia_ESPRIT!$DY27,'Raw Data'!$G:$G,0))</f>
        <v>ESPRIT Engineering</v>
      </c>
      <c r="EA27" s="2" t="str">
        <f>INDEX('Raw Data'!H:H,MATCH(Tunisia_ESPRIT!$DY27,'Raw Data'!$G:$G,0))</f>
        <v>Female</v>
      </c>
      <c r="EB27" s="2" t="str">
        <f>INDEX('Raw Data'!Q:Q,MATCH(Tunisia_ESPRIT!$DY27,'Raw Data'!$G:$G,0))</f>
        <v>ING</v>
      </c>
      <c r="EC27" s="57">
        <f>INDEX('Raw Data'!T:T,MATCH(Tunisia_ESPRIT!$DY27,'Raw Data'!$G:$G,0))/10^3</f>
        <v>30.5</v>
      </c>
      <c r="ED27" s="57">
        <f t="shared" si="1"/>
        <v>0.81967213114754101</v>
      </c>
      <c r="EE27" s="58">
        <f>IFERROR(EC27/(AA27*0.2),"")</f>
        <v>6.1</v>
      </c>
      <c r="EF27" s="59">
        <f t="shared" si="2"/>
        <v>0.66666666666666663</v>
      </c>
      <c r="EG27" s="59" t="str">
        <f t="shared" si="3"/>
        <v>50-75%</v>
      </c>
      <c r="EH27" s="2" t="s">
        <v>258</v>
      </c>
      <c r="EK27"/>
    </row>
    <row r="28" spans="1:141" x14ac:dyDescent="0.3">
      <c r="A28" s="3">
        <v>44351.665127314816</v>
      </c>
      <c r="B28" s="3">
        <v>44351.673356481479</v>
      </c>
      <c r="C28" s="2" t="s">
        <v>94</v>
      </c>
      <c r="D28" s="2" t="s">
        <v>6378</v>
      </c>
      <c r="E28" s="2">
        <v>100</v>
      </c>
      <c r="F28" s="2">
        <v>710</v>
      </c>
      <c r="G28" s="2" t="b">
        <v>1</v>
      </c>
      <c r="H28" s="3">
        <v>44351.673379629632</v>
      </c>
      <c r="I28" s="2" t="s">
        <v>6379</v>
      </c>
      <c r="J28" s="2" t="s">
        <v>3378</v>
      </c>
      <c r="K28" s="2" t="s">
        <v>3744</v>
      </c>
      <c r="L28" s="2" t="s">
        <v>4970</v>
      </c>
      <c r="N28" s="2">
        <v>34.473907470703097</v>
      </c>
      <c r="O28" s="2">
        <v>9.4613037109375</v>
      </c>
      <c r="P28" s="2" t="s">
        <v>239</v>
      </c>
      <c r="Q28" s="2" t="s">
        <v>240</v>
      </c>
      <c r="R28" s="2" t="s">
        <v>1435</v>
      </c>
      <c r="T28" s="2" t="s">
        <v>6380</v>
      </c>
      <c r="U28" s="2" t="s">
        <v>6381</v>
      </c>
      <c r="V28" s="2" t="s">
        <v>242</v>
      </c>
      <c r="W28" s="2" t="s">
        <v>243</v>
      </c>
      <c r="X28" s="2" t="s">
        <v>1509</v>
      </c>
      <c r="Y28" s="2" t="s">
        <v>594</v>
      </c>
      <c r="Z28" s="2" t="s">
        <v>245</v>
      </c>
      <c r="AA28" s="2">
        <v>25</v>
      </c>
      <c r="AB28" s="2" t="s">
        <v>267</v>
      </c>
      <c r="AC28" s="2" t="s">
        <v>258</v>
      </c>
      <c r="AD28" s="2" t="s">
        <v>276</v>
      </c>
      <c r="AE28" s="2">
        <v>2021</v>
      </c>
      <c r="AF28" s="2" t="s">
        <v>316</v>
      </c>
      <c r="AH28" s="2">
        <v>3</v>
      </c>
      <c r="AI28" s="2">
        <v>3</v>
      </c>
      <c r="AJ28" s="2">
        <v>2</v>
      </c>
      <c r="AN28" s="2">
        <v>1</v>
      </c>
      <c r="AU28" s="2">
        <v>2</v>
      </c>
      <c r="BF28" s="2">
        <v>3</v>
      </c>
      <c r="BG28" s="2">
        <v>1</v>
      </c>
      <c r="BJ28" s="2">
        <v>7</v>
      </c>
      <c r="BU28" s="2">
        <v>6</v>
      </c>
      <c r="BV28" s="2">
        <v>3</v>
      </c>
      <c r="BY28" s="2" t="s">
        <v>270</v>
      </c>
      <c r="CA28" s="2">
        <v>6</v>
      </c>
      <c r="CB28" s="2" t="s">
        <v>248</v>
      </c>
      <c r="CC28" s="2">
        <v>7</v>
      </c>
      <c r="CD28" s="2" t="s">
        <v>249</v>
      </c>
      <c r="CE28" s="2">
        <v>7</v>
      </c>
      <c r="CF28" s="2" t="s">
        <v>6382</v>
      </c>
      <c r="CG28" s="2" t="s">
        <v>6383</v>
      </c>
      <c r="CI28" s="2" t="s">
        <v>6384</v>
      </c>
      <c r="CL28" s="2">
        <v>4</v>
      </c>
      <c r="CM28" s="2">
        <v>2</v>
      </c>
      <c r="CN28" s="2" t="s">
        <v>281</v>
      </c>
      <c r="CO28" s="2" t="s">
        <v>278</v>
      </c>
      <c r="CY28" s="2" t="s">
        <v>685</v>
      </c>
      <c r="CZ28" s="2" t="s">
        <v>6217</v>
      </c>
      <c r="DB28" s="2" t="s">
        <v>6209</v>
      </c>
      <c r="DG28" s="2" t="s">
        <v>261</v>
      </c>
      <c r="DI28" s="2" t="s">
        <v>1015</v>
      </c>
      <c r="DL28" s="2" t="s">
        <v>348</v>
      </c>
      <c r="DM28" s="2" t="s">
        <v>586</v>
      </c>
      <c r="DN28" s="2" t="s">
        <v>262</v>
      </c>
      <c r="DR28" s="2" t="s">
        <v>4970</v>
      </c>
      <c r="DU28" s="2" t="s">
        <v>361</v>
      </c>
      <c r="DW28" s="2" t="s">
        <v>4970</v>
      </c>
      <c r="DY28" s="2" t="str">
        <f t="shared" si="0"/>
        <v>BEN FADHEL_Mohamed Mahdi</v>
      </c>
      <c r="DZ28" s="2" t="str">
        <f>INDEX('Raw Data'!B:B,MATCH(Tunisia_ESPRIT!$DY28,'Raw Data'!$G:$G,0))</f>
        <v>ESPRIT Engineering</v>
      </c>
      <c r="EA28" s="2" t="str">
        <f>INDEX('Raw Data'!H:H,MATCH(Tunisia_ESPRIT!$DY28,'Raw Data'!$G:$G,0))</f>
        <v>Male</v>
      </c>
      <c r="EB28" s="2" t="str">
        <f>INDEX('Raw Data'!Q:Q,MATCH(Tunisia_ESPRIT!$DY28,'Raw Data'!$G:$G,0))</f>
        <v>ING</v>
      </c>
      <c r="EC28" s="57">
        <f>INDEX('Raw Data'!T:T,MATCH(Tunisia_ESPRIT!$DY28,'Raw Data'!$G:$G,0))/10^3</f>
        <v>30.5</v>
      </c>
      <c r="ED28" s="57">
        <f t="shared" si="1"/>
        <v>0.81967213114754101</v>
      </c>
      <c r="EE28" s="58">
        <f>IFERROR(EC28/(AA28*0.2),"")</f>
        <v>6.1</v>
      </c>
      <c r="EF28" s="59">
        <f t="shared" si="2"/>
        <v>0.5</v>
      </c>
      <c r="EG28" s="59" t="str">
        <f t="shared" si="3"/>
        <v>50-75%</v>
      </c>
      <c r="EH28" s="2" t="s">
        <v>258</v>
      </c>
      <c r="EK28"/>
    </row>
    <row r="29" spans="1:141" x14ac:dyDescent="0.3">
      <c r="A29" s="3">
        <v>44351.659236111111</v>
      </c>
      <c r="B29" s="3">
        <v>44351.675775462965</v>
      </c>
      <c r="C29" s="2" t="s">
        <v>94</v>
      </c>
      <c r="D29" s="2" t="s">
        <v>6385</v>
      </c>
      <c r="E29" s="2">
        <v>100</v>
      </c>
      <c r="F29" s="2">
        <v>1428</v>
      </c>
      <c r="G29" s="2" t="b">
        <v>1</v>
      </c>
      <c r="H29" s="3">
        <v>44351.675787037035</v>
      </c>
      <c r="I29" s="2" t="s">
        <v>6386</v>
      </c>
      <c r="J29" s="2" t="s">
        <v>4067</v>
      </c>
      <c r="K29" s="2" t="s">
        <v>4066</v>
      </c>
      <c r="L29" s="2" t="s">
        <v>5374</v>
      </c>
      <c r="N29" s="2">
        <v>34.473907470703097</v>
      </c>
      <c r="O29" s="2">
        <v>9.4613037109375</v>
      </c>
      <c r="P29" s="2" t="s">
        <v>239</v>
      </c>
      <c r="Q29" s="2" t="s">
        <v>240</v>
      </c>
      <c r="R29" s="2" t="s">
        <v>286</v>
      </c>
      <c r="T29" s="2" t="s">
        <v>6387</v>
      </c>
      <c r="U29" s="2" t="s">
        <v>6388</v>
      </c>
      <c r="V29" s="2" t="s">
        <v>242</v>
      </c>
      <c r="W29" s="2" t="s">
        <v>265</v>
      </c>
      <c r="X29" s="2" t="s">
        <v>357</v>
      </c>
      <c r="Y29" s="2" t="s">
        <v>353</v>
      </c>
      <c r="Z29" s="2" t="s">
        <v>245</v>
      </c>
      <c r="AB29" s="2" t="s">
        <v>267</v>
      </c>
      <c r="AC29" s="2" t="s">
        <v>423</v>
      </c>
      <c r="AD29" s="2" t="s">
        <v>246</v>
      </c>
      <c r="AE29" s="2">
        <v>2021</v>
      </c>
      <c r="AF29" s="2" t="s">
        <v>316</v>
      </c>
      <c r="AH29" s="2">
        <v>1</v>
      </c>
      <c r="AV29" s="2">
        <v>3</v>
      </c>
      <c r="BF29" s="2">
        <v>2</v>
      </c>
      <c r="BG29" s="2">
        <v>1</v>
      </c>
      <c r="BK29" s="2">
        <v>1</v>
      </c>
      <c r="BU29" s="2">
        <v>3</v>
      </c>
      <c r="BV29" s="2">
        <v>3</v>
      </c>
      <c r="BY29" s="2" t="s">
        <v>247</v>
      </c>
      <c r="CA29" s="2">
        <v>3</v>
      </c>
      <c r="CB29" s="2" t="s">
        <v>254</v>
      </c>
      <c r="CC29" s="2">
        <v>4</v>
      </c>
      <c r="CD29" s="2" t="s">
        <v>253</v>
      </c>
      <c r="CE29" s="2">
        <v>2</v>
      </c>
      <c r="CF29" s="2" t="s">
        <v>6389</v>
      </c>
      <c r="CI29" s="2" t="s">
        <v>6390</v>
      </c>
      <c r="CJ29" s="2" t="s">
        <v>301</v>
      </c>
      <c r="CK29" s="2" t="s">
        <v>6391</v>
      </c>
      <c r="CL29" s="2">
        <v>1</v>
      </c>
      <c r="CM29" s="2">
        <v>1</v>
      </c>
      <c r="CN29" s="2" t="s">
        <v>281</v>
      </c>
      <c r="CO29" s="2" t="s">
        <v>261</v>
      </c>
      <c r="CW29" s="2" t="s">
        <v>684</v>
      </c>
      <c r="DG29" s="2" t="s">
        <v>261</v>
      </c>
      <c r="DO29" s="2" t="s">
        <v>527</v>
      </c>
      <c r="DW29" s="2" t="s">
        <v>5374</v>
      </c>
      <c r="DY29" s="2" t="str">
        <f t="shared" si="0"/>
        <v>TEMALA_Rached</v>
      </c>
      <c r="DZ29" s="2" t="str">
        <f>INDEX('Raw Data'!B:B,MATCH(Tunisia_ESPRIT!$DY29,'Raw Data'!$G:$G,0))</f>
        <v>ESPRIT Engineering</v>
      </c>
      <c r="EA29" s="2" t="str">
        <f>INDEX('Raw Data'!H:H,MATCH(Tunisia_ESPRIT!$DY29,'Raw Data'!$G:$G,0))</f>
        <v>Male</v>
      </c>
      <c r="EB29" s="2" t="str">
        <f>INDEX('Raw Data'!Q:Q,MATCH(Tunisia_ESPRIT!$DY29,'Raw Data'!$G:$G,0))</f>
        <v>ING</v>
      </c>
      <c r="EC29" s="57">
        <f>INDEX('Raw Data'!T:T,MATCH(Tunisia_ESPRIT!$DY29,'Raw Data'!$G:$G,0))/10^3</f>
        <v>30.5</v>
      </c>
      <c r="ED29" s="57">
        <f t="shared" si="1"/>
        <v>0</v>
      </c>
      <c r="EE29" s="57" t="str">
        <f>IFERROR(EC29/(AA29*Analysis!$F$286),"")</f>
        <v/>
      </c>
      <c r="EF29" s="59">
        <f t="shared" si="2"/>
        <v>1</v>
      </c>
      <c r="EG29" s="59" t="str">
        <f t="shared" si="3"/>
        <v>75-100%</v>
      </c>
      <c r="EH29" s="2" t="s">
        <v>258</v>
      </c>
      <c r="EK29"/>
    </row>
    <row r="30" spans="1:141" x14ac:dyDescent="0.3">
      <c r="A30" s="3">
        <v>44351.681041666663</v>
      </c>
      <c r="B30" s="3">
        <v>44351.688842592594</v>
      </c>
      <c r="C30" s="2" t="s">
        <v>94</v>
      </c>
      <c r="D30" s="2" t="s">
        <v>6392</v>
      </c>
      <c r="E30" s="2">
        <v>100</v>
      </c>
      <c r="F30" s="2">
        <v>673</v>
      </c>
      <c r="G30" s="2" t="b">
        <v>1</v>
      </c>
      <c r="H30" s="3">
        <v>44351.68886574074</v>
      </c>
      <c r="I30" s="2" t="s">
        <v>6393</v>
      </c>
      <c r="J30" s="2" t="s">
        <v>3282</v>
      </c>
      <c r="K30" s="2" t="s">
        <v>665</v>
      </c>
      <c r="L30" s="2" t="s">
        <v>5185</v>
      </c>
      <c r="N30" s="2">
        <v>34.740997314453097</v>
      </c>
      <c r="O30" s="2">
        <v>10.7648010253906</v>
      </c>
      <c r="P30" s="2" t="s">
        <v>239</v>
      </c>
      <c r="Q30" s="2" t="s">
        <v>240</v>
      </c>
      <c r="R30" s="2" t="s">
        <v>251</v>
      </c>
      <c r="AY30" s="2">
        <v>3</v>
      </c>
      <c r="BA30" s="2">
        <v>2</v>
      </c>
      <c r="BG30" s="2">
        <v>1</v>
      </c>
      <c r="BN30" s="2">
        <v>3</v>
      </c>
      <c r="BP30" s="2">
        <v>6</v>
      </c>
      <c r="BV30" s="2">
        <v>7</v>
      </c>
      <c r="CA30" s="2">
        <v>5</v>
      </c>
      <c r="CB30" s="2" t="s">
        <v>252</v>
      </c>
      <c r="CC30" s="2">
        <v>9</v>
      </c>
      <c r="CD30" s="2" t="s">
        <v>249</v>
      </c>
      <c r="CE30" s="2">
        <v>2</v>
      </c>
      <c r="CF30" s="2" t="s">
        <v>6394</v>
      </c>
      <c r="CI30" s="2" t="s">
        <v>6395</v>
      </c>
      <c r="CJ30" s="2" t="s">
        <v>6396</v>
      </c>
      <c r="CL30" s="2">
        <v>2</v>
      </c>
      <c r="CM30" s="2">
        <v>1</v>
      </c>
      <c r="CN30" s="2" t="s">
        <v>281</v>
      </c>
      <c r="CQ30" s="2" t="s">
        <v>6241</v>
      </c>
      <c r="CU30" s="2" t="s">
        <v>682</v>
      </c>
      <c r="CW30" s="2" t="s">
        <v>684</v>
      </c>
      <c r="DB30" s="2" t="s">
        <v>6209</v>
      </c>
      <c r="DG30" s="2" t="s">
        <v>261</v>
      </c>
      <c r="DH30" s="2" t="s">
        <v>673</v>
      </c>
      <c r="DJ30" s="2" t="s">
        <v>298</v>
      </c>
      <c r="DR30" s="2" t="s">
        <v>6397</v>
      </c>
      <c r="DS30" s="2">
        <v>52901946</v>
      </c>
      <c r="DT30" s="2" t="s">
        <v>258</v>
      </c>
      <c r="DU30" s="2" t="s">
        <v>6398</v>
      </c>
      <c r="DW30" s="2" t="s">
        <v>5185</v>
      </c>
      <c r="DY30" s="2" t="str">
        <f t="shared" si="0"/>
        <v>BEN ACHOUR_Houssem</v>
      </c>
      <c r="DZ30" s="2" t="str">
        <f>INDEX('Raw Data'!B:B,MATCH(Tunisia_ESPRIT!$DY30,'Raw Data'!$G:$G,0))</f>
        <v>ESPRIT Engineering</v>
      </c>
      <c r="EA30" s="2" t="str">
        <f>INDEX('Raw Data'!H:H,MATCH(Tunisia_ESPRIT!$DY30,'Raw Data'!$G:$G,0))</f>
        <v>Male</v>
      </c>
      <c r="EB30" s="2" t="str">
        <f>INDEX('Raw Data'!Q:Q,MATCH(Tunisia_ESPRIT!$DY30,'Raw Data'!$G:$G,0))</f>
        <v>ING</v>
      </c>
      <c r="EC30" s="57">
        <f>INDEX('Raw Data'!T:T,MATCH(Tunisia_ESPRIT!$DY30,'Raw Data'!$G:$G,0))/10^3</f>
        <v>30.5</v>
      </c>
      <c r="ED30" s="57">
        <f t="shared" si="1"/>
        <v>0</v>
      </c>
      <c r="EE30" s="58" t="str">
        <f>IFERROR(EC30/(AA30*0.2),"")</f>
        <v/>
      </c>
      <c r="EF30" s="59">
        <f t="shared" si="2"/>
        <v>0.5</v>
      </c>
      <c r="EG30" s="59" t="str">
        <f t="shared" si="3"/>
        <v>50-75%</v>
      </c>
      <c r="EH30" s="2" t="s">
        <v>258</v>
      </c>
      <c r="EK30"/>
    </row>
    <row r="31" spans="1:141" x14ac:dyDescent="0.3">
      <c r="A31" s="3">
        <v>44351.61478009259</v>
      </c>
      <c r="B31" s="3">
        <v>44351.732048611113</v>
      </c>
      <c r="C31" s="2" t="s">
        <v>94</v>
      </c>
      <c r="D31" s="2" t="s">
        <v>6399</v>
      </c>
      <c r="E31" s="2">
        <v>100</v>
      </c>
      <c r="F31" s="2">
        <v>10132</v>
      </c>
      <c r="G31" s="2" t="b">
        <v>1</v>
      </c>
      <c r="H31" s="3">
        <v>44351.732071759259</v>
      </c>
      <c r="I31" s="2" t="s">
        <v>6400</v>
      </c>
      <c r="J31" s="2" t="s">
        <v>3227</v>
      </c>
      <c r="K31" s="2" t="s">
        <v>856</v>
      </c>
      <c r="L31" s="2" t="s">
        <v>5159</v>
      </c>
      <c r="N31" s="2">
        <v>34.473907470703097</v>
      </c>
      <c r="O31" s="2">
        <v>9.4613037109375</v>
      </c>
      <c r="P31" s="2" t="s">
        <v>239</v>
      </c>
      <c r="Q31" s="2" t="s">
        <v>240</v>
      </c>
      <c r="R31" s="2" t="s">
        <v>286</v>
      </c>
      <c r="T31" s="2" t="s">
        <v>6401</v>
      </c>
      <c r="U31" s="2" t="s">
        <v>6402</v>
      </c>
      <c r="V31" s="134">
        <v>44470</v>
      </c>
      <c r="W31" s="2" t="s">
        <v>265</v>
      </c>
      <c r="X31" s="2" t="s">
        <v>566</v>
      </c>
      <c r="Y31" s="2" t="s">
        <v>521</v>
      </c>
      <c r="Z31" s="2" t="s">
        <v>245</v>
      </c>
      <c r="AA31" s="2" t="s">
        <v>1444</v>
      </c>
      <c r="AB31" s="2" t="s">
        <v>267</v>
      </c>
      <c r="AC31" s="2" t="s">
        <v>258</v>
      </c>
      <c r="AD31" s="2" t="s">
        <v>1122</v>
      </c>
      <c r="AE31" s="2">
        <v>2021</v>
      </c>
      <c r="AF31" s="2" t="s">
        <v>316</v>
      </c>
      <c r="AH31" s="2">
        <v>1</v>
      </c>
      <c r="AV31" s="2">
        <v>3</v>
      </c>
      <c r="BC31" s="2">
        <v>2</v>
      </c>
      <c r="BG31" s="2">
        <v>1</v>
      </c>
      <c r="BK31" s="2">
        <v>2</v>
      </c>
      <c r="BR31" s="2">
        <v>6</v>
      </c>
      <c r="BV31" s="2">
        <v>4</v>
      </c>
      <c r="BY31" s="2" t="s">
        <v>247</v>
      </c>
      <c r="CA31" s="2">
        <v>5</v>
      </c>
      <c r="CB31" s="2" t="s">
        <v>254</v>
      </c>
      <c r="CC31" s="2">
        <v>4</v>
      </c>
      <c r="CD31" s="2" t="s">
        <v>253</v>
      </c>
      <c r="CE31" s="2">
        <v>3</v>
      </c>
      <c r="CF31" s="2" t="s">
        <v>6309</v>
      </c>
      <c r="CI31" s="2" t="s">
        <v>6403</v>
      </c>
      <c r="CL31" s="2" t="s">
        <v>284</v>
      </c>
      <c r="CM31" s="2">
        <v>4</v>
      </c>
      <c r="CN31" s="2" t="s">
        <v>281</v>
      </c>
      <c r="CO31" s="2" t="s">
        <v>278</v>
      </c>
      <c r="CP31" s="2" t="s">
        <v>681</v>
      </c>
      <c r="CT31" s="2" t="s">
        <v>6283</v>
      </c>
      <c r="CW31" s="2" t="s">
        <v>684</v>
      </c>
      <c r="DB31" s="2" t="s">
        <v>6209</v>
      </c>
      <c r="DG31" s="2" t="s">
        <v>261</v>
      </c>
      <c r="DH31" s="2" t="s">
        <v>673</v>
      </c>
      <c r="DI31" s="2" t="s">
        <v>1015</v>
      </c>
      <c r="DL31" s="2" t="s">
        <v>348</v>
      </c>
      <c r="DR31" s="2" t="s">
        <v>6404</v>
      </c>
      <c r="DW31" s="2" t="s">
        <v>5159</v>
      </c>
      <c r="DY31" s="2" t="str">
        <f t="shared" si="0"/>
        <v>BOURAOUI_Mayssa</v>
      </c>
      <c r="DZ31" s="2" t="str">
        <f>INDEX('Raw Data'!B:B,MATCH(Tunisia_ESPRIT!$DY31,'Raw Data'!$G:$G,0))</f>
        <v>ESPRIT Engineering</v>
      </c>
      <c r="EA31" s="2" t="str">
        <f>INDEX('Raw Data'!H:H,MATCH(Tunisia_ESPRIT!$DY31,'Raw Data'!$G:$G,0))</f>
        <v>Female</v>
      </c>
      <c r="EB31" s="2" t="str">
        <f>INDEX('Raw Data'!Q:Q,MATCH(Tunisia_ESPRIT!$DY31,'Raw Data'!$G:$G,0))</f>
        <v>ING</v>
      </c>
      <c r="EC31" s="57">
        <f>INDEX('Raw Data'!T:T,MATCH(Tunisia_ESPRIT!$DY31,'Raw Data'!$G:$G,0))/10^3</f>
        <v>30.5</v>
      </c>
      <c r="ED31" s="57" t="str">
        <f t="shared" si="1"/>
        <v/>
      </c>
      <c r="EE31" s="57" t="str">
        <f>IFERROR(EC31/(AA31*Analysis!$F$286),"")</f>
        <v/>
      </c>
      <c r="EF31" s="59" t="str">
        <f t="shared" si="2"/>
        <v/>
      </c>
      <c r="EG31" s="59" t="str">
        <f t="shared" si="3"/>
        <v/>
      </c>
      <c r="EH31" s="2" t="s">
        <v>258</v>
      </c>
      <c r="EJ31" s="2" t="str">
        <f>INDEX('Raw Data'!D:D,MATCH(Tunisia_ESPRIT!$DY31,'Raw Data'!$G:$G,0))</f>
        <v>173JFT0803</v>
      </c>
      <c r="EK31"/>
    </row>
    <row r="32" spans="1:141" x14ac:dyDescent="0.3">
      <c r="A32" s="3">
        <v>44351.805219907408</v>
      </c>
      <c r="B32" s="3">
        <v>44351.821759259263</v>
      </c>
      <c r="C32" s="2" t="s">
        <v>94</v>
      </c>
      <c r="D32" s="2" t="s">
        <v>6405</v>
      </c>
      <c r="E32" s="2">
        <v>100</v>
      </c>
      <c r="F32" s="2">
        <v>1428</v>
      </c>
      <c r="G32" s="2" t="b">
        <v>1</v>
      </c>
      <c r="H32" s="3">
        <v>44351.821782407409</v>
      </c>
      <c r="I32" s="2" t="s">
        <v>6406</v>
      </c>
      <c r="J32" s="2" t="s">
        <v>6407</v>
      </c>
      <c r="K32" s="2" t="s">
        <v>4477</v>
      </c>
      <c r="L32" s="2" t="s">
        <v>6072</v>
      </c>
      <c r="N32" s="2">
        <v>33.7044067382812</v>
      </c>
      <c r="O32" s="2">
        <v>8.968994140625</v>
      </c>
      <c r="P32" s="2" t="s">
        <v>239</v>
      </c>
      <c r="Q32" s="2" t="s">
        <v>250</v>
      </c>
      <c r="R32" s="2" t="s">
        <v>286</v>
      </c>
      <c r="T32" s="2" t="s">
        <v>6408</v>
      </c>
      <c r="U32" s="2" t="s">
        <v>6268</v>
      </c>
      <c r="V32" s="135">
        <v>18537</v>
      </c>
      <c r="W32" s="2" t="s">
        <v>243</v>
      </c>
      <c r="X32" s="2" t="s">
        <v>1509</v>
      </c>
      <c r="Y32" s="2" t="s">
        <v>275</v>
      </c>
      <c r="Z32" s="2" t="s">
        <v>328</v>
      </c>
      <c r="AA32" s="2">
        <v>37</v>
      </c>
      <c r="AB32" s="2" t="s">
        <v>267</v>
      </c>
      <c r="AC32" s="2" t="s">
        <v>283</v>
      </c>
      <c r="AD32" s="2" t="s">
        <v>246</v>
      </c>
      <c r="AE32" s="2">
        <v>2019</v>
      </c>
      <c r="AF32" s="2" t="s">
        <v>406</v>
      </c>
      <c r="AH32" s="2" t="s">
        <v>284</v>
      </c>
      <c r="AI32" s="2">
        <v>1</v>
      </c>
      <c r="AJ32" s="2">
        <v>2</v>
      </c>
      <c r="AO32" s="2">
        <v>3</v>
      </c>
      <c r="BA32" s="2">
        <v>2</v>
      </c>
      <c r="BC32" s="2">
        <v>3</v>
      </c>
      <c r="BH32" s="2">
        <v>1</v>
      </c>
      <c r="BI32" s="2" t="s">
        <v>6409</v>
      </c>
      <c r="BP32" s="2">
        <v>1</v>
      </c>
      <c r="BR32" s="2">
        <v>1</v>
      </c>
      <c r="BW32" s="2">
        <v>1</v>
      </c>
      <c r="BY32" s="2" t="s">
        <v>293</v>
      </c>
      <c r="CA32" s="2">
        <v>1</v>
      </c>
      <c r="CB32" s="2" t="s">
        <v>254</v>
      </c>
      <c r="CC32" s="2">
        <v>0</v>
      </c>
      <c r="CD32" s="2" t="s">
        <v>253</v>
      </c>
      <c r="CE32" s="2">
        <v>1</v>
      </c>
      <c r="CF32" s="2" t="s">
        <v>6410</v>
      </c>
      <c r="CG32" s="2" t="s">
        <v>1426</v>
      </c>
      <c r="CH32" s="2" t="s">
        <v>1426</v>
      </c>
      <c r="CI32" s="2" t="s">
        <v>6411</v>
      </c>
      <c r="CJ32" s="2" t="s">
        <v>6412</v>
      </c>
      <c r="CK32" s="2" t="s">
        <v>6413</v>
      </c>
      <c r="CL32" s="2">
        <v>1</v>
      </c>
      <c r="CM32" s="2">
        <v>1</v>
      </c>
      <c r="CN32" s="2" t="s">
        <v>281</v>
      </c>
      <c r="CO32" s="2" t="s">
        <v>278</v>
      </c>
      <c r="CU32" s="2" t="s">
        <v>682</v>
      </c>
      <c r="CY32" s="2" t="s">
        <v>685</v>
      </c>
      <c r="DG32" s="2" t="s">
        <v>257</v>
      </c>
      <c r="DV32" s="2" t="s">
        <v>6414</v>
      </c>
      <c r="DW32" s="2" t="s">
        <v>6072</v>
      </c>
      <c r="DY32" s="2" t="str">
        <f t="shared" si="0"/>
        <v>ANNABI_Gihed</v>
      </c>
      <c r="DZ32" s="2" t="str">
        <f>INDEX('Raw Data'!B:B,MATCH(Tunisia_ESPRIT!$DY32,'Raw Data'!$G:$G,0))</f>
        <v>ESPRIT Engineering</v>
      </c>
      <c r="EA32" s="2" t="str">
        <f>INDEX('Raw Data'!H:H,MATCH(Tunisia_ESPRIT!$DY32,'Raw Data'!$G:$G,0))</f>
        <v>Male</v>
      </c>
      <c r="EB32" s="2" t="str">
        <f>INDEX('Raw Data'!Q:Q,MATCH(Tunisia_ESPRIT!$DY32,'Raw Data'!$G:$G,0))</f>
        <v>ING</v>
      </c>
      <c r="EC32" s="57">
        <f>INDEX('Raw Data'!T:T,MATCH(Tunisia_ESPRIT!$DY32,'Raw Data'!$G:$G,0))/10^3</f>
        <v>30.5</v>
      </c>
      <c r="ED32" s="57">
        <f t="shared" si="1"/>
        <v>1.2131147540983607</v>
      </c>
      <c r="EE32" s="57">
        <f>IFERROR(EC32/(AA32*Analysis!$F$286),"")</f>
        <v>0.82432432432432434</v>
      </c>
      <c r="EF32" s="59">
        <f t="shared" si="2"/>
        <v>1</v>
      </c>
      <c r="EG32" s="59" t="str">
        <f t="shared" si="3"/>
        <v>75-100%</v>
      </c>
      <c r="EH32" s="2" t="s">
        <v>258</v>
      </c>
      <c r="EK32"/>
    </row>
    <row r="33" spans="1:141" x14ac:dyDescent="0.3">
      <c r="A33" s="3">
        <v>44352.092152777775</v>
      </c>
      <c r="B33" s="3">
        <v>44352.102592592593</v>
      </c>
      <c r="C33" s="2" t="s">
        <v>94</v>
      </c>
      <c r="D33" s="2" t="s">
        <v>6415</v>
      </c>
      <c r="E33" s="2">
        <v>100</v>
      </c>
      <c r="F33" s="2">
        <v>902</v>
      </c>
      <c r="G33" s="2" t="b">
        <v>1</v>
      </c>
      <c r="H33" s="3">
        <v>44352.10261574074</v>
      </c>
      <c r="I33" s="2" t="s">
        <v>6416</v>
      </c>
      <c r="J33" s="2" t="s">
        <v>3764</v>
      </c>
      <c r="K33" s="2" t="s">
        <v>3763</v>
      </c>
      <c r="L33" s="2" t="s">
        <v>4997</v>
      </c>
      <c r="N33" s="2">
        <v>34.473907470703097</v>
      </c>
      <c r="O33" s="2">
        <v>9.4613037109375</v>
      </c>
      <c r="P33" s="2" t="s">
        <v>239</v>
      </c>
      <c r="Q33" s="2" t="s">
        <v>240</v>
      </c>
      <c r="R33" s="2" t="s">
        <v>286</v>
      </c>
      <c r="T33" s="2" t="s">
        <v>6417</v>
      </c>
      <c r="U33" s="2" t="s">
        <v>6418</v>
      </c>
      <c r="V33" s="134">
        <v>44470</v>
      </c>
      <c r="W33" s="2" t="s">
        <v>265</v>
      </c>
      <c r="X33" s="2" t="s">
        <v>274</v>
      </c>
      <c r="Y33" s="2" t="s">
        <v>275</v>
      </c>
      <c r="Z33" s="2" t="s">
        <v>245</v>
      </c>
      <c r="AA33" s="2">
        <v>12</v>
      </c>
      <c r="AB33" s="2" t="s">
        <v>267</v>
      </c>
      <c r="AC33" s="2" t="s">
        <v>354</v>
      </c>
      <c r="AD33" s="2" t="s">
        <v>329</v>
      </c>
      <c r="AE33" s="2">
        <v>2020</v>
      </c>
      <c r="AF33" s="2" t="s">
        <v>277</v>
      </c>
      <c r="AG33" s="2" t="s">
        <v>6419</v>
      </c>
      <c r="AH33" s="2">
        <v>1</v>
      </c>
      <c r="AU33" s="2">
        <v>1</v>
      </c>
      <c r="BA33" s="2">
        <v>2</v>
      </c>
      <c r="BC33" s="2">
        <v>3</v>
      </c>
      <c r="BJ33" s="2">
        <v>5</v>
      </c>
      <c r="BP33" s="2">
        <v>5</v>
      </c>
      <c r="BR33" s="2">
        <v>5</v>
      </c>
      <c r="BY33" s="2" t="s">
        <v>270</v>
      </c>
      <c r="CA33" s="2">
        <v>5</v>
      </c>
      <c r="CB33" s="2" t="s">
        <v>248</v>
      </c>
      <c r="CC33" s="2">
        <v>8</v>
      </c>
      <c r="CD33" s="2" t="s">
        <v>249</v>
      </c>
      <c r="CE33" s="2">
        <v>5</v>
      </c>
      <c r="CF33" s="2" t="s">
        <v>6420</v>
      </c>
      <c r="CI33" s="2" t="s">
        <v>6421</v>
      </c>
      <c r="CL33" s="2" t="s">
        <v>284</v>
      </c>
      <c r="CM33" s="2">
        <v>5</v>
      </c>
      <c r="CN33" s="2" t="s">
        <v>281</v>
      </c>
      <c r="CO33" s="2" t="s">
        <v>278</v>
      </c>
      <c r="CP33" s="2" t="s">
        <v>681</v>
      </c>
      <c r="CQ33" s="2" t="s">
        <v>6241</v>
      </c>
      <c r="CW33" s="2" t="s">
        <v>684</v>
      </c>
      <c r="DD33" s="2" t="s">
        <v>6229</v>
      </c>
      <c r="DG33" s="2" t="s">
        <v>257</v>
      </c>
      <c r="DW33" s="2" t="s">
        <v>4997</v>
      </c>
      <c r="DY33" s="2" t="str">
        <f t="shared" si="0"/>
        <v>BENNOUR_Rabii</v>
      </c>
      <c r="DZ33" s="2" t="str">
        <f>INDEX('Raw Data'!B:B,MATCH(Tunisia_ESPRIT!$DY33,'Raw Data'!$G:$G,0))</f>
        <v>ESPRIT Engineering</v>
      </c>
      <c r="EA33" s="2" t="str">
        <f>INDEX('Raw Data'!H:H,MATCH(Tunisia_ESPRIT!$DY33,'Raw Data'!$G:$G,0))</f>
        <v>Male</v>
      </c>
      <c r="EB33" s="2" t="str">
        <f>INDEX('Raw Data'!Q:Q,MATCH(Tunisia_ESPRIT!$DY33,'Raw Data'!$G:$G,0))</f>
        <v>ING</v>
      </c>
      <c r="EC33" s="57">
        <f>INDEX('Raw Data'!T:T,MATCH(Tunisia_ESPRIT!$DY33,'Raw Data'!$G:$G,0))/10^3</f>
        <v>30.5</v>
      </c>
      <c r="ED33" s="57">
        <f t="shared" si="1"/>
        <v>0.39344262295081966</v>
      </c>
      <c r="EE33" s="58">
        <f>IFERROR(EC33/(AA33*0.2),"")</f>
        <v>12.708333333333332</v>
      </c>
      <c r="EF33" s="59" t="str">
        <f t="shared" si="2"/>
        <v/>
      </c>
      <c r="EG33" s="59" t="str">
        <f t="shared" si="3"/>
        <v/>
      </c>
      <c r="EH33" s="2" t="s">
        <v>258</v>
      </c>
      <c r="EK33"/>
    </row>
    <row r="34" spans="1:141" x14ac:dyDescent="0.3">
      <c r="A34" s="3">
        <v>44352.169421296298</v>
      </c>
      <c r="B34" s="3">
        <v>44352.173587962963</v>
      </c>
      <c r="C34" s="2" t="s">
        <v>94</v>
      </c>
      <c r="D34" s="2" t="s">
        <v>6422</v>
      </c>
      <c r="E34" s="2">
        <v>100</v>
      </c>
      <c r="F34" s="2">
        <v>360</v>
      </c>
      <c r="G34" s="2" t="b">
        <v>1</v>
      </c>
      <c r="H34" s="3">
        <v>44352.173611111109</v>
      </c>
      <c r="I34" s="2" t="s">
        <v>6423</v>
      </c>
      <c r="J34" s="2" t="s">
        <v>3250</v>
      </c>
      <c r="K34" s="2" t="s">
        <v>3249</v>
      </c>
      <c r="L34" s="2" t="s">
        <v>4526</v>
      </c>
      <c r="N34" s="2">
        <v>35.825103759765597</v>
      </c>
      <c r="O34" s="2">
        <v>10.6446075439453</v>
      </c>
      <c r="P34" s="2" t="s">
        <v>239</v>
      </c>
      <c r="Q34" s="2" t="s">
        <v>240</v>
      </c>
      <c r="R34" s="2" t="s">
        <v>286</v>
      </c>
      <c r="T34" s="2" t="s">
        <v>1514</v>
      </c>
      <c r="U34" s="2" t="s">
        <v>6424</v>
      </c>
      <c r="V34" s="2" t="s">
        <v>311</v>
      </c>
      <c r="W34" s="2" t="s">
        <v>265</v>
      </c>
      <c r="X34" s="2" t="s">
        <v>571</v>
      </c>
      <c r="Y34" s="2" t="s">
        <v>266</v>
      </c>
      <c r="Z34" s="2" t="s">
        <v>245</v>
      </c>
      <c r="AA34" s="2">
        <v>2</v>
      </c>
      <c r="AB34" s="2" t="s">
        <v>267</v>
      </c>
      <c r="AC34" s="2" t="s">
        <v>283</v>
      </c>
      <c r="AD34" s="2" t="s">
        <v>268</v>
      </c>
      <c r="AE34" s="2">
        <v>2021</v>
      </c>
      <c r="AF34" s="2" t="s">
        <v>325</v>
      </c>
      <c r="AH34" s="2">
        <v>0</v>
      </c>
      <c r="AY34" s="2">
        <v>3</v>
      </c>
      <c r="BF34" s="2">
        <v>1</v>
      </c>
      <c r="BG34" s="2">
        <v>2</v>
      </c>
      <c r="BN34" s="2">
        <v>3</v>
      </c>
      <c r="BU34" s="2">
        <v>4</v>
      </c>
      <c r="BV34" s="2">
        <v>7</v>
      </c>
      <c r="BY34" s="2" t="s">
        <v>346</v>
      </c>
      <c r="CA34" s="2">
        <v>4</v>
      </c>
      <c r="CB34" s="2" t="s">
        <v>248</v>
      </c>
      <c r="CC34" s="2">
        <v>8</v>
      </c>
      <c r="CD34" s="2" t="s">
        <v>279</v>
      </c>
      <c r="CE34" s="2">
        <v>3</v>
      </c>
      <c r="CF34" s="2" t="s">
        <v>6425</v>
      </c>
      <c r="CI34" s="2" t="s">
        <v>1162</v>
      </c>
      <c r="CL34" s="2">
        <v>2</v>
      </c>
      <c r="CM34" s="2">
        <v>1</v>
      </c>
      <c r="CN34" s="2" t="s">
        <v>281</v>
      </c>
      <c r="CO34" s="2" t="s">
        <v>278</v>
      </c>
      <c r="CV34" s="2" t="s">
        <v>683</v>
      </c>
      <c r="DB34" s="2" t="s">
        <v>6209</v>
      </c>
      <c r="DC34" s="2" t="s">
        <v>508</v>
      </c>
      <c r="DG34" s="2" t="s">
        <v>257</v>
      </c>
      <c r="DW34" s="2" t="s">
        <v>4526</v>
      </c>
      <c r="DY34" s="2" t="str">
        <f t="shared" si="0"/>
        <v>NAIFAR_Sirine</v>
      </c>
      <c r="DZ34" s="2" t="str">
        <f>INDEX('Raw Data'!B:B,MATCH(Tunisia_ESPRIT!$DY34,'Raw Data'!$G:$G,0))</f>
        <v>ESPRIT Engineering</v>
      </c>
      <c r="EA34" s="2" t="str">
        <f>INDEX('Raw Data'!H:H,MATCH(Tunisia_ESPRIT!$DY34,'Raw Data'!$G:$G,0))</f>
        <v>Female</v>
      </c>
      <c r="EB34" s="2" t="str">
        <f>INDEX('Raw Data'!Q:Q,MATCH(Tunisia_ESPRIT!$DY34,'Raw Data'!$G:$G,0))</f>
        <v>ING</v>
      </c>
      <c r="EC34" s="57">
        <f>INDEX('Raw Data'!T:T,MATCH(Tunisia_ESPRIT!$DY34,'Raw Data'!$G:$G,0))/10^3</f>
        <v>30.5</v>
      </c>
      <c r="ED34" s="57">
        <f t="shared" si="1"/>
        <v>6.5573770491803282E-2</v>
      </c>
      <c r="EE34" s="57">
        <f>IFERROR(EC34/(AA34*Analysis!$F$286),"")</f>
        <v>15.25</v>
      </c>
      <c r="EF34" s="59">
        <f t="shared" si="2"/>
        <v>0.5</v>
      </c>
      <c r="EG34" s="59" t="str">
        <f t="shared" si="3"/>
        <v>50-75%</v>
      </c>
      <c r="EH34" s="2" t="s">
        <v>258</v>
      </c>
      <c r="EK34"/>
    </row>
    <row r="35" spans="1:141" x14ac:dyDescent="0.3">
      <c r="A35" s="3">
        <v>44352.18309027778</v>
      </c>
      <c r="B35" s="3">
        <v>44352.189189814817</v>
      </c>
      <c r="C35" s="2" t="s">
        <v>94</v>
      </c>
      <c r="D35" s="2" t="s">
        <v>6426</v>
      </c>
      <c r="E35" s="2">
        <v>100</v>
      </c>
      <c r="F35" s="2">
        <v>526</v>
      </c>
      <c r="G35" s="2" t="b">
        <v>1</v>
      </c>
      <c r="H35" s="3">
        <v>44352.189212962963</v>
      </c>
      <c r="I35" s="2" t="s">
        <v>6427</v>
      </c>
      <c r="J35" s="2" t="s">
        <v>3247</v>
      </c>
      <c r="K35" s="2" t="s">
        <v>3246</v>
      </c>
      <c r="L35" s="2" t="s">
        <v>4523</v>
      </c>
      <c r="N35" s="2">
        <v>36.749603271484297</v>
      </c>
      <c r="O35" s="2">
        <v>10.2126007080078</v>
      </c>
      <c r="P35" s="2" t="s">
        <v>239</v>
      </c>
      <c r="Q35" s="2" t="s">
        <v>240</v>
      </c>
      <c r="R35" s="2" t="s">
        <v>286</v>
      </c>
      <c r="T35" s="2" t="s">
        <v>6428</v>
      </c>
      <c r="U35" s="2" t="s">
        <v>6429</v>
      </c>
      <c r="V35" s="134">
        <v>44470</v>
      </c>
      <c r="W35" s="2" t="s">
        <v>265</v>
      </c>
      <c r="X35" s="2" t="s">
        <v>1509</v>
      </c>
      <c r="Y35" s="2" t="s">
        <v>275</v>
      </c>
      <c r="Z35" s="2" t="s">
        <v>245</v>
      </c>
      <c r="AA35" s="2">
        <v>35</v>
      </c>
      <c r="AB35" s="2" t="s">
        <v>6269</v>
      </c>
      <c r="AC35" s="2" t="s">
        <v>6269</v>
      </c>
      <c r="AD35" s="2" t="s">
        <v>424</v>
      </c>
      <c r="AE35" s="2">
        <v>2021</v>
      </c>
      <c r="AF35" s="2" t="s">
        <v>269</v>
      </c>
      <c r="AH35" s="2">
        <v>1</v>
      </c>
      <c r="AU35" s="2">
        <v>1</v>
      </c>
      <c r="AV35" s="2">
        <v>2</v>
      </c>
      <c r="BG35" s="2">
        <v>3</v>
      </c>
      <c r="BJ35" s="2">
        <v>7</v>
      </c>
      <c r="BK35" s="2">
        <v>5</v>
      </c>
      <c r="BV35" s="2">
        <v>5</v>
      </c>
      <c r="BY35" s="2" t="s">
        <v>270</v>
      </c>
      <c r="CA35" s="2">
        <v>6</v>
      </c>
      <c r="CB35" s="2" t="s">
        <v>252</v>
      </c>
      <c r="CC35" s="2">
        <v>9</v>
      </c>
      <c r="CD35" s="2" t="s">
        <v>249</v>
      </c>
      <c r="CE35" s="2">
        <v>5</v>
      </c>
      <c r="CF35" s="2" t="s">
        <v>6430</v>
      </c>
      <c r="CG35" s="2" t="s">
        <v>6431</v>
      </c>
      <c r="CI35" s="2" t="s">
        <v>6432</v>
      </c>
      <c r="CL35" s="2">
        <v>2</v>
      </c>
      <c r="CM35" s="2">
        <v>2</v>
      </c>
      <c r="CN35" s="2" t="s">
        <v>256</v>
      </c>
      <c r="CO35" s="2" t="s">
        <v>278</v>
      </c>
      <c r="CP35" s="2" t="s">
        <v>681</v>
      </c>
      <c r="CR35" s="2" t="s">
        <v>6242</v>
      </c>
      <c r="CT35" s="2" t="s">
        <v>6283</v>
      </c>
      <c r="CU35" s="2" t="s">
        <v>682</v>
      </c>
      <c r="CV35" s="2" t="s">
        <v>683</v>
      </c>
      <c r="CY35" s="2" t="s">
        <v>685</v>
      </c>
      <c r="DB35" s="2" t="s">
        <v>6209</v>
      </c>
      <c r="DD35" s="2" t="s">
        <v>6229</v>
      </c>
      <c r="DG35" s="2" t="s">
        <v>261</v>
      </c>
      <c r="DL35" s="2" t="s">
        <v>348</v>
      </c>
      <c r="DR35" s="2" t="s">
        <v>6433</v>
      </c>
      <c r="DS35" s="2">
        <v>24169508</v>
      </c>
      <c r="DW35" s="2" t="s">
        <v>4523</v>
      </c>
      <c r="DY35" s="2" t="str">
        <f t="shared" si="0"/>
        <v>BOUGATF_Nidhal</v>
      </c>
      <c r="DZ35" s="2" t="str">
        <f>INDEX('Raw Data'!B:B,MATCH(Tunisia_ESPRIT!$DY35,'Raw Data'!$G:$G,0))</f>
        <v>ESPRIT Engineering</v>
      </c>
      <c r="EA35" s="2" t="str">
        <f>INDEX('Raw Data'!H:H,MATCH(Tunisia_ESPRIT!$DY35,'Raw Data'!$G:$G,0))</f>
        <v>Male</v>
      </c>
      <c r="EB35" s="2" t="str">
        <f>INDEX('Raw Data'!Q:Q,MATCH(Tunisia_ESPRIT!$DY35,'Raw Data'!$G:$G,0))</f>
        <v>ING</v>
      </c>
      <c r="EC35" s="57">
        <f>INDEX('Raw Data'!T:T,MATCH(Tunisia_ESPRIT!$DY35,'Raw Data'!$G:$G,0))/10^3</f>
        <v>30.5</v>
      </c>
      <c r="ED35" s="57">
        <f t="shared" si="1"/>
        <v>1.1475409836065573</v>
      </c>
      <c r="EE35" s="58">
        <f>IFERROR(EC35/(AA35*0.2),"")</f>
        <v>4.3571428571428568</v>
      </c>
      <c r="EF35" s="59">
        <f t="shared" si="2"/>
        <v>1</v>
      </c>
      <c r="EG35" s="59" t="str">
        <f t="shared" si="3"/>
        <v>75-100%</v>
      </c>
      <c r="EH35" s="2" t="s">
        <v>258</v>
      </c>
      <c r="EK35"/>
    </row>
    <row r="36" spans="1:141" x14ac:dyDescent="0.3">
      <c r="A36" s="3">
        <v>44352.211956018517</v>
      </c>
      <c r="B36" s="3">
        <v>44352.226226851853</v>
      </c>
      <c r="C36" s="2" t="s">
        <v>94</v>
      </c>
      <c r="D36" s="2" t="s">
        <v>6434</v>
      </c>
      <c r="E36" s="2">
        <v>100</v>
      </c>
      <c r="F36" s="2">
        <v>1233</v>
      </c>
      <c r="G36" s="2" t="b">
        <v>1</v>
      </c>
      <c r="H36" s="3">
        <v>44352.226238425923</v>
      </c>
      <c r="I36" s="2" t="s">
        <v>6435</v>
      </c>
      <c r="J36" s="2" t="s">
        <v>4201</v>
      </c>
      <c r="K36" s="2" t="s">
        <v>413</v>
      </c>
      <c r="L36" s="2" t="s">
        <v>5555</v>
      </c>
      <c r="N36" s="2">
        <v>37.041000366210902</v>
      </c>
      <c r="O36" s="2">
        <v>9.6665954589843697</v>
      </c>
      <c r="P36" s="2" t="s">
        <v>239</v>
      </c>
      <c r="Q36" s="2" t="s">
        <v>250</v>
      </c>
      <c r="R36" s="2" t="s">
        <v>286</v>
      </c>
      <c r="T36" s="2" t="s">
        <v>6436</v>
      </c>
      <c r="U36" s="2" t="s">
        <v>6437</v>
      </c>
      <c r="V36" s="2" t="s">
        <v>476</v>
      </c>
      <c r="W36" s="2" t="s">
        <v>243</v>
      </c>
      <c r="X36" s="2" t="s">
        <v>274</v>
      </c>
      <c r="Y36" s="2" t="s">
        <v>770</v>
      </c>
      <c r="Z36" s="2" t="s">
        <v>245</v>
      </c>
      <c r="AA36" s="2">
        <v>89</v>
      </c>
      <c r="AB36" s="2" t="s">
        <v>267</v>
      </c>
      <c r="AC36" s="2" t="s">
        <v>318</v>
      </c>
      <c r="AD36" s="2" t="s">
        <v>246</v>
      </c>
      <c r="AE36" s="2">
        <v>2021</v>
      </c>
      <c r="AF36" s="2" t="s">
        <v>439</v>
      </c>
      <c r="AH36" s="2">
        <v>0</v>
      </c>
      <c r="AV36" s="2">
        <v>1</v>
      </c>
      <c r="BA36" s="2">
        <v>2</v>
      </c>
      <c r="BD36" s="2">
        <v>3</v>
      </c>
      <c r="BK36" s="2">
        <v>1</v>
      </c>
      <c r="BP36" s="2">
        <v>4</v>
      </c>
      <c r="BS36" s="2">
        <v>1</v>
      </c>
      <c r="BY36" s="2" t="s">
        <v>247</v>
      </c>
      <c r="CA36" s="2">
        <v>4</v>
      </c>
      <c r="CB36" s="2" t="s">
        <v>254</v>
      </c>
      <c r="CC36" s="2">
        <v>6</v>
      </c>
      <c r="CD36" s="2" t="s">
        <v>249</v>
      </c>
      <c r="CE36" s="2">
        <v>3</v>
      </c>
      <c r="CF36" s="2" t="s">
        <v>6438</v>
      </c>
      <c r="CG36" s="2" t="s">
        <v>6439</v>
      </c>
      <c r="CH36" s="2" t="s">
        <v>6440</v>
      </c>
      <c r="CI36" s="2" t="s">
        <v>6441</v>
      </c>
      <c r="CJ36" s="2" t="s">
        <v>6442</v>
      </c>
      <c r="CK36" s="2" t="s">
        <v>6443</v>
      </c>
      <c r="CL36" s="2">
        <v>1</v>
      </c>
      <c r="CM36" s="2">
        <v>1</v>
      </c>
      <c r="CN36" s="2" t="s">
        <v>256</v>
      </c>
      <c r="CO36" s="2" t="s">
        <v>278</v>
      </c>
      <c r="CP36" s="2" t="s">
        <v>681</v>
      </c>
      <c r="CS36" s="2" t="s">
        <v>677</v>
      </c>
      <c r="CV36" s="2" t="s">
        <v>683</v>
      </c>
      <c r="CW36" s="2" t="s">
        <v>684</v>
      </c>
      <c r="CX36" s="2" t="s">
        <v>1015</v>
      </c>
      <c r="CZ36" s="2" t="s">
        <v>6217</v>
      </c>
      <c r="DB36" s="2" t="s">
        <v>6209</v>
      </c>
      <c r="DG36" s="2" t="s">
        <v>261</v>
      </c>
      <c r="DH36" s="2" t="s">
        <v>673</v>
      </c>
      <c r="DI36" s="2" t="s">
        <v>1015</v>
      </c>
      <c r="DJ36" s="2" t="s">
        <v>298</v>
      </c>
      <c r="DK36" s="2" t="s">
        <v>508</v>
      </c>
      <c r="DL36" s="2" t="s">
        <v>348</v>
      </c>
      <c r="DM36" s="2" t="s">
        <v>586</v>
      </c>
      <c r="DN36" s="2" t="s">
        <v>262</v>
      </c>
      <c r="DO36" s="2" t="s">
        <v>527</v>
      </c>
      <c r="DP36" s="2" t="s">
        <v>277</v>
      </c>
      <c r="DQ36" s="2" t="s">
        <v>6444</v>
      </c>
      <c r="DR36" s="2" t="s">
        <v>5555</v>
      </c>
      <c r="DS36" s="2">
        <v>53795968</v>
      </c>
      <c r="DT36" s="2" t="s">
        <v>267</v>
      </c>
      <c r="DU36" s="2" t="s">
        <v>6445</v>
      </c>
      <c r="DV36" s="2" t="s">
        <v>6446</v>
      </c>
      <c r="DW36" s="2" t="s">
        <v>5555</v>
      </c>
      <c r="DY36" s="2" t="str">
        <f t="shared" si="0"/>
        <v>BEJAOUI_Mazen</v>
      </c>
      <c r="DZ36" s="2" t="str">
        <f>INDEX('Raw Data'!B:B,MATCH(Tunisia_ESPRIT!$DY36,'Raw Data'!$G:$G,0))</f>
        <v>ESPRIT Engineering</v>
      </c>
      <c r="EA36" s="2" t="str">
        <f>INDEX('Raw Data'!H:H,MATCH(Tunisia_ESPRIT!$DY36,'Raw Data'!$G:$G,0))</f>
        <v>Male</v>
      </c>
      <c r="EB36" s="2" t="str">
        <f>INDEX('Raw Data'!Q:Q,MATCH(Tunisia_ESPRIT!$DY36,'Raw Data'!$G:$G,0))</f>
        <v>ING</v>
      </c>
      <c r="EC36" s="57">
        <f>INDEX('Raw Data'!T:T,MATCH(Tunisia_ESPRIT!$DY36,'Raw Data'!$G:$G,0))/10^3</f>
        <v>30.5</v>
      </c>
      <c r="ED36" s="57">
        <f t="shared" si="1"/>
        <v>2.918032786885246</v>
      </c>
      <c r="EE36" s="57">
        <f>IFERROR(EC36/(AA36*Analysis!$F$286),"")</f>
        <v>0.34269662921348315</v>
      </c>
      <c r="EF36" s="59">
        <f t="shared" si="2"/>
        <v>1</v>
      </c>
      <c r="EG36" s="59" t="str">
        <f t="shared" si="3"/>
        <v>75-100%</v>
      </c>
      <c r="EH36" s="2" t="s">
        <v>258</v>
      </c>
      <c r="EJ36" s="2" t="str">
        <f>INDEX('Raw Data'!D:D,MATCH(Tunisia_ESPRIT!$DY36,'Raw Data'!$G:$G,0))</f>
        <v>171SMT3173</v>
      </c>
      <c r="EK36"/>
    </row>
    <row r="37" spans="1:141" x14ac:dyDescent="0.3">
      <c r="A37" s="3">
        <v>44352.218391203707</v>
      </c>
      <c r="B37" s="3">
        <v>44352.228368055556</v>
      </c>
      <c r="C37" s="2" t="s">
        <v>94</v>
      </c>
      <c r="D37" s="2" t="s">
        <v>6447</v>
      </c>
      <c r="E37" s="2">
        <v>100</v>
      </c>
      <c r="F37" s="2">
        <v>862</v>
      </c>
      <c r="G37" s="2" t="b">
        <v>1</v>
      </c>
      <c r="H37" s="3">
        <v>44352.228379629632</v>
      </c>
      <c r="I37" s="2" t="s">
        <v>6448</v>
      </c>
      <c r="J37" s="2" t="s">
        <v>3947</v>
      </c>
      <c r="K37" s="2" t="s">
        <v>3946</v>
      </c>
      <c r="L37" s="2" t="s">
        <v>5228</v>
      </c>
      <c r="N37" s="2">
        <v>34.473907470703097</v>
      </c>
      <c r="O37" s="2">
        <v>9.4613037109375</v>
      </c>
      <c r="P37" s="2" t="s">
        <v>239</v>
      </c>
      <c r="Q37" s="2" t="s">
        <v>240</v>
      </c>
      <c r="R37" s="2" t="s">
        <v>272</v>
      </c>
      <c r="S37" s="2">
        <v>1</v>
      </c>
      <c r="T37" s="2" t="s">
        <v>6449</v>
      </c>
      <c r="U37" s="2" t="s">
        <v>6450</v>
      </c>
      <c r="V37" s="135">
        <v>18537</v>
      </c>
      <c r="W37" s="2" t="s">
        <v>243</v>
      </c>
      <c r="X37" s="2" t="s">
        <v>1509</v>
      </c>
      <c r="Y37" s="2" t="s">
        <v>275</v>
      </c>
      <c r="Z37" s="2" t="s">
        <v>245</v>
      </c>
      <c r="AA37" s="2">
        <v>20</v>
      </c>
      <c r="AB37" s="2" t="s">
        <v>267</v>
      </c>
      <c r="AC37" s="2" t="s">
        <v>283</v>
      </c>
      <c r="AD37" s="2" t="s">
        <v>276</v>
      </c>
      <c r="AE37" s="2">
        <v>2021</v>
      </c>
      <c r="AF37" s="2" t="s">
        <v>269</v>
      </c>
      <c r="AH37" s="2">
        <v>2</v>
      </c>
      <c r="AJ37" s="2">
        <v>2</v>
      </c>
      <c r="AK37" s="2">
        <v>3</v>
      </c>
      <c r="AN37" s="2">
        <v>1</v>
      </c>
      <c r="AV37" s="2">
        <v>1</v>
      </c>
      <c r="BF37" s="2">
        <v>3</v>
      </c>
      <c r="BG37" s="2">
        <v>2</v>
      </c>
      <c r="BK37" s="2">
        <v>6</v>
      </c>
      <c r="BU37" s="2">
        <v>4</v>
      </c>
      <c r="BV37" s="2">
        <v>5</v>
      </c>
      <c r="BY37" s="2" t="s">
        <v>247</v>
      </c>
      <c r="CA37" s="2">
        <v>5</v>
      </c>
      <c r="CB37" s="2" t="s">
        <v>248</v>
      </c>
      <c r="CC37" s="2">
        <v>7</v>
      </c>
      <c r="CD37" s="2" t="s">
        <v>253</v>
      </c>
      <c r="CE37" s="2">
        <v>3</v>
      </c>
      <c r="CF37" s="2" t="s">
        <v>6451</v>
      </c>
      <c r="CI37" s="2" t="s">
        <v>551</v>
      </c>
      <c r="CJ37" s="2" t="s">
        <v>6452</v>
      </c>
      <c r="CK37" s="2" t="s">
        <v>6280</v>
      </c>
      <c r="CL37" s="2">
        <v>2</v>
      </c>
      <c r="CM37" s="2">
        <v>2</v>
      </c>
      <c r="CN37" s="2" t="s">
        <v>260</v>
      </c>
      <c r="CO37" s="2" t="s">
        <v>261</v>
      </c>
      <c r="CU37" s="2" t="s">
        <v>682</v>
      </c>
      <c r="DD37" s="2" t="s">
        <v>6229</v>
      </c>
      <c r="DG37" s="2" t="s">
        <v>261</v>
      </c>
      <c r="DJ37" s="2" t="s">
        <v>298</v>
      </c>
      <c r="DL37" s="2" t="s">
        <v>348</v>
      </c>
      <c r="DR37" s="2" t="s">
        <v>6453</v>
      </c>
      <c r="DV37" s="2" t="s">
        <v>1503</v>
      </c>
      <c r="DW37" s="2" t="s">
        <v>5228</v>
      </c>
      <c r="DY37" s="2" t="str">
        <f t="shared" si="0"/>
        <v>HAJBI_Mohamed Sassi</v>
      </c>
      <c r="DZ37" s="2" t="str">
        <f>INDEX('Raw Data'!B:B,MATCH(Tunisia_ESPRIT!$DY37,'Raw Data'!$G:$G,0))</f>
        <v>ESPRIT Engineering</v>
      </c>
      <c r="EA37" s="2" t="str">
        <f>INDEX('Raw Data'!H:H,MATCH(Tunisia_ESPRIT!$DY37,'Raw Data'!$G:$G,0))</f>
        <v>Male</v>
      </c>
      <c r="EB37" s="2" t="str">
        <f>INDEX('Raw Data'!Q:Q,MATCH(Tunisia_ESPRIT!$DY37,'Raw Data'!$G:$G,0))</f>
        <v>ING</v>
      </c>
      <c r="EC37" s="57">
        <f>INDEX('Raw Data'!T:T,MATCH(Tunisia_ESPRIT!$DY37,'Raw Data'!$G:$G,0))/10^3</f>
        <v>30.5</v>
      </c>
      <c r="ED37" s="57">
        <f t="shared" si="1"/>
        <v>0.65573770491803274</v>
      </c>
      <c r="EE37" s="58">
        <f>IFERROR(EC37/(AA37*0.2),"")</f>
        <v>7.625</v>
      </c>
      <c r="EF37" s="59">
        <f t="shared" si="2"/>
        <v>1</v>
      </c>
      <c r="EG37" s="59" t="str">
        <f t="shared" si="3"/>
        <v>75-100%</v>
      </c>
      <c r="EH37" s="2" t="s">
        <v>258</v>
      </c>
      <c r="EK37"/>
    </row>
    <row r="38" spans="1:141" x14ac:dyDescent="0.3">
      <c r="A38" s="3">
        <v>44352.235833333332</v>
      </c>
      <c r="B38" s="3">
        <v>44352.245798611111</v>
      </c>
      <c r="C38" s="2" t="s">
        <v>94</v>
      </c>
      <c r="D38" s="2" t="s">
        <v>6454</v>
      </c>
      <c r="E38" s="2">
        <v>100</v>
      </c>
      <c r="F38" s="2">
        <v>860</v>
      </c>
      <c r="G38" s="2" t="b">
        <v>1</v>
      </c>
      <c r="H38" s="3">
        <v>44352.245821759258</v>
      </c>
      <c r="I38" s="2" t="s">
        <v>6455</v>
      </c>
      <c r="J38" s="2" t="s">
        <v>3280</v>
      </c>
      <c r="K38" s="2" t="s">
        <v>1030</v>
      </c>
      <c r="L38" s="2" t="s">
        <v>5039</v>
      </c>
      <c r="N38" s="2">
        <v>33.592193603515597</v>
      </c>
      <c r="O38" s="2">
        <v>-7.6183929443359304</v>
      </c>
      <c r="P38" s="2" t="s">
        <v>239</v>
      </c>
      <c r="Q38" s="2" t="s">
        <v>250</v>
      </c>
      <c r="R38" s="2" t="s">
        <v>286</v>
      </c>
      <c r="T38" s="2" t="s">
        <v>6456</v>
      </c>
      <c r="U38" s="2" t="s">
        <v>6196</v>
      </c>
      <c r="V38" s="2" t="s">
        <v>242</v>
      </c>
      <c r="W38" s="2" t="s">
        <v>243</v>
      </c>
      <c r="X38" s="2" t="s">
        <v>708</v>
      </c>
      <c r="Y38" s="2" t="s">
        <v>244</v>
      </c>
      <c r="Z38" s="2" t="s">
        <v>245</v>
      </c>
      <c r="AA38" s="2">
        <v>57</v>
      </c>
      <c r="AB38" s="2" t="s">
        <v>6100</v>
      </c>
      <c r="AC38" s="2" t="s">
        <v>6457</v>
      </c>
      <c r="AD38" s="2" t="s">
        <v>321</v>
      </c>
      <c r="AE38" s="2">
        <v>2020</v>
      </c>
      <c r="AF38" s="2" t="s">
        <v>439</v>
      </c>
      <c r="AH38" s="2">
        <v>3</v>
      </c>
      <c r="AI38" s="2">
        <v>1</v>
      </c>
      <c r="AJ38" s="2">
        <v>3</v>
      </c>
      <c r="AK38" s="2">
        <v>2</v>
      </c>
      <c r="AU38" s="2">
        <v>2</v>
      </c>
      <c r="AW38" s="2">
        <v>1</v>
      </c>
      <c r="BG38" s="2">
        <v>3</v>
      </c>
      <c r="BJ38" s="2">
        <v>5</v>
      </c>
      <c r="BL38" s="2">
        <v>5</v>
      </c>
      <c r="BV38" s="2">
        <v>6</v>
      </c>
      <c r="BY38" s="2" t="s">
        <v>270</v>
      </c>
      <c r="BZ38" s="2" t="s">
        <v>530</v>
      </c>
      <c r="CA38" s="2">
        <v>5</v>
      </c>
      <c r="CB38" s="2" t="s">
        <v>248</v>
      </c>
      <c r="CC38" s="2">
        <v>7</v>
      </c>
      <c r="CD38" s="2" t="s">
        <v>279</v>
      </c>
      <c r="CE38" s="2">
        <v>6</v>
      </c>
      <c r="CF38" s="2" t="s">
        <v>6458</v>
      </c>
      <c r="CG38" s="2" t="s">
        <v>6459</v>
      </c>
      <c r="CI38" s="2" t="s">
        <v>6460</v>
      </c>
      <c r="CL38" s="2">
        <v>4</v>
      </c>
      <c r="CM38" s="2">
        <v>2</v>
      </c>
      <c r="CN38" s="2" t="s">
        <v>281</v>
      </c>
      <c r="CO38" s="2" t="s">
        <v>261</v>
      </c>
      <c r="CU38" s="2" t="s">
        <v>682</v>
      </c>
      <c r="CZ38" s="2" t="s">
        <v>6217</v>
      </c>
      <c r="DC38" s="2" t="s">
        <v>508</v>
      </c>
      <c r="DG38" s="2" t="s">
        <v>261</v>
      </c>
      <c r="DH38" s="2" t="s">
        <v>673</v>
      </c>
      <c r="DI38" s="2" t="s">
        <v>1015</v>
      </c>
      <c r="DJ38" s="2" t="s">
        <v>298</v>
      </c>
      <c r="DL38" s="2" t="s">
        <v>348</v>
      </c>
      <c r="DM38" s="2" t="s">
        <v>586</v>
      </c>
      <c r="DN38" s="2" t="s">
        <v>262</v>
      </c>
      <c r="DO38" s="2" t="s">
        <v>527</v>
      </c>
      <c r="DR38" s="2" t="s">
        <v>6461</v>
      </c>
      <c r="DS38" s="2">
        <v>212700766569</v>
      </c>
      <c r="DT38" s="2" t="s">
        <v>6100</v>
      </c>
      <c r="DU38" s="2" t="s">
        <v>6462</v>
      </c>
      <c r="DW38" s="2" t="s">
        <v>5039</v>
      </c>
      <c r="DY38" s="2" t="str">
        <f t="shared" si="0"/>
        <v>OUEDERNI_Elyes</v>
      </c>
      <c r="DZ38" s="2" t="str">
        <f>INDEX('Raw Data'!B:B,MATCH(Tunisia_ESPRIT!$DY38,'Raw Data'!$G:$G,0))</f>
        <v>ESPRIT Engineering</v>
      </c>
      <c r="EA38" s="2" t="str">
        <f>INDEX('Raw Data'!H:H,MATCH(Tunisia_ESPRIT!$DY38,'Raw Data'!$G:$G,0))</f>
        <v>Male</v>
      </c>
      <c r="EB38" s="2" t="str">
        <f>INDEX('Raw Data'!Q:Q,MATCH(Tunisia_ESPRIT!$DY38,'Raw Data'!$G:$G,0))</f>
        <v>ING</v>
      </c>
      <c r="EC38" s="57">
        <f>INDEX('Raw Data'!T:T,MATCH(Tunisia_ESPRIT!$DY38,'Raw Data'!$G:$G,0))/10^3</f>
        <v>30.5</v>
      </c>
      <c r="ED38" s="57">
        <f t="shared" si="1"/>
        <v>1.8688524590163935</v>
      </c>
      <c r="EE38" s="57">
        <f>IFERROR(EC38/(AA38*Analysis!$F$286),"")</f>
        <v>0.53508771929824561</v>
      </c>
      <c r="EF38" s="59">
        <f t="shared" si="2"/>
        <v>0.5</v>
      </c>
      <c r="EG38" s="59" t="str">
        <f t="shared" si="3"/>
        <v>50-75%</v>
      </c>
      <c r="EH38" s="2" t="s">
        <v>258</v>
      </c>
      <c r="EJ38" s="2" t="str">
        <f>INDEX('Raw Data'!D:D,MATCH(Tunisia_ESPRIT!$DY38,'Raw Data'!$G:$G,0))</f>
        <v>173JMT1572</v>
      </c>
      <c r="EK38"/>
    </row>
    <row r="39" spans="1:141" x14ac:dyDescent="0.3">
      <c r="A39" s="3">
        <v>44352.250324074077</v>
      </c>
      <c r="B39" s="3">
        <v>44352.260833333334</v>
      </c>
      <c r="C39" s="2" t="s">
        <v>94</v>
      </c>
      <c r="D39" s="2" t="s">
        <v>6463</v>
      </c>
      <c r="E39" s="2">
        <v>100</v>
      </c>
      <c r="F39" s="2">
        <v>908</v>
      </c>
      <c r="G39" s="2" t="b">
        <v>1</v>
      </c>
      <c r="H39" s="3">
        <v>44352.26085648148</v>
      </c>
      <c r="I39" s="2" t="s">
        <v>6464</v>
      </c>
      <c r="J39" s="2" t="s">
        <v>4224</v>
      </c>
      <c r="K39" s="2" t="s">
        <v>4223</v>
      </c>
      <c r="L39" s="2" t="s">
        <v>5591</v>
      </c>
      <c r="N39" s="2">
        <v>36.4508056640625</v>
      </c>
      <c r="O39" s="2">
        <v>10.7411041259765</v>
      </c>
      <c r="P39" s="2" t="s">
        <v>239</v>
      </c>
      <c r="Q39" s="2" t="s">
        <v>240</v>
      </c>
      <c r="R39" s="2" t="s">
        <v>286</v>
      </c>
      <c r="T39" s="2" t="s">
        <v>6465</v>
      </c>
      <c r="U39" s="2" t="s">
        <v>6466</v>
      </c>
      <c r="V39" s="2" t="s">
        <v>311</v>
      </c>
      <c r="W39" s="2" t="s">
        <v>243</v>
      </c>
      <c r="X39" s="2" t="s">
        <v>708</v>
      </c>
      <c r="Y39" s="2" t="s">
        <v>521</v>
      </c>
      <c r="Z39" s="2" t="s">
        <v>245</v>
      </c>
      <c r="AA39" s="2">
        <v>11</v>
      </c>
      <c r="AB39" s="2" t="s">
        <v>267</v>
      </c>
      <c r="AC39" s="2" t="s">
        <v>258</v>
      </c>
      <c r="AD39" s="2" t="s">
        <v>276</v>
      </c>
      <c r="AE39" s="2">
        <v>2021</v>
      </c>
      <c r="AF39" s="2" t="s">
        <v>269</v>
      </c>
      <c r="AH39" s="2" t="s">
        <v>284</v>
      </c>
      <c r="AI39" s="2">
        <v>1</v>
      </c>
      <c r="AL39" s="2">
        <v>2</v>
      </c>
      <c r="AP39" s="2">
        <v>3</v>
      </c>
      <c r="AU39" s="2">
        <v>3</v>
      </c>
      <c r="AV39" s="2">
        <v>1</v>
      </c>
      <c r="BG39" s="2">
        <v>2</v>
      </c>
      <c r="BJ39" s="2">
        <v>5</v>
      </c>
      <c r="BK39" s="2">
        <v>6</v>
      </c>
      <c r="BV39" s="2">
        <v>5</v>
      </c>
      <c r="BY39" s="2" t="s">
        <v>247</v>
      </c>
      <c r="CA39" s="2">
        <v>5</v>
      </c>
      <c r="CB39" s="2" t="s">
        <v>254</v>
      </c>
      <c r="CC39" s="2">
        <v>6</v>
      </c>
      <c r="CD39" s="2" t="s">
        <v>249</v>
      </c>
      <c r="CE39" s="2">
        <v>6</v>
      </c>
      <c r="CF39" s="2" t="s">
        <v>6467</v>
      </c>
      <c r="CG39" s="2" t="s">
        <v>6468</v>
      </c>
      <c r="CI39" s="2" t="s">
        <v>6469</v>
      </c>
      <c r="CJ39" s="2" t="s">
        <v>6470</v>
      </c>
      <c r="CL39" s="2">
        <v>3</v>
      </c>
      <c r="CM39" s="2">
        <v>3</v>
      </c>
      <c r="CN39" s="2" t="s">
        <v>260</v>
      </c>
      <c r="CO39" s="2" t="s">
        <v>261</v>
      </c>
      <c r="CQ39" s="2" t="s">
        <v>6241</v>
      </c>
      <c r="CW39" s="2" t="s">
        <v>684</v>
      </c>
      <c r="CX39" s="2" t="s">
        <v>1015</v>
      </c>
      <c r="DB39" s="2" t="s">
        <v>6209</v>
      </c>
      <c r="DG39" s="2" t="s">
        <v>261</v>
      </c>
      <c r="DN39" s="2" t="s">
        <v>262</v>
      </c>
      <c r="DO39" s="2" t="s">
        <v>527</v>
      </c>
      <c r="DW39" s="2" t="s">
        <v>5591</v>
      </c>
      <c r="DY39" s="2" t="str">
        <f t="shared" si="0"/>
        <v>DIDI_Doha</v>
      </c>
      <c r="DZ39" s="2" t="str">
        <f>INDEX('Raw Data'!B:B,MATCH(Tunisia_ESPRIT!$DY39,'Raw Data'!$G:$G,0))</f>
        <v>ESPRIT Engineering</v>
      </c>
      <c r="EA39" s="2" t="str">
        <f>INDEX('Raw Data'!H:H,MATCH(Tunisia_ESPRIT!$DY39,'Raw Data'!$G:$G,0))</f>
        <v>Female</v>
      </c>
      <c r="EB39" s="2" t="str">
        <f>INDEX('Raw Data'!Q:Q,MATCH(Tunisia_ESPRIT!$DY39,'Raw Data'!$G:$G,0))</f>
        <v>ING</v>
      </c>
      <c r="EC39" s="57">
        <f>INDEX('Raw Data'!T:T,MATCH(Tunisia_ESPRIT!$DY39,'Raw Data'!$G:$G,0))/10^3</f>
        <v>30.5</v>
      </c>
      <c r="ED39" s="57">
        <f t="shared" si="1"/>
        <v>0.36065573770491804</v>
      </c>
      <c r="EE39" s="57">
        <f>IFERROR(EC39/(AA39*Analysis!$F$286),"")</f>
        <v>2.7727272727272729</v>
      </c>
      <c r="EF39" s="59">
        <f t="shared" si="2"/>
        <v>1</v>
      </c>
      <c r="EG39" s="59" t="str">
        <f t="shared" si="3"/>
        <v>75-100%</v>
      </c>
      <c r="EH39" s="2" t="s">
        <v>258</v>
      </c>
      <c r="EJ39" s="2" t="str">
        <f>INDEX('Raw Data'!D:D,MATCH(Tunisia_ESPRIT!$DY39,'Raw Data'!$G:$G,0))</f>
        <v>173JFT1092</v>
      </c>
      <c r="EK39"/>
    </row>
    <row r="40" spans="1:141" x14ac:dyDescent="0.3">
      <c r="A40" s="3">
        <v>44352.254861111112</v>
      </c>
      <c r="B40" s="3">
        <v>44352.269756944443</v>
      </c>
      <c r="C40" s="2" t="s">
        <v>94</v>
      </c>
      <c r="D40" s="2" t="s">
        <v>6471</v>
      </c>
      <c r="E40" s="2">
        <v>100</v>
      </c>
      <c r="F40" s="2">
        <v>1286</v>
      </c>
      <c r="G40" s="2" t="b">
        <v>1</v>
      </c>
      <c r="H40" s="3">
        <v>44352.269780092596</v>
      </c>
      <c r="I40" s="2" t="s">
        <v>6472</v>
      </c>
      <c r="J40" s="2" t="s">
        <v>3450</v>
      </c>
      <c r="K40" s="2" t="s">
        <v>875</v>
      </c>
      <c r="L40" s="2" t="s">
        <v>5038</v>
      </c>
      <c r="N40" s="2">
        <v>34.473907470703097</v>
      </c>
      <c r="O40" s="2">
        <v>9.4613037109375</v>
      </c>
      <c r="P40" s="2" t="s">
        <v>239</v>
      </c>
      <c r="Q40" s="2" t="s">
        <v>240</v>
      </c>
      <c r="R40" s="2" t="s">
        <v>286</v>
      </c>
      <c r="T40" s="2" t="s">
        <v>6473</v>
      </c>
      <c r="U40" s="2" t="s">
        <v>6474</v>
      </c>
      <c r="V40" s="2" t="s">
        <v>242</v>
      </c>
      <c r="W40" s="2" t="s">
        <v>265</v>
      </c>
      <c r="X40" s="2" t="s">
        <v>435</v>
      </c>
      <c r="Y40" s="2" t="s">
        <v>275</v>
      </c>
      <c r="Z40" s="2" t="s">
        <v>245</v>
      </c>
      <c r="AA40" s="2">
        <v>10</v>
      </c>
      <c r="AB40" s="2" t="s">
        <v>267</v>
      </c>
      <c r="AC40" s="2" t="s">
        <v>354</v>
      </c>
      <c r="AD40" s="2" t="s">
        <v>292</v>
      </c>
      <c r="AE40" s="2">
        <v>2020</v>
      </c>
      <c r="AF40" s="2" t="s">
        <v>316</v>
      </c>
      <c r="AH40" s="2">
        <v>1</v>
      </c>
      <c r="AU40" s="2">
        <v>3</v>
      </c>
      <c r="AV40" s="2">
        <v>2</v>
      </c>
      <c r="BG40" s="2">
        <v>1</v>
      </c>
      <c r="BJ40" s="2">
        <v>5</v>
      </c>
      <c r="BK40" s="2">
        <v>6</v>
      </c>
      <c r="BV40" s="2">
        <v>7</v>
      </c>
      <c r="BY40" s="2" t="s">
        <v>270</v>
      </c>
      <c r="CA40" s="2">
        <v>6</v>
      </c>
      <c r="CB40" s="2" t="s">
        <v>252</v>
      </c>
      <c r="CC40" s="2">
        <v>10</v>
      </c>
      <c r="CD40" s="2" t="s">
        <v>249</v>
      </c>
      <c r="CE40" s="2">
        <v>6</v>
      </c>
      <c r="CF40" s="2" t="s">
        <v>6475</v>
      </c>
      <c r="CG40" s="2" t="s">
        <v>6476</v>
      </c>
      <c r="CH40" s="2" t="s">
        <v>6477</v>
      </c>
      <c r="CI40" s="2" t="s">
        <v>6478</v>
      </c>
      <c r="CJ40" s="2" t="s">
        <v>6479</v>
      </c>
      <c r="CL40" s="2">
        <v>3</v>
      </c>
      <c r="CM40" s="2">
        <v>2</v>
      </c>
      <c r="CN40" s="2" t="s">
        <v>256</v>
      </c>
      <c r="CO40" s="2" t="s">
        <v>278</v>
      </c>
      <c r="DB40" s="2" t="s">
        <v>6209</v>
      </c>
      <c r="DG40" s="2" t="s">
        <v>261</v>
      </c>
      <c r="DH40" s="2" t="s">
        <v>673</v>
      </c>
      <c r="DI40" s="2" t="s">
        <v>1015</v>
      </c>
      <c r="DJ40" s="2" t="s">
        <v>298</v>
      </c>
      <c r="DK40" s="2" t="s">
        <v>508</v>
      </c>
      <c r="DN40" s="2" t="s">
        <v>262</v>
      </c>
      <c r="DR40" s="2" t="s">
        <v>5038</v>
      </c>
      <c r="DS40" s="2">
        <v>97000902</v>
      </c>
      <c r="DT40" s="2" t="s">
        <v>282</v>
      </c>
      <c r="DU40" s="2" t="s">
        <v>314</v>
      </c>
      <c r="DW40" s="2" t="s">
        <v>5038</v>
      </c>
      <c r="DY40" s="2" t="str">
        <f t="shared" si="0"/>
        <v>KALLEL_Moez</v>
      </c>
      <c r="DZ40" s="2" t="str">
        <f>INDEX('Raw Data'!B:B,MATCH(Tunisia_ESPRIT!$DY40,'Raw Data'!$G:$G,0))</f>
        <v>ESPRIT Engineering</v>
      </c>
      <c r="EA40" s="2" t="str">
        <f>INDEX('Raw Data'!H:H,MATCH(Tunisia_ESPRIT!$DY40,'Raw Data'!$G:$G,0))</f>
        <v>Male</v>
      </c>
      <c r="EB40" s="2" t="str">
        <f>INDEX('Raw Data'!Q:Q,MATCH(Tunisia_ESPRIT!$DY40,'Raw Data'!$G:$G,0))</f>
        <v>ING</v>
      </c>
      <c r="EC40" s="57">
        <f>INDEX('Raw Data'!T:T,MATCH(Tunisia_ESPRIT!$DY40,'Raw Data'!$G:$G,0))/10^3</f>
        <v>30.5</v>
      </c>
      <c r="ED40" s="57">
        <f t="shared" si="1"/>
        <v>0.32786885245901637</v>
      </c>
      <c r="EE40" s="58">
        <f>IFERROR(EC40/(AA40*0.2),"")</f>
        <v>15.25</v>
      </c>
      <c r="EF40" s="59">
        <f t="shared" si="2"/>
        <v>0.66666666666666663</v>
      </c>
      <c r="EG40" s="59" t="str">
        <f t="shared" si="3"/>
        <v>50-75%</v>
      </c>
      <c r="EH40" s="2" t="s">
        <v>258</v>
      </c>
      <c r="EK40"/>
    </row>
    <row r="41" spans="1:141" x14ac:dyDescent="0.3">
      <c r="A41" s="3">
        <v>44352.308298611111</v>
      </c>
      <c r="B41" s="3">
        <v>44352.314270833333</v>
      </c>
      <c r="C41" s="2" t="s">
        <v>94</v>
      </c>
      <c r="D41" s="2" t="s">
        <v>6480</v>
      </c>
      <c r="E41" s="2">
        <v>100</v>
      </c>
      <c r="F41" s="2">
        <v>516</v>
      </c>
      <c r="G41" s="2" t="b">
        <v>1</v>
      </c>
      <c r="H41" s="3">
        <v>44352.314293981479</v>
      </c>
      <c r="I41" s="2" t="s">
        <v>6481</v>
      </c>
      <c r="J41" s="2" t="s">
        <v>3538</v>
      </c>
      <c r="K41" s="2" t="s">
        <v>959</v>
      </c>
      <c r="L41" s="2" t="s">
        <v>4774</v>
      </c>
      <c r="N41" s="2">
        <v>34.473907470703097</v>
      </c>
      <c r="O41" s="2">
        <v>9.4613037109375</v>
      </c>
      <c r="P41" s="2" t="s">
        <v>239</v>
      </c>
      <c r="Q41" s="2" t="s">
        <v>250</v>
      </c>
      <c r="R41" s="2" t="s">
        <v>251</v>
      </c>
      <c r="AV41" s="2">
        <v>3</v>
      </c>
      <c r="AZ41" s="2">
        <v>1</v>
      </c>
      <c r="BG41" s="2">
        <v>2</v>
      </c>
      <c r="BK41" s="2">
        <v>5</v>
      </c>
      <c r="BO41" s="2">
        <v>5</v>
      </c>
      <c r="BV41" s="2">
        <v>4</v>
      </c>
      <c r="CA41" s="2">
        <v>4</v>
      </c>
      <c r="CB41" s="2" t="s">
        <v>254</v>
      </c>
      <c r="CC41" s="2">
        <v>5</v>
      </c>
      <c r="CD41" s="2" t="s">
        <v>279</v>
      </c>
      <c r="CE41" s="2">
        <v>5</v>
      </c>
      <c r="CF41" s="2" t="s">
        <v>6482</v>
      </c>
      <c r="CG41" s="2" t="s">
        <v>6439</v>
      </c>
      <c r="CH41" s="2" t="s">
        <v>6483</v>
      </c>
      <c r="CI41" s="2" t="s">
        <v>6484</v>
      </c>
      <c r="CJ41" s="2" t="s">
        <v>1088</v>
      </c>
      <c r="CK41" s="2" t="s">
        <v>6485</v>
      </c>
      <c r="CL41" s="2">
        <v>2</v>
      </c>
      <c r="CM41" s="2">
        <v>1</v>
      </c>
      <c r="CN41" s="2" t="s">
        <v>256</v>
      </c>
      <c r="DD41" s="2" t="s">
        <v>6229</v>
      </c>
      <c r="DG41" s="2" t="s">
        <v>257</v>
      </c>
      <c r="DW41" s="2" t="s">
        <v>4774</v>
      </c>
      <c r="DY41" s="2" t="str">
        <f t="shared" si="0"/>
        <v>BEDOUI_Yosri</v>
      </c>
      <c r="DZ41" s="2" t="str">
        <f>INDEX('Raw Data'!B:B,MATCH(Tunisia_ESPRIT!$DY41,'Raw Data'!$G:$G,0))</f>
        <v>ESPRIT Engineering</v>
      </c>
      <c r="EA41" s="2" t="str">
        <f>INDEX('Raw Data'!H:H,MATCH(Tunisia_ESPRIT!$DY41,'Raw Data'!$G:$G,0))</f>
        <v>Male</v>
      </c>
      <c r="EB41" s="2" t="str">
        <f>INDEX('Raw Data'!Q:Q,MATCH(Tunisia_ESPRIT!$DY41,'Raw Data'!$G:$G,0))</f>
        <v>ING</v>
      </c>
      <c r="EC41" s="57">
        <f>INDEX('Raw Data'!T:T,MATCH(Tunisia_ESPRIT!$DY41,'Raw Data'!$G:$G,0))/10^3</f>
        <v>30.5</v>
      </c>
      <c r="ED41" s="57">
        <f t="shared" si="1"/>
        <v>0</v>
      </c>
      <c r="EE41" s="57" t="str">
        <f>IFERROR(EC41/(AA41*Analysis!$F$286),"")</f>
        <v/>
      </c>
      <c r="EF41" s="59">
        <f t="shared" si="2"/>
        <v>0.5</v>
      </c>
      <c r="EG41" s="59" t="str">
        <f t="shared" si="3"/>
        <v>50-75%</v>
      </c>
      <c r="EH41" s="2" t="s">
        <v>258</v>
      </c>
      <c r="EJ41" s="2" t="str">
        <f>INDEX('Raw Data'!D:D,MATCH(Tunisia_ESPRIT!$DY41,'Raw Data'!$G:$G,0))</f>
        <v>151JMT1853</v>
      </c>
      <c r="EK41"/>
    </row>
    <row r="42" spans="1:141" x14ac:dyDescent="0.3">
      <c r="A42" s="3">
        <v>44352.328333333331</v>
      </c>
      <c r="B42" s="3">
        <v>44352.334178240744</v>
      </c>
      <c r="C42" s="2" t="s">
        <v>94</v>
      </c>
      <c r="D42" s="2" t="s">
        <v>6486</v>
      </c>
      <c r="E42" s="2">
        <v>100</v>
      </c>
      <c r="F42" s="2">
        <v>504</v>
      </c>
      <c r="G42" s="2" t="b">
        <v>1</v>
      </c>
      <c r="H42" s="3">
        <v>44352.334201388891</v>
      </c>
      <c r="I42" s="2" t="s">
        <v>6487</v>
      </c>
      <c r="J42" s="2" t="s">
        <v>3208</v>
      </c>
      <c r="K42" s="2" t="s">
        <v>1359</v>
      </c>
      <c r="L42" s="2" t="s">
        <v>5491</v>
      </c>
      <c r="N42" s="2">
        <v>36.796493530273402</v>
      </c>
      <c r="O42" s="2">
        <v>10.1143951416015</v>
      </c>
      <c r="P42" s="2" t="s">
        <v>239</v>
      </c>
      <c r="Q42" s="2" t="s">
        <v>240</v>
      </c>
      <c r="R42" s="2" t="s">
        <v>286</v>
      </c>
      <c r="T42" s="2" t="s">
        <v>6488</v>
      </c>
      <c r="U42" s="2" t="s">
        <v>6489</v>
      </c>
      <c r="V42" s="134">
        <v>44470</v>
      </c>
      <c r="W42" s="2" t="s">
        <v>243</v>
      </c>
      <c r="X42" s="2" t="s">
        <v>274</v>
      </c>
      <c r="Y42" s="2" t="s">
        <v>275</v>
      </c>
      <c r="Z42" s="2" t="s">
        <v>291</v>
      </c>
      <c r="AA42" s="2">
        <v>24</v>
      </c>
      <c r="AB42" s="2" t="s">
        <v>267</v>
      </c>
      <c r="AC42" s="2" t="s">
        <v>258</v>
      </c>
      <c r="AD42" s="2" t="s">
        <v>292</v>
      </c>
      <c r="AE42" s="2">
        <v>2020</v>
      </c>
      <c r="AF42" s="2" t="s">
        <v>325</v>
      </c>
      <c r="AH42" s="2">
        <v>0</v>
      </c>
      <c r="AV42" s="2">
        <v>2</v>
      </c>
      <c r="BD42" s="2">
        <v>3</v>
      </c>
      <c r="BG42" s="2">
        <v>1</v>
      </c>
      <c r="BK42" s="2">
        <v>4</v>
      </c>
      <c r="BS42" s="2">
        <v>3</v>
      </c>
      <c r="BV42" s="2">
        <v>6</v>
      </c>
      <c r="BY42" s="2" t="s">
        <v>247</v>
      </c>
      <c r="CA42" s="2">
        <v>6</v>
      </c>
      <c r="CB42" s="2" t="s">
        <v>254</v>
      </c>
      <c r="CC42" s="2">
        <v>6</v>
      </c>
      <c r="CD42" s="2" t="s">
        <v>249</v>
      </c>
      <c r="CE42" s="2">
        <v>4</v>
      </c>
      <c r="CF42" s="2" t="s">
        <v>6309</v>
      </c>
      <c r="CI42" s="2" t="s">
        <v>6490</v>
      </c>
      <c r="CL42" s="2">
        <v>4</v>
      </c>
      <c r="CM42" s="2">
        <v>4</v>
      </c>
      <c r="CN42" s="2" t="s">
        <v>281</v>
      </c>
      <c r="CO42" s="2" t="s">
        <v>261</v>
      </c>
      <c r="CS42" s="2" t="s">
        <v>677</v>
      </c>
      <c r="CW42" s="2" t="s">
        <v>684</v>
      </c>
      <c r="DG42" s="2" t="s">
        <v>261</v>
      </c>
      <c r="DH42" s="2" t="s">
        <v>673</v>
      </c>
      <c r="DJ42" s="2" t="s">
        <v>298</v>
      </c>
      <c r="DL42" s="2" t="s">
        <v>348</v>
      </c>
      <c r="DM42" s="2" t="s">
        <v>586</v>
      </c>
      <c r="DN42" s="2" t="s">
        <v>262</v>
      </c>
      <c r="DO42" s="2" t="s">
        <v>527</v>
      </c>
      <c r="DR42" s="2" t="s">
        <v>6491</v>
      </c>
      <c r="DS42" s="2">
        <v>52666164</v>
      </c>
      <c r="DT42" s="2" t="s">
        <v>282</v>
      </c>
      <c r="DU42" s="2" t="s">
        <v>283</v>
      </c>
      <c r="DV42" s="2" t="s">
        <v>6492</v>
      </c>
      <c r="DW42" s="2" t="s">
        <v>5491</v>
      </c>
      <c r="DY42" s="2" t="str">
        <f t="shared" si="0"/>
        <v>KRICHEN_Ahmed</v>
      </c>
      <c r="DZ42" s="2" t="str">
        <f>INDEX('Raw Data'!B:B,MATCH(Tunisia_ESPRIT!$DY42,'Raw Data'!$G:$G,0))</f>
        <v>ESPRIT Engineering</v>
      </c>
      <c r="EA42" s="2" t="str">
        <f>INDEX('Raw Data'!H:H,MATCH(Tunisia_ESPRIT!$DY42,'Raw Data'!$G:$G,0))</f>
        <v>Male</v>
      </c>
      <c r="EB42" s="2" t="str">
        <f>INDEX('Raw Data'!Q:Q,MATCH(Tunisia_ESPRIT!$DY42,'Raw Data'!$G:$G,0))</f>
        <v>ING</v>
      </c>
      <c r="EC42" s="57">
        <f>INDEX('Raw Data'!T:T,MATCH(Tunisia_ESPRIT!$DY42,'Raw Data'!$G:$G,0))/10^3</f>
        <v>30.5</v>
      </c>
      <c r="ED42" s="57">
        <f t="shared" si="1"/>
        <v>0.78688524590163933</v>
      </c>
      <c r="EE42" s="57">
        <f>IFERROR(EC42/(AA42*Analysis!$F$286),"")</f>
        <v>1.2708333333333333</v>
      </c>
      <c r="EF42" s="59">
        <f t="shared" si="2"/>
        <v>1</v>
      </c>
      <c r="EG42" s="59" t="str">
        <f t="shared" si="3"/>
        <v>75-100%</v>
      </c>
      <c r="EH42" s="2" t="s">
        <v>258</v>
      </c>
      <c r="EJ42" s="2" t="str">
        <f>INDEX('Raw Data'!D:D,MATCH(Tunisia_ESPRIT!$DY42,'Raw Data'!$G:$G,0))</f>
        <v>173JMT2098</v>
      </c>
      <c r="EK42"/>
    </row>
    <row r="43" spans="1:141" x14ac:dyDescent="0.3">
      <c r="A43" s="3">
        <v>44352.349062499998</v>
      </c>
      <c r="B43" s="3">
        <v>44352.37872685185</v>
      </c>
      <c r="C43" s="2" t="s">
        <v>94</v>
      </c>
      <c r="D43" s="2" t="s">
        <v>6493</v>
      </c>
      <c r="E43" s="2">
        <v>100</v>
      </c>
      <c r="F43" s="2">
        <v>2563</v>
      </c>
      <c r="G43" s="2" t="b">
        <v>1</v>
      </c>
      <c r="H43" s="3">
        <v>44352.378761574073</v>
      </c>
      <c r="I43" s="2" t="s">
        <v>6494</v>
      </c>
      <c r="J43" s="2" t="s">
        <v>3721</v>
      </c>
      <c r="K43" s="2" t="s">
        <v>393</v>
      </c>
      <c r="L43" s="2" t="s">
        <v>4938</v>
      </c>
      <c r="N43" s="2">
        <v>37.2774047851562</v>
      </c>
      <c r="O43" s="2">
        <v>9.8748931884765607</v>
      </c>
      <c r="P43" s="2" t="s">
        <v>239</v>
      </c>
      <c r="Q43" s="2" t="s">
        <v>240</v>
      </c>
      <c r="R43" s="2" t="s">
        <v>1435</v>
      </c>
      <c r="T43" s="2" t="s">
        <v>6495</v>
      </c>
      <c r="U43" s="2" t="s">
        <v>6496</v>
      </c>
      <c r="V43" s="2" t="s">
        <v>336</v>
      </c>
      <c r="W43" s="2" t="s">
        <v>265</v>
      </c>
      <c r="X43" s="2" t="s">
        <v>717</v>
      </c>
      <c r="Y43" s="2" t="s">
        <v>353</v>
      </c>
      <c r="Z43" s="2" t="s">
        <v>245</v>
      </c>
      <c r="AA43" s="2">
        <v>10</v>
      </c>
      <c r="AB43" s="2" t="s">
        <v>267</v>
      </c>
      <c r="AC43" s="2" t="s">
        <v>1086</v>
      </c>
      <c r="AD43" s="2" t="s">
        <v>424</v>
      </c>
      <c r="AE43" s="2">
        <v>2021</v>
      </c>
      <c r="AF43" s="2" t="s">
        <v>269</v>
      </c>
      <c r="AH43" s="2">
        <v>5</v>
      </c>
      <c r="AI43" s="2">
        <v>2</v>
      </c>
      <c r="AR43" s="2">
        <v>1</v>
      </c>
      <c r="AS43" s="2">
        <v>3</v>
      </c>
      <c r="AT43" s="2" t="s">
        <v>6497</v>
      </c>
      <c r="AV43" s="2">
        <v>3</v>
      </c>
      <c r="BB43" s="2">
        <v>2</v>
      </c>
      <c r="BG43" s="2">
        <v>1</v>
      </c>
      <c r="BK43" s="2">
        <v>3</v>
      </c>
      <c r="BQ43" s="2">
        <v>5</v>
      </c>
      <c r="BV43" s="2">
        <v>4</v>
      </c>
      <c r="BY43" s="2" t="s">
        <v>270</v>
      </c>
      <c r="CA43" s="2">
        <v>5</v>
      </c>
      <c r="CB43" s="2" t="s">
        <v>248</v>
      </c>
      <c r="CC43" s="2">
        <v>8</v>
      </c>
      <c r="CD43" s="2" t="s">
        <v>249</v>
      </c>
      <c r="CE43" s="2">
        <v>4</v>
      </c>
      <c r="CF43" s="2" t="s">
        <v>6498</v>
      </c>
      <c r="CI43" s="2" t="s">
        <v>6499</v>
      </c>
      <c r="CJ43" s="2" t="s">
        <v>6500</v>
      </c>
      <c r="CK43" s="2" t="s">
        <v>6501</v>
      </c>
      <c r="CL43" s="2">
        <v>3</v>
      </c>
      <c r="CM43" s="2">
        <v>2</v>
      </c>
      <c r="CN43" s="2" t="s">
        <v>260</v>
      </c>
      <c r="CO43" s="2" t="s">
        <v>261</v>
      </c>
      <c r="CP43" s="2" t="s">
        <v>681</v>
      </c>
      <c r="CQ43" s="2" t="s">
        <v>6241</v>
      </c>
      <c r="CR43" s="2" t="s">
        <v>6242</v>
      </c>
      <c r="CT43" s="2" t="s">
        <v>6283</v>
      </c>
      <c r="CW43" s="2" t="s">
        <v>684</v>
      </c>
      <c r="CX43" s="2" t="s">
        <v>1015</v>
      </c>
      <c r="DB43" s="2" t="s">
        <v>6209</v>
      </c>
      <c r="DD43" s="2" t="s">
        <v>6229</v>
      </c>
      <c r="DG43" s="2" t="s">
        <v>261</v>
      </c>
      <c r="DH43" s="2" t="s">
        <v>673</v>
      </c>
      <c r="DI43" s="2" t="s">
        <v>1015</v>
      </c>
      <c r="DJ43" s="2" t="s">
        <v>298</v>
      </c>
      <c r="DN43" s="2" t="s">
        <v>262</v>
      </c>
      <c r="DO43" s="2" t="s">
        <v>527</v>
      </c>
      <c r="DR43" s="2" t="s">
        <v>6502</v>
      </c>
      <c r="DS43" s="2">
        <v>53646164</v>
      </c>
      <c r="DT43" s="2" t="s">
        <v>282</v>
      </c>
      <c r="DU43" s="2" t="s">
        <v>258</v>
      </c>
      <c r="DV43" s="2" t="s">
        <v>6503</v>
      </c>
      <c r="DW43" s="2" t="s">
        <v>4938</v>
      </c>
      <c r="DY43" s="2" t="str">
        <f t="shared" si="0"/>
        <v>FELLAH_Khaled</v>
      </c>
      <c r="DZ43" s="2" t="str">
        <f>INDEX('Raw Data'!B:B,MATCH(Tunisia_ESPRIT!$DY43,'Raw Data'!$G:$G,0))</f>
        <v>ESPRIT Engineering</v>
      </c>
      <c r="EA43" s="2" t="str">
        <f>INDEX('Raw Data'!H:H,MATCH(Tunisia_ESPRIT!$DY43,'Raw Data'!$G:$G,0))</f>
        <v>Male</v>
      </c>
      <c r="EB43" s="2" t="str">
        <f>INDEX('Raw Data'!Q:Q,MATCH(Tunisia_ESPRIT!$DY43,'Raw Data'!$G:$G,0))</f>
        <v>ING</v>
      </c>
      <c r="EC43" s="57">
        <f>INDEX('Raw Data'!T:T,MATCH(Tunisia_ESPRIT!$DY43,'Raw Data'!$G:$G,0))/10^3</f>
        <v>30.5</v>
      </c>
      <c r="ED43" s="57">
        <f t="shared" si="1"/>
        <v>0.32786885245901637</v>
      </c>
      <c r="EE43" s="58">
        <f t="shared" ref="EE43:EE48" si="4">IFERROR(EC43/(AA43*0.2),"")</f>
        <v>15.25</v>
      </c>
      <c r="EF43" s="59">
        <f t="shared" si="2"/>
        <v>0.66666666666666663</v>
      </c>
      <c r="EG43" s="59" t="str">
        <f t="shared" si="3"/>
        <v>50-75%</v>
      </c>
      <c r="EH43" s="2" t="s">
        <v>258</v>
      </c>
      <c r="EK43"/>
    </row>
    <row r="44" spans="1:141" x14ac:dyDescent="0.3">
      <c r="A44" s="3">
        <v>44351.522916666669</v>
      </c>
      <c r="B44" s="3">
        <v>44352.498391203706</v>
      </c>
      <c r="C44" s="2" t="s">
        <v>94</v>
      </c>
      <c r="D44" s="2" t="s">
        <v>6504</v>
      </c>
      <c r="E44" s="2">
        <v>100</v>
      </c>
      <c r="F44" s="2">
        <v>84281</v>
      </c>
      <c r="G44" s="2" t="b">
        <v>1</v>
      </c>
      <c r="H44" s="3">
        <v>44352.498414351852</v>
      </c>
      <c r="I44" s="2" t="s">
        <v>6505</v>
      </c>
      <c r="J44" s="2" t="s">
        <v>3840</v>
      </c>
      <c r="K44" s="2" t="s">
        <v>646</v>
      </c>
      <c r="L44" s="2" t="s">
        <v>5102</v>
      </c>
      <c r="N44" s="2">
        <v>36.804901123046797</v>
      </c>
      <c r="O44" s="2">
        <v>10.1777954101562</v>
      </c>
      <c r="P44" s="2" t="s">
        <v>239</v>
      </c>
      <c r="Q44" s="2" t="s">
        <v>240</v>
      </c>
      <c r="R44" s="2" t="s">
        <v>251</v>
      </c>
      <c r="AZ44" s="2">
        <v>2</v>
      </c>
      <c r="BB44" s="2">
        <v>1</v>
      </c>
      <c r="BG44" s="2">
        <v>3</v>
      </c>
      <c r="BO44" s="2">
        <v>6</v>
      </c>
      <c r="BQ44" s="2">
        <v>6</v>
      </c>
      <c r="BV44" s="2">
        <v>4</v>
      </c>
      <c r="CA44" s="2">
        <v>5</v>
      </c>
      <c r="CB44" s="2" t="s">
        <v>248</v>
      </c>
      <c r="CC44" s="2">
        <v>8</v>
      </c>
      <c r="CD44" s="2" t="s">
        <v>279</v>
      </c>
      <c r="CE44" s="2">
        <v>5</v>
      </c>
      <c r="CF44" s="2" t="s">
        <v>6506</v>
      </c>
      <c r="CG44" s="2" t="s">
        <v>6507</v>
      </c>
      <c r="CI44" s="2" t="s">
        <v>6508</v>
      </c>
      <c r="CL44" s="2" t="s">
        <v>284</v>
      </c>
      <c r="CM44" s="2">
        <v>5</v>
      </c>
      <c r="CN44" s="2" t="s">
        <v>256</v>
      </c>
      <c r="CU44" s="2" t="s">
        <v>682</v>
      </c>
      <c r="CY44" s="2" t="s">
        <v>685</v>
      </c>
      <c r="DD44" s="2" t="s">
        <v>6229</v>
      </c>
      <c r="DG44" s="2" t="s">
        <v>257</v>
      </c>
      <c r="DV44" s="2" t="s">
        <v>6509</v>
      </c>
      <c r="DW44" s="2" t="s">
        <v>5102</v>
      </c>
      <c r="DY44" s="2" t="str">
        <f t="shared" si="0"/>
        <v>MRAD_Ayed</v>
      </c>
      <c r="DZ44" s="2" t="str">
        <f>INDEX('Raw Data'!B:B,MATCH(Tunisia_ESPRIT!$DY44,'Raw Data'!$G:$G,0))</f>
        <v>ESPRIT Engineering</v>
      </c>
      <c r="EA44" s="2" t="str">
        <f>INDEX('Raw Data'!H:H,MATCH(Tunisia_ESPRIT!$DY44,'Raw Data'!$G:$G,0))</f>
        <v>Male</v>
      </c>
      <c r="EB44" s="2" t="str">
        <f>INDEX('Raw Data'!Q:Q,MATCH(Tunisia_ESPRIT!$DY44,'Raw Data'!$G:$G,0))</f>
        <v>ING</v>
      </c>
      <c r="EC44" s="57">
        <f>INDEX('Raw Data'!T:T,MATCH(Tunisia_ESPRIT!$DY44,'Raw Data'!$G:$G,0))/10^3</f>
        <v>30.5</v>
      </c>
      <c r="ED44" s="57">
        <f t="shared" si="1"/>
        <v>0</v>
      </c>
      <c r="EE44" s="58" t="str">
        <f t="shared" si="4"/>
        <v/>
      </c>
      <c r="EF44" s="59" t="str">
        <f t="shared" si="2"/>
        <v/>
      </c>
      <c r="EG44" s="59" t="str">
        <f t="shared" si="3"/>
        <v/>
      </c>
      <c r="EH44" s="2" t="s">
        <v>258</v>
      </c>
      <c r="EK44"/>
    </row>
    <row r="45" spans="1:141" x14ac:dyDescent="0.3">
      <c r="A45" s="3">
        <v>44352.519502314812</v>
      </c>
      <c r="B45" s="3">
        <v>44352.524930555555</v>
      </c>
      <c r="C45" s="2" t="s">
        <v>94</v>
      </c>
      <c r="D45" s="2" t="s">
        <v>6510</v>
      </c>
      <c r="E45" s="2">
        <v>100</v>
      </c>
      <c r="F45" s="2">
        <v>468</v>
      </c>
      <c r="G45" s="2" t="b">
        <v>1</v>
      </c>
      <c r="H45" s="3">
        <v>44352.524953703702</v>
      </c>
      <c r="I45" s="2" t="s">
        <v>6511</v>
      </c>
      <c r="J45" s="2" t="s">
        <v>4103</v>
      </c>
      <c r="K45" s="2" t="s">
        <v>899</v>
      </c>
      <c r="L45" s="2" t="s">
        <v>5423</v>
      </c>
      <c r="N45" s="2">
        <v>34.740997314453097</v>
      </c>
      <c r="O45" s="2">
        <v>10.7648010253906</v>
      </c>
      <c r="P45" s="2" t="s">
        <v>239</v>
      </c>
      <c r="Q45" s="2" t="s">
        <v>240</v>
      </c>
      <c r="R45" s="2" t="s">
        <v>380</v>
      </c>
      <c r="T45" s="2" t="s">
        <v>6512</v>
      </c>
      <c r="U45" s="2" t="s">
        <v>6513</v>
      </c>
      <c r="V45" s="135">
        <v>18537</v>
      </c>
      <c r="W45" s="2" t="s">
        <v>265</v>
      </c>
      <c r="X45" s="2" t="s">
        <v>1509</v>
      </c>
      <c r="Y45" s="2" t="s">
        <v>275</v>
      </c>
      <c r="Z45" s="2" t="s">
        <v>245</v>
      </c>
      <c r="AA45" s="2">
        <v>55</v>
      </c>
      <c r="AB45" s="2" t="s">
        <v>6269</v>
      </c>
      <c r="AC45" s="2" t="s">
        <v>6269</v>
      </c>
      <c r="AD45" s="2" t="s">
        <v>418</v>
      </c>
      <c r="AE45" s="2">
        <v>2021</v>
      </c>
      <c r="AF45" s="2" t="s">
        <v>269</v>
      </c>
      <c r="AH45" s="2">
        <v>0</v>
      </c>
      <c r="AV45" s="2">
        <v>2</v>
      </c>
      <c r="BD45" s="2">
        <v>3</v>
      </c>
      <c r="BG45" s="2">
        <v>1</v>
      </c>
      <c r="BK45" s="2">
        <v>4</v>
      </c>
      <c r="BS45" s="2">
        <v>4</v>
      </c>
      <c r="BV45" s="2">
        <v>5</v>
      </c>
      <c r="BY45" s="2" t="s">
        <v>247</v>
      </c>
      <c r="CA45" s="2">
        <v>5</v>
      </c>
      <c r="CB45" s="2" t="s">
        <v>248</v>
      </c>
      <c r="CC45" s="2">
        <v>7</v>
      </c>
      <c r="CD45" s="2" t="s">
        <v>249</v>
      </c>
      <c r="CE45" s="2">
        <v>4</v>
      </c>
      <c r="CF45" s="2" t="s">
        <v>6514</v>
      </c>
      <c r="CG45" s="2" t="s">
        <v>6515</v>
      </c>
      <c r="CI45" s="2" t="s">
        <v>6516</v>
      </c>
      <c r="CL45" s="2">
        <v>2</v>
      </c>
      <c r="CM45" s="2">
        <v>2</v>
      </c>
      <c r="CN45" s="2" t="s">
        <v>256</v>
      </c>
      <c r="CO45" s="2" t="s">
        <v>278</v>
      </c>
      <c r="CS45" s="2" t="s">
        <v>677</v>
      </c>
      <c r="CW45" s="2" t="s">
        <v>684</v>
      </c>
      <c r="DA45" s="2" t="s">
        <v>6218</v>
      </c>
      <c r="DG45" s="2" t="s">
        <v>257</v>
      </c>
      <c r="DW45" s="2" t="s">
        <v>5423</v>
      </c>
      <c r="DY45" s="2" t="str">
        <f t="shared" si="0"/>
        <v>NEFZI_Insaf</v>
      </c>
      <c r="DZ45" s="2" t="str">
        <f>INDEX('Raw Data'!B:B,MATCH(Tunisia_ESPRIT!$DY45,'Raw Data'!$G:$G,0))</f>
        <v>ESPRIT Engineering</v>
      </c>
      <c r="EA45" s="2" t="str">
        <f>INDEX('Raw Data'!H:H,MATCH(Tunisia_ESPRIT!$DY45,'Raw Data'!$G:$G,0))</f>
        <v>Female</v>
      </c>
      <c r="EB45" s="2" t="str">
        <f>INDEX('Raw Data'!Q:Q,MATCH(Tunisia_ESPRIT!$DY45,'Raw Data'!$G:$G,0))</f>
        <v>ING</v>
      </c>
      <c r="EC45" s="57">
        <f>INDEX('Raw Data'!T:T,MATCH(Tunisia_ESPRIT!$DY45,'Raw Data'!$G:$G,0))/10^3</f>
        <v>30.5</v>
      </c>
      <c r="ED45" s="57">
        <f t="shared" si="1"/>
        <v>1.8032786885245902</v>
      </c>
      <c r="EE45" s="58">
        <f t="shared" si="4"/>
        <v>2.7727272727272729</v>
      </c>
      <c r="EF45" s="59">
        <f t="shared" si="2"/>
        <v>1</v>
      </c>
      <c r="EG45" s="59" t="str">
        <f t="shared" si="3"/>
        <v>75-100%</v>
      </c>
      <c r="EH45" s="2" t="s">
        <v>258</v>
      </c>
      <c r="EK45"/>
    </row>
    <row r="46" spans="1:141" x14ac:dyDescent="0.3">
      <c r="A46" s="3">
        <v>44353.391157407408</v>
      </c>
      <c r="B46" s="3">
        <v>44353.399895833332</v>
      </c>
      <c r="C46" s="2" t="s">
        <v>94</v>
      </c>
      <c r="D46" s="2" t="s">
        <v>6517</v>
      </c>
      <c r="E46" s="2">
        <v>100</v>
      </c>
      <c r="F46" s="2">
        <v>754</v>
      </c>
      <c r="G46" s="2" t="b">
        <v>1</v>
      </c>
      <c r="H46" s="3">
        <v>44353.399918981479</v>
      </c>
      <c r="I46" s="2" t="s">
        <v>6518</v>
      </c>
      <c r="J46" s="2" t="s">
        <v>4134</v>
      </c>
      <c r="K46" s="2" t="s">
        <v>4276</v>
      </c>
      <c r="L46" s="2" t="s">
        <v>5700</v>
      </c>
      <c r="N46" s="2">
        <v>34.473907470703097</v>
      </c>
      <c r="O46" s="2">
        <v>9.4613037109375</v>
      </c>
      <c r="P46" s="2" t="s">
        <v>239</v>
      </c>
      <c r="Q46" s="2" t="s">
        <v>250</v>
      </c>
      <c r="R46" s="2" t="s">
        <v>286</v>
      </c>
      <c r="T46" s="2" t="s">
        <v>6519</v>
      </c>
      <c r="U46" s="2" t="s">
        <v>6520</v>
      </c>
      <c r="V46" s="135">
        <v>18537</v>
      </c>
      <c r="W46" s="2" t="s">
        <v>243</v>
      </c>
      <c r="X46" s="2" t="s">
        <v>1509</v>
      </c>
      <c r="Y46" s="2" t="s">
        <v>313</v>
      </c>
      <c r="Z46" s="2" t="s">
        <v>245</v>
      </c>
      <c r="AA46" s="2">
        <v>21</v>
      </c>
      <c r="AB46" s="2" t="s">
        <v>267</v>
      </c>
      <c r="AC46" s="2" t="s">
        <v>258</v>
      </c>
      <c r="AD46" s="2" t="s">
        <v>372</v>
      </c>
      <c r="AE46" s="2">
        <v>2018</v>
      </c>
      <c r="AF46" s="2" t="s">
        <v>439</v>
      </c>
      <c r="AH46" s="2">
        <v>0</v>
      </c>
      <c r="AZ46" s="2">
        <v>2</v>
      </c>
      <c r="BB46" s="2">
        <v>1</v>
      </c>
      <c r="BD46" s="2">
        <v>3</v>
      </c>
      <c r="BO46" s="2">
        <v>7</v>
      </c>
      <c r="BQ46" s="2">
        <v>6</v>
      </c>
      <c r="BS46" s="2">
        <v>4</v>
      </c>
      <c r="BY46" s="2" t="s">
        <v>247</v>
      </c>
      <c r="CA46" s="2">
        <v>5</v>
      </c>
      <c r="CB46" s="2" t="s">
        <v>254</v>
      </c>
      <c r="CC46" s="2">
        <v>5</v>
      </c>
      <c r="CD46" s="2" t="s">
        <v>249</v>
      </c>
      <c r="CE46" s="2">
        <v>4</v>
      </c>
      <c r="CF46" s="2" t="s">
        <v>6199</v>
      </c>
      <c r="CI46" s="2" t="s">
        <v>6521</v>
      </c>
      <c r="CJ46" s="2" t="s">
        <v>6522</v>
      </c>
      <c r="CL46" s="2">
        <v>3</v>
      </c>
      <c r="CM46" s="2">
        <v>0</v>
      </c>
      <c r="CN46" s="2" t="s">
        <v>281</v>
      </c>
      <c r="CO46" s="2" t="s">
        <v>278</v>
      </c>
      <c r="DB46" s="2" t="s">
        <v>6209</v>
      </c>
      <c r="DG46" s="2" t="s">
        <v>257</v>
      </c>
      <c r="DW46" s="2" t="s">
        <v>5700</v>
      </c>
      <c r="DY46" s="2" t="str">
        <f t="shared" si="0"/>
        <v>BANBIA_Nour El Houda</v>
      </c>
      <c r="DZ46" s="2" t="str">
        <f>INDEX('Raw Data'!B:B,MATCH(Tunisia_ESPRIT!$DY46,'Raw Data'!$G:$G,0))</f>
        <v>ESPRIT Engineering</v>
      </c>
      <c r="EA46" s="2" t="str">
        <f>INDEX('Raw Data'!H:H,MATCH(Tunisia_ESPRIT!$DY46,'Raw Data'!$G:$G,0))</f>
        <v>Female</v>
      </c>
      <c r="EB46" s="2" t="str">
        <f>INDEX('Raw Data'!Q:Q,MATCH(Tunisia_ESPRIT!$DY46,'Raw Data'!$G:$G,0))</f>
        <v>ING</v>
      </c>
      <c r="EC46" s="57">
        <f>INDEX('Raw Data'!T:T,MATCH(Tunisia_ESPRIT!$DY46,'Raw Data'!$G:$G,0))/10^3</f>
        <v>30.5</v>
      </c>
      <c r="ED46" s="57">
        <f t="shared" si="1"/>
        <v>0.68852459016393441</v>
      </c>
      <c r="EE46" s="58">
        <f t="shared" si="4"/>
        <v>7.2619047619047619</v>
      </c>
      <c r="EF46" s="59">
        <f t="shared" si="2"/>
        <v>0</v>
      </c>
      <c r="EG46" s="59">
        <f t="shared" si="3"/>
        <v>0</v>
      </c>
      <c r="EH46" s="2" t="s">
        <v>258</v>
      </c>
      <c r="EK46"/>
    </row>
    <row r="47" spans="1:141" x14ac:dyDescent="0.3">
      <c r="A47" s="3">
        <v>44352.581087962964</v>
      </c>
      <c r="B47" s="3">
        <v>44354.081828703704</v>
      </c>
      <c r="C47" s="2" t="s">
        <v>94</v>
      </c>
      <c r="D47" s="2" t="s">
        <v>6523</v>
      </c>
      <c r="E47" s="2">
        <v>100</v>
      </c>
      <c r="F47" s="2">
        <v>129663</v>
      </c>
      <c r="G47" s="2" t="b">
        <v>1</v>
      </c>
      <c r="H47" s="3">
        <v>44354.081828703704</v>
      </c>
      <c r="I47" s="2" t="s">
        <v>6524</v>
      </c>
      <c r="J47" s="2" t="s">
        <v>3195</v>
      </c>
      <c r="K47" s="2" t="s">
        <v>6525</v>
      </c>
      <c r="L47" s="2" t="s">
        <v>5628</v>
      </c>
      <c r="N47" s="2">
        <v>34.473907470703097</v>
      </c>
      <c r="O47" s="2">
        <v>9.4613037109375</v>
      </c>
      <c r="P47" s="2" t="s">
        <v>239</v>
      </c>
      <c r="Q47" s="2" t="s">
        <v>240</v>
      </c>
      <c r="R47" s="2" t="s">
        <v>1435</v>
      </c>
      <c r="T47" s="2" t="s">
        <v>6526</v>
      </c>
      <c r="U47" s="2" t="s">
        <v>6527</v>
      </c>
      <c r="V47" s="135">
        <v>18537</v>
      </c>
      <c r="W47" s="2" t="s">
        <v>243</v>
      </c>
      <c r="X47" s="2" t="s">
        <v>708</v>
      </c>
      <c r="Y47" s="2" t="s">
        <v>582</v>
      </c>
      <c r="Z47" s="2" t="s">
        <v>245</v>
      </c>
      <c r="AA47" s="2">
        <v>9</v>
      </c>
      <c r="AB47" s="2" t="s">
        <v>267</v>
      </c>
      <c r="AC47" s="2" t="s">
        <v>258</v>
      </c>
      <c r="AD47" s="2" t="s">
        <v>268</v>
      </c>
      <c r="AE47" s="2">
        <v>2020</v>
      </c>
      <c r="AF47" s="2" t="s">
        <v>269</v>
      </c>
      <c r="AH47" s="2">
        <v>1</v>
      </c>
      <c r="AU47" s="2">
        <v>1</v>
      </c>
      <c r="AV47" s="2">
        <v>3</v>
      </c>
      <c r="AW47" s="2">
        <v>2</v>
      </c>
      <c r="BJ47" s="2">
        <v>5</v>
      </c>
      <c r="BK47" s="2">
        <v>5</v>
      </c>
      <c r="BL47" s="2">
        <v>2</v>
      </c>
      <c r="BY47" s="2" t="s">
        <v>247</v>
      </c>
      <c r="BZ47" s="2" t="s">
        <v>530</v>
      </c>
      <c r="CA47" s="2">
        <v>4</v>
      </c>
      <c r="CB47" s="2" t="s">
        <v>248</v>
      </c>
      <c r="CC47" s="2">
        <v>7</v>
      </c>
      <c r="CD47" s="2" t="s">
        <v>253</v>
      </c>
      <c r="CE47" s="2">
        <v>5</v>
      </c>
      <c r="CF47" s="2" t="s">
        <v>6528</v>
      </c>
      <c r="CI47" s="2" t="s">
        <v>6529</v>
      </c>
      <c r="CJ47" s="2" t="s">
        <v>6530</v>
      </c>
      <c r="CL47" s="2">
        <v>3</v>
      </c>
      <c r="CM47" s="2">
        <v>3</v>
      </c>
      <c r="CN47" s="2" t="s">
        <v>260</v>
      </c>
      <c r="CO47" s="2" t="s">
        <v>261</v>
      </c>
      <c r="CQ47" s="2" t="s">
        <v>6241</v>
      </c>
      <c r="DG47" s="2" t="s">
        <v>257</v>
      </c>
      <c r="DW47" s="2" t="s">
        <v>5628</v>
      </c>
      <c r="DY47" s="2" t="str">
        <f t="shared" si="0"/>
        <v>DHIBI_Ismail</v>
      </c>
      <c r="DZ47" s="2" t="str">
        <f>INDEX('Raw Data'!B:B,MATCH(Tunisia_ESPRIT!$DY47,'Raw Data'!$G:$G,0))</f>
        <v>ESPRIT Engineering</v>
      </c>
      <c r="EA47" s="2" t="str">
        <f>INDEX('Raw Data'!H:H,MATCH(Tunisia_ESPRIT!$DY47,'Raw Data'!$G:$G,0))</f>
        <v>Male</v>
      </c>
      <c r="EB47" s="2" t="str">
        <f>INDEX('Raw Data'!Q:Q,MATCH(Tunisia_ESPRIT!$DY47,'Raw Data'!$G:$G,0))</f>
        <v>ING</v>
      </c>
      <c r="EC47" s="57">
        <f>INDEX('Raw Data'!T:T,MATCH(Tunisia_ESPRIT!$DY47,'Raw Data'!$G:$G,0))/10^3</f>
        <v>30.5</v>
      </c>
      <c r="ED47" s="57">
        <f t="shared" si="1"/>
        <v>0.29508196721311475</v>
      </c>
      <c r="EE47" s="58">
        <f t="shared" si="4"/>
        <v>16.944444444444443</v>
      </c>
      <c r="EF47" s="59">
        <f t="shared" si="2"/>
        <v>1</v>
      </c>
      <c r="EG47" s="59" t="str">
        <f t="shared" si="3"/>
        <v>75-100%</v>
      </c>
      <c r="EH47" s="2" t="s">
        <v>258</v>
      </c>
      <c r="EK47"/>
    </row>
    <row r="48" spans="1:141" x14ac:dyDescent="0.3">
      <c r="A48" s="3">
        <v>44354.150995370372</v>
      </c>
      <c r="B48" s="3">
        <v>44354.166307870371</v>
      </c>
      <c r="C48" s="2" t="s">
        <v>94</v>
      </c>
      <c r="D48" s="2" t="s">
        <v>6531</v>
      </c>
      <c r="E48" s="2">
        <v>100</v>
      </c>
      <c r="F48" s="2">
        <v>1322</v>
      </c>
      <c r="G48" s="2" t="b">
        <v>1</v>
      </c>
      <c r="H48" s="3">
        <v>44354.166319444441</v>
      </c>
      <c r="I48" s="2" t="s">
        <v>6532</v>
      </c>
      <c r="J48" s="2" t="s">
        <v>6533</v>
      </c>
      <c r="K48" s="2" t="s">
        <v>850</v>
      </c>
      <c r="L48" s="2" t="s">
        <v>5684</v>
      </c>
      <c r="N48" s="2">
        <v>34.473907470703097</v>
      </c>
      <c r="O48" s="2">
        <v>9.4613037109375</v>
      </c>
      <c r="P48" s="2" t="s">
        <v>239</v>
      </c>
      <c r="Q48" s="2" t="s">
        <v>240</v>
      </c>
      <c r="R48" s="2" t="s">
        <v>286</v>
      </c>
      <c r="T48" s="2" t="s">
        <v>6534</v>
      </c>
      <c r="U48" s="2" t="s">
        <v>6535</v>
      </c>
      <c r="V48" s="135">
        <v>18537</v>
      </c>
      <c r="W48" s="2" t="s">
        <v>243</v>
      </c>
      <c r="X48" s="2" t="s">
        <v>1509</v>
      </c>
      <c r="Y48" s="2" t="s">
        <v>594</v>
      </c>
      <c r="Z48" s="2" t="s">
        <v>328</v>
      </c>
      <c r="AA48" s="2">
        <v>33</v>
      </c>
      <c r="AB48" s="2" t="s">
        <v>267</v>
      </c>
      <c r="AC48" s="2" t="s">
        <v>283</v>
      </c>
      <c r="AD48" s="2" t="s">
        <v>321</v>
      </c>
      <c r="AE48" s="2">
        <v>2016</v>
      </c>
      <c r="AF48" s="2" t="s">
        <v>338</v>
      </c>
      <c r="AH48" s="2">
        <v>2</v>
      </c>
      <c r="AI48" s="2">
        <v>2</v>
      </c>
      <c r="AJ48" s="2">
        <v>3</v>
      </c>
      <c r="AR48" s="2">
        <v>1</v>
      </c>
      <c r="AV48" s="2">
        <v>3</v>
      </c>
      <c r="BF48" s="2">
        <v>2</v>
      </c>
      <c r="BG48" s="2">
        <v>1</v>
      </c>
      <c r="BK48" s="2">
        <v>5</v>
      </c>
      <c r="BU48" s="2">
        <v>5</v>
      </c>
      <c r="BV48" s="2">
        <v>4</v>
      </c>
      <c r="BY48" s="2" t="s">
        <v>247</v>
      </c>
      <c r="CA48" s="2">
        <v>5</v>
      </c>
      <c r="CB48" s="2" t="s">
        <v>248</v>
      </c>
      <c r="CC48" s="2">
        <v>7</v>
      </c>
      <c r="CD48" s="2" t="s">
        <v>249</v>
      </c>
      <c r="CE48" s="2">
        <v>5</v>
      </c>
      <c r="CF48" s="2" t="s">
        <v>6536</v>
      </c>
      <c r="CG48" s="2" t="s">
        <v>6537</v>
      </c>
      <c r="CI48" s="2" t="s">
        <v>6538</v>
      </c>
      <c r="CJ48" s="2" t="s">
        <v>6539</v>
      </c>
      <c r="CL48" s="2">
        <v>1</v>
      </c>
      <c r="CM48" s="2">
        <v>1</v>
      </c>
      <c r="CN48" s="2" t="s">
        <v>256</v>
      </c>
      <c r="CO48" s="2" t="s">
        <v>278</v>
      </c>
      <c r="CP48" s="2" t="s">
        <v>681</v>
      </c>
      <c r="DG48" s="2" t="s">
        <v>261</v>
      </c>
      <c r="DJ48" s="2" t="s">
        <v>298</v>
      </c>
      <c r="DR48" s="2" t="s">
        <v>6540</v>
      </c>
      <c r="DS48" s="2">
        <v>22954710</v>
      </c>
      <c r="DT48" s="2" t="s">
        <v>282</v>
      </c>
      <c r="DU48" s="2" t="s">
        <v>283</v>
      </c>
      <c r="DW48" s="2" t="s">
        <v>5684</v>
      </c>
      <c r="DY48" s="2" t="str">
        <f t="shared" si="0"/>
        <v>BEN SALHA_Haykel</v>
      </c>
      <c r="DZ48" s="2" t="str">
        <f>INDEX('Raw Data'!B:B,MATCH(Tunisia_ESPRIT!$DY48,'Raw Data'!$G:$G,0))</f>
        <v>ESPRIT Engineering</v>
      </c>
      <c r="EA48" s="2" t="str">
        <f>INDEX('Raw Data'!H:H,MATCH(Tunisia_ESPRIT!$DY48,'Raw Data'!$G:$G,0))</f>
        <v>Male</v>
      </c>
      <c r="EB48" s="2" t="str">
        <f>INDEX('Raw Data'!Q:Q,MATCH(Tunisia_ESPRIT!$DY48,'Raw Data'!$G:$G,0))</f>
        <v>ING</v>
      </c>
      <c r="EC48" s="57">
        <f>INDEX('Raw Data'!T:T,MATCH(Tunisia_ESPRIT!$DY48,'Raw Data'!$G:$G,0))/10^3</f>
        <v>30.5</v>
      </c>
      <c r="ED48" s="57">
        <f t="shared" si="1"/>
        <v>1.0819672131147542</v>
      </c>
      <c r="EE48" s="58">
        <f t="shared" si="4"/>
        <v>4.6212121212121211</v>
      </c>
      <c r="EF48" s="59">
        <f t="shared" si="2"/>
        <v>1</v>
      </c>
      <c r="EG48" s="59" t="str">
        <f t="shared" si="3"/>
        <v>75-100%</v>
      </c>
      <c r="EH48" s="2" t="s">
        <v>258</v>
      </c>
      <c r="EK48"/>
    </row>
    <row r="49" spans="1:141" x14ac:dyDescent="0.3">
      <c r="A49" s="3">
        <v>44354.170069444444</v>
      </c>
      <c r="B49" s="3">
        <v>44354.178194444445</v>
      </c>
      <c r="C49" s="2" t="s">
        <v>94</v>
      </c>
      <c r="D49" s="2" t="s">
        <v>6541</v>
      </c>
      <c r="E49" s="2">
        <v>100</v>
      </c>
      <c r="F49" s="2">
        <v>702</v>
      </c>
      <c r="G49" s="2" t="b">
        <v>1</v>
      </c>
      <c r="H49" s="3">
        <v>44354.178217592591</v>
      </c>
      <c r="I49" s="2" t="s">
        <v>6542</v>
      </c>
      <c r="J49" s="2" t="s">
        <v>3912</v>
      </c>
      <c r="K49" s="2" t="s">
        <v>3911</v>
      </c>
      <c r="L49" s="2" t="s">
        <v>5183</v>
      </c>
      <c r="N49" s="2">
        <v>48.832305908203097</v>
      </c>
      <c r="O49" s="2">
        <v>2.4075012207031201</v>
      </c>
      <c r="P49" s="2" t="s">
        <v>239</v>
      </c>
      <c r="Q49" s="2" t="s">
        <v>240</v>
      </c>
      <c r="R49" s="2" t="s">
        <v>395</v>
      </c>
      <c r="AH49" s="2">
        <v>2</v>
      </c>
      <c r="AI49" s="2">
        <v>3</v>
      </c>
      <c r="AL49" s="2">
        <v>2</v>
      </c>
      <c r="AR49" s="2">
        <v>1</v>
      </c>
      <c r="AV49" s="2">
        <v>2</v>
      </c>
      <c r="BA49" s="2">
        <v>3</v>
      </c>
      <c r="BG49" s="2">
        <v>1</v>
      </c>
      <c r="BK49" s="2">
        <v>3</v>
      </c>
      <c r="BP49" s="2">
        <v>5</v>
      </c>
      <c r="BV49" s="2">
        <v>7</v>
      </c>
      <c r="BY49" s="2" t="s">
        <v>247</v>
      </c>
      <c r="CA49" s="2">
        <v>5</v>
      </c>
      <c r="CB49" s="2" t="s">
        <v>248</v>
      </c>
      <c r="CC49" s="2">
        <v>8</v>
      </c>
      <c r="CD49" s="2" t="s">
        <v>249</v>
      </c>
      <c r="CE49" s="2">
        <v>6</v>
      </c>
      <c r="CF49" s="2" t="s">
        <v>6543</v>
      </c>
      <c r="CG49" s="2" t="s">
        <v>6544</v>
      </c>
      <c r="CH49" s="2" t="s">
        <v>6545</v>
      </c>
      <c r="CI49" s="2" t="s">
        <v>6546</v>
      </c>
      <c r="CL49" s="2">
        <v>4</v>
      </c>
      <c r="CM49" s="2">
        <v>4</v>
      </c>
      <c r="CN49" s="2" t="s">
        <v>256</v>
      </c>
      <c r="CY49" s="2" t="s">
        <v>685</v>
      </c>
      <c r="DG49" s="2" t="s">
        <v>261</v>
      </c>
      <c r="DH49" s="2" t="s">
        <v>673</v>
      </c>
      <c r="DR49" s="2" t="s">
        <v>6547</v>
      </c>
      <c r="DS49" s="2">
        <v>626308830</v>
      </c>
      <c r="DT49" s="2" t="s">
        <v>384</v>
      </c>
      <c r="DU49" s="2" t="s">
        <v>6548</v>
      </c>
      <c r="DW49" s="2" t="s">
        <v>5183</v>
      </c>
      <c r="DY49" s="2" t="str">
        <f t="shared" si="0"/>
        <v>HASSAN_Arbi</v>
      </c>
      <c r="DZ49" s="2" t="str">
        <f>INDEX('Raw Data'!B:B,MATCH(Tunisia_ESPRIT!$DY49,'Raw Data'!$G:$G,0))</f>
        <v>ESPRIT Engineering</v>
      </c>
      <c r="EA49" s="2" t="str">
        <f>INDEX('Raw Data'!H:H,MATCH(Tunisia_ESPRIT!$DY49,'Raw Data'!$G:$G,0))</f>
        <v>Male</v>
      </c>
      <c r="EB49" s="2" t="str">
        <f>INDEX('Raw Data'!Q:Q,MATCH(Tunisia_ESPRIT!$DY49,'Raw Data'!$G:$G,0))</f>
        <v>ING</v>
      </c>
      <c r="EC49" s="57">
        <f>INDEX('Raw Data'!T:T,MATCH(Tunisia_ESPRIT!$DY49,'Raw Data'!$G:$G,0))/10^3</f>
        <v>30.5</v>
      </c>
      <c r="ED49" s="57">
        <f t="shared" si="1"/>
        <v>0</v>
      </c>
      <c r="EE49" s="57" t="str">
        <f>IFERROR(EC49/(AA49*Analysis!$F$286),"")</f>
        <v/>
      </c>
      <c r="EF49" s="59">
        <f t="shared" si="2"/>
        <v>1</v>
      </c>
      <c r="EG49" s="59" t="str">
        <f t="shared" si="3"/>
        <v>75-100%</v>
      </c>
      <c r="EH49" s="2" t="s">
        <v>258</v>
      </c>
      <c r="EJ49" s="2" t="str">
        <f>INDEX('Raw Data'!D:D,MATCH(Tunisia_ESPRIT!$DY49,'Raw Data'!$G:$G,0))</f>
        <v>173JMT1934</v>
      </c>
      <c r="EK49"/>
    </row>
    <row r="50" spans="1:141" x14ac:dyDescent="0.3">
      <c r="A50" s="3">
        <v>44352.019780092596</v>
      </c>
      <c r="B50" s="3">
        <v>44354.289571759262</v>
      </c>
      <c r="C50" s="2" t="s">
        <v>94</v>
      </c>
      <c r="D50" s="2" t="s">
        <v>6549</v>
      </c>
      <c r="E50" s="2">
        <v>100</v>
      </c>
      <c r="F50" s="2">
        <v>196109</v>
      </c>
      <c r="G50" s="2" t="b">
        <v>1</v>
      </c>
      <c r="H50" s="3">
        <v>44354.289571759262</v>
      </c>
      <c r="I50" s="2" t="s">
        <v>6550</v>
      </c>
      <c r="J50" s="2" t="s">
        <v>3271</v>
      </c>
      <c r="K50" s="2" t="s">
        <v>4140</v>
      </c>
      <c r="L50" s="2" t="s">
        <v>5467</v>
      </c>
      <c r="N50" s="2">
        <v>34.473907470703097</v>
      </c>
      <c r="O50" s="2">
        <v>9.4613037109375</v>
      </c>
      <c r="P50" s="2" t="s">
        <v>239</v>
      </c>
      <c r="Q50" s="2" t="s">
        <v>240</v>
      </c>
      <c r="R50" s="2" t="s">
        <v>251</v>
      </c>
      <c r="AU50" s="2">
        <v>3</v>
      </c>
      <c r="AV50" s="2">
        <v>1</v>
      </c>
      <c r="BG50" s="2">
        <v>2</v>
      </c>
      <c r="BJ50" s="2">
        <v>5</v>
      </c>
      <c r="BK50" s="2">
        <v>1</v>
      </c>
      <c r="BV50" s="2">
        <v>5</v>
      </c>
      <c r="CA50" s="2">
        <v>5</v>
      </c>
      <c r="CB50" s="2" t="s">
        <v>254</v>
      </c>
      <c r="CC50" s="2">
        <v>6</v>
      </c>
      <c r="CD50" s="2" t="s">
        <v>249</v>
      </c>
      <c r="CE50" s="2">
        <v>5</v>
      </c>
      <c r="CF50" s="2" t="s">
        <v>6551</v>
      </c>
      <c r="CI50" s="2" t="s">
        <v>376</v>
      </c>
      <c r="CL50" s="2">
        <v>3</v>
      </c>
      <c r="CM50" s="2">
        <v>1</v>
      </c>
      <c r="CN50" s="2" t="s">
        <v>281</v>
      </c>
      <c r="CQ50" s="2" t="s">
        <v>6241</v>
      </c>
      <c r="CW50" s="2" t="s">
        <v>684</v>
      </c>
      <c r="DD50" s="2" t="s">
        <v>6229</v>
      </c>
      <c r="DG50" s="2" t="s">
        <v>261</v>
      </c>
      <c r="DJ50" s="2" t="s">
        <v>298</v>
      </c>
      <c r="DL50" s="2" t="s">
        <v>348</v>
      </c>
      <c r="DN50" s="2" t="s">
        <v>262</v>
      </c>
      <c r="DR50" s="2" t="s">
        <v>6552</v>
      </c>
      <c r="DW50" s="2" t="s">
        <v>5467</v>
      </c>
      <c r="DY50" s="2" t="str">
        <f t="shared" si="0"/>
        <v>SARDOUK_Chahnez</v>
      </c>
      <c r="DZ50" s="2" t="str">
        <f>INDEX('Raw Data'!B:B,MATCH(Tunisia_ESPRIT!$DY50,'Raw Data'!$G:$G,0))</f>
        <v>ESPRIT Engineering</v>
      </c>
      <c r="EA50" s="2" t="str">
        <f>INDEX('Raw Data'!H:H,MATCH(Tunisia_ESPRIT!$DY50,'Raw Data'!$G:$G,0))</f>
        <v>Female</v>
      </c>
      <c r="EB50" s="2" t="str">
        <f>INDEX('Raw Data'!Q:Q,MATCH(Tunisia_ESPRIT!$DY50,'Raw Data'!$G:$G,0))</f>
        <v>ING</v>
      </c>
      <c r="EC50" s="57">
        <f>INDEX('Raw Data'!T:T,MATCH(Tunisia_ESPRIT!$DY50,'Raw Data'!$G:$G,0))/10^3</f>
        <v>30.5</v>
      </c>
      <c r="ED50" s="57">
        <f t="shared" si="1"/>
        <v>0</v>
      </c>
      <c r="EE50" s="58" t="str">
        <f>IFERROR(EC50/(AA50*0.2),"")</f>
        <v/>
      </c>
      <c r="EF50" s="59">
        <f t="shared" si="2"/>
        <v>0.33333333333333331</v>
      </c>
      <c r="EG50" s="59" t="str">
        <f t="shared" si="3"/>
        <v>25-50%</v>
      </c>
      <c r="EH50" s="2" t="s">
        <v>258</v>
      </c>
      <c r="EK50"/>
    </row>
    <row r="51" spans="1:141" x14ac:dyDescent="0.3">
      <c r="A51" s="3">
        <v>44354.29278935185</v>
      </c>
      <c r="B51" s="3">
        <v>44354.303819444445</v>
      </c>
      <c r="C51" s="2" t="s">
        <v>94</v>
      </c>
      <c r="D51" s="2" t="s">
        <v>6553</v>
      </c>
      <c r="E51" s="2">
        <v>100</v>
      </c>
      <c r="F51" s="2">
        <v>952</v>
      </c>
      <c r="G51" s="2" t="b">
        <v>1</v>
      </c>
      <c r="H51" s="3">
        <v>44354.303842592592</v>
      </c>
      <c r="I51" s="2" t="s">
        <v>6554</v>
      </c>
      <c r="J51" s="2" t="s">
        <v>3401</v>
      </c>
      <c r="K51" s="2" t="s">
        <v>1361</v>
      </c>
      <c r="L51" s="2" t="s">
        <v>4655</v>
      </c>
      <c r="N51" s="2">
        <v>34.473907470703097</v>
      </c>
      <c r="O51" s="2">
        <v>9.4613037109375</v>
      </c>
      <c r="P51" s="2" t="s">
        <v>239</v>
      </c>
      <c r="Q51" s="2" t="s">
        <v>240</v>
      </c>
      <c r="R51" s="2" t="s">
        <v>286</v>
      </c>
      <c r="T51" s="2" t="s">
        <v>6555</v>
      </c>
      <c r="U51" s="2" t="s">
        <v>6556</v>
      </c>
      <c r="V51" s="2" t="s">
        <v>430</v>
      </c>
      <c r="W51" s="2" t="s">
        <v>265</v>
      </c>
      <c r="X51" s="2" t="s">
        <v>453</v>
      </c>
      <c r="Y51" s="2" t="s">
        <v>275</v>
      </c>
      <c r="Z51" s="2" t="s">
        <v>245</v>
      </c>
      <c r="AA51" s="2">
        <v>9</v>
      </c>
      <c r="AB51" s="2" t="s">
        <v>267</v>
      </c>
      <c r="AC51" s="2" t="s">
        <v>300</v>
      </c>
      <c r="AD51" s="2" t="s">
        <v>372</v>
      </c>
      <c r="AE51" s="2">
        <v>2021</v>
      </c>
      <c r="AF51" s="2" t="s">
        <v>325</v>
      </c>
      <c r="AH51" s="2">
        <v>1</v>
      </c>
      <c r="BD51" s="2">
        <v>2</v>
      </c>
      <c r="BF51" s="2">
        <v>3</v>
      </c>
      <c r="BG51" s="2">
        <v>1</v>
      </c>
      <c r="BS51" s="2">
        <v>3</v>
      </c>
      <c r="BU51" s="2">
        <v>4</v>
      </c>
      <c r="BV51" s="2">
        <v>5</v>
      </c>
      <c r="BY51" s="2" t="s">
        <v>247</v>
      </c>
      <c r="CA51" s="2">
        <v>4</v>
      </c>
      <c r="CB51" s="2" t="s">
        <v>254</v>
      </c>
      <c r="CC51" s="2">
        <v>6</v>
      </c>
      <c r="CD51" s="2" t="s">
        <v>249</v>
      </c>
      <c r="CE51" s="2">
        <v>2</v>
      </c>
      <c r="CF51" s="2" t="s">
        <v>6557</v>
      </c>
      <c r="CG51" s="2" t="s">
        <v>6558</v>
      </c>
      <c r="CH51" s="2" t="s">
        <v>6559</v>
      </c>
      <c r="CI51" s="2" t="s">
        <v>6560</v>
      </c>
      <c r="CL51" s="2">
        <v>5</v>
      </c>
      <c r="CM51" s="2">
        <v>3</v>
      </c>
      <c r="CN51" s="2" t="s">
        <v>256</v>
      </c>
      <c r="CO51" s="2" t="s">
        <v>261</v>
      </c>
      <c r="DB51" s="2" t="s">
        <v>6209</v>
      </c>
      <c r="DG51" s="2" t="s">
        <v>261</v>
      </c>
      <c r="DI51" s="2" t="s">
        <v>1015</v>
      </c>
      <c r="DJ51" s="2" t="s">
        <v>298</v>
      </c>
      <c r="DK51" s="2" t="s">
        <v>508</v>
      </c>
      <c r="DW51" s="2" t="s">
        <v>4655</v>
      </c>
      <c r="DY51" s="2" t="str">
        <f t="shared" si="0"/>
        <v>TEMANI_Mohamed Ali</v>
      </c>
      <c r="DZ51" s="2" t="str">
        <f>INDEX('Raw Data'!B:B,MATCH(Tunisia_ESPRIT!$DY51,'Raw Data'!$G:$G,0))</f>
        <v>ESPRIT Engineering</v>
      </c>
      <c r="EA51" s="2" t="str">
        <f>INDEX('Raw Data'!H:H,MATCH(Tunisia_ESPRIT!$DY51,'Raw Data'!$G:$G,0))</f>
        <v>Male</v>
      </c>
      <c r="EB51" s="2" t="str">
        <f>INDEX('Raw Data'!Q:Q,MATCH(Tunisia_ESPRIT!$DY51,'Raw Data'!$G:$G,0))</f>
        <v>ING</v>
      </c>
      <c r="EC51" s="57">
        <f>INDEX('Raw Data'!T:T,MATCH(Tunisia_ESPRIT!$DY51,'Raw Data'!$G:$G,0))/10^3</f>
        <v>30.5</v>
      </c>
      <c r="ED51" s="57">
        <f t="shared" si="1"/>
        <v>0.29508196721311475</v>
      </c>
      <c r="EE51" s="57">
        <f>IFERROR(EC51/(AA51*Analysis!$F$286),"")</f>
        <v>3.3888888888888888</v>
      </c>
      <c r="EF51" s="59">
        <f t="shared" si="2"/>
        <v>0.6</v>
      </c>
      <c r="EG51" s="59" t="str">
        <f t="shared" si="3"/>
        <v>50-75%</v>
      </c>
      <c r="EH51" s="2" t="s">
        <v>258</v>
      </c>
      <c r="EJ51" s="2" t="str">
        <f>INDEX('Raw Data'!D:D,MATCH(Tunisia_ESPRIT!$DY51,'Raw Data'!$G:$G,0))</f>
        <v>151JMT0075</v>
      </c>
      <c r="EK51"/>
    </row>
    <row r="52" spans="1:141" x14ac:dyDescent="0.3">
      <c r="A52" s="3">
        <v>44354.426828703705</v>
      </c>
      <c r="B52" s="3">
        <v>44354.435995370368</v>
      </c>
      <c r="C52" s="2" t="s">
        <v>94</v>
      </c>
      <c r="D52" s="2" t="s">
        <v>6561</v>
      </c>
      <c r="E52" s="2">
        <v>100</v>
      </c>
      <c r="F52" s="2">
        <v>791</v>
      </c>
      <c r="G52" s="2" t="b">
        <v>1</v>
      </c>
      <c r="H52" s="3">
        <v>44354.435995370368</v>
      </c>
      <c r="I52" s="2" t="s">
        <v>6562</v>
      </c>
      <c r="J52" s="2" t="s">
        <v>3284</v>
      </c>
      <c r="K52" s="2" t="s">
        <v>3283</v>
      </c>
      <c r="L52" s="2" t="s">
        <v>4547</v>
      </c>
      <c r="N52" s="2">
        <v>48.258102416992102</v>
      </c>
      <c r="O52" s="2">
        <v>11.4324951171875</v>
      </c>
      <c r="P52" s="2" t="s">
        <v>239</v>
      </c>
      <c r="Q52" s="2" t="s">
        <v>250</v>
      </c>
      <c r="R52" s="2" t="s">
        <v>1435</v>
      </c>
      <c r="T52" s="2" t="s">
        <v>6563</v>
      </c>
      <c r="U52" s="2" t="s">
        <v>6564</v>
      </c>
      <c r="V52" s="135">
        <v>18537</v>
      </c>
      <c r="W52" s="2" t="s">
        <v>265</v>
      </c>
      <c r="X52" s="2" t="s">
        <v>654</v>
      </c>
      <c r="Y52" s="2" t="s">
        <v>275</v>
      </c>
      <c r="Z52" s="2" t="s">
        <v>245</v>
      </c>
      <c r="AA52" s="2">
        <v>90</v>
      </c>
      <c r="AB52" s="2" t="s">
        <v>6269</v>
      </c>
      <c r="AC52" s="2" t="s">
        <v>6269</v>
      </c>
      <c r="AD52" s="2" t="s">
        <v>1122</v>
      </c>
      <c r="AE52" s="2">
        <v>2020</v>
      </c>
      <c r="AF52" s="2" t="s">
        <v>439</v>
      </c>
      <c r="AH52" s="2">
        <v>3</v>
      </c>
      <c r="AI52" s="2">
        <v>2</v>
      </c>
      <c r="AK52" s="2">
        <v>3</v>
      </c>
      <c r="AL52" s="2">
        <v>1</v>
      </c>
      <c r="AU52" s="2">
        <v>3</v>
      </c>
      <c r="BD52" s="2">
        <v>1</v>
      </c>
      <c r="BG52" s="2">
        <v>2</v>
      </c>
      <c r="BJ52" s="2">
        <v>7</v>
      </c>
      <c r="BS52" s="2">
        <v>3</v>
      </c>
      <c r="BV52" s="2">
        <v>2</v>
      </c>
      <c r="BY52" s="2" t="s">
        <v>270</v>
      </c>
      <c r="CA52" s="2">
        <v>5</v>
      </c>
      <c r="CB52" s="2" t="s">
        <v>254</v>
      </c>
      <c r="CC52" s="2">
        <v>5</v>
      </c>
      <c r="CD52" s="2" t="s">
        <v>249</v>
      </c>
      <c r="CE52" s="2">
        <v>5</v>
      </c>
      <c r="CF52" s="2" t="s">
        <v>6565</v>
      </c>
      <c r="CG52" s="2" t="s">
        <v>6566</v>
      </c>
      <c r="CI52" s="2" t="s">
        <v>6343</v>
      </c>
      <c r="CJ52" s="2" t="s">
        <v>6567</v>
      </c>
      <c r="CL52" s="2">
        <v>4</v>
      </c>
      <c r="CM52" s="2">
        <v>3</v>
      </c>
      <c r="CN52" s="2" t="s">
        <v>260</v>
      </c>
      <c r="CO52" s="2" t="s">
        <v>261</v>
      </c>
      <c r="CS52" s="2" t="s">
        <v>677</v>
      </c>
      <c r="DG52" s="2" t="s">
        <v>257</v>
      </c>
      <c r="DV52" s="2" t="s">
        <v>6568</v>
      </c>
      <c r="DW52" s="2" t="s">
        <v>4547</v>
      </c>
      <c r="DY52" s="2" t="str">
        <f t="shared" si="0"/>
        <v>Mattar_Selim</v>
      </c>
      <c r="DZ52" s="2" t="str">
        <f>INDEX('Raw Data'!B:B,MATCH(Tunisia_ESPRIT!$DY52,'Raw Data'!$G:$G,0))</f>
        <v>ESPRIT Engineering</v>
      </c>
      <c r="EA52" s="2" t="str">
        <f>INDEX('Raw Data'!H:H,MATCH(Tunisia_ESPRIT!$DY52,'Raw Data'!$G:$G,0))</f>
        <v>Male</v>
      </c>
      <c r="EB52" s="2" t="str">
        <f>INDEX('Raw Data'!Q:Q,MATCH(Tunisia_ESPRIT!$DY52,'Raw Data'!$G:$G,0))</f>
        <v>ING</v>
      </c>
      <c r="EC52" s="57">
        <f>INDEX('Raw Data'!T:T,MATCH(Tunisia_ESPRIT!$DY52,'Raw Data'!$G:$G,0))/10^3</f>
        <v>30.5</v>
      </c>
      <c r="ED52" s="57">
        <f t="shared" si="1"/>
        <v>2.9508196721311477</v>
      </c>
      <c r="EE52" s="58">
        <f>IFERROR(EC52/(AA52*0.2),"")</f>
        <v>1.6944444444444444</v>
      </c>
      <c r="EF52" s="59">
        <f t="shared" si="2"/>
        <v>0.75</v>
      </c>
      <c r="EG52" s="59" t="str">
        <f t="shared" si="3"/>
        <v>75-100%</v>
      </c>
      <c r="EH52" s="2" t="s">
        <v>258</v>
      </c>
      <c r="EK52"/>
    </row>
    <row r="53" spans="1:141" x14ac:dyDescent="0.3">
      <c r="A53" s="3">
        <v>44354.747384259259</v>
      </c>
      <c r="B53" s="3">
        <v>44354.754525462966</v>
      </c>
      <c r="C53" s="2" t="s">
        <v>94</v>
      </c>
      <c r="D53" s="2" t="s">
        <v>6569</v>
      </c>
      <c r="E53" s="2">
        <v>100</v>
      </c>
      <c r="F53" s="2">
        <v>616</v>
      </c>
      <c r="G53" s="2" t="b">
        <v>1</v>
      </c>
      <c r="H53" s="3">
        <v>44354.754548611112</v>
      </c>
      <c r="I53" s="2" t="s">
        <v>6570</v>
      </c>
      <c r="J53" s="2" t="s">
        <v>3352</v>
      </c>
      <c r="K53" s="2" t="s">
        <v>6571</v>
      </c>
      <c r="L53" s="2" t="s">
        <v>6572</v>
      </c>
      <c r="N53" s="2">
        <v>17</v>
      </c>
      <c r="O53" s="2">
        <v>-4</v>
      </c>
      <c r="P53" s="2" t="s">
        <v>239</v>
      </c>
      <c r="Q53" s="2" t="s">
        <v>240</v>
      </c>
      <c r="R53" s="2" t="s">
        <v>251</v>
      </c>
      <c r="BA53" s="2">
        <v>3</v>
      </c>
      <c r="BE53" s="2">
        <v>2</v>
      </c>
      <c r="BF53" s="2">
        <v>1</v>
      </c>
      <c r="BP53" s="2">
        <v>5</v>
      </c>
      <c r="BT53" s="2">
        <v>3</v>
      </c>
      <c r="BU53" s="2">
        <v>5</v>
      </c>
      <c r="CA53" s="2">
        <v>4</v>
      </c>
      <c r="CB53" s="2" t="s">
        <v>248</v>
      </c>
      <c r="CC53" s="2">
        <v>7</v>
      </c>
      <c r="CD53" s="2" t="s">
        <v>249</v>
      </c>
      <c r="CE53" s="2">
        <v>3</v>
      </c>
      <c r="CF53" s="2" t="s">
        <v>6573</v>
      </c>
      <c r="CG53" s="2" t="s">
        <v>6574</v>
      </c>
      <c r="CI53" s="2" t="s">
        <v>6384</v>
      </c>
      <c r="CJ53" s="2" t="s">
        <v>6575</v>
      </c>
      <c r="CK53" s="2" t="s">
        <v>6576</v>
      </c>
      <c r="CL53" s="2">
        <v>0</v>
      </c>
      <c r="CQ53" s="2" t="s">
        <v>6241</v>
      </c>
      <c r="CW53" s="2" t="s">
        <v>684</v>
      </c>
      <c r="CX53" s="2" t="s">
        <v>1015</v>
      </c>
      <c r="DB53" s="2" t="s">
        <v>6209</v>
      </c>
      <c r="DG53" s="2" t="s">
        <v>261</v>
      </c>
      <c r="DJ53" s="2" t="s">
        <v>298</v>
      </c>
      <c r="DK53" s="2" t="s">
        <v>508</v>
      </c>
      <c r="DM53" s="2" t="s">
        <v>586</v>
      </c>
      <c r="DO53" s="2" t="s">
        <v>527</v>
      </c>
      <c r="DR53" s="2" t="s">
        <v>6572</v>
      </c>
      <c r="DS53" s="2">
        <v>22375358173</v>
      </c>
      <c r="DT53" s="2" t="s">
        <v>1410</v>
      </c>
      <c r="DU53" s="2" t="s">
        <v>6577</v>
      </c>
      <c r="DW53" s="2" t="s">
        <v>6572</v>
      </c>
      <c r="DY53" s="2" t="str">
        <f t="shared" si="0"/>
        <v>Sidy Bekaye_COULIBALY</v>
      </c>
      <c r="DZ53" s="2" t="str">
        <f>INDEX('Raw Data'!B:B,MATCH(Tunisia_ESPRIT!$DY53,'Raw Data'!$G:$G,0))</f>
        <v>ESB</v>
      </c>
      <c r="EA53" s="2" t="str">
        <f>INDEX('Raw Data'!H:H,MATCH(Tunisia_ESPRIT!$DY53,'Raw Data'!$G:$G,0))</f>
        <v>Male</v>
      </c>
      <c r="EB53" s="2" t="str">
        <f>INDEX('Raw Data'!Q:Q,MATCH(Tunisia_ESPRIT!$DY53,'Raw Data'!$G:$G,0))</f>
        <v>Bachelor</v>
      </c>
      <c r="EC53" s="57">
        <f>INDEX('Raw Data'!T:T,MATCH(Tunisia_ESPRIT!$DY53,'Raw Data'!$G:$G,0))/10^3</f>
        <v>17.655000000000001</v>
      </c>
      <c r="ED53" s="57">
        <f t="shared" si="1"/>
        <v>0</v>
      </c>
      <c r="EE53" s="57" t="str">
        <f>IFERROR(EC53/(AA53*Analysis!$F$286),"")</f>
        <v/>
      </c>
      <c r="EF53" s="59" t="str">
        <f t="shared" si="2"/>
        <v/>
      </c>
      <c r="EG53" s="59" t="str">
        <f t="shared" si="3"/>
        <v/>
      </c>
      <c r="EH53" s="2" t="s">
        <v>258</v>
      </c>
      <c r="EJ53" s="2" t="str">
        <f>INDEX('Raw Data'!D:D,MATCH(Tunisia_ESPRIT!$DY53,'Raw Data'!$G:$G,0))</f>
        <v>181JMEB694</v>
      </c>
      <c r="EK53"/>
    </row>
    <row r="54" spans="1:141" x14ac:dyDescent="0.3">
      <c r="A54" s="3">
        <v>44355.405185185184</v>
      </c>
      <c r="B54" s="3">
        <v>44355.418206018519</v>
      </c>
      <c r="C54" s="2" t="s">
        <v>94</v>
      </c>
      <c r="D54" s="2" t="s">
        <v>6578</v>
      </c>
      <c r="E54" s="2">
        <v>100</v>
      </c>
      <c r="F54" s="2">
        <v>1125</v>
      </c>
      <c r="G54" s="2" t="b">
        <v>1</v>
      </c>
      <c r="H54" s="3">
        <v>44355.418240740742</v>
      </c>
      <c r="I54" s="2" t="s">
        <v>6579</v>
      </c>
      <c r="J54" s="2" t="s">
        <v>3391</v>
      </c>
      <c r="K54" s="2" t="s">
        <v>3850</v>
      </c>
      <c r="L54" s="2" t="s">
        <v>5113</v>
      </c>
      <c r="N54" s="2">
        <v>34.473907470703097</v>
      </c>
      <c r="O54" s="2">
        <v>9.4613037109375</v>
      </c>
      <c r="P54" s="2" t="s">
        <v>239</v>
      </c>
      <c r="Q54" s="2" t="s">
        <v>240</v>
      </c>
      <c r="R54" s="2" t="s">
        <v>368</v>
      </c>
      <c r="AU54" s="2">
        <v>2</v>
      </c>
      <c r="AV54" s="2">
        <v>1</v>
      </c>
      <c r="BA54" s="2">
        <v>3</v>
      </c>
      <c r="BJ54" s="2">
        <v>6</v>
      </c>
      <c r="BK54" s="2">
        <v>3</v>
      </c>
      <c r="BP54" s="2">
        <v>6</v>
      </c>
      <c r="CA54" s="2">
        <v>6</v>
      </c>
      <c r="CB54" s="2" t="s">
        <v>252</v>
      </c>
      <c r="CC54" s="2">
        <v>10</v>
      </c>
      <c r="CD54" s="2" t="s">
        <v>279</v>
      </c>
      <c r="CE54" s="2">
        <v>5</v>
      </c>
      <c r="CF54" s="2" t="s">
        <v>1508</v>
      </c>
      <c r="CI54" s="2" t="s">
        <v>6580</v>
      </c>
      <c r="CL54" s="2">
        <v>3</v>
      </c>
      <c r="CM54" s="2">
        <v>2</v>
      </c>
      <c r="CN54" s="2" t="s">
        <v>281</v>
      </c>
      <c r="CP54" s="2" t="s">
        <v>681</v>
      </c>
      <c r="DB54" s="2" t="s">
        <v>6209</v>
      </c>
      <c r="DG54" s="2" t="s">
        <v>261</v>
      </c>
      <c r="DJ54" s="2" t="s">
        <v>298</v>
      </c>
      <c r="DL54" s="2" t="s">
        <v>348</v>
      </c>
      <c r="DN54" s="2" t="s">
        <v>262</v>
      </c>
      <c r="DR54" s="2" t="s">
        <v>6581</v>
      </c>
      <c r="DS54" s="2">
        <v>21946275</v>
      </c>
      <c r="DT54" s="2" t="s">
        <v>282</v>
      </c>
      <c r="DU54" s="2" t="s">
        <v>283</v>
      </c>
      <c r="DV54" s="2" t="s">
        <v>6582</v>
      </c>
      <c r="DW54" s="2" t="s">
        <v>5113</v>
      </c>
      <c r="DY54" s="2" t="str">
        <f t="shared" si="0"/>
        <v>RHIM_Marwen</v>
      </c>
      <c r="DZ54" s="2" t="str">
        <f>INDEX('Raw Data'!B:B,MATCH(Tunisia_ESPRIT!$DY54,'Raw Data'!$G:$G,0))</f>
        <v>ESPRIT Engineering</v>
      </c>
      <c r="EA54" s="2" t="str">
        <f>INDEX('Raw Data'!H:H,MATCH(Tunisia_ESPRIT!$DY54,'Raw Data'!$G:$G,0))</f>
        <v>Male</v>
      </c>
      <c r="EB54" s="2" t="str">
        <f>INDEX('Raw Data'!Q:Q,MATCH(Tunisia_ESPRIT!$DY54,'Raw Data'!$G:$G,0))</f>
        <v>ING</v>
      </c>
      <c r="EC54" s="57">
        <f>INDEX('Raw Data'!T:T,MATCH(Tunisia_ESPRIT!$DY54,'Raw Data'!$G:$G,0))/10^3</f>
        <v>30.5</v>
      </c>
      <c r="ED54" s="57">
        <f t="shared" si="1"/>
        <v>0</v>
      </c>
      <c r="EE54" s="57" t="str">
        <f>IFERROR(EC54/(AA54*Analysis!$F$286),"")</f>
        <v/>
      </c>
      <c r="EF54" s="59">
        <f t="shared" si="2"/>
        <v>0.66666666666666663</v>
      </c>
      <c r="EG54" s="59" t="str">
        <f t="shared" si="3"/>
        <v>50-75%</v>
      </c>
      <c r="EH54" s="2" t="s">
        <v>258</v>
      </c>
      <c r="EJ54" s="2" t="str">
        <f>INDEX('Raw Data'!D:D,MATCH(Tunisia_ESPRIT!$DY54,'Raw Data'!$G:$G,0))</f>
        <v>173JMT0970</v>
      </c>
      <c r="EK54"/>
    </row>
    <row r="55" spans="1:141" x14ac:dyDescent="0.3">
      <c r="A55" s="3">
        <v>44356.064189814817</v>
      </c>
      <c r="B55" s="3">
        <v>44356.071423611109</v>
      </c>
      <c r="C55" s="2" t="s">
        <v>94</v>
      </c>
      <c r="D55" s="2" t="s">
        <v>6583</v>
      </c>
      <c r="E55" s="2">
        <v>100</v>
      </c>
      <c r="F55" s="2">
        <v>625</v>
      </c>
      <c r="G55" s="2" t="b">
        <v>1</v>
      </c>
      <c r="H55" s="3">
        <v>44356.071446759262</v>
      </c>
      <c r="I55" s="2" t="s">
        <v>6584</v>
      </c>
      <c r="J55" s="2" t="s">
        <v>3551</v>
      </c>
      <c r="K55" s="2" t="s">
        <v>1313</v>
      </c>
      <c r="L55" s="2" t="s">
        <v>5612</v>
      </c>
      <c r="N55" s="2">
        <v>34.473907470703097</v>
      </c>
      <c r="O55" s="2">
        <v>9.4613037109375</v>
      </c>
      <c r="P55" s="2" t="s">
        <v>239</v>
      </c>
      <c r="Q55" s="2" t="s">
        <v>240</v>
      </c>
      <c r="R55" s="2" t="s">
        <v>1429</v>
      </c>
      <c r="T55" s="2" t="s">
        <v>6585</v>
      </c>
      <c r="U55" s="2" t="s">
        <v>6586</v>
      </c>
      <c r="V55" s="135">
        <v>18537</v>
      </c>
      <c r="W55" s="2" t="s">
        <v>243</v>
      </c>
      <c r="X55" s="2" t="s">
        <v>1509</v>
      </c>
      <c r="Y55" s="2" t="s">
        <v>275</v>
      </c>
      <c r="Z55" s="2" t="s">
        <v>245</v>
      </c>
      <c r="AA55" s="2">
        <v>20</v>
      </c>
      <c r="AB55" s="2" t="s">
        <v>267</v>
      </c>
      <c r="AC55" s="2" t="s">
        <v>283</v>
      </c>
      <c r="AD55" s="2" t="s">
        <v>372</v>
      </c>
      <c r="AE55" s="2">
        <v>2021</v>
      </c>
      <c r="AF55" s="2" t="s">
        <v>269</v>
      </c>
      <c r="AH55" s="2" t="s">
        <v>284</v>
      </c>
      <c r="AI55" s="2">
        <v>1</v>
      </c>
      <c r="AQ55" s="2">
        <v>2</v>
      </c>
      <c r="AR55" s="2">
        <v>3</v>
      </c>
      <c r="AV55" s="2">
        <v>2</v>
      </c>
      <c r="AZ55" s="2">
        <v>1</v>
      </c>
      <c r="BE55" s="2">
        <v>3</v>
      </c>
      <c r="BK55" s="2">
        <v>4</v>
      </c>
      <c r="BO55" s="2">
        <v>5</v>
      </c>
      <c r="BT55" s="2">
        <v>2</v>
      </c>
      <c r="BY55" s="2" t="s">
        <v>293</v>
      </c>
      <c r="CA55" s="2">
        <v>4</v>
      </c>
      <c r="CB55" s="2" t="s">
        <v>254</v>
      </c>
      <c r="CC55" s="2">
        <v>6</v>
      </c>
      <c r="CD55" s="2" t="s">
        <v>249</v>
      </c>
      <c r="CE55" s="2">
        <v>4</v>
      </c>
      <c r="CF55" s="2" t="s">
        <v>6587</v>
      </c>
      <c r="CI55" s="2" t="s">
        <v>6588</v>
      </c>
      <c r="CJ55" s="2" t="s">
        <v>6589</v>
      </c>
      <c r="CL55" s="2">
        <v>2</v>
      </c>
      <c r="CM55" s="2">
        <v>2</v>
      </c>
      <c r="CN55" s="2" t="s">
        <v>256</v>
      </c>
      <c r="CO55" s="2" t="s">
        <v>261</v>
      </c>
      <c r="CQ55" s="2" t="s">
        <v>6241</v>
      </c>
      <c r="CU55" s="2" t="s">
        <v>682</v>
      </c>
      <c r="CY55" s="2" t="s">
        <v>685</v>
      </c>
      <c r="DG55" s="2" t="s">
        <v>257</v>
      </c>
      <c r="DW55" s="2" t="s">
        <v>5612</v>
      </c>
      <c r="DY55" s="2" t="str">
        <f t="shared" si="0"/>
        <v>AOUINTI_Mehdi</v>
      </c>
      <c r="DZ55" s="2" t="str">
        <f>INDEX('Raw Data'!B:B,MATCH(Tunisia_ESPRIT!$DY55,'Raw Data'!$G:$G,0))</f>
        <v>ESPRIT Engineering</v>
      </c>
      <c r="EA55" s="2" t="str">
        <f>INDEX('Raw Data'!H:H,MATCH(Tunisia_ESPRIT!$DY55,'Raw Data'!$G:$G,0))</f>
        <v>Female</v>
      </c>
      <c r="EB55" s="2" t="str">
        <f>INDEX('Raw Data'!Q:Q,MATCH(Tunisia_ESPRIT!$DY55,'Raw Data'!$G:$G,0))</f>
        <v>ING</v>
      </c>
      <c r="EC55" s="57">
        <f>INDEX('Raw Data'!T:T,MATCH(Tunisia_ESPRIT!$DY55,'Raw Data'!$G:$G,0))/10^3</f>
        <v>30.5</v>
      </c>
      <c r="ED55" s="57">
        <f t="shared" si="1"/>
        <v>0.65573770491803274</v>
      </c>
      <c r="EE55" s="57">
        <f>IFERROR(EC55/(AA55*Analysis!$F$286),"")</f>
        <v>1.5249999999999999</v>
      </c>
      <c r="EF55" s="59">
        <f t="shared" si="2"/>
        <v>1</v>
      </c>
      <c r="EG55" s="59" t="str">
        <f t="shared" si="3"/>
        <v>75-100%</v>
      </c>
      <c r="EH55" s="2" t="s">
        <v>258</v>
      </c>
      <c r="EJ55" s="2" t="str">
        <f>INDEX('Raw Data'!D:D,MATCH(Tunisia_ESPRIT!$DY55,'Raw Data'!$G:$G,0))</f>
        <v>173JMT1252</v>
      </c>
      <c r="EK55"/>
    </row>
    <row r="56" spans="1:141" x14ac:dyDescent="0.3">
      <c r="A56" s="3">
        <v>44357.194513888891</v>
      </c>
      <c r="B56" s="3">
        <v>44357.200127314813</v>
      </c>
      <c r="C56" s="2" t="s">
        <v>94</v>
      </c>
      <c r="D56" s="2" t="s">
        <v>6590</v>
      </c>
      <c r="E56" s="2">
        <v>100</v>
      </c>
      <c r="F56" s="2">
        <v>484</v>
      </c>
      <c r="G56" s="2" t="b">
        <v>1</v>
      </c>
      <c r="H56" s="3">
        <v>44357.200150462966</v>
      </c>
      <c r="I56" s="2" t="s">
        <v>6591</v>
      </c>
      <c r="J56" s="2" t="s">
        <v>3897</v>
      </c>
      <c r="K56" s="2" t="s">
        <v>486</v>
      </c>
      <c r="L56" s="2" t="s">
        <v>5164</v>
      </c>
      <c r="N56" s="2">
        <v>37.2774047851562</v>
      </c>
      <c r="O56" s="2">
        <v>9.8748931884765607</v>
      </c>
      <c r="P56" s="2" t="s">
        <v>239</v>
      </c>
      <c r="Q56" s="2" t="s">
        <v>240</v>
      </c>
      <c r="R56" s="2" t="s">
        <v>251</v>
      </c>
      <c r="AU56" s="2">
        <v>3</v>
      </c>
      <c r="BA56" s="2">
        <v>2</v>
      </c>
      <c r="BG56" s="2">
        <v>1</v>
      </c>
      <c r="BJ56" s="2">
        <v>3</v>
      </c>
      <c r="BP56" s="2">
        <v>2</v>
      </c>
      <c r="BV56" s="2">
        <v>6</v>
      </c>
      <c r="CA56" s="2">
        <v>3</v>
      </c>
      <c r="CB56" s="2" t="s">
        <v>254</v>
      </c>
      <c r="CC56" s="2">
        <v>1</v>
      </c>
      <c r="CD56" s="2" t="s">
        <v>296</v>
      </c>
      <c r="CE56" s="2">
        <v>1</v>
      </c>
      <c r="CF56" s="2" t="s">
        <v>1131</v>
      </c>
      <c r="CI56" s="2" t="s">
        <v>6592</v>
      </c>
      <c r="CJ56" s="2" t="s">
        <v>1510</v>
      </c>
      <c r="CK56" s="2" t="s">
        <v>6593</v>
      </c>
      <c r="CL56" s="2">
        <v>5</v>
      </c>
      <c r="CM56" s="2">
        <v>5</v>
      </c>
      <c r="CN56" s="2" t="s">
        <v>281</v>
      </c>
      <c r="CV56" s="2" t="s">
        <v>683</v>
      </c>
      <c r="CW56" s="2" t="s">
        <v>684</v>
      </c>
      <c r="DD56" s="2" t="s">
        <v>6229</v>
      </c>
      <c r="DG56" s="2" t="s">
        <v>257</v>
      </c>
      <c r="DV56" s="2" t="s">
        <v>6594</v>
      </c>
      <c r="DW56" s="2" t="s">
        <v>5164</v>
      </c>
      <c r="DY56" s="2" t="str">
        <f t="shared" si="0"/>
        <v>BARHOUMI_Wissal</v>
      </c>
      <c r="DZ56" s="2" t="str">
        <f>INDEX('Raw Data'!B:B,MATCH(Tunisia_ESPRIT!$DY56,'Raw Data'!$G:$G,0))</f>
        <v>ESPRIT Engineering</v>
      </c>
      <c r="EA56" s="2" t="str">
        <f>INDEX('Raw Data'!H:H,MATCH(Tunisia_ESPRIT!$DY56,'Raw Data'!$G:$G,0))</f>
        <v>Male</v>
      </c>
      <c r="EB56" s="2" t="str">
        <f>INDEX('Raw Data'!Q:Q,MATCH(Tunisia_ESPRIT!$DY56,'Raw Data'!$G:$G,0))</f>
        <v>ING</v>
      </c>
      <c r="EC56" s="57">
        <f>INDEX('Raw Data'!T:T,MATCH(Tunisia_ESPRIT!$DY56,'Raw Data'!$G:$G,0))/10^3</f>
        <v>30.5</v>
      </c>
      <c r="ED56" s="57">
        <f t="shared" si="1"/>
        <v>0</v>
      </c>
      <c r="EE56" s="58" t="str">
        <f>IFERROR(EC56/(AA56*0.2),"")</f>
        <v/>
      </c>
      <c r="EF56" s="59">
        <f t="shared" si="2"/>
        <v>1</v>
      </c>
      <c r="EG56" s="59" t="str">
        <f t="shared" si="3"/>
        <v>75-100%</v>
      </c>
      <c r="EH56" s="2" t="s">
        <v>258</v>
      </c>
      <c r="EK56"/>
    </row>
    <row r="57" spans="1:141" x14ac:dyDescent="0.3">
      <c r="A57" s="3">
        <v>44358.256006944444</v>
      </c>
      <c r="B57" s="3">
        <v>44358.262638888889</v>
      </c>
      <c r="C57" s="2" t="s">
        <v>94</v>
      </c>
      <c r="D57" s="2" t="s">
        <v>6595</v>
      </c>
      <c r="E57" s="2">
        <v>100</v>
      </c>
      <c r="F57" s="2">
        <v>573</v>
      </c>
      <c r="G57" s="2" t="b">
        <v>1</v>
      </c>
      <c r="H57" s="3">
        <v>44358.262650462966</v>
      </c>
      <c r="I57" s="2" t="s">
        <v>6596</v>
      </c>
      <c r="J57" s="2" t="s">
        <v>3405</v>
      </c>
      <c r="K57" s="2" t="s">
        <v>611</v>
      </c>
      <c r="L57" s="2" t="s">
        <v>5588</v>
      </c>
      <c r="N57" s="2">
        <v>34.473907470703097</v>
      </c>
      <c r="O57" s="2">
        <v>9.4613037109375</v>
      </c>
      <c r="P57" s="2" t="s">
        <v>239</v>
      </c>
      <c r="Q57" s="2" t="s">
        <v>250</v>
      </c>
      <c r="R57" s="2" t="s">
        <v>286</v>
      </c>
      <c r="T57" s="2" t="s">
        <v>6597</v>
      </c>
      <c r="U57" s="2" t="s">
        <v>6598</v>
      </c>
      <c r="V57" s="2" t="s">
        <v>336</v>
      </c>
      <c r="W57" s="2" t="s">
        <v>265</v>
      </c>
      <c r="X57" s="2" t="s">
        <v>352</v>
      </c>
      <c r="Y57" s="2" t="s">
        <v>594</v>
      </c>
      <c r="Z57" s="2" t="s">
        <v>245</v>
      </c>
      <c r="AA57" s="2">
        <v>20</v>
      </c>
      <c r="AB57" s="2" t="s">
        <v>267</v>
      </c>
      <c r="AC57" s="2" t="s">
        <v>258</v>
      </c>
      <c r="AD57" s="2" t="s">
        <v>1122</v>
      </c>
      <c r="AE57" s="2">
        <v>2021</v>
      </c>
      <c r="AF57" s="2" t="s">
        <v>269</v>
      </c>
      <c r="AH57" s="2">
        <v>3</v>
      </c>
      <c r="AI57" s="2">
        <v>3</v>
      </c>
      <c r="AJ57" s="2">
        <v>2</v>
      </c>
      <c r="AO57" s="2">
        <v>1</v>
      </c>
      <c r="AV57" s="2">
        <v>1</v>
      </c>
      <c r="BC57" s="2">
        <v>3</v>
      </c>
      <c r="BG57" s="2">
        <v>2</v>
      </c>
      <c r="BK57" s="2">
        <v>3</v>
      </c>
      <c r="BR57" s="2">
        <v>5</v>
      </c>
      <c r="BV57" s="2">
        <v>3</v>
      </c>
      <c r="BY57" s="2" t="s">
        <v>247</v>
      </c>
      <c r="CA57" s="2">
        <v>4</v>
      </c>
      <c r="CB57" s="2" t="s">
        <v>254</v>
      </c>
      <c r="CC57" s="2">
        <v>5</v>
      </c>
      <c r="CD57" s="2" t="s">
        <v>296</v>
      </c>
      <c r="CE57" s="2">
        <v>3</v>
      </c>
      <c r="CF57" s="2" t="s">
        <v>6197</v>
      </c>
      <c r="CI57" s="2" t="s">
        <v>6599</v>
      </c>
      <c r="CL57" s="2">
        <v>1</v>
      </c>
      <c r="CM57" s="2">
        <v>1</v>
      </c>
      <c r="CN57" s="2" t="s">
        <v>256</v>
      </c>
      <c r="CO57" s="2" t="s">
        <v>278</v>
      </c>
      <c r="CU57" s="2" t="s">
        <v>682</v>
      </c>
      <c r="DG57" s="2" t="s">
        <v>257</v>
      </c>
      <c r="DW57" s="2" t="s">
        <v>5588</v>
      </c>
      <c r="DY57" s="2" t="str">
        <f t="shared" si="0"/>
        <v>MEDDEB_Hamza</v>
      </c>
      <c r="DZ57" s="2" t="str">
        <f>INDEX('Raw Data'!B:B,MATCH(Tunisia_ESPRIT!$DY57,'Raw Data'!$G:$G,0))</f>
        <v>ESPRIT Engineering</v>
      </c>
      <c r="EA57" s="2" t="str">
        <f>INDEX('Raw Data'!H:H,MATCH(Tunisia_ESPRIT!$DY57,'Raw Data'!$G:$G,0))</f>
        <v>Male</v>
      </c>
      <c r="EB57" s="2" t="str">
        <f>INDEX('Raw Data'!Q:Q,MATCH(Tunisia_ESPRIT!$DY57,'Raw Data'!$G:$G,0))</f>
        <v>ING</v>
      </c>
      <c r="EC57" s="57">
        <f>INDEX('Raw Data'!T:T,MATCH(Tunisia_ESPRIT!$DY57,'Raw Data'!$G:$G,0))/10^3</f>
        <v>30.5</v>
      </c>
      <c r="ED57" s="57">
        <f t="shared" si="1"/>
        <v>0.65573770491803274</v>
      </c>
      <c r="EE57" s="57">
        <f>IFERROR(EC57/(AA57*Analysis!$F$286),"")</f>
        <v>1.5249999999999999</v>
      </c>
      <c r="EF57" s="59">
        <f t="shared" si="2"/>
        <v>1</v>
      </c>
      <c r="EG57" s="59" t="str">
        <f t="shared" si="3"/>
        <v>75-100%</v>
      </c>
      <c r="EH57" s="2" t="s">
        <v>258</v>
      </c>
      <c r="EJ57" s="2" t="str">
        <f>INDEX('Raw Data'!D:D,MATCH(Tunisia_ESPRIT!$DY57,'Raw Data'!$G:$G,0))</f>
        <v>184JMT0296</v>
      </c>
      <c r="EK57"/>
    </row>
    <row r="58" spans="1:141" x14ac:dyDescent="0.3">
      <c r="A58" s="3">
        <v>44351.721724537034</v>
      </c>
      <c r="B58" s="3">
        <v>44358.264999999999</v>
      </c>
      <c r="C58" s="2" t="s">
        <v>94</v>
      </c>
      <c r="D58" s="2" t="s">
        <v>6600</v>
      </c>
      <c r="E58" s="2">
        <v>100</v>
      </c>
      <c r="F58" s="2">
        <v>565338</v>
      </c>
      <c r="G58" s="2" t="b">
        <v>1</v>
      </c>
      <c r="H58" s="3">
        <v>44358.265011574076</v>
      </c>
      <c r="I58" s="2" t="s">
        <v>6601</v>
      </c>
      <c r="J58" s="2" t="s">
        <v>6602</v>
      </c>
      <c r="K58" s="2" t="s">
        <v>6603</v>
      </c>
      <c r="L58" s="2" t="s">
        <v>6089</v>
      </c>
      <c r="N58" s="2">
        <v>48.860702514648402</v>
      </c>
      <c r="O58" s="2">
        <v>2.3280944824218701</v>
      </c>
      <c r="P58" s="2" t="s">
        <v>239</v>
      </c>
      <c r="Q58" s="2" t="s">
        <v>240</v>
      </c>
      <c r="R58" s="2" t="s">
        <v>286</v>
      </c>
      <c r="T58" s="2" t="s">
        <v>6604</v>
      </c>
      <c r="U58" s="2" t="s">
        <v>6605</v>
      </c>
      <c r="V58" s="2" t="s">
        <v>336</v>
      </c>
      <c r="W58" s="2" t="s">
        <v>265</v>
      </c>
      <c r="X58" s="2" t="s">
        <v>542</v>
      </c>
      <c r="Y58" s="2" t="s">
        <v>244</v>
      </c>
      <c r="Z58" s="2" t="s">
        <v>328</v>
      </c>
      <c r="AB58" s="2" t="s">
        <v>384</v>
      </c>
      <c r="AC58" s="2" t="s">
        <v>384</v>
      </c>
      <c r="AD58" s="2" t="s">
        <v>424</v>
      </c>
      <c r="AE58" s="2">
        <v>2020</v>
      </c>
      <c r="AF58" s="2" t="s">
        <v>406</v>
      </c>
      <c r="AH58" s="2" t="s">
        <v>284</v>
      </c>
      <c r="AI58" s="2">
        <v>3</v>
      </c>
      <c r="AN58" s="2">
        <v>1</v>
      </c>
      <c r="AO58" s="2">
        <v>2</v>
      </c>
      <c r="AZ58" s="2">
        <v>3</v>
      </c>
      <c r="BE58" s="2">
        <v>2</v>
      </c>
      <c r="BG58" s="2">
        <v>1</v>
      </c>
      <c r="BO58" s="2">
        <v>2</v>
      </c>
      <c r="BT58" s="2">
        <v>5</v>
      </c>
      <c r="BV58" s="2">
        <v>5</v>
      </c>
      <c r="BY58" s="2" t="s">
        <v>247</v>
      </c>
      <c r="CA58" s="2">
        <v>4</v>
      </c>
      <c r="CB58" s="2" t="s">
        <v>254</v>
      </c>
      <c r="CC58" s="2">
        <v>6</v>
      </c>
      <c r="CD58" s="2" t="s">
        <v>253</v>
      </c>
      <c r="CE58" s="2">
        <v>5</v>
      </c>
      <c r="CF58" s="2" t="s">
        <v>6606</v>
      </c>
      <c r="CI58" s="2" t="s">
        <v>6607</v>
      </c>
      <c r="CL58" s="2">
        <v>0</v>
      </c>
      <c r="CQ58" s="2" t="s">
        <v>6241</v>
      </c>
      <c r="CW58" s="2" t="s">
        <v>684</v>
      </c>
      <c r="DG58" s="2" t="s">
        <v>257</v>
      </c>
      <c r="DW58" s="2" t="s">
        <v>6089</v>
      </c>
      <c r="DY58" s="2" t="str">
        <f t="shared" si="0"/>
        <v>HFIDHI_Alaaeddine</v>
      </c>
      <c r="DZ58" s="2" t="str">
        <f>INDEX('Raw Data'!B:B,MATCH(Tunisia_ESPRIT!$DY58,'Raw Data'!$G:$G,0))</f>
        <v>ESPRIT Engineering</v>
      </c>
      <c r="EA58" s="2" t="str">
        <f>INDEX('Raw Data'!H:H,MATCH(Tunisia_ESPRIT!$DY58,'Raw Data'!$G:$G,0))</f>
        <v>Male</v>
      </c>
      <c r="EB58" s="2" t="str">
        <f>INDEX('Raw Data'!Q:Q,MATCH(Tunisia_ESPRIT!$DY58,'Raw Data'!$G:$G,0))</f>
        <v>ING</v>
      </c>
      <c r="EC58" s="57">
        <f>INDEX('Raw Data'!T:T,MATCH(Tunisia_ESPRIT!$DY58,'Raw Data'!$G:$G,0))/10^3</f>
        <v>30.5</v>
      </c>
      <c r="ED58" s="57">
        <f t="shared" si="1"/>
        <v>0</v>
      </c>
      <c r="EE58" s="58" t="str">
        <f>IFERROR(EC58/(AA58*0.2),"")</f>
        <v/>
      </c>
      <c r="EF58" s="59" t="str">
        <f t="shared" si="2"/>
        <v/>
      </c>
      <c r="EG58" s="59" t="str">
        <f t="shared" si="3"/>
        <v/>
      </c>
      <c r="EH58" s="2" t="s">
        <v>258</v>
      </c>
      <c r="EK58"/>
    </row>
    <row r="59" spans="1:141" x14ac:dyDescent="0.3">
      <c r="A59" s="3">
        <v>44351.518287037034</v>
      </c>
      <c r="B59" s="3">
        <v>44358.272407407407</v>
      </c>
      <c r="C59" s="2" t="s">
        <v>94</v>
      </c>
      <c r="D59" s="2" t="s">
        <v>6608</v>
      </c>
      <c r="E59" s="2">
        <v>100</v>
      </c>
      <c r="F59" s="2">
        <v>583555</v>
      </c>
      <c r="G59" s="2" t="b">
        <v>1</v>
      </c>
      <c r="H59" s="3">
        <v>44358.272430555553</v>
      </c>
      <c r="I59" s="2" t="s">
        <v>6609</v>
      </c>
      <c r="J59" s="2" t="s">
        <v>3733</v>
      </c>
      <c r="K59" s="2" t="s">
        <v>4063</v>
      </c>
      <c r="L59" s="2" t="s">
        <v>5371</v>
      </c>
      <c r="N59" s="2">
        <v>34.473907470703097</v>
      </c>
      <c r="O59" s="2">
        <v>9.4613037109375</v>
      </c>
      <c r="P59" s="2" t="s">
        <v>239</v>
      </c>
      <c r="Q59" s="2" t="s">
        <v>240</v>
      </c>
      <c r="R59" s="2" t="s">
        <v>286</v>
      </c>
      <c r="T59" s="2" t="s">
        <v>6610</v>
      </c>
      <c r="U59" s="2" t="s">
        <v>6611</v>
      </c>
      <c r="V59" s="134">
        <v>44470</v>
      </c>
      <c r="W59" s="2" t="s">
        <v>265</v>
      </c>
      <c r="X59" s="2" t="s">
        <v>1509</v>
      </c>
      <c r="Y59" s="2" t="s">
        <v>244</v>
      </c>
      <c r="Z59" s="2" t="s">
        <v>245</v>
      </c>
      <c r="AA59" s="2">
        <v>80</v>
      </c>
      <c r="AB59" s="2" t="s">
        <v>267</v>
      </c>
      <c r="AC59" s="2" t="s">
        <v>283</v>
      </c>
      <c r="AD59" s="2" t="s">
        <v>276</v>
      </c>
      <c r="AE59" s="2">
        <v>2021</v>
      </c>
      <c r="AF59" s="2" t="s">
        <v>366</v>
      </c>
      <c r="AH59" s="2">
        <v>0</v>
      </c>
      <c r="AU59" s="2">
        <v>2</v>
      </c>
      <c r="AV59" s="2">
        <v>1</v>
      </c>
      <c r="BA59" s="2">
        <v>3</v>
      </c>
      <c r="BJ59" s="2">
        <v>4</v>
      </c>
      <c r="BK59" s="2">
        <v>1</v>
      </c>
      <c r="BP59" s="2">
        <v>4</v>
      </c>
      <c r="BY59" s="2" t="s">
        <v>247</v>
      </c>
      <c r="CA59" s="2">
        <v>5</v>
      </c>
      <c r="CB59" s="2" t="s">
        <v>254</v>
      </c>
      <c r="CC59" s="2">
        <v>6</v>
      </c>
      <c r="CD59" s="2" t="s">
        <v>253</v>
      </c>
      <c r="CE59" s="2">
        <v>3</v>
      </c>
      <c r="CF59" s="2" t="s">
        <v>6191</v>
      </c>
      <c r="CG59" s="2" t="s">
        <v>6612</v>
      </c>
      <c r="CH59" s="2" t="s">
        <v>6613</v>
      </c>
      <c r="CI59" s="2" t="s">
        <v>6614</v>
      </c>
      <c r="CJ59" s="2" t="s">
        <v>6615</v>
      </c>
      <c r="CL59" s="2">
        <v>3</v>
      </c>
      <c r="CM59" s="2">
        <v>2</v>
      </c>
      <c r="CN59" s="2" t="s">
        <v>281</v>
      </c>
      <c r="CO59" s="2" t="s">
        <v>261</v>
      </c>
      <c r="CP59" s="2" t="s">
        <v>681</v>
      </c>
      <c r="CQ59" s="2" t="s">
        <v>6241</v>
      </c>
      <c r="CR59" s="2" t="s">
        <v>6242</v>
      </c>
      <c r="CW59" s="2" t="s">
        <v>684</v>
      </c>
      <c r="CY59" s="2" t="s">
        <v>685</v>
      </c>
      <c r="DD59" s="2" t="s">
        <v>6229</v>
      </c>
      <c r="DG59" s="2" t="s">
        <v>261</v>
      </c>
      <c r="DJ59" s="2" t="s">
        <v>298</v>
      </c>
      <c r="DL59" s="2" t="s">
        <v>348</v>
      </c>
      <c r="DN59" s="2" t="s">
        <v>262</v>
      </c>
      <c r="DV59" s="2" t="s">
        <v>6616</v>
      </c>
      <c r="DW59" s="2" t="s">
        <v>5371</v>
      </c>
      <c r="DY59" s="2" t="str">
        <f t="shared" si="0"/>
        <v>BELAOUN_Safa</v>
      </c>
      <c r="DZ59" s="2" t="str">
        <f>INDEX('Raw Data'!B:B,MATCH(Tunisia_ESPRIT!$DY59,'Raw Data'!$G:$G,0))</f>
        <v>ESPRIT Engineering</v>
      </c>
      <c r="EA59" s="2" t="str">
        <f>INDEX('Raw Data'!H:H,MATCH(Tunisia_ESPRIT!$DY59,'Raw Data'!$G:$G,0))</f>
        <v>Female</v>
      </c>
      <c r="EB59" s="2" t="str">
        <f>INDEX('Raw Data'!Q:Q,MATCH(Tunisia_ESPRIT!$DY59,'Raw Data'!$G:$G,0))</f>
        <v>ING</v>
      </c>
      <c r="EC59" s="57">
        <f>INDEX('Raw Data'!T:T,MATCH(Tunisia_ESPRIT!$DY59,'Raw Data'!$G:$G,0))/10^3</f>
        <v>30.5</v>
      </c>
      <c r="ED59" s="57">
        <f t="shared" si="1"/>
        <v>2.622950819672131</v>
      </c>
      <c r="EE59" s="58">
        <f>IFERROR(EC59/(AA59*0.2),"")</f>
        <v>1.90625</v>
      </c>
      <c r="EF59" s="59">
        <f t="shared" si="2"/>
        <v>0.66666666666666663</v>
      </c>
      <c r="EG59" s="59" t="str">
        <f t="shared" si="3"/>
        <v>50-75%</v>
      </c>
      <c r="EH59" s="2" t="s">
        <v>258</v>
      </c>
      <c r="EK59"/>
    </row>
    <row r="60" spans="1:141" x14ac:dyDescent="0.3">
      <c r="A60" s="3">
        <v>44358.260914351849</v>
      </c>
      <c r="B60" s="3">
        <v>44358.272858796299</v>
      </c>
      <c r="C60" s="2" t="s">
        <v>94</v>
      </c>
      <c r="D60" s="2" t="s">
        <v>6617</v>
      </c>
      <c r="E60" s="2">
        <v>100</v>
      </c>
      <c r="F60" s="2">
        <v>1031</v>
      </c>
      <c r="G60" s="2" t="b">
        <v>1</v>
      </c>
      <c r="H60" s="3">
        <v>44358.272858796299</v>
      </c>
      <c r="I60" s="2" t="s">
        <v>6618</v>
      </c>
      <c r="J60" s="2" t="s">
        <v>3504</v>
      </c>
      <c r="K60" s="2" t="s">
        <v>948</v>
      </c>
      <c r="L60" s="2" t="s">
        <v>5425</v>
      </c>
      <c r="N60" s="2">
        <v>35.825103759765597</v>
      </c>
      <c r="O60" s="2">
        <v>10.6446075439453</v>
      </c>
      <c r="P60" s="2" t="s">
        <v>239</v>
      </c>
      <c r="Q60" s="2" t="s">
        <v>240</v>
      </c>
      <c r="R60" s="2" t="s">
        <v>263</v>
      </c>
      <c r="T60" s="2" t="s">
        <v>6619</v>
      </c>
      <c r="U60" s="2" t="s">
        <v>6620</v>
      </c>
      <c r="V60" s="2" t="s">
        <v>430</v>
      </c>
      <c r="W60" s="2" t="s">
        <v>243</v>
      </c>
      <c r="X60" s="2" t="s">
        <v>712</v>
      </c>
      <c r="Y60" s="2" t="s">
        <v>280</v>
      </c>
      <c r="Z60" s="2" t="s">
        <v>245</v>
      </c>
      <c r="AA60" s="2">
        <v>16</v>
      </c>
      <c r="AB60" s="2" t="s">
        <v>267</v>
      </c>
      <c r="AC60" s="2" t="s">
        <v>258</v>
      </c>
      <c r="AD60" s="2" t="s">
        <v>418</v>
      </c>
      <c r="AE60" s="2">
        <v>2020</v>
      </c>
      <c r="AF60" s="2" t="s">
        <v>366</v>
      </c>
      <c r="AH60" s="2">
        <v>4</v>
      </c>
      <c r="AL60" s="2">
        <v>3</v>
      </c>
      <c r="AM60" s="2">
        <v>2</v>
      </c>
      <c r="AO60" s="2">
        <v>1</v>
      </c>
      <c r="AU60" s="2">
        <v>3</v>
      </c>
      <c r="AZ60" s="2">
        <v>2</v>
      </c>
      <c r="BB60" s="2">
        <v>1</v>
      </c>
      <c r="BJ60" s="2">
        <v>5</v>
      </c>
      <c r="BO60" s="2">
        <v>6</v>
      </c>
      <c r="BQ60" s="2">
        <v>6</v>
      </c>
      <c r="BY60" s="2" t="s">
        <v>270</v>
      </c>
      <c r="CA60" s="2">
        <v>6</v>
      </c>
      <c r="CB60" s="2" t="s">
        <v>248</v>
      </c>
      <c r="CC60" s="2">
        <v>8</v>
      </c>
      <c r="CD60" s="2" t="s">
        <v>249</v>
      </c>
      <c r="CE60" s="2">
        <v>7</v>
      </c>
      <c r="CF60" s="2" t="s">
        <v>6621</v>
      </c>
      <c r="CI60" s="2" t="s">
        <v>6280</v>
      </c>
      <c r="CL60" s="2" t="s">
        <v>284</v>
      </c>
      <c r="CM60" s="2">
        <v>3</v>
      </c>
      <c r="CN60" s="2" t="s">
        <v>260</v>
      </c>
      <c r="CO60" s="2" t="s">
        <v>261</v>
      </c>
      <c r="CQ60" s="2" t="s">
        <v>6241</v>
      </c>
      <c r="CR60" s="2" t="s">
        <v>6242</v>
      </c>
      <c r="CW60" s="2" t="s">
        <v>684</v>
      </c>
      <c r="DD60" s="2" t="s">
        <v>6229</v>
      </c>
      <c r="DG60" s="2" t="s">
        <v>261</v>
      </c>
      <c r="DJ60" s="2" t="s">
        <v>298</v>
      </c>
      <c r="DL60" s="2" t="s">
        <v>348</v>
      </c>
      <c r="DN60" s="2" t="s">
        <v>262</v>
      </c>
      <c r="DO60" s="2" t="s">
        <v>527</v>
      </c>
      <c r="DP60" s="2" t="s">
        <v>277</v>
      </c>
      <c r="DR60" s="2" t="s">
        <v>5425</v>
      </c>
      <c r="DS60" s="2">
        <v>53079794</v>
      </c>
      <c r="DT60" s="2" t="s">
        <v>282</v>
      </c>
      <c r="DU60" s="2" t="s">
        <v>6622</v>
      </c>
      <c r="DW60" s="2" t="s">
        <v>5425</v>
      </c>
      <c r="DY60" s="2" t="str">
        <f t="shared" si="0"/>
        <v>BOUKADIDA_Amal</v>
      </c>
      <c r="DZ60" s="2" t="str">
        <f>INDEX('Raw Data'!B:B,MATCH(Tunisia_ESPRIT!$DY60,'Raw Data'!$G:$G,0))</f>
        <v>ESPRIT Engineering</v>
      </c>
      <c r="EA60" s="2" t="str">
        <f>INDEX('Raw Data'!H:H,MATCH(Tunisia_ESPRIT!$DY60,'Raw Data'!$G:$G,0))</f>
        <v>Female</v>
      </c>
      <c r="EB60" s="2" t="str">
        <f>INDEX('Raw Data'!Q:Q,MATCH(Tunisia_ESPRIT!$DY60,'Raw Data'!$G:$G,0))</f>
        <v>ING</v>
      </c>
      <c r="EC60" s="57">
        <f>INDEX('Raw Data'!T:T,MATCH(Tunisia_ESPRIT!$DY60,'Raw Data'!$G:$G,0))/10^3</f>
        <v>30.5</v>
      </c>
      <c r="ED60" s="57">
        <f t="shared" si="1"/>
        <v>0.52459016393442626</v>
      </c>
      <c r="EE60" s="58">
        <f>IFERROR(EC60/(AA60*0.2),"")</f>
        <v>9.53125</v>
      </c>
      <c r="EF60" s="59" t="str">
        <f t="shared" si="2"/>
        <v/>
      </c>
      <c r="EG60" s="59" t="str">
        <f t="shared" si="3"/>
        <v/>
      </c>
      <c r="EH60" s="2" t="s">
        <v>258</v>
      </c>
      <c r="EK60"/>
    </row>
    <row r="61" spans="1:141" x14ac:dyDescent="0.3">
      <c r="A61" s="3">
        <v>44358.263425925928</v>
      </c>
      <c r="B61" s="3">
        <v>44358.273101851853</v>
      </c>
      <c r="C61" s="2" t="s">
        <v>94</v>
      </c>
      <c r="D61" s="2" t="s">
        <v>6623</v>
      </c>
      <c r="E61" s="2">
        <v>100</v>
      </c>
      <c r="F61" s="2">
        <v>835</v>
      </c>
      <c r="G61" s="2" t="b">
        <v>1</v>
      </c>
      <c r="H61" s="3">
        <v>44358.273113425923</v>
      </c>
      <c r="I61" s="2" t="s">
        <v>6624</v>
      </c>
      <c r="J61" s="2" t="s">
        <v>4072</v>
      </c>
      <c r="K61" s="2" t="s">
        <v>634</v>
      </c>
      <c r="L61" s="2" t="s">
        <v>5655</v>
      </c>
      <c r="N61" s="2">
        <v>48.823501586913999</v>
      </c>
      <c r="O61" s="2">
        <v>2.2902984619140598</v>
      </c>
      <c r="P61" s="2" t="s">
        <v>239</v>
      </c>
      <c r="Q61" s="2" t="s">
        <v>240</v>
      </c>
      <c r="R61" s="2" t="s">
        <v>286</v>
      </c>
      <c r="T61" s="2" t="s">
        <v>6625</v>
      </c>
      <c r="U61" s="2" t="s">
        <v>6626</v>
      </c>
      <c r="V61" s="2" t="s">
        <v>242</v>
      </c>
      <c r="W61" s="2" t="s">
        <v>243</v>
      </c>
      <c r="X61" s="2" t="s">
        <v>713</v>
      </c>
      <c r="Y61" s="2" t="s">
        <v>275</v>
      </c>
      <c r="Z61" s="2" t="s">
        <v>245</v>
      </c>
      <c r="AB61" s="2" t="s">
        <v>384</v>
      </c>
      <c r="AC61" s="2" t="s">
        <v>384</v>
      </c>
      <c r="AD61" s="2" t="s">
        <v>345</v>
      </c>
      <c r="AE61" s="2">
        <v>2020</v>
      </c>
      <c r="AF61" s="2" t="s">
        <v>269</v>
      </c>
      <c r="AH61" s="2" t="s">
        <v>284</v>
      </c>
      <c r="AI61" s="2">
        <v>1</v>
      </c>
      <c r="AK61" s="2">
        <v>3</v>
      </c>
      <c r="AO61" s="2">
        <v>2</v>
      </c>
      <c r="AU61" s="2">
        <v>1</v>
      </c>
      <c r="BE61" s="2">
        <v>2</v>
      </c>
      <c r="BG61" s="2">
        <v>3</v>
      </c>
      <c r="BJ61" s="2">
        <v>6</v>
      </c>
      <c r="BT61" s="2">
        <v>6</v>
      </c>
      <c r="BV61" s="2">
        <v>7</v>
      </c>
      <c r="BY61" s="2" t="s">
        <v>270</v>
      </c>
      <c r="CA61" s="2">
        <v>6</v>
      </c>
      <c r="CB61" s="2" t="s">
        <v>252</v>
      </c>
      <c r="CC61" s="2">
        <v>10</v>
      </c>
      <c r="CD61" s="2" t="s">
        <v>249</v>
      </c>
      <c r="CE61" s="2">
        <v>6</v>
      </c>
      <c r="CF61" s="2" t="s">
        <v>6627</v>
      </c>
      <c r="CG61" s="2" t="s">
        <v>6628</v>
      </c>
      <c r="CH61" s="2" t="s">
        <v>6629</v>
      </c>
      <c r="CI61" s="2" t="s">
        <v>6630</v>
      </c>
      <c r="CJ61" s="2" t="s">
        <v>6631</v>
      </c>
      <c r="CL61" s="2">
        <v>4</v>
      </c>
      <c r="CM61" s="2">
        <v>2</v>
      </c>
      <c r="CN61" s="2" t="s">
        <v>260</v>
      </c>
      <c r="CO61" s="2" t="s">
        <v>261</v>
      </c>
      <c r="CV61" s="2" t="s">
        <v>683</v>
      </c>
      <c r="DD61" s="2" t="s">
        <v>6229</v>
      </c>
      <c r="DG61" s="2" t="s">
        <v>257</v>
      </c>
      <c r="DV61" s="2" t="s">
        <v>6632</v>
      </c>
      <c r="DW61" s="2" t="s">
        <v>5655</v>
      </c>
      <c r="DY61" s="2" t="str">
        <f t="shared" si="0"/>
        <v>BEN AMARA_Manel</v>
      </c>
      <c r="DZ61" s="2" t="str">
        <f>INDEX('Raw Data'!B:B,MATCH(Tunisia_ESPRIT!$DY61,'Raw Data'!$G:$G,0))</f>
        <v>ESPRIT Engineering</v>
      </c>
      <c r="EA61" s="2" t="str">
        <f>INDEX('Raw Data'!H:H,MATCH(Tunisia_ESPRIT!$DY61,'Raw Data'!$G:$G,0))</f>
        <v>Female</v>
      </c>
      <c r="EB61" s="2" t="str">
        <f>INDEX('Raw Data'!Q:Q,MATCH(Tunisia_ESPRIT!$DY61,'Raw Data'!$G:$G,0))</f>
        <v>ING</v>
      </c>
      <c r="EC61" s="57">
        <f>INDEX('Raw Data'!T:T,MATCH(Tunisia_ESPRIT!$DY61,'Raw Data'!$G:$G,0))/10^3</f>
        <v>30.5</v>
      </c>
      <c r="ED61" s="57">
        <f t="shared" si="1"/>
        <v>0</v>
      </c>
      <c r="EE61" s="58" t="str">
        <f>IFERROR(EC61/(AA61*0.2),"")</f>
        <v/>
      </c>
      <c r="EF61" s="59">
        <f t="shared" si="2"/>
        <v>0.5</v>
      </c>
      <c r="EG61" s="59" t="str">
        <f t="shared" si="3"/>
        <v>50-75%</v>
      </c>
      <c r="EH61" s="2" t="s">
        <v>258</v>
      </c>
      <c r="EK61"/>
    </row>
    <row r="62" spans="1:141" x14ac:dyDescent="0.3">
      <c r="A62" s="3">
        <v>44358.263043981482</v>
      </c>
      <c r="B62" s="3">
        <v>44358.27380787037</v>
      </c>
      <c r="C62" s="2" t="s">
        <v>94</v>
      </c>
      <c r="D62" s="2" t="s">
        <v>6633</v>
      </c>
      <c r="E62" s="2">
        <v>100</v>
      </c>
      <c r="F62" s="2">
        <v>930</v>
      </c>
      <c r="G62" s="2" t="b">
        <v>1</v>
      </c>
      <c r="H62" s="3">
        <v>44358.273819444446</v>
      </c>
      <c r="I62" s="2" t="s">
        <v>6634</v>
      </c>
      <c r="J62" s="2" t="s">
        <v>3225</v>
      </c>
      <c r="K62" s="2" t="s">
        <v>3547</v>
      </c>
      <c r="L62" s="2" t="s">
        <v>5630</v>
      </c>
      <c r="N62" s="2">
        <v>36.832000732421797</v>
      </c>
      <c r="O62" s="2">
        <v>10.0361938476562</v>
      </c>
      <c r="P62" s="2" t="s">
        <v>239</v>
      </c>
      <c r="Q62" s="2" t="s">
        <v>240</v>
      </c>
      <c r="R62" s="2" t="s">
        <v>286</v>
      </c>
      <c r="T62" s="2" t="s">
        <v>6635</v>
      </c>
      <c r="U62" s="2" t="s">
        <v>6636</v>
      </c>
      <c r="V62" s="2" t="s">
        <v>430</v>
      </c>
      <c r="W62" s="2" t="s">
        <v>243</v>
      </c>
      <c r="X62" s="2" t="s">
        <v>323</v>
      </c>
      <c r="Y62" s="2" t="s">
        <v>275</v>
      </c>
      <c r="Z62" s="2" t="s">
        <v>245</v>
      </c>
      <c r="AA62" s="2">
        <v>31</v>
      </c>
      <c r="AB62" s="2" t="s">
        <v>267</v>
      </c>
      <c r="AC62" s="2" t="s">
        <v>258</v>
      </c>
      <c r="AD62" s="2" t="s">
        <v>292</v>
      </c>
      <c r="AE62" s="2">
        <v>2020</v>
      </c>
      <c r="AF62" s="2" t="s">
        <v>366</v>
      </c>
      <c r="AH62" s="2">
        <v>1</v>
      </c>
      <c r="AU62" s="2">
        <v>2</v>
      </c>
      <c r="AV62" s="2">
        <v>3</v>
      </c>
      <c r="BG62" s="2">
        <v>1</v>
      </c>
      <c r="BJ62" s="2">
        <v>5</v>
      </c>
      <c r="BK62" s="2">
        <v>6</v>
      </c>
      <c r="BV62" s="2">
        <v>6</v>
      </c>
      <c r="BY62" s="2" t="s">
        <v>270</v>
      </c>
      <c r="CA62" s="2">
        <v>5</v>
      </c>
      <c r="CB62" s="2" t="s">
        <v>248</v>
      </c>
      <c r="CC62" s="2">
        <v>7</v>
      </c>
      <c r="CD62" s="2" t="s">
        <v>249</v>
      </c>
      <c r="CE62" s="2">
        <v>4</v>
      </c>
      <c r="CF62" s="2" t="s">
        <v>6637</v>
      </c>
      <c r="CI62" s="2" t="s">
        <v>6638</v>
      </c>
      <c r="CJ62" s="2" t="s">
        <v>493</v>
      </c>
      <c r="CL62" s="2">
        <v>2</v>
      </c>
      <c r="CM62" s="2">
        <v>2</v>
      </c>
      <c r="CN62" s="2" t="s">
        <v>260</v>
      </c>
      <c r="CO62" s="2" t="s">
        <v>261</v>
      </c>
      <c r="CR62" s="2" t="s">
        <v>6242</v>
      </c>
      <c r="CS62" s="2" t="s">
        <v>677</v>
      </c>
      <c r="CU62" s="2" t="s">
        <v>682</v>
      </c>
      <c r="CW62" s="2" t="s">
        <v>684</v>
      </c>
      <c r="DA62" s="2" t="s">
        <v>6218</v>
      </c>
      <c r="DG62" s="2" t="s">
        <v>261</v>
      </c>
      <c r="DH62" s="2" t="s">
        <v>673</v>
      </c>
      <c r="DM62" s="2" t="s">
        <v>586</v>
      </c>
      <c r="DN62" s="2" t="s">
        <v>262</v>
      </c>
      <c r="DO62" s="2" t="s">
        <v>527</v>
      </c>
      <c r="DW62" s="2" t="s">
        <v>5630</v>
      </c>
      <c r="DY62" s="2" t="str">
        <f t="shared" si="0"/>
        <v>FATHALLAH_Skander</v>
      </c>
      <c r="DZ62" s="2" t="str">
        <f>INDEX('Raw Data'!B:B,MATCH(Tunisia_ESPRIT!$DY62,'Raw Data'!$G:$G,0))</f>
        <v>ESPRIT Engineering</v>
      </c>
      <c r="EA62" s="2" t="str">
        <f>INDEX('Raw Data'!H:H,MATCH(Tunisia_ESPRIT!$DY62,'Raw Data'!$G:$G,0))</f>
        <v>Male</v>
      </c>
      <c r="EB62" s="2" t="str">
        <f>INDEX('Raw Data'!Q:Q,MATCH(Tunisia_ESPRIT!$DY62,'Raw Data'!$G:$G,0))</f>
        <v>ING</v>
      </c>
      <c r="EC62" s="57">
        <f>INDEX('Raw Data'!T:T,MATCH(Tunisia_ESPRIT!$DY62,'Raw Data'!$G:$G,0))/10^3</f>
        <v>30.5</v>
      </c>
      <c r="ED62" s="57">
        <f t="shared" si="1"/>
        <v>1.0163934426229508</v>
      </c>
      <c r="EE62" s="57">
        <f>IFERROR(EC62/(AA62*Analysis!$F$286),"")</f>
        <v>0.9838709677419355</v>
      </c>
      <c r="EF62" s="59">
        <f t="shared" si="2"/>
        <v>1</v>
      </c>
      <c r="EG62" s="59" t="str">
        <f t="shared" si="3"/>
        <v>75-100%</v>
      </c>
      <c r="EH62" s="2" t="s">
        <v>258</v>
      </c>
      <c r="EJ62" s="2" t="str">
        <f>INDEX('Raw Data'!D:D,MATCH(Tunisia_ESPRIT!$DY62,'Raw Data'!$G:$G,0))</f>
        <v>184JMT1150</v>
      </c>
      <c r="EK62"/>
    </row>
    <row r="63" spans="1:141" x14ac:dyDescent="0.3">
      <c r="A63" s="3">
        <v>44358.265520833331</v>
      </c>
      <c r="B63" s="3">
        <v>44358.27447916667</v>
      </c>
      <c r="C63" s="2" t="s">
        <v>94</v>
      </c>
      <c r="D63" s="2" t="s">
        <v>6639</v>
      </c>
      <c r="E63" s="2">
        <v>100</v>
      </c>
      <c r="F63" s="2">
        <v>774</v>
      </c>
      <c r="G63" s="2" t="b">
        <v>1</v>
      </c>
      <c r="H63" s="3">
        <v>44358.27449074074</v>
      </c>
      <c r="I63" s="2" t="s">
        <v>6640</v>
      </c>
      <c r="J63" s="2" t="s">
        <v>1377</v>
      </c>
      <c r="K63" s="2" t="s">
        <v>4395</v>
      </c>
      <c r="L63" s="2" t="s">
        <v>5926</v>
      </c>
      <c r="N63" s="2">
        <v>35.862701416015597</v>
      </c>
      <c r="O63" s="2">
        <v>10.595703125</v>
      </c>
      <c r="P63" s="2" t="s">
        <v>239</v>
      </c>
      <c r="Q63" s="2" t="s">
        <v>240</v>
      </c>
      <c r="R63" s="2" t="s">
        <v>286</v>
      </c>
      <c r="T63" s="2" t="s">
        <v>6641</v>
      </c>
      <c r="U63" s="2" t="s">
        <v>6642</v>
      </c>
      <c r="V63" s="2" t="s">
        <v>476</v>
      </c>
      <c r="W63" s="2" t="s">
        <v>243</v>
      </c>
      <c r="X63" s="2" t="s">
        <v>435</v>
      </c>
      <c r="Y63" s="2" t="s">
        <v>290</v>
      </c>
      <c r="Z63" s="2" t="s">
        <v>365</v>
      </c>
      <c r="AA63" s="2" t="s">
        <v>1444</v>
      </c>
      <c r="AB63" s="2" t="s">
        <v>267</v>
      </c>
      <c r="AC63" s="2" t="s">
        <v>258</v>
      </c>
      <c r="AD63" s="2" t="s">
        <v>424</v>
      </c>
      <c r="AE63" s="2">
        <v>2021</v>
      </c>
      <c r="AF63" s="2" t="s">
        <v>316</v>
      </c>
      <c r="AH63" s="2">
        <v>3</v>
      </c>
      <c r="AN63" s="2">
        <v>3</v>
      </c>
      <c r="AO63" s="2">
        <v>2</v>
      </c>
      <c r="AP63" s="2">
        <v>1</v>
      </c>
      <c r="BA63" s="2">
        <v>3</v>
      </c>
      <c r="BB63" s="2">
        <v>1</v>
      </c>
      <c r="BC63" s="2">
        <v>2</v>
      </c>
      <c r="BP63" s="2">
        <v>7</v>
      </c>
      <c r="BQ63" s="2">
        <v>6</v>
      </c>
      <c r="BR63" s="2">
        <v>6</v>
      </c>
      <c r="BY63" s="2" t="s">
        <v>270</v>
      </c>
      <c r="CA63" s="2">
        <v>6</v>
      </c>
      <c r="CB63" s="2" t="s">
        <v>248</v>
      </c>
      <c r="CC63" s="2">
        <v>8</v>
      </c>
      <c r="CD63" s="2" t="s">
        <v>249</v>
      </c>
      <c r="CE63" s="2">
        <v>6</v>
      </c>
      <c r="CF63" s="2" t="s">
        <v>6643</v>
      </c>
      <c r="CG63" s="2" t="s">
        <v>1427</v>
      </c>
      <c r="CH63" s="2" t="s">
        <v>6644</v>
      </c>
      <c r="CI63" s="2" t="s">
        <v>6575</v>
      </c>
      <c r="CJ63" s="2" t="s">
        <v>362</v>
      </c>
      <c r="CK63" s="2" t="s">
        <v>6645</v>
      </c>
      <c r="CL63" s="2">
        <v>3</v>
      </c>
      <c r="CM63" s="2">
        <v>1</v>
      </c>
      <c r="CN63" s="2" t="s">
        <v>260</v>
      </c>
      <c r="CO63" s="2" t="s">
        <v>278</v>
      </c>
      <c r="CP63" s="2" t="s">
        <v>681</v>
      </c>
      <c r="CS63" s="2" t="s">
        <v>677</v>
      </c>
      <c r="CW63" s="2" t="s">
        <v>684</v>
      </c>
      <c r="CX63" s="2" t="s">
        <v>1015</v>
      </c>
      <c r="DG63" s="2" t="s">
        <v>261</v>
      </c>
      <c r="DH63" s="2" t="s">
        <v>673</v>
      </c>
      <c r="DI63" s="2" t="s">
        <v>1015</v>
      </c>
      <c r="DN63" s="2" t="s">
        <v>262</v>
      </c>
      <c r="DO63" s="2" t="s">
        <v>527</v>
      </c>
      <c r="DR63" s="2" t="s">
        <v>6646</v>
      </c>
      <c r="DV63" s="2" t="s">
        <v>6647</v>
      </c>
      <c r="DW63" s="2" t="s">
        <v>5926</v>
      </c>
      <c r="DY63" s="2" t="str">
        <f t="shared" si="0"/>
        <v>Selima_SBOUI</v>
      </c>
      <c r="DZ63" s="2" t="str">
        <f>INDEX('Raw Data'!B:B,MATCH(Tunisia_ESPRIT!$DY63,'Raw Data'!$G:$G,0))</f>
        <v>ESB</v>
      </c>
      <c r="EA63" s="2" t="str">
        <f>INDEX('Raw Data'!H:H,MATCH(Tunisia_ESPRIT!$DY63,'Raw Data'!$G:$G,0))</f>
        <v>Female</v>
      </c>
      <c r="EB63" s="2" t="str">
        <f>INDEX('Raw Data'!Q:Q,MATCH(Tunisia_ESPRIT!$DY63,'Raw Data'!$G:$G,0))</f>
        <v>Bachelor</v>
      </c>
      <c r="EC63" s="57">
        <f>INDEX('Raw Data'!T:T,MATCH(Tunisia_ESPRIT!$DY63,'Raw Data'!$G:$G,0))/10^3</f>
        <v>17.655000000000001</v>
      </c>
      <c r="ED63" s="57" t="str">
        <f t="shared" si="1"/>
        <v/>
      </c>
      <c r="EE63" s="58" t="str">
        <f>IFERROR(EC63/(AA63*0.2),"")</f>
        <v/>
      </c>
      <c r="EF63" s="59">
        <f t="shared" si="2"/>
        <v>0.33333333333333331</v>
      </c>
      <c r="EG63" s="59" t="str">
        <f t="shared" si="3"/>
        <v>25-50%</v>
      </c>
      <c r="EH63" s="2" t="s">
        <v>258</v>
      </c>
      <c r="EK63"/>
    </row>
    <row r="64" spans="1:141" x14ac:dyDescent="0.3">
      <c r="A64" s="3">
        <v>44351.603912037041</v>
      </c>
      <c r="B64" s="3">
        <v>44358.275821759256</v>
      </c>
      <c r="C64" s="2" t="s">
        <v>94</v>
      </c>
      <c r="D64" s="2" t="s">
        <v>6648</v>
      </c>
      <c r="E64" s="2">
        <v>100</v>
      </c>
      <c r="F64" s="2">
        <v>576453</v>
      </c>
      <c r="G64" s="2" t="b">
        <v>1</v>
      </c>
      <c r="H64" s="3">
        <v>44358.275856481479</v>
      </c>
      <c r="I64" s="2" t="s">
        <v>6649</v>
      </c>
      <c r="J64" s="2" t="s">
        <v>3479</v>
      </c>
      <c r="K64" s="2" t="s">
        <v>3478</v>
      </c>
      <c r="L64" s="2" t="s">
        <v>4716</v>
      </c>
      <c r="N64" s="2">
        <v>36.804901123046797</v>
      </c>
      <c r="O64" s="2">
        <v>10.1777954101562</v>
      </c>
      <c r="P64" s="2" t="s">
        <v>239</v>
      </c>
      <c r="Q64" s="2" t="s">
        <v>240</v>
      </c>
      <c r="R64" s="2" t="s">
        <v>400</v>
      </c>
      <c r="T64" s="2" t="s">
        <v>6650</v>
      </c>
      <c r="U64" s="2" t="s">
        <v>6651</v>
      </c>
      <c r="V64" s="2" t="s">
        <v>430</v>
      </c>
      <c r="W64" s="2" t="s">
        <v>446</v>
      </c>
      <c r="X64" s="2" t="s">
        <v>453</v>
      </c>
      <c r="Y64" s="2" t="s">
        <v>244</v>
      </c>
      <c r="Z64" s="2" t="s">
        <v>337</v>
      </c>
      <c r="AA64" s="2">
        <v>12</v>
      </c>
      <c r="AB64" s="2" t="s">
        <v>267</v>
      </c>
      <c r="AC64" s="2" t="s">
        <v>283</v>
      </c>
      <c r="AD64" s="2" t="s">
        <v>268</v>
      </c>
      <c r="AE64" s="2">
        <v>2020</v>
      </c>
      <c r="AF64" s="2" t="s">
        <v>277</v>
      </c>
      <c r="AG64" s="2" t="s">
        <v>6652</v>
      </c>
      <c r="AH64" s="2">
        <v>0</v>
      </c>
      <c r="BC64" s="2">
        <v>3</v>
      </c>
      <c r="BF64" s="2">
        <v>2</v>
      </c>
      <c r="BG64" s="2">
        <v>1</v>
      </c>
      <c r="BR64" s="2">
        <v>4</v>
      </c>
      <c r="BU64" s="2">
        <v>4</v>
      </c>
      <c r="BV64" s="2">
        <v>7</v>
      </c>
      <c r="BY64" s="2" t="s">
        <v>247</v>
      </c>
      <c r="CA64" s="2">
        <v>4</v>
      </c>
      <c r="CB64" s="2" t="s">
        <v>254</v>
      </c>
      <c r="CC64" s="2">
        <v>6</v>
      </c>
      <c r="CD64" s="2" t="s">
        <v>279</v>
      </c>
      <c r="CE64" s="2">
        <v>4</v>
      </c>
      <c r="CF64" s="2" t="s">
        <v>6653</v>
      </c>
      <c r="CI64" s="2" t="s">
        <v>6654</v>
      </c>
      <c r="CJ64" s="2" t="s">
        <v>6655</v>
      </c>
      <c r="CK64" s="2" t="s">
        <v>6656</v>
      </c>
      <c r="CL64" s="2">
        <v>3</v>
      </c>
      <c r="CM64" s="2">
        <v>3</v>
      </c>
      <c r="CN64" s="2" t="s">
        <v>256</v>
      </c>
      <c r="CO64" s="2" t="s">
        <v>278</v>
      </c>
      <c r="CP64" s="2" t="s">
        <v>681</v>
      </c>
      <c r="CT64" s="2" t="s">
        <v>6283</v>
      </c>
      <c r="CU64" s="2" t="s">
        <v>682</v>
      </c>
      <c r="CV64" s="2" t="s">
        <v>683</v>
      </c>
      <c r="CY64" s="2" t="s">
        <v>685</v>
      </c>
      <c r="CZ64" s="2" t="s">
        <v>6217</v>
      </c>
      <c r="DB64" s="2" t="s">
        <v>6209</v>
      </c>
      <c r="DC64" s="2" t="s">
        <v>508</v>
      </c>
      <c r="DD64" s="2" t="s">
        <v>6229</v>
      </c>
      <c r="DG64" s="2" t="s">
        <v>261</v>
      </c>
      <c r="DH64" s="2" t="s">
        <v>673</v>
      </c>
      <c r="DI64" s="2" t="s">
        <v>1015</v>
      </c>
      <c r="DJ64" s="2" t="s">
        <v>298</v>
      </c>
      <c r="DK64" s="2" t="s">
        <v>508</v>
      </c>
      <c r="DL64" s="2" t="s">
        <v>348</v>
      </c>
      <c r="DM64" s="2" t="s">
        <v>586</v>
      </c>
      <c r="DN64" s="2" t="s">
        <v>262</v>
      </c>
      <c r="DO64" s="2" t="s">
        <v>527</v>
      </c>
      <c r="DR64" s="2" t="s">
        <v>6657</v>
      </c>
      <c r="DS64" s="2">
        <v>21268340</v>
      </c>
      <c r="DT64" s="2" t="s">
        <v>258</v>
      </c>
      <c r="DU64" s="2" t="s">
        <v>283</v>
      </c>
      <c r="DV64" s="2" t="s">
        <v>1428</v>
      </c>
      <c r="DW64" s="2" t="s">
        <v>4716</v>
      </c>
      <c r="DY64" s="2" t="str">
        <f t="shared" si="0"/>
        <v>JMAL_Hazem</v>
      </c>
      <c r="DZ64" s="2" t="str">
        <f>INDEX('Raw Data'!B:B,MATCH(Tunisia_ESPRIT!$DY64,'Raw Data'!$G:$G,0))</f>
        <v>ESPRIT Engineering</v>
      </c>
      <c r="EA64" s="2" t="str">
        <f>INDEX('Raw Data'!H:H,MATCH(Tunisia_ESPRIT!$DY64,'Raw Data'!$G:$G,0))</f>
        <v>Male</v>
      </c>
      <c r="EB64" s="2" t="str">
        <f>INDEX('Raw Data'!Q:Q,MATCH(Tunisia_ESPRIT!$DY64,'Raw Data'!$G:$G,0))</f>
        <v>ING</v>
      </c>
      <c r="EC64" s="57">
        <f>INDEX('Raw Data'!T:T,MATCH(Tunisia_ESPRIT!$DY64,'Raw Data'!$G:$G,0))/10^3</f>
        <v>30.5</v>
      </c>
      <c r="ED64" s="57">
        <f t="shared" si="1"/>
        <v>0.39344262295081966</v>
      </c>
      <c r="EE64" s="58">
        <f>IFERROR(EC64/(AA64*0.2),"")</f>
        <v>12.708333333333332</v>
      </c>
      <c r="EF64" s="59">
        <f t="shared" si="2"/>
        <v>1</v>
      </c>
      <c r="EG64" s="59" t="str">
        <f t="shared" si="3"/>
        <v>75-100%</v>
      </c>
      <c r="EH64" s="2" t="s">
        <v>258</v>
      </c>
      <c r="EK64"/>
    </row>
    <row r="65" spans="1:141" x14ac:dyDescent="0.3">
      <c r="A65" s="3">
        <v>44358.271145833336</v>
      </c>
      <c r="B65" s="3">
        <v>44358.276250000003</v>
      </c>
      <c r="C65" s="2" t="s">
        <v>94</v>
      </c>
      <c r="D65" s="2" t="s">
        <v>6658</v>
      </c>
      <c r="E65" s="2">
        <v>100</v>
      </c>
      <c r="F65" s="2">
        <v>441</v>
      </c>
      <c r="G65" s="2" t="b">
        <v>1</v>
      </c>
      <c r="H65" s="3">
        <v>44358.276250000003</v>
      </c>
      <c r="I65" s="2" t="s">
        <v>6659</v>
      </c>
      <c r="J65" s="2" t="s">
        <v>6660</v>
      </c>
      <c r="K65" s="2" t="s">
        <v>3199</v>
      </c>
      <c r="L65" s="2" t="s">
        <v>6661</v>
      </c>
      <c r="N65" s="2">
        <v>36.806106567382798</v>
      </c>
      <c r="O65" s="2">
        <v>10.0930938720703</v>
      </c>
      <c r="P65" s="2" t="s">
        <v>239</v>
      </c>
      <c r="Q65" s="2" t="s">
        <v>240</v>
      </c>
      <c r="R65" s="2" t="s">
        <v>286</v>
      </c>
      <c r="T65" s="2" t="s">
        <v>6662</v>
      </c>
      <c r="U65" s="2" t="s">
        <v>6663</v>
      </c>
      <c r="V65" s="134">
        <v>44470</v>
      </c>
      <c r="W65" s="2" t="s">
        <v>265</v>
      </c>
      <c r="X65" s="2" t="s">
        <v>708</v>
      </c>
      <c r="Y65" s="2" t="s">
        <v>767</v>
      </c>
      <c r="Z65" s="2" t="s">
        <v>529</v>
      </c>
      <c r="AA65" s="2">
        <v>60</v>
      </c>
      <c r="AB65" s="2" t="s">
        <v>267</v>
      </c>
      <c r="AC65" s="2" t="s">
        <v>1506</v>
      </c>
      <c r="AD65" s="2" t="s">
        <v>345</v>
      </c>
      <c r="AE65" s="2">
        <v>2021</v>
      </c>
      <c r="AF65" s="2" t="s">
        <v>316</v>
      </c>
      <c r="AH65" s="2">
        <v>0</v>
      </c>
      <c r="AU65" s="2">
        <v>2</v>
      </c>
      <c r="BD65" s="2">
        <v>3</v>
      </c>
      <c r="BG65" s="2">
        <v>1</v>
      </c>
      <c r="BJ65" s="2">
        <v>6</v>
      </c>
      <c r="BS65" s="2">
        <v>1</v>
      </c>
      <c r="BV65" s="2">
        <v>6</v>
      </c>
      <c r="BY65" s="2" t="s">
        <v>247</v>
      </c>
      <c r="CA65" s="2">
        <v>5</v>
      </c>
      <c r="CB65" s="2" t="s">
        <v>248</v>
      </c>
      <c r="CC65" s="2">
        <v>8</v>
      </c>
      <c r="CD65" s="2" t="s">
        <v>279</v>
      </c>
      <c r="CE65" s="2">
        <v>3</v>
      </c>
      <c r="CF65" s="2" t="s">
        <v>6664</v>
      </c>
      <c r="CI65" s="2" t="s">
        <v>6665</v>
      </c>
      <c r="CL65" s="2">
        <v>1</v>
      </c>
      <c r="CM65" s="2">
        <v>1</v>
      </c>
      <c r="CN65" s="2" t="s">
        <v>256</v>
      </c>
      <c r="CO65" s="2" t="s">
        <v>278</v>
      </c>
      <c r="CP65" s="2" t="s">
        <v>681</v>
      </c>
      <c r="CT65" s="2" t="s">
        <v>6283</v>
      </c>
      <c r="CY65" s="2" t="s">
        <v>685</v>
      </c>
      <c r="DD65" s="2" t="s">
        <v>6229</v>
      </c>
      <c r="DG65" s="2" t="s">
        <v>261</v>
      </c>
      <c r="DH65" s="2" t="s">
        <v>673</v>
      </c>
      <c r="DI65" s="2" t="s">
        <v>1015</v>
      </c>
      <c r="DJ65" s="2" t="s">
        <v>298</v>
      </c>
      <c r="DW65" s="2" t="s">
        <v>6661</v>
      </c>
      <c r="DY65" s="2" t="str">
        <f t="shared" si="0"/>
        <v>Aymen_AFIFI</v>
      </c>
      <c r="DZ65" s="2" t="str">
        <f>INDEX('Raw Data'!B:B,MATCH(Tunisia_ESPRIT!$DY65,'Raw Data'!$G:$G,0))</f>
        <v>ESB</v>
      </c>
      <c r="EA65" s="2" t="str">
        <f>INDEX('Raw Data'!H:H,MATCH(Tunisia_ESPRIT!$DY65,'Raw Data'!$G:$G,0))</f>
        <v>Male</v>
      </c>
      <c r="EB65" s="2" t="str">
        <f>INDEX('Raw Data'!Q:Q,MATCH(Tunisia_ESPRIT!$DY65,'Raw Data'!$G:$G,0))</f>
        <v>Master</v>
      </c>
      <c r="EC65" s="57">
        <f>INDEX('Raw Data'!T:T,MATCH(Tunisia_ESPRIT!$DY65,'Raw Data'!$G:$G,0))/10^3</f>
        <v>13.91</v>
      </c>
      <c r="ED65" s="57">
        <f t="shared" si="1"/>
        <v>4.3134435657800143</v>
      </c>
      <c r="EE65" s="58">
        <f>IFERROR(EC65/(AA65*0.2),"")</f>
        <v>1.1591666666666667</v>
      </c>
      <c r="EF65" s="59">
        <f t="shared" si="2"/>
        <v>1</v>
      </c>
      <c r="EG65" s="59" t="str">
        <f t="shared" si="3"/>
        <v>75-100%</v>
      </c>
      <c r="EH65" s="2" t="s">
        <v>258</v>
      </c>
      <c r="EK65"/>
    </row>
    <row r="66" spans="1:141" x14ac:dyDescent="0.3">
      <c r="A66" s="3">
        <v>44358.277581018519</v>
      </c>
      <c r="B66" s="3">
        <v>44358.288402777776</v>
      </c>
      <c r="C66" s="2" t="s">
        <v>94</v>
      </c>
      <c r="D66" s="2" t="s">
        <v>6666</v>
      </c>
      <c r="E66" s="2">
        <v>100</v>
      </c>
      <c r="F66" s="2">
        <v>934</v>
      </c>
      <c r="G66" s="2" t="b">
        <v>1</v>
      </c>
      <c r="H66" s="3">
        <v>44358.288414351853</v>
      </c>
      <c r="I66" s="2" t="s">
        <v>6667</v>
      </c>
      <c r="J66" s="2" t="s">
        <v>3199</v>
      </c>
      <c r="K66" s="2" t="s">
        <v>848</v>
      </c>
      <c r="L66" s="2" t="s">
        <v>5189</v>
      </c>
      <c r="N66" s="2">
        <v>34.473907470703097</v>
      </c>
      <c r="O66" s="2">
        <v>9.4613037109375</v>
      </c>
      <c r="P66" s="2" t="s">
        <v>239</v>
      </c>
      <c r="Q66" s="2" t="s">
        <v>240</v>
      </c>
      <c r="R66" s="2" t="s">
        <v>251</v>
      </c>
      <c r="AU66" s="2">
        <v>3</v>
      </c>
      <c r="AV66" s="2">
        <v>2</v>
      </c>
      <c r="BG66" s="2">
        <v>1</v>
      </c>
      <c r="BJ66" s="2">
        <v>5</v>
      </c>
      <c r="BK66" s="2">
        <v>1</v>
      </c>
      <c r="BV66" s="2">
        <v>3</v>
      </c>
      <c r="CA66" s="2">
        <v>3</v>
      </c>
      <c r="CB66" s="2" t="s">
        <v>254</v>
      </c>
      <c r="CC66" s="2">
        <v>3</v>
      </c>
      <c r="CD66" s="2" t="s">
        <v>249</v>
      </c>
      <c r="CE66" s="2">
        <v>1</v>
      </c>
      <c r="CF66" s="2" t="s">
        <v>6668</v>
      </c>
      <c r="CG66" s="2" t="s">
        <v>6669</v>
      </c>
      <c r="CH66" s="2" t="s">
        <v>6670</v>
      </c>
      <c r="CI66" s="2" t="s">
        <v>6671</v>
      </c>
      <c r="CL66" s="2">
        <v>2</v>
      </c>
      <c r="CM66" s="2">
        <v>2</v>
      </c>
      <c r="CN66" s="2" t="s">
        <v>281</v>
      </c>
      <c r="CP66" s="2" t="s">
        <v>681</v>
      </c>
      <c r="CQ66" s="2" t="s">
        <v>6241</v>
      </c>
      <c r="CR66" s="2" t="s">
        <v>6242</v>
      </c>
      <c r="CS66" s="2" t="s">
        <v>677</v>
      </c>
      <c r="CT66" s="2" t="s">
        <v>6283</v>
      </c>
      <c r="CU66" s="2" t="s">
        <v>682</v>
      </c>
      <c r="CV66" s="2" t="s">
        <v>683</v>
      </c>
      <c r="CW66" s="2" t="s">
        <v>684</v>
      </c>
      <c r="CX66" s="2" t="s">
        <v>1015</v>
      </c>
      <c r="CY66" s="2" t="s">
        <v>685</v>
      </c>
      <c r="CZ66" s="2" t="s">
        <v>6217</v>
      </c>
      <c r="DA66" s="2" t="s">
        <v>6218</v>
      </c>
      <c r="DB66" s="2" t="s">
        <v>6209</v>
      </c>
      <c r="DC66" s="2" t="s">
        <v>508</v>
      </c>
      <c r="DD66" s="2" t="s">
        <v>6229</v>
      </c>
      <c r="DG66" s="2" t="s">
        <v>261</v>
      </c>
      <c r="DH66" s="2" t="s">
        <v>673</v>
      </c>
      <c r="DI66" s="2" t="s">
        <v>1015</v>
      </c>
      <c r="DJ66" s="2" t="s">
        <v>298</v>
      </c>
      <c r="DN66" s="2" t="s">
        <v>262</v>
      </c>
      <c r="DO66" s="2" t="s">
        <v>527</v>
      </c>
      <c r="DR66" s="2" t="s">
        <v>6672</v>
      </c>
      <c r="DS66" s="2">
        <v>92530025</v>
      </c>
      <c r="DT66" s="2" t="s">
        <v>282</v>
      </c>
      <c r="DU66" s="2" t="s">
        <v>6673</v>
      </c>
      <c r="DW66" s="2" t="s">
        <v>5189</v>
      </c>
      <c r="DY66" s="2" t="str">
        <f t="shared" si="0"/>
        <v>CHEBBI_Aymen</v>
      </c>
      <c r="DZ66" s="2" t="str">
        <f>INDEX('Raw Data'!B:B,MATCH(Tunisia_ESPRIT!$DY66,'Raw Data'!$G:$G,0))</f>
        <v>ESPRIT Engineering</v>
      </c>
      <c r="EA66" s="2" t="str">
        <f>INDEX('Raw Data'!H:H,MATCH(Tunisia_ESPRIT!$DY66,'Raw Data'!$G:$G,0))</f>
        <v>Male</v>
      </c>
      <c r="EB66" s="2" t="str">
        <f>INDEX('Raw Data'!Q:Q,MATCH(Tunisia_ESPRIT!$DY66,'Raw Data'!$G:$G,0))</f>
        <v>ING</v>
      </c>
      <c r="EC66" s="57">
        <f>INDEX('Raw Data'!T:T,MATCH(Tunisia_ESPRIT!$DY66,'Raw Data'!$G:$G,0))/10^3</f>
        <v>30.5</v>
      </c>
      <c r="ED66" s="57">
        <f t="shared" si="1"/>
        <v>0</v>
      </c>
      <c r="EE66" s="58" t="str">
        <f>IFERROR(EC66/(AA66*0.2),"")</f>
        <v/>
      </c>
      <c r="EF66" s="59">
        <f t="shared" si="2"/>
        <v>1</v>
      </c>
      <c r="EG66" s="59" t="str">
        <f t="shared" si="3"/>
        <v>75-100%</v>
      </c>
      <c r="EH66" s="2" t="s">
        <v>258</v>
      </c>
      <c r="EK66"/>
    </row>
    <row r="67" spans="1:141" x14ac:dyDescent="0.3">
      <c r="A67" s="3">
        <v>44358.287800925929</v>
      </c>
      <c r="B67" s="3">
        <v>44358.296365740738</v>
      </c>
      <c r="C67" s="2" t="s">
        <v>94</v>
      </c>
      <c r="D67" s="2" t="s">
        <v>6674</v>
      </c>
      <c r="E67" s="2">
        <v>100</v>
      </c>
      <c r="F67" s="2">
        <v>739</v>
      </c>
      <c r="G67" s="2" t="b">
        <v>1</v>
      </c>
      <c r="H67" s="3">
        <v>44358.296388888892</v>
      </c>
      <c r="I67" s="2" t="s">
        <v>6675</v>
      </c>
      <c r="J67" s="2" t="s">
        <v>3978</v>
      </c>
      <c r="K67" s="2" t="s">
        <v>950</v>
      </c>
      <c r="L67" s="2" t="s">
        <v>5280</v>
      </c>
      <c r="N67" s="2">
        <v>35.825103759765597</v>
      </c>
      <c r="O67" s="2">
        <v>10.6446075439453</v>
      </c>
      <c r="P67" s="2" t="s">
        <v>239</v>
      </c>
      <c r="Q67" s="2" t="s">
        <v>240</v>
      </c>
      <c r="R67" s="2" t="s">
        <v>286</v>
      </c>
      <c r="T67" s="2" t="s">
        <v>6676</v>
      </c>
      <c r="U67" s="2" t="s">
        <v>6620</v>
      </c>
      <c r="V67" s="2" t="s">
        <v>242</v>
      </c>
      <c r="W67" s="2" t="s">
        <v>243</v>
      </c>
      <c r="X67" s="2" t="s">
        <v>712</v>
      </c>
      <c r="Y67" s="2" t="s">
        <v>244</v>
      </c>
      <c r="Z67" s="2" t="s">
        <v>245</v>
      </c>
      <c r="AA67" s="2">
        <v>100</v>
      </c>
      <c r="AB67" s="2" t="s">
        <v>267</v>
      </c>
      <c r="AC67" s="2" t="s">
        <v>258</v>
      </c>
      <c r="AD67" s="2" t="s">
        <v>418</v>
      </c>
      <c r="AE67" s="2">
        <v>2020</v>
      </c>
      <c r="AF67" s="2" t="s">
        <v>366</v>
      </c>
      <c r="AH67" s="2">
        <v>2</v>
      </c>
      <c r="AL67" s="2">
        <v>3</v>
      </c>
      <c r="AM67" s="2">
        <v>1</v>
      </c>
      <c r="AN67" s="2">
        <v>2</v>
      </c>
      <c r="AU67" s="2">
        <v>3</v>
      </c>
      <c r="AV67" s="2">
        <v>1</v>
      </c>
      <c r="BG67" s="2">
        <v>2</v>
      </c>
      <c r="BJ67" s="2">
        <v>6</v>
      </c>
      <c r="BK67" s="2">
        <v>6</v>
      </c>
      <c r="BV67" s="2">
        <v>5</v>
      </c>
      <c r="BY67" s="2" t="s">
        <v>270</v>
      </c>
      <c r="CA67" s="2">
        <v>5</v>
      </c>
      <c r="CB67" s="2" t="s">
        <v>248</v>
      </c>
      <c r="CC67" s="2">
        <v>7</v>
      </c>
      <c r="CD67" s="2" t="s">
        <v>296</v>
      </c>
      <c r="CE67" s="2">
        <v>5</v>
      </c>
      <c r="CF67" s="2" t="s">
        <v>6677</v>
      </c>
      <c r="CG67" s="2" t="s">
        <v>6678</v>
      </c>
      <c r="CI67" s="2" t="s">
        <v>6679</v>
      </c>
      <c r="CL67" s="2">
        <v>4</v>
      </c>
      <c r="CM67" s="2">
        <v>2</v>
      </c>
      <c r="CN67" s="2" t="s">
        <v>256</v>
      </c>
      <c r="CO67" s="2" t="s">
        <v>261</v>
      </c>
      <c r="CQ67" s="2" t="s">
        <v>6241</v>
      </c>
      <c r="DG67" s="2" t="s">
        <v>257</v>
      </c>
      <c r="DV67" s="2" t="s">
        <v>6680</v>
      </c>
      <c r="DW67" s="2" t="s">
        <v>5280</v>
      </c>
      <c r="DY67" s="2" t="str">
        <f t="shared" si="0"/>
        <v>KHIARI_Donia</v>
      </c>
      <c r="DZ67" s="2" t="str">
        <f>INDEX('Raw Data'!B:B,MATCH(Tunisia_ESPRIT!$DY67,'Raw Data'!$G:$G,0))</f>
        <v>ESPRIT Engineering</v>
      </c>
      <c r="EA67" s="2" t="str">
        <f>INDEX('Raw Data'!H:H,MATCH(Tunisia_ESPRIT!$DY67,'Raw Data'!$G:$G,0))</f>
        <v>Female</v>
      </c>
      <c r="EB67" s="2" t="str">
        <f>INDEX('Raw Data'!Q:Q,MATCH(Tunisia_ESPRIT!$DY67,'Raw Data'!$G:$G,0))</f>
        <v>ING</v>
      </c>
      <c r="EC67" s="57">
        <f>INDEX('Raw Data'!T:T,MATCH(Tunisia_ESPRIT!$DY67,'Raw Data'!$G:$G,0))/10^3</f>
        <v>30.5</v>
      </c>
      <c r="ED67" s="57">
        <f t="shared" si="1"/>
        <v>3.278688524590164</v>
      </c>
      <c r="EE67" s="57">
        <f>IFERROR(EC67/(AA67*Analysis!$F$286),"")</f>
        <v>0.30499999999999999</v>
      </c>
      <c r="EF67" s="59">
        <f t="shared" si="2"/>
        <v>0.5</v>
      </c>
      <c r="EG67" s="59" t="str">
        <f t="shared" ref="EG67:EG130" si="5">IF(EF67=0,0,IF(AND(EF67&gt;0,EF67&lt;0.25),"0-25%",IF(AND(EF67&gt;=0.25,EF67&lt;0.5),"25-50%",IF(AND(EF67&gt;=0.5,EF67&lt;0.75),"50-75%",IF(AND(EF67&gt;=0.75,EF67&lt;=1),"75-100%","")))))</f>
        <v>50-75%</v>
      </c>
      <c r="EH67" s="2" t="s">
        <v>258</v>
      </c>
      <c r="EJ67" s="2" t="str">
        <f>INDEX('Raw Data'!D:D,MATCH(Tunisia_ESPRIT!$DY67,'Raw Data'!$G:$G,0))</f>
        <v>173JFT2414</v>
      </c>
      <c r="EK67"/>
    </row>
    <row r="68" spans="1:141" x14ac:dyDescent="0.3">
      <c r="A68" s="3">
        <v>44358.294340277775</v>
      </c>
      <c r="B68" s="3">
        <v>44358.298993055556</v>
      </c>
      <c r="C68" s="2" t="s">
        <v>94</v>
      </c>
      <c r="D68" s="2" t="s">
        <v>6681</v>
      </c>
      <c r="E68" s="2">
        <v>100</v>
      </c>
      <c r="F68" s="2">
        <v>401</v>
      </c>
      <c r="G68" s="2" t="b">
        <v>1</v>
      </c>
      <c r="H68" s="3">
        <v>44358.299016203702</v>
      </c>
      <c r="I68" s="2" t="s">
        <v>6682</v>
      </c>
      <c r="J68" s="2" t="s">
        <v>3199</v>
      </c>
      <c r="K68" s="2" t="s">
        <v>3929</v>
      </c>
      <c r="L68" s="2" t="s">
        <v>5208</v>
      </c>
      <c r="N68" s="2">
        <v>36.806106567382798</v>
      </c>
      <c r="O68" s="2">
        <v>10.0930938720703</v>
      </c>
      <c r="P68" s="2" t="s">
        <v>239</v>
      </c>
      <c r="Q68" s="2" t="s">
        <v>240</v>
      </c>
      <c r="R68" s="2" t="s">
        <v>286</v>
      </c>
      <c r="T68" s="2" t="s">
        <v>6683</v>
      </c>
      <c r="U68" s="2" t="s">
        <v>6684</v>
      </c>
      <c r="V68" s="2" t="s">
        <v>430</v>
      </c>
      <c r="W68" s="2" t="s">
        <v>243</v>
      </c>
      <c r="X68" s="2" t="s">
        <v>712</v>
      </c>
      <c r="Y68" s="2" t="s">
        <v>244</v>
      </c>
      <c r="Z68" s="2" t="s">
        <v>245</v>
      </c>
      <c r="AA68" s="2">
        <v>18</v>
      </c>
      <c r="AB68" s="2" t="s">
        <v>267</v>
      </c>
      <c r="AC68" s="2" t="s">
        <v>543</v>
      </c>
      <c r="AD68" s="2" t="s">
        <v>329</v>
      </c>
      <c r="AE68" s="2">
        <v>1995</v>
      </c>
      <c r="AF68" s="2" t="s">
        <v>269</v>
      </c>
      <c r="AH68" s="2" t="s">
        <v>284</v>
      </c>
      <c r="AI68" s="2">
        <v>1</v>
      </c>
      <c r="AK68" s="2">
        <v>3</v>
      </c>
      <c r="AL68" s="2">
        <v>2</v>
      </c>
      <c r="AV68" s="2">
        <v>3</v>
      </c>
      <c r="AZ68" s="2">
        <v>1</v>
      </c>
      <c r="BG68" s="2">
        <v>2</v>
      </c>
      <c r="BK68" s="2">
        <v>4</v>
      </c>
      <c r="BO68" s="2">
        <v>7</v>
      </c>
      <c r="BV68" s="2">
        <v>3</v>
      </c>
      <c r="BY68" s="2" t="s">
        <v>247</v>
      </c>
      <c r="CA68" s="2">
        <v>4</v>
      </c>
      <c r="CB68" s="2" t="s">
        <v>254</v>
      </c>
      <c r="CC68" s="2">
        <v>5</v>
      </c>
      <c r="CD68" s="2" t="s">
        <v>253</v>
      </c>
      <c r="CE68" s="2">
        <v>5</v>
      </c>
      <c r="CF68" s="2" t="s">
        <v>6685</v>
      </c>
      <c r="CG68" s="2" t="s">
        <v>6686</v>
      </c>
      <c r="CH68" s="2" t="s">
        <v>6687</v>
      </c>
      <c r="CI68" s="2" t="s">
        <v>6688</v>
      </c>
      <c r="CJ68" s="2" t="s">
        <v>6689</v>
      </c>
      <c r="CK68" s="2" t="s">
        <v>6690</v>
      </c>
      <c r="CL68" s="2">
        <v>4</v>
      </c>
      <c r="CM68" s="2">
        <v>2</v>
      </c>
      <c r="CN68" s="2" t="s">
        <v>256</v>
      </c>
      <c r="CO68" s="2" t="s">
        <v>278</v>
      </c>
      <c r="CP68" s="2" t="s">
        <v>681</v>
      </c>
      <c r="CQ68" s="2" t="s">
        <v>6241</v>
      </c>
      <c r="CR68" s="2" t="s">
        <v>6242</v>
      </c>
      <c r="CS68" s="2" t="s">
        <v>677</v>
      </c>
      <c r="CU68" s="2" t="s">
        <v>682</v>
      </c>
      <c r="CW68" s="2" t="s">
        <v>684</v>
      </c>
      <c r="CX68" s="2" t="s">
        <v>1015</v>
      </c>
      <c r="CZ68" s="2" t="s">
        <v>6217</v>
      </c>
      <c r="DC68" s="2" t="s">
        <v>508</v>
      </c>
      <c r="DD68" s="2" t="s">
        <v>6229</v>
      </c>
      <c r="DG68" s="2" t="s">
        <v>261</v>
      </c>
      <c r="DJ68" s="2" t="s">
        <v>298</v>
      </c>
      <c r="DK68" s="2" t="s">
        <v>508</v>
      </c>
      <c r="DN68" s="2" t="s">
        <v>262</v>
      </c>
      <c r="DO68" s="2" t="s">
        <v>527</v>
      </c>
      <c r="DR68" s="2" t="s">
        <v>6691</v>
      </c>
      <c r="DS68" s="2">
        <v>53950632</v>
      </c>
      <c r="DT68" s="2" t="s">
        <v>282</v>
      </c>
      <c r="DU68" s="2" t="s">
        <v>258</v>
      </c>
      <c r="DW68" s="2" t="s">
        <v>5208</v>
      </c>
      <c r="DY68" s="2" t="str">
        <f t="shared" ref="DY68:DY131" si="6">CONCATENATE(K68,"_",J68)</f>
        <v>YANOUBLI_Aymen</v>
      </c>
      <c r="DZ68" s="2" t="str">
        <f>INDEX('Raw Data'!B:B,MATCH(Tunisia_ESPRIT!$DY68,'Raw Data'!$G:$G,0))</f>
        <v>ESPRIT Engineering</v>
      </c>
      <c r="EA68" s="2" t="str">
        <f>INDEX('Raw Data'!H:H,MATCH(Tunisia_ESPRIT!$DY68,'Raw Data'!$G:$G,0))</f>
        <v>Male</v>
      </c>
      <c r="EB68" s="2" t="str">
        <f>INDEX('Raw Data'!Q:Q,MATCH(Tunisia_ESPRIT!$DY68,'Raw Data'!$G:$G,0))</f>
        <v>ING</v>
      </c>
      <c r="EC68" s="57">
        <f>INDEX('Raw Data'!T:T,MATCH(Tunisia_ESPRIT!$DY68,'Raw Data'!$G:$G,0))/10^3</f>
        <v>30.5</v>
      </c>
      <c r="ED68" s="57">
        <f t="shared" ref="ED68:ED131" si="7">IFERROR(AA68/(EC68),"")</f>
        <v>0.5901639344262295</v>
      </c>
      <c r="EE68" s="58">
        <f>IFERROR(EC68/(AA68*0.2),"")</f>
        <v>8.4722222222222214</v>
      </c>
      <c r="EF68" s="59">
        <f t="shared" ref="EF68:EF131" si="8">IFERROR(IF(AND(CM68=CL68,CM68&lt;&gt;0,CL68&lt;&gt;0),1,CM68/CL68),"")</f>
        <v>0.5</v>
      </c>
      <c r="EG68" s="59" t="str">
        <f t="shared" si="5"/>
        <v>50-75%</v>
      </c>
      <c r="EH68" s="2" t="s">
        <v>258</v>
      </c>
      <c r="EK68"/>
    </row>
    <row r="69" spans="1:141" x14ac:dyDescent="0.3">
      <c r="A69" s="3">
        <v>44358.288946759261</v>
      </c>
      <c r="B69" s="3">
        <v>44358.301134259258</v>
      </c>
      <c r="C69" s="2" t="s">
        <v>94</v>
      </c>
      <c r="D69" s="2" t="s">
        <v>6692</v>
      </c>
      <c r="E69" s="2">
        <v>100</v>
      </c>
      <c r="F69" s="2">
        <v>1052</v>
      </c>
      <c r="G69" s="2" t="b">
        <v>1</v>
      </c>
      <c r="H69" s="3">
        <v>44358.301134259258</v>
      </c>
      <c r="I69" s="2" t="s">
        <v>6693</v>
      </c>
      <c r="J69" s="2" t="s">
        <v>3457</v>
      </c>
      <c r="K69" s="2" t="s">
        <v>922</v>
      </c>
      <c r="L69" s="2" t="s">
        <v>5079</v>
      </c>
      <c r="N69" s="2">
        <v>36.572799682617102</v>
      </c>
      <c r="O69" s="2">
        <v>10.8397064208984</v>
      </c>
      <c r="P69" s="2" t="s">
        <v>239</v>
      </c>
      <c r="Q69" s="2" t="s">
        <v>240</v>
      </c>
      <c r="R69" s="2" t="s">
        <v>286</v>
      </c>
      <c r="T69" s="2" t="s">
        <v>6694</v>
      </c>
      <c r="U69" s="2" t="s">
        <v>6695</v>
      </c>
      <c r="V69" s="2" t="s">
        <v>242</v>
      </c>
      <c r="W69" s="2" t="s">
        <v>243</v>
      </c>
      <c r="X69" s="2" t="s">
        <v>1509</v>
      </c>
      <c r="Y69" s="2" t="s">
        <v>305</v>
      </c>
      <c r="Z69" s="2" t="s">
        <v>245</v>
      </c>
      <c r="AB69" s="2" t="s">
        <v>267</v>
      </c>
      <c r="AC69" s="2" t="s">
        <v>283</v>
      </c>
      <c r="AD69" s="2" t="s">
        <v>345</v>
      </c>
      <c r="AE69" s="2">
        <v>2020</v>
      </c>
      <c r="AF69" s="2" t="s">
        <v>325</v>
      </c>
      <c r="AH69" s="2" t="s">
        <v>284</v>
      </c>
      <c r="AK69" s="2">
        <v>3</v>
      </c>
      <c r="AM69" s="2">
        <v>1</v>
      </c>
      <c r="AR69" s="2">
        <v>2</v>
      </c>
      <c r="AV69" s="2">
        <v>2</v>
      </c>
      <c r="BA69" s="2">
        <v>3</v>
      </c>
      <c r="BG69" s="2">
        <v>1</v>
      </c>
      <c r="BK69" s="2">
        <v>6</v>
      </c>
      <c r="BP69" s="2">
        <v>6</v>
      </c>
      <c r="BV69" s="2">
        <v>7</v>
      </c>
      <c r="BY69" s="2" t="s">
        <v>270</v>
      </c>
      <c r="CA69" s="2">
        <v>6</v>
      </c>
      <c r="CB69" s="2" t="s">
        <v>248</v>
      </c>
      <c r="CC69" s="2">
        <v>8</v>
      </c>
      <c r="CD69" s="2" t="s">
        <v>249</v>
      </c>
      <c r="CE69" s="2">
        <v>7</v>
      </c>
      <c r="CF69" s="2" t="s">
        <v>6696</v>
      </c>
      <c r="CG69" s="2" t="s">
        <v>6697</v>
      </c>
      <c r="CH69" s="2" t="s">
        <v>6698</v>
      </c>
      <c r="CI69" s="2" t="s">
        <v>6699</v>
      </c>
      <c r="CJ69" s="2" t="s">
        <v>1430</v>
      </c>
      <c r="CL69" s="2" t="s">
        <v>284</v>
      </c>
      <c r="CM69" s="2">
        <v>3</v>
      </c>
      <c r="CN69" s="2" t="s">
        <v>256</v>
      </c>
      <c r="CO69" s="2" t="s">
        <v>261</v>
      </c>
      <c r="DA69" s="2" t="s">
        <v>6218</v>
      </c>
      <c r="DG69" s="2" t="s">
        <v>257</v>
      </c>
      <c r="DV69" s="2" t="s">
        <v>6700</v>
      </c>
      <c r="DW69" s="2" t="s">
        <v>5079</v>
      </c>
      <c r="DY69" s="2" t="str">
        <f t="shared" si="6"/>
        <v>BEN HAMOUDA_Wassim</v>
      </c>
      <c r="DZ69" s="2" t="str">
        <f>INDEX('Raw Data'!B:B,MATCH(Tunisia_ESPRIT!$DY69,'Raw Data'!$G:$G,0))</f>
        <v>ESPRIT Engineering</v>
      </c>
      <c r="EA69" s="2" t="str">
        <f>INDEX('Raw Data'!H:H,MATCH(Tunisia_ESPRIT!$DY69,'Raw Data'!$G:$G,0))</f>
        <v>Male</v>
      </c>
      <c r="EB69" s="2" t="str">
        <f>INDEX('Raw Data'!Q:Q,MATCH(Tunisia_ESPRIT!$DY69,'Raw Data'!$G:$G,0))</f>
        <v>ING</v>
      </c>
      <c r="EC69" s="57">
        <f>INDEX('Raw Data'!T:T,MATCH(Tunisia_ESPRIT!$DY69,'Raw Data'!$G:$G,0))/10^3</f>
        <v>30.5</v>
      </c>
      <c r="ED69" s="57">
        <f t="shared" si="7"/>
        <v>0</v>
      </c>
      <c r="EE69" s="58" t="str">
        <f>IFERROR(EC69/(AA69*0.2),"")</f>
        <v/>
      </c>
      <c r="EF69" s="59" t="str">
        <f t="shared" si="8"/>
        <v/>
      </c>
      <c r="EG69" s="59" t="str">
        <f t="shared" si="5"/>
        <v/>
      </c>
      <c r="EH69" s="2" t="s">
        <v>258</v>
      </c>
      <c r="EK69"/>
    </row>
    <row r="70" spans="1:141" x14ac:dyDescent="0.3">
      <c r="A70" s="3">
        <v>44358.293344907404</v>
      </c>
      <c r="B70" s="3">
        <v>44358.302453703705</v>
      </c>
      <c r="C70" s="2" t="s">
        <v>94</v>
      </c>
      <c r="D70" s="2" t="s">
        <v>6701</v>
      </c>
      <c r="E70" s="2">
        <v>100</v>
      </c>
      <c r="F70" s="2">
        <v>786</v>
      </c>
      <c r="G70" s="2" t="b">
        <v>1</v>
      </c>
      <c r="H70" s="3">
        <v>44358.302465277775</v>
      </c>
      <c r="I70" s="2" t="s">
        <v>6702</v>
      </c>
      <c r="J70" s="2" t="s">
        <v>3739</v>
      </c>
      <c r="K70" s="2" t="s">
        <v>3451</v>
      </c>
      <c r="L70" s="2" t="s">
        <v>4963</v>
      </c>
      <c r="N70" s="2">
        <v>36.3934936523437</v>
      </c>
      <c r="O70" s="2">
        <v>10.6226043701171</v>
      </c>
      <c r="P70" s="2" t="s">
        <v>239</v>
      </c>
      <c r="Q70" s="2" t="s">
        <v>240</v>
      </c>
      <c r="R70" s="2" t="s">
        <v>286</v>
      </c>
      <c r="T70" s="2" t="s">
        <v>6703</v>
      </c>
      <c r="U70" s="2" t="s">
        <v>6704</v>
      </c>
      <c r="V70" s="134">
        <v>44470</v>
      </c>
      <c r="W70" s="2" t="s">
        <v>265</v>
      </c>
      <c r="X70" s="2" t="s">
        <v>713</v>
      </c>
      <c r="Y70" s="2" t="s">
        <v>275</v>
      </c>
      <c r="Z70" s="2" t="s">
        <v>245</v>
      </c>
      <c r="AA70" s="2">
        <v>17</v>
      </c>
      <c r="AB70" s="2" t="s">
        <v>267</v>
      </c>
      <c r="AC70" s="2" t="s">
        <v>258</v>
      </c>
      <c r="AD70" s="2" t="s">
        <v>321</v>
      </c>
      <c r="AE70" s="2">
        <v>2020</v>
      </c>
      <c r="AF70" s="2" t="s">
        <v>325</v>
      </c>
      <c r="AH70" s="2">
        <v>3</v>
      </c>
      <c r="AK70" s="2">
        <v>3</v>
      </c>
      <c r="AM70" s="2">
        <v>1</v>
      </c>
      <c r="AN70" s="2">
        <v>2</v>
      </c>
      <c r="AU70" s="2">
        <v>3</v>
      </c>
      <c r="AY70" s="2">
        <v>2</v>
      </c>
      <c r="BG70" s="2">
        <v>1</v>
      </c>
      <c r="BJ70" s="2">
        <v>4</v>
      </c>
      <c r="BN70" s="2">
        <v>5</v>
      </c>
      <c r="BV70" s="2">
        <v>3</v>
      </c>
      <c r="BY70" s="2" t="s">
        <v>270</v>
      </c>
      <c r="CA70" s="2">
        <v>3</v>
      </c>
      <c r="CB70" s="2" t="s">
        <v>254</v>
      </c>
      <c r="CC70" s="2">
        <v>4</v>
      </c>
      <c r="CD70" s="2" t="s">
        <v>296</v>
      </c>
      <c r="CE70" s="2">
        <v>7</v>
      </c>
      <c r="CF70" s="2" t="s">
        <v>6705</v>
      </c>
      <c r="CI70" s="2" t="s">
        <v>6706</v>
      </c>
      <c r="CJ70" s="2" t="s">
        <v>1513</v>
      </c>
      <c r="CK70" s="2" t="s">
        <v>6707</v>
      </c>
      <c r="CL70" s="2">
        <v>3</v>
      </c>
      <c r="CM70" s="2">
        <v>1</v>
      </c>
      <c r="CN70" s="2" t="s">
        <v>260</v>
      </c>
      <c r="CO70" s="2" t="s">
        <v>261</v>
      </c>
      <c r="CP70" s="2" t="s">
        <v>681</v>
      </c>
      <c r="CU70" s="2" t="s">
        <v>682</v>
      </c>
      <c r="CV70" s="2" t="s">
        <v>683</v>
      </c>
      <c r="DC70" s="2" t="s">
        <v>508</v>
      </c>
      <c r="DD70" s="2" t="s">
        <v>6229</v>
      </c>
      <c r="DG70" s="2" t="s">
        <v>261</v>
      </c>
      <c r="DI70" s="2" t="s">
        <v>1015</v>
      </c>
      <c r="DJ70" s="2" t="s">
        <v>298</v>
      </c>
      <c r="DL70" s="2" t="s">
        <v>348</v>
      </c>
      <c r="DR70" s="2" t="s">
        <v>4963</v>
      </c>
      <c r="DW70" s="2" t="s">
        <v>4963</v>
      </c>
      <c r="DY70" s="2" t="str">
        <f t="shared" si="6"/>
        <v>MAALEJ_Azza</v>
      </c>
      <c r="DZ70" s="2" t="str">
        <f>INDEX('Raw Data'!B:B,MATCH(Tunisia_ESPRIT!$DY70,'Raw Data'!$G:$G,0))</f>
        <v>ESPRIT Engineering</v>
      </c>
      <c r="EA70" s="2" t="str">
        <f>INDEX('Raw Data'!H:H,MATCH(Tunisia_ESPRIT!$DY70,'Raw Data'!$G:$G,0))</f>
        <v>Female</v>
      </c>
      <c r="EB70" s="2" t="str">
        <f>INDEX('Raw Data'!Q:Q,MATCH(Tunisia_ESPRIT!$DY70,'Raw Data'!$G:$G,0))</f>
        <v>ING</v>
      </c>
      <c r="EC70" s="57">
        <f>INDEX('Raw Data'!T:T,MATCH(Tunisia_ESPRIT!$DY70,'Raw Data'!$G:$G,0))/10^3</f>
        <v>30.5</v>
      </c>
      <c r="ED70" s="57">
        <f t="shared" si="7"/>
        <v>0.55737704918032782</v>
      </c>
      <c r="EE70" s="57">
        <f>IFERROR(EC70/(AA70*Analysis!$F$286),"")</f>
        <v>1.7941176470588236</v>
      </c>
      <c r="EF70" s="59">
        <f t="shared" si="8"/>
        <v>0.33333333333333331</v>
      </c>
      <c r="EG70" s="59" t="str">
        <f t="shared" si="5"/>
        <v>25-50%</v>
      </c>
      <c r="EH70" s="2" t="s">
        <v>258</v>
      </c>
      <c r="EK70"/>
    </row>
    <row r="71" spans="1:141" x14ac:dyDescent="0.3">
      <c r="A71" s="3">
        <v>44358.286712962959</v>
      </c>
      <c r="B71" s="3">
        <v>44358.304606481484</v>
      </c>
      <c r="C71" s="2" t="s">
        <v>94</v>
      </c>
      <c r="D71" s="2" t="s">
        <v>6708</v>
      </c>
      <c r="E71" s="2">
        <v>100</v>
      </c>
      <c r="F71" s="2">
        <v>1545</v>
      </c>
      <c r="G71" s="2" t="b">
        <v>1</v>
      </c>
      <c r="H71" s="3">
        <v>44358.304618055554</v>
      </c>
      <c r="I71" s="2" t="s">
        <v>6709</v>
      </c>
      <c r="J71" s="2" t="s">
        <v>3608</v>
      </c>
      <c r="K71" s="2" t="s">
        <v>3607</v>
      </c>
      <c r="L71" s="2" t="s">
        <v>4837</v>
      </c>
      <c r="N71" s="2">
        <v>34.473907470703097</v>
      </c>
      <c r="O71" s="2">
        <v>9.4613037109375</v>
      </c>
      <c r="P71" s="2" t="s">
        <v>239</v>
      </c>
      <c r="Q71" s="2" t="s">
        <v>240</v>
      </c>
      <c r="R71" s="2" t="s">
        <v>286</v>
      </c>
      <c r="T71" s="2" t="s">
        <v>6710</v>
      </c>
      <c r="U71" s="2" t="s">
        <v>6711</v>
      </c>
      <c r="V71" s="2" t="s">
        <v>242</v>
      </c>
      <c r="W71" s="2" t="s">
        <v>265</v>
      </c>
      <c r="X71" s="2" t="s">
        <v>717</v>
      </c>
      <c r="Y71" s="2" t="s">
        <v>275</v>
      </c>
      <c r="Z71" s="2" t="s">
        <v>245</v>
      </c>
      <c r="AA71" s="2">
        <v>15</v>
      </c>
      <c r="AB71" s="2" t="s">
        <v>267</v>
      </c>
      <c r="AC71" s="2" t="s">
        <v>354</v>
      </c>
      <c r="AD71" s="2" t="s">
        <v>329</v>
      </c>
      <c r="AE71" s="2">
        <v>2020</v>
      </c>
      <c r="AF71" s="2" t="s">
        <v>325</v>
      </c>
      <c r="AH71" s="2">
        <v>3</v>
      </c>
      <c r="AL71" s="2">
        <v>2</v>
      </c>
      <c r="AM71" s="2">
        <v>1</v>
      </c>
      <c r="AN71" s="2">
        <v>3</v>
      </c>
      <c r="AY71" s="2">
        <v>3</v>
      </c>
      <c r="BE71" s="2">
        <v>2</v>
      </c>
      <c r="BG71" s="2">
        <v>1</v>
      </c>
      <c r="BN71" s="2">
        <v>5</v>
      </c>
      <c r="BT71" s="2">
        <v>6</v>
      </c>
      <c r="BV71" s="2">
        <v>4</v>
      </c>
      <c r="BY71" s="2" t="s">
        <v>247</v>
      </c>
      <c r="CA71" s="2">
        <v>6</v>
      </c>
      <c r="CB71" s="2" t="s">
        <v>248</v>
      </c>
      <c r="CC71" s="2">
        <v>7</v>
      </c>
      <c r="CD71" s="2" t="s">
        <v>249</v>
      </c>
      <c r="CE71" s="2">
        <v>5</v>
      </c>
      <c r="CF71" s="2" t="s">
        <v>6712</v>
      </c>
      <c r="CG71" s="2" t="s">
        <v>6713</v>
      </c>
      <c r="CH71" s="2" t="s">
        <v>6714</v>
      </c>
      <c r="CI71" s="2" t="s">
        <v>6715</v>
      </c>
      <c r="CJ71" s="2" t="s">
        <v>6716</v>
      </c>
      <c r="CL71" s="2">
        <v>3</v>
      </c>
      <c r="CM71" s="2">
        <v>3</v>
      </c>
      <c r="CN71" s="2" t="s">
        <v>260</v>
      </c>
      <c r="CO71" s="2" t="s">
        <v>261</v>
      </c>
      <c r="CP71" s="2" t="s">
        <v>681</v>
      </c>
      <c r="CQ71" s="2" t="s">
        <v>6241</v>
      </c>
      <c r="CU71" s="2" t="s">
        <v>682</v>
      </c>
      <c r="CV71" s="2" t="s">
        <v>683</v>
      </c>
      <c r="CY71" s="2" t="s">
        <v>685</v>
      </c>
      <c r="CZ71" s="2" t="s">
        <v>6217</v>
      </c>
      <c r="DB71" s="2" t="s">
        <v>6209</v>
      </c>
      <c r="DD71" s="2" t="s">
        <v>6229</v>
      </c>
      <c r="DG71" s="2" t="s">
        <v>261</v>
      </c>
      <c r="DI71" s="2" t="s">
        <v>1015</v>
      </c>
      <c r="DJ71" s="2" t="s">
        <v>298</v>
      </c>
      <c r="DK71" s="2" t="s">
        <v>508</v>
      </c>
      <c r="DL71" s="2" t="s">
        <v>348</v>
      </c>
      <c r="DM71" s="2" t="s">
        <v>586</v>
      </c>
      <c r="DN71" s="2" t="s">
        <v>262</v>
      </c>
      <c r="DO71" s="2" t="s">
        <v>527</v>
      </c>
      <c r="DR71" s="2" t="s">
        <v>4837</v>
      </c>
      <c r="DS71" s="2">
        <v>21620536792</v>
      </c>
      <c r="DT71" s="2" t="s">
        <v>379</v>
      </c>
      <c r="DU71" s="2" t="s">
        <v>6717</v>
      </c>
      <c r="DW71" s="2" t="s">
        <v>4837</v>
      </c>
      <c r="DY71" s="2" t="str">
        <f t="shared" si="6"/>
        <v>MHENNAOUI_BehaEddine</v>
      </c>
      <c r="DZ71" s="2" t="str">
        <f>INDEX('Raw Data'!B:B,MATCH(Tunisia_ESPRIT!$DY71,'Raw Data'!$G:$G,0))</f>
        <v>ESPRIT Engineering</v>
      </c>
      <c r="EA71" s="2" t="str">
        <f>INDEX('Raw Data'!H:H,MATCH(Tunisia_ESPRIT!$DY71,'Raw Data'!$G:$G,0))</f>
        <v>Male</v>
      </c>
      <c r="EB71" s="2" t="str">
        <f>INDEX('Raw Data'!Q:Q,MATCH(Tunisia_ESPRIT!$DY71,'Raw Data'!$G:$G,0))</f>
        <v>ING</v>
      </c>
      <c r="EC71" s="57">
        <f>INDEX('Raw Data'!T:T,MATCH(Tunisia_ESPRIT!$DY71,'Raw Data'!$G:$G,0))/10^3</f>
        <v>30.5</v>
      </c>
      <c r="ED71" s="57">
        <f t="shared" si="7"/>
        <v>0.49180327868852458</v>
      </c>
      <c r="EE71" s="57">
        <f>IFERROR(EC71/(AA71*Analysis!$F$286),"")</f>
        <v>2.0333333333333332</v>
      </c>
      <c r="EF71" s="59">
        <f t="shared" si="8"/>
        <v>1</v>
      </c>
      <c r="EG71" s="59" t="str">
        <f t="shared" si="5"/>
        <v>75-100%</v>
      </c>
      <c r="EH71" s="2" t="s">
        <v>258</v>
      </c>
      <c r="EK71"/>
    </row>
    <row r="72" spans="1:141" x14ac:dyDescent="0.3">
      <c r="A72" s="3">
        <v>44358.303865740738</v>
      </c>
      <c r="B72" s="3">
        <v>44358.320104166669</v>
      </c>
      <c r="C72" s="2" t="s">
        <v>94</v>
      </c>
      <c r="D72" s="2" t="s">
        <v>6718</v>
      </c>
      <c r="E72" s="2">
        <v>100</v>
      </c>
      <c r="F72" s="2">
        <v>1402</v>
      </c>
      <c r="G72" s="2" t="b">
        <v>1</v>
      </c>
      <c r="H72" s="3">
        <v>44358.320115740738</v>
      </c>
      <c r="I72" s="2" t="s">
        <v>6719</v>
      </c>
      <c r="J72" s="2" t="s">
        <v>3457</v>
      </c>
      <c r="K72" s="2" t="s">
        <v>942</v>
      </c>
      <c r="L72" s="2" t="s">
        <v>5575</v>
      </c>
      <c r="N72" s="2">
        <v>34.473907470703097</v>
      </c>
      <c r="O72" s="2">
        <v>9.4613037109375</v>
      </c>
      <c r="P72" s="2" t="s">
        <v>239</v>
      </c>
      <c r="Q72" s="2" t="s">
        <v>240</v>
      </c>
      <c r="R72" s="2" t="s">
        <v>251</v>
      </c>
      <c r="AY72" s="2">
        <v>1</v>
      </c>
      <c r="BD72" s="2">
        <v>2</v>
      </c>
      <c r="BG72" s="2">
        <v>3</v>
      </c>
      <c r="BN72" s="2">
        <v>5</v>
      </c>
      <c r="BS72" s="2">
        <v>5</v>
      </c>
      <c r="BV72" s="2">
        <v>5</v>
      </c>
      <c r="CA72" s="2">
        <v>4</v>
      </c>
      <c r="CB72" s="2" t="s">
        <v>248</v>
      </c>
      <c r="CC72" s="2">
        <v>7</v>
      </c>
      <c r="CD72" s="2" t="s">
        <v>249</v>
      </c>
      <c r="CE72" s="2">
        <v>3</v>
      </c>
      <c r="CF72" s="2" t="s">
        <v>6720</v>
      </c>
      <c r="CG72" s="2" t="s">
        <v>6721</v>
      </c>
      <c r="CI72" s="2" t="s">
        <v>6722</v>
      </c>
      <c r="CJ72" s="2" t="s">
        <v>6723</v>
      </c>
      <c r="CL72" s="2">
        <v>3</v>
      </c>
      <c r="CM72" s="2">
        <v>2</v>
      </c>
      <c r="CN72" s="2" t="s">
        <v>281</v>
      </c>
      <c r="CP72" s="2" t="s">
        <v>681</v>
      </c>
      <c r="CQ72" s="2" t="s">
        <v>6241</v>
      </c>
      <c r="CU72" s="2" t="s">
        <v>682</v>
      </c>
      <c r="CV72" s="2" t="s">
        <v>683</v>
      </c>
      <c r="CW72" s="2" t="s">
        <v>684</v>
      </c>
      <c r="CX72" s="2" t="s">
        <v>1015</v>
      </c>
      <c r="CY72" s="2" t="s">
        <v>685</v>
      </c>
      <c r="CZ72" s="2" t="s">
        <v>6217</v>
      </c>
      <c r="DB72" s="2" t="s">
        <v>6209</v>
      </c>
      <c r="DD72" s="2" t="s">
        <v>6229</v>
      </c>
      <c r="DG72" s="2" t="s">
        <v>257</v>
      </c>
      <c r="DV72" s="2" t="s">
        <v>6724</v>
      </c>
      <c r="DW72" s="2" t="s">
        <v>5575</v>
      </c>
      <c r="DY72" s="2" t="str">
        <f t="shared" si="6"/>
        <v>CHAABEN_Wassim</v>
      </c>
      <c r="DZ72" s="2" t="str">
        <f>INDEX('Raw Data'!B:B,MATCH(Tunisia_ESPRIT!$DY72,'Raw Data'!$G:$G,0))</f>
        <v>ESPRIT Engineering</v>
      </c>
      <c r="EA72" s="2" t="str">
        <f>INDEX('Raw Data'!H:H,MATCH(Tunisia_ESPRIT!$DY72,'Raw Data'!$G:$G,0))</f>
        <v>Male</v>
      </c>
      <c r="EB72" s="2" t="str">
        <f>INDEX('Raw Data'!Q:Q,MATCH(Tunisia_ESPRIT!$DY72,'Raw Data'!$G:$G,0))</f>
        <v>ING</v>
      </c>
      <c r="EC72" s="57">
        <f>INDEX('Raw Data'!T:T,MATCH(Tunisia_ESPRIT!$DY72,'Raw Data'!$G:$G,0))/10^3</f>
        <v>30.5</v>
      </c>
      <c r="ED72" s="57">
        <f t="shared" si="7"/>
        <v>0</v>
      </c>
      <c r="EE72" s="58" t="str">
        <f>IFERROR(EC72/(AA72*0.2),"")</f>
        <v/>
      </c>
      <c r="EF72" s="59">
        <f t="shared" si="8"/>
        <v>0.66666666666666663</v>
      </c>
      <c r="EG72" s="59" t="str">
        <f t="shared" si="5"/>
        <v>50-75%</v>
      </c>
      <c r="EH72" s="2" t="s">
        <v>258</v>
      </c>
      <c r="EK72"/>
    </row>
    <row r="73" spans="1:141" x14ac:dyDescent="0.3">
      <c r="A73" s="3">
        <v>44358.305543981478</v>
      </c>
      <c r="B73" s="3">
        <v>44358.320671296293</v>
      </c>
      <c r="C73" s="2" t="s">
        <v>94</v>
      </c>
      <c r="D73" s="2" t="s">
        <v>6725</v>
      </c>
      <c r="E73" s="2">
        <v>100</v>
      </c>
      <c r="F73" s="2">
        <v>1306</v>
      </c>
      <c r="G73" s="2" t="b">
        <v>1</v>
      </c>
      <c r="H73" s="3">
        <v>44358.320671296293</v>
      </c>
      <c r="I73" s="2" t="s">
        <v>6726</v>
      </c>
      <c r="J73" s="2" t="s">
        <v>573</v>
      </c>
      <c r="K73" s="2" t="s">
        <v>6727</v>
      </c>
      <c r="L73" s="2" t="s">
        <v>6728</v>
      </c>
      <c r="N73" s="2">
        <v>34.473907470703097</v>
      </c>
      <c r="O73" s="2">
        <v>9.4613037109375</v>
      </c>
      <c r="P73" s="2" t="s">
        <v>239</v>
      </c>
      <c r="Q73" s="2" t="s">
        <v>240</v>
      </c>
      <c r="R73" s="2" t="s">
        <v>286</v>
      </c>
      <c r="T73" s="2" t="s">
        <v>6729</v>
      </c>
      <c r="U73" s="2" t="s">
        <v>6730</v>
      </c>
      <c r="V73" s="2" t="s">
        <v>336</v>
      </c>
      <c r="W73" s="2" t="s">
        <v>243</v>
      </c>
      <c r="X73" s="2" t="s">
        <v>457</v>
      </c>
      <c r="Y73" s="2" t="s">
        <v>290</v>
      </c>
      <c r="Z73" s="2" t="s">
        <v>245</v>
      </c>
      <c r="AA73" s="2">
        <v>100</v>
      </c>
      <c r="AB73" s="2" t="s">
        <v>267</v>
      </c>
      <c r="AC73" s="2" t="s">
        <v>258</v>
      </c>
      <c r="AD73" s="2" t="s">
        <v>329</v>
      </c>
      <c r="AE73" s="2">
        <v>2020</v>
      </c>
      <c r="AF73" s="2" t="s">
        <v>277</v>
      </c>
      <c r="AG73" s="2" t="s">
        <v>6731</v>
      </c>
      <c r="AH73" s="2">
        <v>0</v>
      </c>
      <c r="AU73" s="2">
        <v>2</v>
      </c>
      <c r="AY73" s="2">
        <v>3</v>
      </c>
      <c r="BG73" s="2">
        <v>1</v>
      </c>
      <c r="BJ73" s="2">
        <v>4</v>
      </c>
      <c r="BN73" s="2">
        <v>6</v>
      </c>
      <c r="BV73" s="2">
        <v>7</v>
      </c>
      <c r="BY73" s="2" t="s">
        <v>247</v>
      </c>
      <c r="CA73" s="2">
        <v>5</v>
      </c>
      <c r="CB73" s="2" t="s">
        <v>248</v>
      </c>
      <c r="CC73" s="2">
        <v>7</v>
      </c>
      <c r="CD73" s="2" t="s">
        <v>249</v>
      </c>
      <c r="CE73" s="2">
        <v>3</v>
      </c>
      <c r="CF73" s="2" t="s">
        <v>6732</v>
      </c>
      <c r="CI73" s="2" t="s">
        <v>6733</v>
      </c>
      <c r="CL73" s="2">
        <v>3</v>
      </c>
      <c r="CM73" s="2">
        <v>1</v>
      </c>
      <c r="CN73" s="2" t="s">
        <v>281</v>
      </c>
      <c r="CO73" s="2" t="s">
        <v>278</v>
      </c>
      <c r="CP73" s="2" t="s">
        <v>681</v>
      </c>
      <c r="CR73" s="2" t="s">
        <v>6242</v>
      </c>
      <c r="CS73" s="2" t="s">
        <v>677</v>
      </c>
      <c r="CX73" s="2" t="s">
        <v>1015</v>
      </c>
      <c r="DA73" s="2" t="s">
        <v>6218</v>
      </c>
      <c r="DB73" s="2" t="s">
        <v>6209</v>
      </c>
      <c r="DD73" s="2" t="s">
        <v>6229</v>
      </c>
      <c r="DG73" s="2" t="s">
        <v>261</v>
      </c>
      <c r="DI73" s="2" t="s">
        <v>1015</v>
      </c>
      <c r="DL73" s="2" t="s">
        <v>348</v>
      </c>
      <c r="DM73" s="2" t="s">
        <v>586</v>
      </c>
      <c r="DO73" s="2" t="s">
        <v>527</v>
      </c>
      <c r="DR73" s="2" t="s">
        <v>6728</v>
      </c>
      <c r="DS73" s="2">
        <v>54393951</v>
      </c>
      <c r="DT73" s="2" t="s">
        <v>282</v>
      </c>
      <c r="DU73" s="2" t="s">
        <v>258</v>
      </c>
      <c r="DW73" s="2" t="s">
        <v>6728</v>
      </c>
      <c r="DY73" s="2" t="str">
        <f t="shared" si="6"/>
        <v>Senda_SAIDI</v>
      </c>
      <c r="DZ73" s="2" t="str">
        <f>INDEX('Raw Data'!B:B,MATCH(Tunisia_ESPRIT!$DY73,'Raw Data'!$G:$G,0))</f>
        <v>ESB</v>
      </c>
      <c r="EA73" s="2" t="str">
        <f>INDEX('Raw Data'!H:H,MATCH(Tunisia_ESPRIT!$DY73,'Raw Data'!$G:$G,0))</f>
        <v>Female</v>
      </c>
      <c r="EB73" s="2" t="str">
        <f>INDEX('Raw Data'!Q:Q,MATCH(Tunisia_ESPRIT!$DY73,'Raw Data'!$G:$G,0))</f>
        <v>Master</v>
      </c>
      <c r="EC73" s="57">
        <f>INDEX('Raw Data'!T:T,MATCH(Tunisia_ESPRIT!$DY73,'Raw Data'!$G:$G,0))/10^3</f>
        <v>13.91</v>
      </c>
      <c r="ED73" s="57">
        <f t="shared" si="7"/>
        <v>7.1890726096333575</v>
      </c>
      <c r="EE73" s="57">
        <f>IFERROR(EC73/(AA73*Analysis!$F$286),"")</f>
        <v>0.1391</v>
      </c>
      <c r="EF73" s="59">
        <f t="shared" si="8"/>
        <v>0.33333333333333331</v>
      </c>
      <c r="EG73" s="59" t="str">
        <f t="shared" si="5"/>
        <v>25-50%</v>
      </c>
      <c r="EH73" s="2" t="s">
        <v>258</v>
      </c>
      <c r="EK73"/>
    </row>
    <row r="74" spans="1:141" x14ac:dyDescent="0.3">
      <c r="A74" s="3">
        <v>44358.298530092594</v>
      </c>
      <c r="B74" s="3">
        <v>44358.322476851848</v>
      </c>
      <c r="C74" s="2" t="s">
        <v>94</v>
      </c>
      <c r="D74" s="2" t="s">
        <v>6734</v>
      </c>
      <c r="E74" s="2">
        <v>100</v>
      </c>
      <c r="F74" s="2">
        <v>2068</v>
      </c>
      <c r="G74" s="2" t="b">
        <v>1</v>
      </c>
      <c r="H74" s="3">
        <v>44358.322476851848</v>
      </c>
      <c r="I74" s="2" t="s">
        <v>6735</v>
      </c>
      <c r="J74" s="2" t="s">
        <v>3239</v>
      </c>
      <c r="K74" s="2" t="s">
        <v>3913</v>
      </c>
      <c r="L74" s="2" t="s">
        <v>5184</v>
      </c>
      <c r="N74" s="2">
        <v>36.825103759765597</v>
      </c>
      <c r="O74" s="2">
        <v>10.1493988037109</v>
      </c>
      <c r="P74" s="2" t="s">
        <v>239</v>
      </c>
      <c r="Q74" s="2" t="s">
        <v>240</v>
      </c>
      <c r="R74" s="2" t="s">
        <v>286</v>
      </c>
      <c r="T74" s="2" t="s">
        <v>6736</v>
      </c>
      <c r="U74" s="2" t="s">
        <v>6737</v>
      </c>
      <c r="V74" s="135">
        <v>18537</v>
      </c>
      <c r="W74" s="2" t="s">
        <v>243</v>
      </c>
      <c r="X74" s="2" t="s">
        <v>1509</v>
      </c>
      <c r="Y74" s="2" t="s">
        <v>275</v>
      </c>
      <c r="Z74" s="2" t="s">
        <v>245</v>
      </c>
      <c r="AA74" s="2">
        <v>66</v>
      </c>
      <c r="AB74" s="2" t="s">
        <v>6269</v>
      </c>
      <c r="AC74" s="2" t="s">
        <v>6269</v>
      </c>
      <c r="AD74" s="2" t="s">
        <v>345</v>
      </c>
      <c r="AE74" s="2">
        <v>2021</v>
      </c>
      <c r="AF74" s="2" t="s">
        <v>269</v>
      </c>
      <c r="AH74" s="2">
        <v>3</v>
      </c>
      <c r="AK74" s="2">
        <v>3</v>
      </c>
      <c r="AL74" s="2">
        <v>1</v>
      </c>
      <c r="AN74" s="2">
        <v>2</v>
      </c>
      <c r="AU74" s="2">
        <v>3</v>
      </c>
      <c r="AV74" s="2">
        <v>2</v>
      </c>
      <c r="BE74" s="2">
        <v>1</v>
      </c>
      <c r="BJ74" s="2">
        <v>5</v>
      </c>
      <c r="BK74" s="2">
        <v>5</v>
      </c>
      <c r="BT74" s="2">
        <v>4</v>
      </c>
      <c r="BY74" s="2" t="s">
        <v>270</v>
      </c>
      <c r="CA74" s="2">
        <v>6</v>
      </c>
      <c r="CB74" s="2" t="s">
        <v>252</v>
      </c>
      <c r="CC74" s="2">
        <v>9</v>
      </c>
      <c r="CD74" s="2" t="s">
        <v>279</v>
      </c>
      <c r="CE74" s="2">
        <v>4</v>
      </c>
      <c r="CF74" s="2" t="s">
        <v>340</v>
      </c>
      <c r="CG74" s="2" t="s">
        <v>6738</v>
      </c>
      <c r="CH74" s="2" t="s">
        <v>6739</v>
      </c>
      <c r="CI74" s="2" t="s">
        <v>6740</v>
      </c>
      <c r="CL74" s="2">
        <v>3</v>
      </c>
      <c r="CM74" s="2">
        <v>2</v>
      </c>
      <c r="CN74" s="2" t="s">
        <v>260</v>
      </c>
      <c r="CO74" s="2" t="s">
        <v>261</v>
      </c>
      <c r="CU74" s="2" t="s">
        <v>682</v>
      </c>
      <c r="CV74" s="2" t="s">
        <v>683</v>
      </c>
      <c r="CY74" s="2" t="s">
        <v>685</v>
      </c>
      <c r="DG74" s="2" t="s">
        <v>261</v>
      </c>
      <c r="DH74" s="2" t="s">
        <v>673</v>
      </c>
      <c r="DJ74" s="2" t="s">
        <v>298</v>
      </c>
      <c r="DK74" s="2" t="s">
        <v>508</v>
      </c>
      <c r="DM74" s="2" t="s">
        <v>586</v>
      </c>
      <c r="DR74" s="2" t="s">
        <v>6741</v>
      </c>
      <c r="DW74" s="2" t="s">
        <v>5184</v>
      </c>
      <c r="DY74" s="2" t="str">
        <f t="shared" si="6"/>
        <v>MNISSI_Rania</v>
      </c>
      <c r="DZ74" s="2" t="str">
        <f>INDEX('Raw Data'!B:B,MATCH(Tunisia_ESPRIT!$DY74,'Raw Data'!$G:$G,0))</f>
        <v>ESPRIT Engineering</v>
      </c>
      <c r="EA74" s="2" t="str">
        <f>INDEX('Raw Data'!H:H,MATCH(Tunisia_ESPRIT!$DY74,'Raw Data'!$G:$G,0))</f>
        <v>Female</v>
      </c>
      <c r="EB74" s="2" t="str">
        <f>INDEX('Raw Data'!Q:Q,MATCH(Tunisia_ESPRIT!$DY74,'Raw Data'!$G:$G,0))</f>
        <v>ING</v>
      </c>
      <c r="EC74" s="57">
        <f>INDEX('Raw Data'!T:T,MATCH(Tunisia_ESPRIT!$DY74,'Raw Data'!$G:$G,0))/10^3</f>
        <v>30.5</v>
      </c>
      <c r="ED74" s="57">
        <f t="shared" si="7"/>
        <v>2.1639344262295084</v>
      </c>
      <c r="EE74" s="58">
        <f t="shared" ref="EE74:EE80" si="9">IFERROR(EC74/(AA74*0.2),"")</f>
        <v>2.3106060606060606</v>
      </c>
      <c r="EF74" s="59">
        <f t="shared" si="8"/>
        <v>0.66666666666666663</v>
      </c>
      <c r="EG74" s="59" t="str">
        <f t="shared" si="5"/>
        <v>50-75%</v>
      </c>
      <c r="EH74" s="2" t="s">
        <v>258</v>
      </c>
      <c r="EK74"/>
    </row>
    <row r="75" spans="1:141" x14ac:dyDescent="0.3">
      <c r="A75" s="3">
        <v>44358.314282407409</v>
      </c>
      <c r="B75" s="3">
        <v>44358.326851851853</v>
      </c>
      <c r="C75" s="2" t="s">
        <v>94</v>
      </c>
      <c r="D75" s="2" t="s">
        <v>6742</v>
      </c>
      <c r="E75" s="2">
        <v>100</v>
      </c>
      <c r="F75" s="2">
        <v>1085</v>
      </c>
      <c r="G75" s="2" t="b">
        <v>1</v>
      </c>
      <c r="H75" s="3">
        <v>44358.326874999999</v>
      </c>
      <c r="I75" s="2" t="s">
        <v>6743</v>
      </c>
      <c r="J75" s="2" t="s">
        <v>3902</v>
      </c>
      <c r="K75" s="2" t="s">
        <v>402</v>
      </c>
      <c r="L75" s="2" t="s">
        <v>5171</v>
      </c>
      <c r="N75" s="2">
        <v>34.740997314453097</v>
      </c>
      <c r="O75" s="2">
        <v>10.7648010253906</v>
      </c>
      <c r="P75" s="2" t="s">
        <v>239</v>
      </c>
      <c r="Q75" s="2" t="s">
        <v>240</v>
      </c>
      <c r="R75" s="2" t="s">
        <v>286</v>
      </c>
      <c r="T75" s="2" t="s">
        <v>6744</v>
      </c>
      <c r="U75" s="2" t="s">
        <v>6745</v>
      </c>
      <c r="V75" s="134">
        <v>44470</v>
      </c>
      <c r="W75" s="2" t="s">
        <v>265</v>
      </c>
      <c r="X75" s="2" t="s">
        <v>997</v>
      </c>
      <c r="Y75" s="2" t="s">
        <v>521</v>
      </c>
      <c r="Z75" s="2" t="s">
        <v>245</v>
      </c>
      <c r="AA75" s="2">
        <v>18</v>
      </c>
      <c r="AB75" s="2" t="s">
        <v>267</v>
      </c>
      <c r="AC75" s="2" t="s">
        <v>258</v>
      </c>
      <c r="AD75" s="2" t="s">
        <v>246</v>
      </c>
      <c r="AE75" s="2">
        <v>2021</v>
      </c>
      <c r="AF75" s="2" t="s">
        <v>406</v>
      </c>
      <c r="AH75" s="2">
        <v>1</v>
      </c>
      <c r="AU75" s="2">
        <v>3</v>
      </c>
      <c r="AV75" s="2">
        <v>2</v>
      </c>
      <c r="BE75" s="2">
        <v>1</v>
      </c>
      <c r="BJ75" s="2">
        <v>5</v>
      </c>
      <c r="BK75" s="2">
        <v>6</v>
      </c>
      <c r="BT75" s="2">
        <v>4</v>
      </c>
      <c r="BY75" s="2" t="s">
        <v>247</v>
      </c>
      <c r="CA75" s="2">
        <v>5</v>
      </c>
      <c r="CB75" s="2" t="s">
        <v>248</v>
      </c>
      <c r="CC75" s="2">
        <v>8</v>
      </c>
      <c r="CD75" s="2" t="s">
        <v>296</v>
      </c>
      <c r="CE75" s="2">
        <v>6</v>
      </c>
      <c r="CF75" s="2" t="s">
        <v>6746</v>
      </c>
      <c r="CG75" s="2" t="s">
        <v>6747</v>
      </c>
      <c r="CI75" s="2" t="s">
        <v>6748</v>
      </c>
      <c r="CL75" s="2">
        <v>2</v>
      </c>
      <c r="CM75" s="2">
        <v>2</v>
      </c>
      <c r="CN75" s="2" t="s">
        <v>256</v>
      </c>
      <c r="CO75" s="2" t="s">
        <v>261</v>
      </c>
      <c r="CT75" s="2" t="s">
        <v>6283</v>
      </c>
      <c r="CU75" s="2" t="s">
        <v>682</v>
      </c>
      <c r="CV75" s="2" t="s">
        <v>683</v>
      </c>
      <c r="CW75" s="2" t="s">
        <v>684</v>
      </c>
      <c r="CY75" s="2" t="s">
        <v>685</v>
      </c>
      <c r="DD75" s="2" t="s">
        <v>6229</v>
      </c>
      <c r="DG75" s="2" t="s">
        <v>261</v>
      </c>
      <c r="DJ75" s="2" t="s">
        <v>298</v>
      </c>
      <c r="DN75" s="2" t="s">
        <v>262</v>
      </c>
      <c r="DW75" s="2" t="s">
        <v>5171</v>
      </c>
      <c r="DY75" s="2" t="str">
        <f t="shared" si="6"/>
        <v>ABID_Rabeb Dina</v>
      </c>
      <c r="DZ75" s="2" t="str">
        <f>INDEX('Raw Data'!B:B,MATCH(Tunisia_ESPRIT!$DY75,'Raw Data'!$G:$G,0))</f>
        <v>ESPRIT Engineering</v>
      </c>
      <c r="EA75" s="2" t="str">
        <f>INDEX('Raw Data'!H:H,MATCH(Tunisia_ESPRIT!$DY75,'Raw Data'!$G:$G,0))</f>
        <v>Female</v>
      </c>
      <c r="EB75" s="2" t="str">
        <f>INDEX('Raw Data'!Q:Q,MATCH(Tunisia_ESPRIT!$DY75,'Raw Data'!$G:$G,0))</f>
        <v>ING</v>
      </c>
      <c r="EC75" s="57">
        <f>INDEX('Raw Data'!T:T,MATCH(Tunisia_ESPRIT!$DY75,'Raw Data'!$G:$G,0))/10^3</f>
        <v>30.5</v>
      </c>
      <c r="ED75" s="57">
        <f t="shared" si="7"/>
        <v>0.5901639344262295</v>
      </c>
      <c r="EE75" s="58">
        <f t="shared" si="9"/>
        <v>8.4722222222222214</v>
      </c>
      <c r="EF75" s="59">
        <f t="shared" si="8"/>
        <v>1</v>
      </c>
      <c r="EG75" s="59" t="str">
        <f t="shared" si="5"/>
        <v>75-100%</v>
      </c>
      <c r="EH75" s="2" t="s">
        <v>258</v>
      </c>
      <c r="EK75"/>
    </row>
    <row r="76" spans="1:141" x14ac:dyDescent="0.3">
      <c r="A76" s="3">
        <v>44352.361875000002</v>
      </c>
      <c r="B76" s="3">
        <v>44358.327060185184</v>
      </c>
      <c r="C76" s="2" t="s">
        <v>94</v>
      </c>
      <c r="D76" s="2" t="s">
        <v>6749</v>
      </c>
      <c r="E76" s="2">
        <v>100</v>
      </c>
      <c r="F76" s="2">
        <v>515392</v>
      </c>
      <c r="G76" s="2" t="b">
        <v>1</v>
      </c>
      <c r="H76" s="3">
        <v>44358.327060185184</v>
      </c>
      <c r="I76" s="2" t="s">
        <v>6750</v>
      </c>
      <c r="J76" s="2" t="s">
        <v>3239</v>
      </c>
      <c r="K76" s="2" t="s">
        <v>461</v>
      </c>
      <c r="L76" s="2" t="s">
        <v>5561</v>
      </c>
      <c r="N76" s="2">
        <v>34.473907470703097</v>
      </c>
      <c r="O76" s="2">
        <v>9.4613037109375</v>
      </c>
      <c r="P76" s="2" t="s">
        <v>239</v>
      </c>
      <c r="Q76" s="2" t="s">
        <v>240</v>
      </c>
      <c r="R76" s="2" t="s">
        <v>251</v>
      </c>
      <c r="AW76" s="2">
        <v>1</v>
      </c>
      <c r="BB76" s="2">
        <v>3</v>
      </c>
      <c r="BD76" s="2">
        <v>2</v>
      </c>
      <c r="BL76" s="2">
        <v>5</v>
      </c>
      <c r="BQ76" s="2">
        <v>4</v>
      </c>
      <c r="BS76" s="2">
        <v>6</v>
      </c>
      <c r="CA76" s="2">
        <v>6</v>
      </c>
      <c r="CB76" s="2" t="s">
        <v>248</v>
      </c>
      <c r="CC76" s="2">
        <v>8</v>
      </c>
      <c r="CD76" s="2" t="s">
        <v>249</v>
      </c>
      <c r="CE76" s="2">
        <v>3</v>
      </c>
      <c r="CF76" s="2" t="s">
        <v>339</v>
      </c>
      <c r="CI76" s="2" t="s">
        <v>385</v>
      </c>
      <c r="CL76" s="2" t="s">
        <v>284</v>
      </c>
      <c r="CM76" s="2">
        <v>5</v>
      </c>
      <c r="CN76" s="2" t="s">
        <v>256</v>
      </c>
      <c r="CQ76" s="2" t="s">
        <v>6241</v>
      </c>
      <c r="CU76" s="2" t="s">
        <v>682</v>
      </c>
      <c r="CW76" s="2" t="s">
        <v>684</v>
      </c>
      <c r="CY76" s="2" t="s">
        <v>685</v>
      </c>
      <c r="CZ76" s="2" t="s">
        <v>6217</v>
      </c>
      <c r="DG76" s="2" t="s">
        <v>257</v>
      </c>
      <c r="DV76" s="2" t="s">
        <v>6751</v>
      </c>
      <c r="DW76" s="2" t="s">
        <v>5561</v>
      </c>
      <c r="DY76" s="2" t="str">
        <f t="shared" si="6"/>
        <v>BEN AYED_Rania</v>
      </c>
      <c r="DZ76" s="2" t="str">
        <f>INDEX('Raw Data'!B:B,MATCH(Tunisia_ESPRIT!$DY76,'Raw Data'!$G:$G,0))</f>
        <v>ESPRIT Engineering</v>
      </c>
      <c r="EA76" s="2" t="str">
        <f>INDEX('Raw Data'!H:H,MATCH(Tunisia_ESPRIT!$DY76,'Raw Data'!$G:$G,0))</f>
        <v>Female</v>
      </c>
      <c r="EB76" s="2" t="str">
        <f>INDEX('Raw Data'!Q:Q,MATCH(Tunisia_ESPRIT!$DY76,'Raw Data'!$G:$G,0))</f>
        <v>ING</v>
      </c>
      <c r="EC76" s="57">
        <f>INDEX('Raw Data'!T:T,MATCH(Tunisia_ESPRIT!$DY76,'Raw Data'!$G:$G,0))/10^3</f>
        <v>30.5</v>
      </c>
      <c r="ED76" s="57">
        <f t="shared" si="7"/>
        <v>0</v>
      </c>
      <c r="EE76" s="58" t="str">
        <f t="shared" si="9"/>
        <v/>
      </c>
      <c r="EF76" s="59" t="str">
        <f t="shared" si="8"/>
        <v/>
      </c>
      <c r="EG76" s="59" t="str">
        <f t="shared" si="5"/>
        <v/>
      </c>
      <c r="EH76" s="2" t="s">
        <v>258</v>
      </c>
      <c r="EK76"/>
    </row>
    <row r="77" spans="1:141" x14ac:dyDescent="0.3">
      <c r="A77" s="3">
        <v>44358.326689814814</v>
      </c>
      <c r="B77" s="3">
        <v>44358.3362037037</v>
      </c>
      <c r="C77" s="2" t="s">
        <v>94</v>
      </c>
      <c r="D77" s="2" t="s">
        <v>6752</v>
      </c>
      <c r="E77" s="2">
        <v>100</v>
      </c>
      <c r="F77" s="2">
        <v>821</v>
      </c>
      <c r="G77" s="2" t="b">
        <v>1</v>
      </c>
      <c r="H77" s="3">
        <v>44358.336226851854</v>
      </c>
      <c r="I77" s="2" t="s">
        <v>6753</v>
      </c>
      <c r="J77" s="2" t="s">
        <v>3666</v>
      </c>
      <c r="K77" s="2" t="s">
        <v>900</v>
      </c>
      <c r="L77" s="2" t="s">
        <v>4883</v>
      </c>
      <c r="N77" s="2">
        <v>34.473907470703097</v>
      </c>
      <c r="O77" s="2">
        <v>9.4613037109375</v>
      </c>
      <c r="P77" s="2" t="s">
        <v>239</v>
      </c>
      <c r="Q77" s="2" t="s">
        <v>240</v>
      </c>
      <c r="R77" s="2" t="s">
        <v>251</v>
      </c>
      <c r="AU77" s="2">
        <v>1</v>
      </c>
      <c r="BD77" s="2">
        <v>2</v>
      </c>
      <c r="BG77" s="2">
        <v>3</v>
      </c>
      <c r="BJ77" s="2">
        <v>7</v>
      </c>
      <c r="BS77" s="2">
        <v>4</v>
      </c>
      <c r="BV77" s="2">
        <v>5</v>
      </c>
      <c r="CA77" s="2">
        <v>5</v>
      </c>
      <c r="CB77" s="2" t="s">
        <v>248</v>
      </c>
      <c r="CC77" s="2">
        <v>7</v>
      </c>
      <c r="CD77" s="2" t="s">
        <v>249</v>
      </c>
      <c r="CE77" s="2">
        <v>5</v>
      </c>
      <c r="CF77" s="2" t="s">
        <v>6754</v>
      </c>
      <c r="CG77" s="2" t="s">
        <v>6755</v>
      </c>
      <c r="CH77" s="2" t="s">
        <v>6756</v>
      </c>
      <c r="CI77" s="2" t="s">
        <v>6575</v>
      </c>
      <c r="CJ77" s="2" t="s">
        <v>301</v>
      </c>
      <c r="CK77" s="2" t="s">
        <v>6757</v>
      </c>
      <c r="CL77" s="2">
        <v>3</v>
      </c>
      <c r="CM77" s="2">
        <v>2</v>
      </c>
      <c r="CN77" s="2" t="s">
        <v>256</v>
      </c>
      <c r="CQ77" s="2" t="s">
        <v>6241</v>
      </c>
      <c r="DG77" s="2" t="s">
        <v>261</v>
      </c>
      <c r="DI77" s="2" t="s">
        <v>1015</v>
      </c>
      <c r="DJ77" s="2" t="s">
        <v>298</v>
      </c>
      <c r="DO77" s="2" t="s">
        <v>527</v>
      </c>
      <c r="DR77" s="2" t="s">
        <v>6758</v>
      </c>
      <c r="DS77" s="2">
        <v>21625544838</v>
      </c>
      <c r="DT77" s="2" t="s">
        <v>282</v>
      </c>
      <c r="DU77" s="2" t="s">
        <v>6759</v>
      </c>
      <c r="DW77" s="2" t="s">
        <v>4883</v>
      </c>
      <c r="DY77" s="2" t="str">
        <f t="shared" si="6"/>
        <v>TOUJANI_Mohamed Radhi</v>
      </c>
      <c r="DZ77" s="2" t="str">
        <f>INDEX('Raw Data'!B:B,MATCH(Tunisia_ESPRIT!$DY77,'Raw Data'!$G:$G,0))</f>
        <v>ESPRIT Engineering</v>
      </c>
      <c r="EA77" s="2" t="str">
        <f>INDEX('Raw Data'!H:H,MATCH(Tunisia_ESPRIT!$DY77,'Raw Data'!$G:$G,0))</f>
        <v>Male</v>
      </c>
      <c r="EB77" s="2" t="str">
        <f>INDEX('Raw Data'!Q:Q,MATCH(Tunisia_ESPRIT!$DY77,'Raw Data'!$G:$G,0))</f>
        <v>ING</v>
      </c>
      <c r="EC77" s="57">
        <f>INDEX('Raw Data'!T:T,MATCH(Tunisia_ESPRIT!$DY77,'Raw Data'!$G:$G,0))/10^3</f>
        <v>30.5</v>
      </c>
      <c r="ED77" s="57">
        <f t="shared" si="7"/>
        <v>0</v>
      </c>
      <c r="EE77" s="58" t="str">
        <f t="shared" si="9"/>
        <v/>
      </c>
      <c r="EF77" s="59">
        <f t="shared" si="8"/>
        <v>0.66666666666666663</v>
      </c>
      <c r="EG77" s="59" t="str">
        <f t="shared" si="5"/>
        <v>50-75%</v>
      </c>
      <c r="EH77" s="2" t="s">
        <v>258</v>
      </c>
      <c r="EK77"/>
    </row>
    <row r="78" spans="1:141" x14ac:dyDescent="0.3">
      <c r="A78" s="3">
        <v>44358.330104166664</v>
      </c>
      <c r="B78" s="3">
        <v>44358.339085648149</v>
      </c>
      <c r="C78" s="2" t="s">
        <v>94</v>
      </c>
      <c r="D78" s="2" t="s">
        <v>6760</v>
      </c>
      <c r="E78" s="2">
        <v>100</v>
      </c>
      <c r="F78" s="2">
        <v>775</v>
      </c>
      <c r="G78" s="2" t="b">
        <v>1</v>
      </c>
      <c r="H78" s="3">
        <v>44358.339108796295</v>
      </c>
      <c r="I78" s="2" t="s">
        <v>6761</v>
      </c>
      <c r="J78" s="2" t="s">
        <v>3225</v>
      </c>
      <c r="K78" s="2" t="s">
        <v>6762</v>
      </c>
      <c r="L78" s="2" t="s">
        <v>5656</v>
      </c>
      <c r="N78" s="2">
        <v>34.473907470703097</v>
      </c>
      <c r="O78" s="2">
        <v>9.4613037109375</v>
      </c>
      <c r="P78" s="2" t="s">
        <v>239</v>
      </c>
      <c r="Q78" s="2" t="s">
        <v>240</v>
      </c>
      <c r="R78" s="2" t="s">
        <v>286</v>
      </c>
      <c r="T78" s="2" t="s">
        <v>6763</v>
      </c>
      <c r="U78" s="2" t="s">
        <v>6764</v>
      </c>
      <c r="V78" s="135">
        <v>18537</v>
      </c>
      <c r="W78" s="2" t="s">
        <v>265</v>
      </c>
      <c r="X78" s="2" t="s">
        <v>762</v>
      </c>
      <c r="Y78" s="2" t="s">
        <v>358</v>
      </c>
      <c r="Z78" s="2" t="s">
        <v>658</v>
      </c>
      <c r="AA78" s="2">
        <v>32</v>
      </c>
      <c r="AB78" s="2" t="s">
        <v>267</v>
      </c>
      <c r="AC78" s="2" t="s">
        <v>601</v>
      </c>
      <c r="AD78" s="2" t="s">
        <v>246</v>
      </c>
      <c r="AE78" s="2">
        <v>2021</v>
      </c>
      <c r="AF78" s="2" t="s">
        <v>316</v>
      </c>
      <c r="AH78" s="2">
        <v>2</v>
      </c>
      <c r="AI78" s="2">
        <v>1</v>
      </c>
      <c r="AJ78" s="2">
        <v>3</v>
      </c>
      <c r="AO78" s="2">
        <v>2</v>
      </c>
      <c r="AV78" s="2">
        <v>3</v>
      </c>
      <c r="BA78" s="2">
        <v>1</v>
      </c>
      <c r="BG78" s="2">
        <v>2</v>
      </c>
      <c r="BK78" s="2">
        <v>5</v>
      </c>
      <c r="BP78" s="2">
        <v>5</v>
      </c>
      <c r="BV78" s="2">
        <v>5</v>
      </c>
      <c r="BY78" s="2" t="s">
        <v>270</v>
      </c>
      <c r="CA78" s="2">
        <v>5</v>
      </c>
      <c r="CB78" s="2" t="s">
        <v>248</v>
      </c>
      <c r="CC78" s="2">
        <v>8</v>
      </c>
      <c r="CD78" s="2" t="s">
        <v>249</v>
      </c>
      <c r="CE78" s="2">
        <v>6</v>
      </c>
      <c r="CF78" s="2" t="s">
        <v>6383</v>
      </c>
      <c r="CI78" s="2" t="s">
        <v>6765</v>
      </c>
      <c r="CL78" s="2">
        <v>3</v>
      </c>
      <c r="CM78" s="2">
        <v>2</v>
      </c>
      <c r="CN78" s="2" t="s">
        <v>260</v>
      </c>
      <c r="CO78" s="2" t="s">
        <v>278</v>
      </c>
      <c r="CR78" s="2" t="s">
        <v>6242</v>
      </c>
      <c r="DB78" s="2" t="s">
        <v>6209</v>
      </c>
      <c r="DD78" s="2" t="s">
        <v>6229</v>
      </c>
      <c r="DG78" s="2" t="s">
        <v>261</v>
      </c>
      <c r="DI78" s="2" t="s">
        <v>1015</v>
      </c>
      <c r="DL78" s="2" t="s">
        <v>348</v>
      </c>
      <c r="DM78" s="2" t="s">
        <v>586</v>
      </c>
      <c r="DN78" s="2" t="s">
        <v>262</v>
      </c>
      <c r="DO78" s="2" t="s">
        <v>527</v>
      </c>
      <c r="DR78" s="2" t="s">
        <v>5656</v>
      </c>
      <c r="DW78" s="2" t="s">
        <v>5656</v>
      </c>
      <c r="DY78" s="2" t="str">
        <f t="shared" si="6"/>
        <v>ROUROU_Skander</v>
      </c>
      <c r="DZ78" s="2" t="str">
        <f>INDEX('Raw Data'!B:B,MATCH(Tunisia_ESPRIT!$DY78,'Raw Data'!$G:$G,0))</f>
        <v>ESPRIT Engineering</v>
      </c>
      <c r="EA78" s="2" t="str">
        <f>INDEX('Raw Data'!H:H,MATCH(Tunisia_ESPRIT!$DY78,'Raw Data'!$G:$G,0))</f>
        <v>Male</v>
      </c>
      <c r="EB78" s="2" t="str">
        <f>INDEX('Raw Data'!Q:Q,MATCH(Tunisia_ESPRIT!$DY78,'Raw Data'!$G:$G,0))</f>
        <v>ING</v>
      </c>
      <c r="EC78" s="57">
        <f>INDEX('Raw Data'!T:T,MATCH(Tunisia_ESPRIT!$DY78,'Raw Data'!$G:$G,0))/10^3</f>
        <v>30.5</v>
      </c>
      <c r="ED78" s="57">
        <f t="shared" si="7"/>
        <v>1.0491803278688525</v>
      </c>
      <c r="EE78" s="58">
        <f t="shared" si="9"/>
        <v>4.765625</v>
      </c>
      <c r="EF78" s="59">
        <f t="shared" si="8"/>
        <v>0.66666666666666663</v>
      </c>
      <c r="EG78" s="59" t="str">
        <f t="shared" si="5"/>
        <v>50-75%</v>
      </c>
      <c r="EH78" s="2" t="s">
        <v>258</v>
      </c>
      <c r="EK78"/>
    </row>
    <row r="79" spans="1:141" x14ac:dyDescent="0.3">
      <c r="A79" s="3">
        <v>44358.342962962961</v>
      </c>
      <c r="B79" s="3">
        <v>44358.351770833331</v>
      </c>
      <c r="C79" s="2" t="s">
        <v>94</v>
      </c>
      <c r="D79" s="2" t="s">
        <v>6766</v>
      </c>
      <c r="E79" s="2">
        <v>100</v>
      </c>
      <c r="F79" s="2">
        <v>761</v>
      </c>
      <c r="G79" s="2" t="b">
        <v>1</v>
      </c>
      <c r="H79" s="3">
        <v>44358.351793981485</v>
      </c>
      <c r="I79" s="2" t="s">
        <v>6767</v>
      </c>
      <c r="J79" s="2" t="s">
        <v>4065</v>
      </c>
      <c r="K79" s="2" t="s">
        <v>562</v>
      </c>
      <c r="L79" s="2" t="s">
        <v>5373</v>
      </c>
      <c r="N79" s="2">
        <v>37.041000366210902</v>
      </c>
      <c r="O79" s="2">
        <v>9.6665954589843697</v>
      </c>
      <c r="P79" s="2" t="s">
        <v>239</v>
      </c>
      <c r="Q79" s="2" t="s">
        <v>250</v>
      </c>
      <c r="R79" s="2" t="s">
        <v>286</v>
      </c>
      <c r="T79" s="2" t="s">
        <v>6768</v>
      </c>
      <c r="U79" s="2" t="s">
        <v>6769</v>
      </c>
      <c r="V79" s="134">
        <v>44470</v>
      </c>
      <c r="W79" s="2" t="s">
        <v>265</v>
      </c>
      <c r="X79" s="2" t="s">
        <v>708</v>
      </c>
      <c r="Y79" s="2" t="s">
        <v>244</v>
      </c>
      <c r="Z79" s="2" t="s">
        <v>529</v>
      </c>
      <c r="AA79" s="2">
        <v>30</v>
      </c>
      <c r="AB79" s="2" t="s">
        <v>267</v>
      </c>
      <c r="AC79" s="2" t="s">
        <v>283</v>
      </c>
      <c r="AD79" s="2" t="s">
        <v>321</v>
      </c>
      <c r="AE79" s="2">
        <v>2020</v>
      </c>
      <c r="AF79" s="2" t="s">
        <v>316</v>
      </c>
      <c r="AH79" s="2">
        <v>3</v>
      </c>
      <c r="AL79" s="2">
        <v>1</v>
      </c>
      <c r="AN79" s="2">
        <v>2</v>
      </c>
      <c r="AO79" s="2">
        <v>3</v>
      </c>
      <c r="AV79" s="2">
        <v>1</v>
      </c>
      <c r="BB79" s="2">
        <v>3</v>
      </c>
      <c r="BG79" s="2">
        <v>2</v>
      </c>
      <c r="BK79" s="2">
        <v>7</v>
      </c>
      <c r="BQ79" s="2">
        <v>7</v>
      </c>
      <c r="BV79" s="2">
        <v>5</v>
      </c>
      <c r="BY79" s="2" t="s">
        <v>270</v>
      </c>
      <c r="CA79" s="2">
        <v>6</v>
      </c>
      <c r="CB79" s="2" t="s">
        <v>252</v>
      </c>
      <c r="CC79" s="2">
        <v>10</v>
      </c>
      <c r="CD79" s="2" t="s">
        <v>279</v>
      </c>
      <c r="CE79" s="2">
        <v>6</v>
      </c>
      <c r="CF79" s="2" t="s">
        <v>552</v>
      </c>
      <c r="CG79" s="2" t="s">
        <v>6366</v>
      </c>
      <c r="CH79" s="2" t="s">
        <v>6770</v>
      </c>
      <c r="CI79" s="2" t="s">
        <v>659</v>
      </c>
      <c r="CJ79" s="2" t="s">
        <v>6771</v>
      </c>
      <c r="CK79" s="2" t="s">
        <v>6772</v>
      </c>
      <c r="CL79" s="2">
        <v>2</v>
      </c>
      <c r="CM79" s="2">
        <v>2</v>
      </c>
      <c r="CN79" s="2" t="s">
        <v>256</v>
      </c>
      <c r="CO79" s="2" t="s">
        <v>278</v>
      </c>
      <c r="CS79" s="2" t="s">
        <v>677</v>
      </c>
      <c r="DG79" s="2" t="s">
        <v>261</v>
      </c>
      <c r="DL79" s="2" t="s">
        <v>348</v>
      </c>
      <c r="DN79" s="2" t="s">
        <v>262</v>
      </c>
      <c r="DO79" s="2" t="s">
        <v>527</v>
      </c>
      <c r="DR79" s="2" t="s">
        <v>6773</v>
      </c>
      <c r="DS79" s="2">
        <v>52497659</v>
      </c>
      <c r="DT79" s="2" t="s">
        <v>267</v>
      </c>
      <c r="DU79" s="2" t="s">
        <v>6774</v>
      </c>
      <c r="DW79" s="2" t="s">
        <v>5373</v>
      </c>
      <c r="DY79" s="2" t="str">
        <f t="shared" si="6"/>
        <v>BEN RHOUMA_Rassil</v>
      </c>
      <c r="DZ79" s="2" t="str">
        <f>INDEX('Raw Data'!B:B,MATCH(Tunisia_ESPRIT!$DY79,'Raw Data'!$G:$G,0))</f>
        <v>ESPRIT Engineering</v>
      </c>
      <c r="EA79" s="2" t="str">
        <f>INDEX('Raw Data'!H:H,MATCH(Tunisia_ESPRIT!$DY79,'Raw Data'!$G:$G,0))</f>
        <v>Male</v>
      </c>
      <c r="EB79" s="2" t="str">
        <f>INDEX('Raw Data'!Q:Q,MATCH(Tunisia_ESPRIT!$DY79,'Raw Data'!$G:$G,0))</f>
        <v>ING</v>
      </c>
      <c r="EC79" s="57">
        <f>INDEX('Raw Data'!T:T,MATCH(Tunisia_ESPRIT!$DY79,'Raw Data'!$G:$G,0))/10^3</f>
        <v>30.5</v>
      </c>
      <c r="ED79" s="57">
        <f t="shared" si="7"/>
        <v>0.98360655737704916</v>
      </c>
      <c r="EE79" s="58">
        <f t="shared" si="9"/>
        <v>5.083333333333333</v>
      </c>
      <c r="EF79" s="59">
        <f t="shared" si="8"/>
        <v>1</v>
      </c>
      <c r="EG79" s="59" t="str">
        <f t="shared" si="5"/>
        <v>75-100%</v>
      </c>
      <c r="EH79" s="2" t="s">
        <v>258</v>
      </c>
      <c r="EK79"/>
    </row>
    <row r="80" spans="1:141" x14ac:dyDescent="0.3">
      <c r="A80" s="3">
        <v>44358.209780092591</v>
      </c>
      <c r="B80" s="3">
        <v>44358.351782407408</v>
      </c>
      <c r="C80" s="2" t="s">
        <v>94</v>
      </c>
      <c r="D80" s="2" t="s">
        <v>6775</v>
      </c>
      <c r="E80" s="2">
        <v>100</v>
      </c>
      <c r="F80" s="2">
        <v>12268</v>
      </c>
      <c r="G80" s="2" t="b">
        <v>1</v>
      </c>
      <c r="H80" s="3">
        <v>44358.351805555554</v>
      </c>
      <c r="I80" s="2" t="s">
        <v>6776</v>
      </c>
      <c r="J80" s="2" t="s">
        <v>3230</v>
      </c>
      <c r="K80" s="2" t="s">
        <v>3922</v>
      </c>
      <c r="L80" s="2" t="s">
        <v>5196</v>
      </c>
      <c r="N80" s="2">
        <v>34.740997314453097</v>
      </c>
      <c r="O80" s="2">
        <v>10.7648010253906</v>
      </c>
      <c r="P80" s="2" t="s">
        <v>239</v>
      </c>
      <c r="Q80" s="2" t="s">
        <v>240</v>
      </c>
      <c r="R80" s="2" t="s">
        <v>286</v>
      </c>
      <c r="T80" s="2" t="s">
        <v>6777</v>
      </c>
      <c r="U80" s="2" t="s">
        <v>6778</v>
      </c>
      <c r="V80" s="134">
        <v>44470</v>
      </c>
      <c r="W80" s="2" t="s">
        <v>265</v>
      </c>
      <c r="X80" s="2" t="s">
        <v>453</v>
      </c>
      <c r="Y80" s="2" t="s">
        <v>275</v>
      </c>
      <c r="Z80" s="2" t="s">
        <v>365</v>
      </c>
      <c r="AA80" s="2" t="s">
        <v>1444</v>
      </c>
      <c r="AB80" s="2" t="s">
        <v>267</v>
      </c>
      <c r="AC80" s="2" t="s">
        <v>258</v>
      </c>
      <c r="AD80" s="2" t="s">
        <v>321</v>
      </c>
      <c r="AE80" s="2">
        <v>2020</v>
      </c>
      <c r="AF80" s="2" t="s">
        <v>316</v>
      </c>
      <c r="AH80" s="2">
        <v>1</v>
      </c>
      <c r="AY80" s="2">
        <v>1</v>
      </c>
      <c r="BE80" s="2">
        <v>3</v>
      </c>
      <c r="BG80" s="2">
        <v>2</v>
      </c>
      <c r="BN80" s="2">
        <v>5</v>
      </c>
      <c r="BT80" s="2">
        <v>6</v>
      </c>
      <c r="BV80" s="2">
        <v>6</v>
      </c>
      <c r="BY80" s="2" t="s">
        <v>270</v>
      </c>
      <c r="CA80" s="2">
        <v>6</v>
      </c>
      <c r="CB80" s="2" t="s">
        <v>252</v>
      </c>
      <c r="CC80" s="2">
        <v>10</v>
      </c>
      <c r="CD80" s="2" t="s">
        <v>249</v>
      </c>
      <c r="CE80" s="2">
        <v>5</v>
      </c>
      <c r="CF80" s="2" t="s">
        <v>6779</v>
      </c>
      <c r="CI80" s="2" t="s">
        <v>6780</v>
      </c>
      <c r="CL80" s="2">
        <v>5</v>
      </c>
      <c r="CM80" s="2">
        <v>3</v>
      </c>
      <c r="CN80" s="2" t="s">
        <v>281</v>
      </c>
      <c r="CO80" s="2" t="s">
        <v>278</v>
      </c>
      <c r="DD80" s="2" t="s">
        <v>6229</v>
      </c>
      <c r="DG80" s="2" t="s">
        <v>257</v>
      </c>
      <c r="DW80" s="2" t="s">
        <v>5196</v>
      </c>
      <c r="DY80" s="2" t="str">
        <f t="shared" si="6"/>
        <v>GRAMI_Mohamed</v>
      </c>
      <c r="DZ80" s="2" t="str">
        <f>INDEX('Raw Data'!B:B,MATCH(Tunisia_ESPRIT!$DY80,'Raw Data'!$G:$G,0))</f>
        <v>ESPRIT Engineering</v>
      </c>
      <c r="EA80" s="2" t="str">
        <f>INDEX('Raw Data'!H:H,MATCH(Tunisia_ESPRIT!$DY80,'Raw Data'!$G:$G,0))</f>
        <v>Male</v>
      </c>
      <c r="EB80" s="2" t="str">
        <f>INDEX('Raw Data'!Q:Q,MATCH(Tunisia_ESPRIT!$DY80,'Raw Data'!$G:$G,0))</f>
        <v>ING</v>
      </c>
      <c r="EC80" s="57">
        <f>INDEX('Raw Data'!T:T,MATCH(Tunisia_ESPRIT!$DY80,'Raw Data'!$G:$G,0))/10^3</f>
        <v>30.5</v>
      </c>
      <c r="ED80" s="57" t="str">
        <f t="shared" si="7"/>
        <v/>
      </c>
      <c r="EE80" s="58" t="str">
        <f t="shared" si="9"/>
        <v/>
      </c>
      <c r="EF80" s="59">
        <f t="shared" si="8"/>
        <v>0.6</v>
      </c>
      <c r="EG80" s="59" t="str">
        <f t="shared" si="5"/>
        <v>50-75%</v>
      </c>
      <c r="EH80" s="2" t="s">
        <v>258</v>
      </c>
      <c r="EK80"/>
    </row>
    <row r="81" spans="1:141" x14ac:dyDescent="0.3">
      <c r="A81" s="3">
        <v>44358.348541666666</v>
      </c>
      <c r="B81" s="3">
        <v>44358.356736111113</v>
      </c>
      <c r="C81" s="2" t="s">
        <v>94</v>
      </c>
      <c r="D81" s="2" t="s">
        <v>6781</v>
      </c>
      <c r="E81" s="2">
        <v>100</v>
      </c>
      <c r="F81" s="2">
        <v>707</v>
      </c>
      <c r="G81" s="2" t="b">
        <v>1</v>
      </c>
      <c r="H81" s="3">
        <v>44358.356759259259</v>
      </c>
      <c r="I81" s="2" t="s">
        <v>6782</v>
      </c>
      <c r="J81" s="2" t="s">
        <v>3240</v>
      </c>
      <c r="K81" s="2" t="s">
        <v>3753</v>
      </c>
      <c r="L81" s="2" t="s">
        <v>4980</v>
      </c>
      <c r="N81" s="2">
        <v>36.804901123046797</v>
      </c>
      <c r="O81" s="2">
        <v>10.1777954101562</v>
      </c>
      <c r="P81" s="2" t="s">
        <v>239</v>
      </c>
      <c r="Q81" s="2" t="s">
        <v>250</v>
      </c>
      <c r="R81" s="2" t="s">
        <v>286</v>
      </c>
      <c r="T81" s="2" t="s">
        <v>6783</v>
      </c>
      <c r="U81" s="2" t="s">
        <v>6784</v>
      </c>
      <c r="V81" s="2" t="s">
        <v>430</v>
      </c>
      <c r="W81" s="2" t="s">
        <v>265</v>
      </c>
      <c r="X81" s="2" t="s">
        <v>728</v>
      </c>
      <c r="Y81" s="2" t="s">
        <v>275</v>
      </c>
      <c r="Z81" s="2" t="s">
        <v>245</v>
      </c>
      <c r="AB81" s="2" t="s">
        <v>384</v>
      </c>
      <c r="AC81" s="2" t="s">
        <v>384</v>
      </c>
      <c r="AD81" s="2" t="s">
        <v>268</v>
      </c>
      <c r="AE81" s="2">
        <v>2021</v>
      </c>
      <c r="AF81" s="2" t="s">
        <v>406</v>
      </c>
      <c r="AH81" s="2">
        <v>0</v>
      </c>
      <c r="AY81" s="2">
        <v>1</v>
      </c>
      <c r="BD81" s="2">
        <v>3</v>
      </c>
      <c r="BF81" s="2">
        <v>2</v>
      </c>
      <c r="BN81" s="2">
        <v>6</v>
      </c>
      <c r="BS81" s="2">
        <v>2</v>
      </c>
      <c r="BU81" s="2">
        <v>5</v>
      </c>
      <c r="BY81" s="2" t="s">
        <v>293</v>
      </c>
      <c r="CA81" s="2">
        <v>3</v>
      </c>
      <c r="CB81" s="2" t="s">
        <v>254</v>
      </c>
      <c r="CC81" s="2">
        <v>2</v>
      </c>
      <c r="CD81" s="2" t="s">
        <v>279</v>
      </c>
      <c r="CE81" s="2">
        <v>5</v>
      </c>
      <c r="CF81" s="2" t="s">
        <v>6785</v>
      </c>
      <c r="CG81" s="2" t="s">
        <v>6786</v>
      </c>
      <c r="CI81" s="2" t="s">
        <v>6787</v>
      </c>
      <c r="CJ81" s="2" t="s">
        <v>6788</v>
      </c>
      <c r="CK81" s="2" t="s">
        <v>6789</v>
      </c>
      <c r="CL81" s="2">
        <v>2</v>
      </c>
      <c r="CM81" s="2">
        <v>2</v>
      </c>
      <c r="CN81" s="2" t="s">
        <v>281</v>
      </c>
      <c r="CO81" s="2" t="s">
        <v>261</v>
      </c>
      <c r="CR81" s="2" t="s">
        <v>6242</v>
      </c>
      <c r="CU81" s="2" t="s">
        <v>682</v>
      </c>
      <c r="CY81" s="2" t="s">
        <v>685</v>
      </c>
      <c r="DG81" s="2" t="s">
        <v>261</v>
      </c>
      <c r="DN81" s="2" t="s">
        <v>262</v>
      </c>
      <c r="DR81" s="2" t="s">
        <v>4980</v>
      </c>
      <c r="DS81" s="2">
        <v>21655043909</v>
      </c>
      <c r="DT81" s="2" t="s">
        <v>6790</v>
      </c>
      <c r="DU81" s="2" t="s">
        <v>330</v>
      </c>
      <c r="DW81" s="2" t="s">
        <v>4980</v>
      </c>
      <c r="DY81" s="2" t="str">
        <f t="shared" si="6"/>
        <v>BEN DAHMANE_Ghazi</v>
      </c>
      <c r="DZ81" s="2" t="str">
        <f>INDEX('Raw Data'!B:B,MATCH(Tunisia_ESPRIT!$DY81,'Raw Data'!$G:$G,0))</f>
        <v>ESPRIT Engineering</v>
      </c>
      <c r="EA81" s="2" t="str">
        <f>INDEX('Raw Data'!H:H,MATCH(Tunisia_ESPRIT!$DY81,'Raw Data'!$G:$G,0))</f>
        <v>Male</v>
      </c>
      <c r="EB81" s="2" t="str">
        <f>INDEX('Raw Data'!Q:Q,MATCH(Tunisia_ESPRIT!$DY81,'Raw Data'!$G:$G,0))</f>
        <v>ING</v>
      </c>
      <c r="EC81" s="57">
        <f>INDEX('Raw Data'!T:T,MATCH(Tunisia_ESPRIT!$DY81,'Raw Data'!$G:$G,0))/10^3</f>
        <v>30.5</v>
      </c>
      <c r="ED81" s="57">
        <f t="shared" si="7"/>
        <v>0</v>
      </c>
      <c r="EE81" s="57" t="str">
        <f>IFERROR(EC81/(AA81*Analysis!$F$286),"")</f>
        <v/>
      </c>
      <c r="EF81" s="59">
        <f t="shared" si="8"/>
        <v>1</v>
      </c>
      <c r="EG81" s="59" t="str">
        <f t="shared" si="5"/>
        <v>75-100%</v>
      </c>
      <c r="EH81" s="2" t="s">
        <v>258</v>
      </c>
      <c r="EK81"/>
    </row>
    <row r="82" spans="1:141" x14ac:dyDescent="0.3">
      <c r="A82" s="3">
        <v>44358.357199074075</v>
      </c>
      <c r="B82" s="3">
        <v>44358.372465277775</v>
      </c>
      <c r="C82" s="2" t="s">
        <v>94</v>
      </c>
      <c r="D82" s="2" t="s">
        <v>6791</v>
      </c>
      <c r="E82" s="2">
        <v>100</v>
      </c>
      <c r="F82" s="2">
        <v>1318</v>
      </c>
      <c r="G82" s="2" t="b">
        <v>1</v>
      </c>
      <c r="H82" s="3">
        <v>44358.372476851851</v>
      </c>
      <c r="I82" s="2" t="s">
        <v>6792</v>
      </c>
      <c r="J82" s="2" t="s">
        <v>3362</v>
      </c>
      <c r="K82" s="2" t="s">
        <v>928</v>
      </c>
      <c r="L82" s="2" t="s">
        <v>6068</v>
      </c>
      <c r="N82" s="2">
        <v>34.397796630859297</v>
      </c>
      <c r="O82" s="2">
        <v>8.7942047119140607</v>
      </c>
      <c r="P82" s="2" t="s">
        <v>239</v>
      </c>
      <c r="Q82" s="2" t="s">
        <v>240</v>
      </c>
      <c r="R82" s="2" t="s">
        <v>1429</v>
      </c>
      <c r="T82" s="2" t="s">
        <v>6793</v>
      </c>
      <c r="U82" s="2" t="s">
        <v>6794</v>
      </c>
      <c r="V82" s="135">
        <v>18537</v>
      </c>
      <c r="W82" s="2" t="s">
        <v>243</v>
      </c>
      <c r="X82" s="2" t="s">
        <v>6795</v>
      </c>
      <c r="Y82" s="2" t="s">
        <v>594</v>
      </c>
      <c r="Z82" s="2" t="s">
        <v>328</v>
      </c>
      <c r="AA82" s="2">
        <v>3</v>
      </c>
      <c r="AB82" s="2" t="s">
        <v>267</v>
      </c>
      <c r="AC82" s="2" t="s">
        <v>258</v>
      </c>
      <c r="AD82" s="2" t="s">
        <v>424</v>
      </c>
      <c r="AE82" s="2">
        <v>2019</v>
      </c>
      <c r="AF82" s="2" t="s">
        <v>269</v>
      </c>
      <c r="AH82" s="2">
        <v>0</v>
      </c>
      <c r="BC82" s="2">
        <v>3</v>
      </c>
      <c r="BF82" s="2">
        <v>2</v>
      </c>
      <c r="BG82" s="2">
        <v>1</v>
      </c>
      <c r="BR82" s="2">
        <v>5</v>
      </c>
      <c r="BU82" s="2">
        <v>7</v>
      </c>
      <c r="BV82" s="2">
        <v>1</v>
      </c>
      <c r="BY82" s="2" t="s">
        <v>247</v>
      </c>
      <c r="CA82" s="2">
        <v>3</v>
      </c>
      <c r="CB82" s="2" t="s">
        <v>248</v>
      </c>
      <c r="CC82" s="2">
        <v>7</v>
      </c>
      <c r="CD82" s="2" t="s">
        <v>249</v>
      </c>
      <c r="CE82" s="2">
        <v>3</v>
      </c>
      <c r="CF82" s="2" t="s">
        <v>6796</v>
      </c>
      <c r="CG82" s="2" t="s">
        <v>6797</v>
      </c>
      <c r="CH82" s="2" t="s">
        <v>6798</v>
      </c>
      <c r="CI82" s="2" t="s">
        <v>6799</v>
      </c>
      <c r="CJ82" s="2" t="s">
        <v>6800</v>
      </c>
      <c r="CK82" s="2" t="s">
        <v>6801</v>
      </c>
      <c r="CL82" s="2" t="s">
        <v>284</v>
      </c>
      <c r="CM82" s="2">
        <v>1</v>
      </c>
      <c r="CN82" s="2" t="s">
        <v>281</v>
      </c>
      <c r="CO82" s="2" t="s">
        <v>278</v>
      </c>
      <c r="CP82" s="2" t="s">
        <v>681</v>
      </c>
      <c r="CQ82" s="2" t="s">
        <v>6241</v>
      </c>
      <c r="CR82" s="2" t="s">
        <v>6242</v>
      </c>
      <c r="CS82" s="2" t="s">
        <v>677</v>
      </c>
      <c r="CU82" s="2" t="s">
        <v>682</v>
      </c>
      <c r="CW82" s="2" t="s">
        <v>684</v>
      </c>
      <c r="CX82" s="2" t="s">
        <v>1015</v>
      </c>
      <c r="CY82" s="2" t="s">
        <v>685</v>
      </c>
      <c r="DA82" s="2" t="s">
        <v>6218</v>
      </c>
      <c r="DB82" s="2" t="s">
        <v>6209</v>
      </c>
      <c r="DD82" s="2" t="s">
        <v>6229</v>
      </c>
      <c r="DG82" s="2" t="s">
        <v>261</v>
      </c>
      <c r="DI82" s="2" t="s">
        <v>1015</v>
      </c>
      <c r="DJ82" s="2" t="s">
        <v>298</v>
      </c>
      <c r="DK82" s="2" t="s">
        <v>508</v>
      </c>
      <c r="DL82" s="2" t="s">
        <v>348</v>
      </c>
      <c r="DM82" s="2" t="s">
        <v>586</v>
      </c>
      <c r="DN82" s="2" t="s">
        <v>262</v>
      </c>
      <c r="DO82" s="2" t="s">
        <v>527</v>
      </c>
      <c r="DR82" s="2" t="s">
        <v>6068</v>
      </c>
      <c r="DS82" s="2">
        <v>54748017</v>
      </c>
      <c r="DT82" s="2" t="s">
        <v>282</v>
      </c>
      <c r="DU82" s="2" t="s">
        <v>258</v>
      </c>
      <c r="DW82" s="2" t="s">
        <v>6068</v>
      </c>
      <c r="DY82" s="2" t="str">
        <f t="shared" si="6"/>
        <v>ZOUAGHI_Makrem</v>
      </c>
      <c r="DZ82" s="2" t="str">
        <f>INDEX('Raw Data'!B:B,MATCH(Tunisia_ESPRIT!$DY82,'Raw Data'!$G:$G,0))</f>
        <v>ESPRIT Engineering</v>
      </c>
      <c r="EA82" s="2" t="str">
        <f>INDEX('Raw Data'!H:H,MATCH(Tunisia_ESPRIT!$DY82,'Raw Data'!$G:$G,0))</f>
        <v>Male</v>
      </c>
      <c r="EB82" s="2" t="str">
        <f>INDEX('Raw Data'!Q:Q,MATCH(Tunisia_ESPRIT!$DY82,'Raw Data'!$G:$G,0))</f>
        <v>ING</v>
      </c>
      <c r="EC82" s="57">
        <f>INDEX('Raw Data'!T:T,MATCH(Tunisia_ESPRIT!$DY82,'Raw Data'!$G:$G,0))/10^3</f>
        <v>30.5</v>
      </c>
      <c r="ED82" s="57">
        <f t="shared" si="7"/>
        <v>9.8360655737704916E-2</v>
      </c>
      <c r="EE82" s="58">
        <f>IFERROR(EC82/(AA82*0.2),"")</f>
        <v>50.833333333333329</v>
      </c>
      <c r="EF82" s="59" t="str">
        <f t="shared" si="8"/>
        <v/>
      </c>
      <c r="EG82" s="59" t="str">
        <f t="shared" si="5"/>
        <v/>
      </c>
      <c r="EH82" s="2" t="s">
        <v>258</v>
      </c>
      <c r="EK82"/>
    </row>
    <row r="83" spans="1:141" x14ac:dyDescent="0.3">
      <c r="A83" s="3">
        <v>44358.378020833334</v>
      </c>
      <c r="B83" s="3">
        <v>44358.383703703701</v>
      </c>
      <c r="C83" s="2" t="s">
        <v>94</v>
      </c>
      <c r="D83" s="2" t="s">
        <v>6802</v>
      </c>
      <c r="E83" s="2">
        <v>100</v>
      </c>
      <c r="F83" s="2">
        <v>491</v>
      </c>
      <c r="G83" s="2" t="b">
        <v>1</v>
      </c>
      <c r="H83" s="3">
        <v>44358.383738425924</v>
      </c>
      <c r="I83" s="2" t="s">
        <v>6803</v>
      </c>
      <c r="J83" s="2" t="s">
        <v>3230</v>
      </c>
      <c r="K83" s="2" t="s">
        <v>631</v>
      </c>
      <c r="L83" s="2" t="s">
        <v>5671</v>
      </c>
      <c r="N83" s="2">
        <v>34.473907470703097</v>
      </c>
      <c r="O83" s="2">
        <v>9.4613037109375</v>
      </c>
      <c r="P83" s="2" t="s">
        <v>239</v>
      </c>
      <c r="Q83" s="2" t="s">
        <v>240</v>
      </c>
      <c r="R83" s="2" t="s">
        <v>1435</v>
      </c>
      <c r="T83" s="2" t="s">
        <v>6804</v>
      </c>
      <c r="U83" s="2" t="s">
        <v>6805</v>
      </c>
      <c r="V83" s="2" t="s">
        <v>476</v>
      </c>
      <c r="W83" s="2" t="s">
        <v>243</v>
      </c>
      <c r="X83" s="2" t="s">
        <v>435</v>
      </c>
      <c r="Y83" s="2" t="s">
        <v>353</v>
      </c>
      <c r="Z83" s="2" t="s">
        <v>291</v>
      </c>
      <c r="AA83" s="2">
        <v>30</v>
      </c>
      <c r="AB83" s="2" t="s">
        <v>267</v>
      </c>
      <c r="AC83" s="2" t="s">
        <v>318</v>
      </c>
      <c r="AD83" s="2" t="s">
        <v>329</v>
      </c>
      <c r="AE83" s="2">
        <v>2020</v>
      </c>
      <c r="AF83" s="2" t="s">
        <v>269</v>
      </c>
      <c r="AH83" s="2">
        <v>1</v>
      </c>
      <c r="AU83" s="2">
        <v>2</v>
      </c>
      <c r="BF83" s="2">
        <v>3</v>
      </c>
      <c r="BH83" s="2">
        <v>1</v>
      </c>
      <c r="BI83" s="2" t="s">
        <v>6806</v>
      </c>
      <c r="BJ83" s="2">
        <v>2</v>
      </c>
      <c r="BU83" s="2">
        <v>7</v>
      </c>
      <c r="BW83" s="2">
        <v>3</v>
      </c>
      <c r="BX83" s="2">
        <v>0</v>
      </c>
      <c r="BY83" s="2" t="s">
        <v>346</v>
      </c>
      <c r="CA83" s="2">
        <v>3</v>
      </c>
      <c r="CB83" s="2" t="s">
        <v>254</v>
      </c>
      <c r="CC83" s="2">
        <v>3</v>
      </c>
      <c r="CD83" s="2" t="s">
        <v>253</v>
      </c>
      <c r="CE83" s="2">
        <v>3</v>
      </c>
      <c r="CF83" s="2">
        <v>0</v>
      </c>
      <c r="CG83" s="2">
        <v>1</v>
      </c>
      <c r="CH83" s="2">
        <v>3</v>
      </c>
      <c r="CI83" s="2">
        <v>0</v>
      </c>
      <c r="CJ83" s="2">
        <v>1</v>
      </c>
      <c r="CK83" s="2">
        <v>2</v>
      </c>
      <c r="CL83" s="2">
        <v>0</v>
      </c>
      <c r="CR83" s="2" t="s">
        <v>6242</v>
      </c>
      <c r="DG83" s="2" t="s">
        <v>257</v>
      </c>
      <c r="DV83" s="2" t="s">
        <v>6807</v>
      </c>
      <c r="DW83" s="2" t="s">
        <v>5671</v>
      </c>
      <c r="DY83" s="2" t="str">
        <f t="shared" si="6"/>
        <v>BEN MANSOUR_Mohamed</v>
      </c>
      <c r="DZ83" s="2" t="str">
        <f>INDEX('Raw Data'!B:B,MATCH(Tunisia_ESPRIT!$DY83,'Raw Data'!$G:$G,0))</f>
        <v>ESPRIT Engineering</v>
      </c>
      <c r="EA83" s="2" t="str">
        <f>INDEX('Raw Data'!H:H,MATCH(Tunisia_ESPRIT!$DY83,'Raw Data'!$G:$G,0))</f>
        <v>Male</v>
      </c>
      <c r="EB83" s="2" t="str">
        <f>INDEX('Raw Data'!Q:Q,MATCH(Tunisia_ESPRIT!$DY83,'Raw Data'!$G:$G,0))</f>
        <v>ING</v>
      </c>
      <c r="EC83" s="57">
        <f>INDEX('Raw Data'!T:T,MATCH(Tunisia_ESPRIT!$DY83,'Raw Data'!$G:$G,0))/10^3</f>
        <v>30.5</v>
      </c>
      <c r="ED83" s="57">
        <f t="shared" si="7"/>
        <v>0.98360655737704916</v>
      </c>
      <c r="EE83" s="57">
        <f>IFERROR(EC83/(AA83*Analysis!$F$286),"")</f>
        <v>1.0166666666666666</v>
      </c>
      <c r="EF83" s="59" t="str">
        <f t="shared" si="8"/>
        <v/>
      </c>
      <c r="EG83" s="59" t="str">
        <f t="shared" si="5"/>
        <v/>
      </c>
      <c r="EH83" s="2" t="s">
        <v>258</v>
      </c>
      <c r="EK83"/>
    </row>
    <row r="84" spans="1:141" x14ac:dyDescent="0.3">
      <c r="A84" s="3">
        <v>44358.414120370369</v>
      </c>
      <c r="B84" s="3">
        <v>44358.425358796296</v>
      </c>
      <c r="C84" s="2" t="s">
        <v>94</v>
      </c>
      <c r="D84" s="2" t="s">
        <v>6808</v>
      </c>
      <c r="E84" s="2">
        <v>100</v>
      </c>
      <c r="F84" s="2">
        <v>971</v>
      </c>
      <c r="G84" s="2" t="b">
        <v>1</v>
      </c>
      <c r="H84" s="3">
        <v>44358.425381944442</v>
      </c>
      <c r="I84" s="2" t="s">
        <v>6809</v>
      </c>
      <c r="J84" s="2" t="s">
        <v>3961</v>
      </c>
      <c r="K84" s="2" t="s">
        <v>390</v>
      </c>
      <c r="L84" s="2" t="s">
        <v>5250</v>
      </c>
      <c r="N84" s="2">
        <v>36.804901123046797</v>
      </c>
      <c r="O84" s="2">
        <v>10.1777954101562</v>
      </c>
      <c r="P84" s="2" t="s">
        <v>239</v>
      </c>
      <c r="Q84" s="2" t="s">
        <v>240</v>
      </c>
      <c r="R84" s="2" t="s">
        <v>286</v>
      </c>
      <c r="T84" s="2" t="s">
        <v>6810</v>
      </c>
      <c r="U84" s="2" t="s">
        <v>6811</v>
      </c>
      <c r="V84" s="134">
        <v>44470</v>
      </c>
      <c r="W84" s="2" t="s">
        <v>265</v>
      </c>
      <c r="X84" s="2" t="s">
        <v>453</v>
      </c>
      <c r="Y84" s="2" t="s">
        <v>765</v>
      </c>
      <c r="Z84" s="2" t="s">
        <v>245</v>
      </c>
      <c r="AA84" s="2">
        <v>17</v>
      </c>
      <c r="AB84" s="2" t="s">
        <v>267</v>
      </c>
      <c r="AC84" s="2" t="s">
        <v>258</v>
      </c>
      <c r="AD84" s="2" t="s">
        <v>424</v>
      </c>
      <c r="AE84" s="2">
        <v>2021</v>
      </c>
      <c r="AF84" s="2" t="s">
        <v>269</v>
      </c>
      <c r="AH84" s="2">
        <v>3</v>
      </c>
      <c r="AI84" s="2">
        <v>1</v>
      </c>
      <c r="AJ84" s="2">
        <v>2</v>
      </c>
      <c r="AR84" s="2">
        <v>3</v>
      </c>
      <c r="AV84" s="2">
        <v>3</v>
      </c>
      <c r="BA84" s="2">
        <v>1</v>
      </c>
      <c r="BG84" s="2">
        <v>2</v>
      </c>
      <c r="BK84" s="2">
        <v>5</v>
      </c>
      <c r="BP84" s="2">
        <v>4</v>
      </c>
      <c r="BV84" s="2">
        <v>5</v>
      </c>
      <c r="BY84" s="2" t="s">
        <v>270</v>
      </c>
      <c r="CA84" s="2">
        <v>5</v>
      </c>
      <c r="CB84" s="2" t="s">
        <v>248</v>
      </c>
      <c r="CC84" s="2">
        <v>8</v>
      </c>
      <c r="CD84" s="2" t="s">
        <v>249</v>
      </c>
      <c r="CE84" s="2">
        <v>5</v>
      </c>
      <c r="CF84" s="2" t="s">
        <v>6812</v>
      </c>
      <c r="CI84" s="2" t="s">
        <v>6813</v>
      </c>
      <c r="CJ84" s="2" t="s">
        <v>6814</v>
      </c>
      <c r="CL84" s="2">
        <v>5</v>
      </c>
      <c r="CM84" s="2">
        <v>5</v>
      </c>
      <c r="CN84" s="2" t="s">
        <v>256</v>
      </c>
      <c r="CO84" s="2" t="s">
        <v>261</v>
      </c>
      <c r="DA84" s="2" t="s">
        <v>6218</v>
      </c>
      <c r="DG84" s="2" t="s">
        <v>261</v>
      </c>
      <c r="DI84" s="2" t="s">
        <v>1015</v>
      </c>
      <c r="DL84" s="2" t="s">
        <v>348</v>
      </c>
      <c r="DR84" s="2" t="s">
        <v>5250</v>
      </c>
      <c r="DS84" s="2">
        <v>90225972</v>
      </c>
      <c r="DT84" s="2" t="s">
        <v>306</v>
      </c>
      <c r="DU84" s="2" t="s">
        <v>259</v>
      </c>
      <c r="DW84" s="2" t="s">
        <v>5250</v>
      </c>
      <c r="DY84" s="2" t="str">
        <f t="shared" si="6"/>
        <v>MANAI_Mohamed Selim</v>
      </c>
      <c r="DZ84" s="2" t="str">
        <f>INDEX('Raw Data'!B:B,MATCH(Tunisia_ESPRIT!$DY84,'Raw Data'!$G:$G,0))</f>
        <v>ESPRIT Engineering</v>
      </c>
      <c r="EA84" s="2" t="str">
        <f>INDEX('Raw Data'!H:H,MATCH(Tunisia_ESPRIT!$DY84,'Raw Data'!$G:$G,0))</f>
        <v>Male</v>
      </c>
      <c r="EB84" s="2" t="str">
        <f>INDEX('Raw Data'!Q:Q,MATCH(Tunisia_ESPRIT!$DY84,'Raw Data'!$G:$G,0))</f>
        <v>ING</v>
      </c>
      <c r="EC84" s="57">
        <f>INDEX('Raw Data'!T:T,MATCH(Tunisia_ESPRIT!$DY84,'Raw Data'!$G:$G,0))/10^3</f>
        <v>30.5</v>
      </c>
      <c r="ED84" s="57">
        <f t="shared" si="7"/>
        <v>0.55737704918032782</v>
      </c>
      <c r="EE84" s="58">
        <f>IFERROR(EC84/(AA84*0.2),"")</f>
        <v>8.970588235294116</v>
      </c>
      <c r="EF84" s="59">
        <f t="shared" si="8"/>
        <v>1</v>
      </c>
      <c r="EG84" s="59" t="str">
        <f t="shared" si="5"/>
        <v>75-100%</v>
      </c>
      <c r="EH84" s="2" t="s">
        <v>258</v>
      </c>
      <c r="EK84"/>
    </row>
    <row r="85" spans="1:141" x14ac:dyDescent="0.3">
      <c r="A85" s="3">
        <v>44358.394618055558</v>
      </c>
      <c r="B85" s="3">
        <v>44358.45385416667</v>
      </c>
      <c r="C85" s="2" t="s">
        <v>94</v>
      </c>
      <c r="D85" s="2" t="s">
        <v>6815</v>
      </c>
      <c r="E85" s="2">
        <v>100</v>
      </c>
      <c r="F85" s="2">
        <v>5117</v>
      </c>
      <c r="G85" s="2" t="b">
        <v>1</v>
      </c>
      <c r="H85" s="3">
        <v>44358.453877314816</v>
      </c>
      <c r="I85" s="2" t="s">
        <v>6816</v>
      </c>
      <c r="J85" s="2" t="s">
        <v>3431</v>
      </c>
      <c r="K85" s="2" t="s">
        <v>3814</v>
      </c>
      <c r="L85" s="2" t="s">
        <v>5068</v>
      </c>
      <c r="N85" s="2">
        <v>36.4508056640625</v>
      </c>
      <c r="O85" s="2">
        <v>10.7411041259765</v>
      </c>
      <c r="P85" s="2" t="s">
        <v>239</v>
      </c>
      <c r="Q85" s="2" t="s">
        <v>250</v>
      </c>
      <c r="R85" s="2" t="s">
        <v>286</v>
      </c>
      <c r="T85" s="2" t="s">
        <v>6817</v>
      </c>
      <c r="U85" s="2" t="s">
        <v>6818</v>
      </c>
      <c r="V85" s="135">
        <v>18537</v>
      </c>
      <c r="W85" s="2" t="s">
        <v>265</v>
      </c>
      <c r="X85" s="2" t="s">
        <v>1509</v>
      </c>
      <c r="Y85" s="2" t="s">
        <v>244</v>
      </c>
      <c r="Z85" s="2" t="s">
        <v>245</v>
      </c>
      <c r="AA85" s="2" t="s">
        <v>1444</v>
      </c>
      <c r="AB85" s="2" t="s">
        <v>267</v>
      </c>
      <c r="AC85" s="2" t="s">
        <v>258</v>
      </c>
      <c r="AD85" s="2" t="s">
        <v>268</v>
      </c>
      <c r="AE85" s="2">
        <v>2020</v>
      </c>
      <c r="AF85" s="2" t="s">
        <v>325</v>
      </c>
      <c r="AH85" s="2">
        <v>3</v>
      </c>
      <c r="AI85" s="2">
        <v>1</v>
      </c>
      <c r="AK85" s="2">
        <v>2</v>
      </c>
      <c r="AM85" s="2">
        <v>3</v>
      </c>
      <c r="AU85" s="2">
        <v>2</v>
      </c>
      <c r="BA85" s="2">
        <v>1</v>
      </c>
      <c r="BB85" s="2">
        <v>3</v>
      </c>
      <c r="BJ85" s="2">
        <v>6</v>
      </c>
      <c r="BP85" s="2">
        <v>6</v>
      </c>
      <c r="BQ85" s="2">
        <v>6</v>
      </c>
      <c r="BY85" s="2" t="s">
        <v>270</v>
      </c>
      <c r="CA85" s="2">
        <v>6</v>
      </c>
      <c r="CB85" s="2" t="s">
        <v>252</v>
      </c>
      <c r="CC85" s="2">
        <v>10</v>
      </c>
      <c r="CD85" s="2" t="s">
        <v>279</v>
      </c>
      <c r="CE85" s="2">
        <v>5</v>
      </c>
      <c r="CF85" s="2" t="s">
        <v>6819</v>
      </c>
      <c r="CG85" s="2" t="s">
        <v>6820</v>
      </c>
      <c r="CH85" s="2" t="s">
        <v>6821</v>
      </c>
      <c r="CI85" s="2" t="s">
        <v>6822</v>
      </c>
      <c r="CL85" s="2">
        <v>3</v>
      </c>
      <c r="CM85" s="2">
        <v>2</v>
      </c>
      <c r="CN85" s="2" t="s">
        <v>256</v>
      </c>
      <c r="CO85" s="2" t="s">
        <v>261</v>
      </c>
      <c r="CU85" s="2" t="s">
        <v>682</v>
      </c>
      <c r="CZ85" s="2" t="s">
        <v>6217</v>
      </c>
      <c r="DB85" s="2" t="s">
        <v>6209</v>
      </c>
      <c r="DG85" s="2" t="s">
        <v>257</v>
      </c>
      <c r="DW85" s="2" t="s">
        <v>5068</v>
      </c>
      <c r="DY85" s="2" t="str">
        <f t="shared" si="6"/>
        <v>BENABDERRAHMEN_Imen</v>
      </c>
      <c r="DZ85" s="2" t="str">
        <f>INDEX('Raw Data'!B:B,MATCH(Tunisia_ESPRIT!$DY85,'Raw Data'!$G:$G,0))</f>
        <v>ESPRIT Engineering</v>
      </c>
      <c r="EA85" s="2" t="str">
        <f>INDEX('Raw Data'!H:H,MATCH(Tunisia_ESPRIT!$DY85,'Raw Data'!$G:$G,0))</f>
        <v>Female</v>
      </c>
      <c r="EB85" s="2" t="str">
        <f>INDEX('Raw Data'!Q:Q,MATCH(Tunisia_ESPRIT!$DY85,'Raw Data'!$G:$G,0))</f>
        <v>ING</v>
      </c>
      <c r="EC85" s="57">
        <f>INDEX('Raw Data'!T:T,MATCH(Tunisia_ESPRIT!$DY85,'Raw Data'!$G:$G,0))/10^3</f>
        <v>30.5</v>
      </c>
      <c r="ED85" s="57" t="str">
        <f t="shared" si="7"/>
        <v/>
      </c>
      <c r="EE85" s="58" t="str">
        <f>IFERROR(EC85/(AA85*0.2),"")</f>
        <v/>
      </c>
      <c r="EF85" s="59">
        <f t="shared" si="8"/>
        <v>0.66666666666666663</v>
      </c>
      <c r="EG85" s="59" t="str">
        <f t="shared" si="5"/>
        <v>50-75%</v>
      </c>
      <c r="EH85" s="2" t="s">
        <v>258</v>
      </c>
      <c r="EK85"/>
    </row>
    <row r="86" spans="1:141" x14ac:dyDescent="0.3">
      <c r="A86" s="3">
        <v>44358.530277777776</v>
      </c>
      <c r="B86" s="3">
        <v>44358.535543981481</v>
      </c>
      <c r="C86" s="2" t="s">
        <v>94</v>
      </c>
      <c r="D86" s="2" t="s">
        <v>6823</v>
      </c>
      <c r="E86" s="2">
        <v>100</v>
      </c>
      <c r="F86" s="2">
        <v>455</v>
      </c>
      <c r="G86" s="2" t="b">
        <v>1</v>
      </c>
      <c r="H86" s="3">
        <v>44358.535555555558</v>
      </c>
      <c r="I86" s="2" t="s">
        <v>6824</v>
      </c>
      <c r="J86" s="2" t="s">
        <v>4392</v>
      </c>
      <c r="K86" s="2" t="s">
        <v>3580</v>
      </c>
      <c r="L86" s="2" t="s">
        <v>5922</v>
      </c>
      <c r="N86" s="2">
        <v>34.473907470703097</v>
      </c>
      <c r="O86" s="2">
        <v>9.4613037109375</v>
      </c>
      <c r="P86" s="2" t="s">
        <v>239</v>
      </c>
      <c r="Q86" s="2" t="s">
        <v>250</v>
      </c>
      <c r="R86" s="2" t="s">
        <v>395</v>
      </c>
      <c r="AH86" s="2">
        <v>0</v>
      </c>
      <c r="AV86" s="2">
        <v>3</v>
      </c>
      <c r="AY86" s="2">
        <v>1</v>
      </c>
      <c r="BG86" s="2">
        <v>2</v>
      </c>
      <c r="BK86" s="2">
        <v>1</v>
      </c>
      <c r="BN86" s="2">
        <v>5</v>
      </c>
      <c r="BV86" s="2">
        <v>7</v>
      </c>
      <c r="BY86" s="2" t="s">
        <v>247</v>
      </c>
      <c r="CA86" s="2">
        <v>1</v>
      </c>
      <c r="CB86" s="2" t="s">
        <v>254</v>
      </c>
      <c r="CC86" s="2">
        <v>0</v>
      </c>
      <c r="CD86" s="2" t="s">
        <v>249</v>
      </c>
      <c r="CE86" s="2">
        <v>1</v>
      </c>
      <c r="CF86" s="2" t="s">
        <v>6825</v>
      </c>
      <c r="CI86" s="2" t="s">
        <v>6826</v>
      </c>
      <c r="CL86" s="2">
        <v>1</v>
      </c>
      <c r="CM86" s="2">
        <v>1</v>
      </c>
      <c r="CN86" s="2" t="s">
        <v>281</v>
      </c>
      <c r="CP86" s="2" t="s">
        <v>681</v>
      </c>
      <c r="DG86" s="2" t="s">
        <v>257</v>
      </c>
      <c r="DV86" s="2" t="s">
        <v>6827</v>
      </c>
      <c r="DW86" s="2" t="s">
        <v>5922</v>
      </c>
      <c r="DY86" s="2" t="str">
        <f t="shared" si="6"/>
        <v>Mahmoud_MNIF</v>
      </c>
      <c r="DZ86" s="2" t="str">
        <f>INDEX('Raw Data'!B:B,MATCH(Tunisia_ESPRIT!$DY86,'Raw Data'!$G:$G,0))</f>
        <v>ESB</v>
      </c>
      <c r="EA86" s="2" t="str">
        <f>INDEX('Raw Data'!H:H,MATCH(Tunisia_ESPRIT!$DY86,'Raw Data'!$G:$G,0))</f>
        <v>Male</v>
      </c>
      <c r="EB86" s="2" t="str">
        <f>INDEX('Raw Data'!Q:Q,MATCH(Tunisia_ESPRIT!$DY86,'Raw Data'!$G:$G,0))</f>
        <v>Bachelor</v>
      </c>
      <c r="EC86" s="57">
        <f>INDEX('Raw Data'!T:T,MATCH(Tunisia_ESPRIT!$DY86,'Raw Data'!$G:$G,0))/10^3</f>
        <v>17.655000000000001</v>
      </c>
      <c r="ED86" s="57">
        <f t="shared" si="7"/>
        <v>0</v>
      </c>
      <c r="EE86" s="57" t="str">
        <f>IFERROR(EC86/(AA86*Analysis!$F$286),"")</f>
        <v/>
      </c>
      <c r="EF86" s="59">
        <f t="shared" si="8"/>
        <v>1</v>
      </c>
      <c r="EG86" s="59" t="str">
        <f t="shared" si="5"/>
        <v>75-100%</v>
      </c>
      <c r="EH86" s="2" t="s">
        <v>258</v>
      </c>
      <c r="EK86"/>
    </row>
    <row r="87" spans="1:141" x14ac:dyDescent="0.3">
      <c r="A87" s="3">
        <v>44351.60229166667</v>
      </c>
      <c r="B87" s="3">
        <v>44358.607708333337</v>
      </c>
      <c r="C87" s="2" t="s">
        <v>94</v>
      </c>
      <c r="D87" s="2" t="s">
        <v>6828</v>
      </c>
      <c r="E87" s="2">
        <v>100</v>
      </c>
      <c r="F87" s="2">
        <v>605268</v>
      </c>
      <c r="G87" s="2" t="b">
        <v>1</v>
      </c>
      <c r="H87" s="3">
        <v>44358.607743055552</v>
      </c>
      <c r="I87" s="2" t="s">
        <v>6829</v>
      </c>
      <c r="J87" s="2" t="s">
        <v>3800</v>
      </c>
      <c r="K87" s="2" t="s">
        <v>3799</v>
      </c>
      <c r="L87" s="2" t="s">
        <v>5044</v>
      </c>
      <c r="N87" s="2">
        <v>34.473907470703097</v>
      </c>
      <c r="O87" s="2">
        <v>9.4613037109375</v>
      </c>
      <c r="P87" s="2" t="s">
        <v>239</v>
      </c>
      <c r="Q87" s="2" t="s">
        <v>240</v>
      </c>
      <c r="R87" s="2" t="s">
        <v>286</v>
      </c>
      <c r="T87" s="2" t="s">
        <v>6830</v>
      </c>
      <c r="U87" s="2" t="s">
        <v>6831</v>
      </c>
      <c r="V87" s="135">
        <v>18537</v>
      </c>
      <c r="W87" s="2" t="s">
        <v>243</v>
      </c>
      <c r="X87" s="2" t="s">
        <v>453</v>
      </c>
      <c r="Y87" s="2" t="s">
        <v>275</v>
      </c>
      <c r="Z87" s="2" t="s">
        <v>245</v>
      </c>
      <c r="AA87" s="2">
        <v>100</v>
      </c>
      <c r="AB87" s="2" t="s">
        <v>267</v>
      </c>
      <c r="AC87" s="2" t="s">
        <v>258</v>
      </c>
      <c r="AD87" s="2" t="s">
        <v>345</v>
      </c>
      <c r="AE87" s="2">
        <v>2020</v>
      </c>
      <c r="AF87" s="2" t="s">
        <v>439</v>
      </c>
      <c r="AH87" s="2">
        <v>1</v>
      </c>
      <c r="AU87" s="2">
        <v>3</v>
      </c>
      <c r="AY87" s="2">
        <v>2</v>
      </c>
      <c r="BG87" s="2">
        <v>1</v>
      </c>
      <c r="BJ87" s="2">
        <v>5</v>
      </c>
      <c r="BN87" s="2">
        <v>3</v>
      </c>
      <c r="BV87" s="2">
        <v>7</v>
      </c>
      <c r="BY87" s="2" t="s">
        <v>247</v>
      </c>
      <c r="CA87" s="2">
        <v>5</v>
      </c>
      <c r="CB87" s="2" t="s">
        <v>248</v>
      </c>
      <c r="CC87" s="2">
        <v>7</v>
      </c>
      <c r="CD87" s="2" t="s">
        <v>249</v>
      </c>
      <c r="CE87" s="2">
        <v>3</v>
      </c>
      <c r="CF87" s="2" t="s">
        <v>6832</v>
      </c>
      <c r="CI87" s="2" t="s">
        <v>6833</v>
      </c>
      <c r="CJ87" s="2" t="s">
        <v>6834</v>
      </c>
      <c r="CL87" s="2">
        <v>2</v>
      </c>
      <c r="CM87" s="2">
        <v>2</v>
      </c>
      <c r="CN87" s="2" t="s">
        <v>256</v>
      </c>
      <c r="CO87" s="2" t="s">
        <v>278</v>
      </c>
      <c r="CW87" s="2" t="s">
        <v>684</v>
      </c>
      <c r="DG87" s="2" t="s">
        <v>261</v>
      </c>
      <c r="DI87" s="2" t="s">
        <v>1015</v>
      </c>
      <c r="DK87" s="2" t="s">
        <v>508</v>
      </c>
      <c r="DM87" s="2" t="s">
        <v>586</v>
      </c>
      <c r="DR87" s="2" t="s">
        <v>6835</v>
      </c>
      <c r="DT87" s="2" t="s">
        <v>306</v>
      </c>
      <c r="DU87" s="2" t="s">
        <v>258</v>
      </c>
      <c r="DW87" s="2" t="s">
        <v>5044</v>
      </c>
      <c r="DY87" s="2" t="str">
        <f t="shared" si="6"/>
        <v>BEN OUIRANE_Youssri</v>
      </c>
      <c r="DZ87" s="2" t="str">
        <f>INDEX('Raw Data'!B:B,MATCH(Tunisia_ESPRIT!$DY87,'Raw Data'!$G:$G,0))</f>
        <v>ESPRIT Engineering</v>
      </c>
      <c r="EA87" s="2" t="str">
        <f>INDEX('Raw Data'!H:H,MATCH(Tunisia_ESPRIT!$DY87,'Raw Data'!$G:$G,0))</f>
        <v>Male</v>
      </c>
      <c r="EB87" s="2" t="str">
        <f>INDEX('Raw Data'!Q:Q,MATCH(Tunisia_ESPRIT!$DY87,'Raw Data'!$G:$G,0))</f>
        <v>ING</v>
      </c>
      <c r="EC87" s="57">
        <f>INDEX('Raw Data'!T:T,MATCH(Tunisia_ESPRIT!$DY87,'Raw Data'!$G:$G,0))/10^3</f>
        <v>30.5</v>
      </c>
      <c r="ED87" s="57">
        <f t="shared" si="7"/>
        <v>3.278688524590164</v>
      </c>
      <c r="EE87" s="57">
        <f>IFERROR(EC87/(AA87*Analysis!$F$286),"")</f>
        <v>0.30499999999999999</v>
      </c>
      <c r="EF87" s="59">
        <f t="shared" si="8"/>
        <v>1</v>
      </c>
      <c r="EG87" s="59" t="str">
        <f t="shared" si="5"/>
        <v>75-100%</v>
      </c>
      <c r="EH87" s="2" t="s">
        <v>258</v>
      </c>
      <c r="EK87"/>
    </row>
    <row r="88" spans="1:141" x14ac:dyDescent="0.3">
      <c r="A88" s="3">
        <v>44359.100266203706</v>
      </c>
      <c r="B88" s="3">
        <v>44359.108113425929</v>
      </c>
      <c r="C88" s="2" t="s">
        <v>94</v>
      </c>
      <c r="D88" s="2" t="s">
        <v>6836</v>
      </c>
      <c r="E88" s="2">
        <v>100</v>
      </c>
      <c r="F88" s="2">
        <v>677</v>
      </c>
      <c r="G88" s="2" t="b">
        <v>1</v>
      </c>
      <c r="H88" s="3">
        <v>44359.108136574076</v>
      </c>
      <c r="I88" s="2" t="s">
        <v>6837</v>
      </c>
      <c r="J88" s="2" t="s">
        <v>3360</v>
      </c>
      <c r="K88" s="2" t="s">
        <v>3707</v>
      </c>
      <c r="L88" s="2" t="s">
        <v>4927</v>
      </c>
      <c r="N88" s="2">
        <v>36.1766967773437</v>
      </c>
      <c r="O88" s="2">
        <v>8.6983947753906197</v>
      </c>
      <c r="P88" s="2" t="s">
        <v>239</v>
      </c>
      <c r="Q88" s="2" t="s">
        <v>240</v>
      </c>
      <c r="R88" s="2" t="s">
        <v>380</v>
      </c>
      <c r="T88" s="2" t="s">
        <v>6838</v>
      </c>
      <c r="U88" s="2" t="s">
        <v>6839</v>
      </c>
      <c r="V88" s="2" t="s">
        <v>476</v>
      </c>
      <c r="W88" s="2" t="s">
        <v>243</v>
      </c>
      <c r="X88" s="2" t="s">
        <v>6840</v>
      </c>
      <c r="Y88" s="2" t="s">
        <v>244</v>
      </c>
      <c r="Z88" s="2" t="s">
        <v>245</v>
      </c>
      <c r="AA88" s="2">
        <v>100</v>
      </c>
      <c r="AB88" s="2" t="s">
        <v>267</v>
      </c>
      <c r="AC88" s="2" t="s">
        <v>258</v>
      </c>
      <c r="AD88" s="2" t="s">
        <v>418</v>
      </c>
      <c r="AE88" s="2">
        <v>2021</v>
      </c>
      <c r="AF88" s="2" t="s">
        <v>269</v>
      </c>
      <c r="AH88" s="2">
        <v>0</v>
      </c>
      <c r="AY88" s="2">
        <v>1</v>
      </c>
      <c r="AZ88" s="2">
        <v>3</v>
      </c>
      <c r="BD88" s="2">
        <v>2</v>
      </c>
      <c r="BN88" s="2">
        <v>4</v>
      </c>
      <c r="BO88" s="2">
        <v>4</v>
      </c>
      <c r="BS88" s="2">
        <v>4</v>
      </c>
      <c r="BY88" s="2" t="s">
        <v>247</v>
      </c>
      <c r="CA88" s="2">
        <v>4</v>
      </c>
      <c r="CB88" s="2" t="s">
        <v>254</v>
      </c>
      <c r="CC88" s="2">
        <v>2</v>
      </c>
      <c r="CD88" s="2" t="s">
        <v>249</v>
      </c>
      <c r="CE88" s="2">
        <v>3</v>
      </c>
      <c r="CF88" s="2" t="s">
        <v>6841</v>
      </c>
      <c r="CI88" s="2" t="s">
        <v>6842</v>
      </c>
      <c r="CL88" s="2">
        <v>4</v>
      </c>
      <c r="CM88" s="2">
        <v>4</v>
      </c>
      <c r="CN88" s="2" t="s">
        <v>256</v>
      </c>
      <c r="CO88" s="2" t="s">
        <v>278</v>
      </c>
      <c r="CP88" s="2" t="s">
        <v>681</v>
      </c>
      <c r="DG88" s="2" t="s">
        <v>261</v>
      </c>
      <c r="DK88" s="2" t="s">
        <v>508</v>
      </c>
      <c r="DR88" s="2" t="s">
        <v>6843</v>
      </c>
      <c r="DS88" s="2">
        <v>23242972</v>
      </c>
      <c r="DT88" s="2" t="s">
        <v>282</v>
      </c>
      <c r="DU88" s="2" t="s">
        <v>1082</v>
      </c>
      <c r="DV88" s="2" t="s">
        <v>1131</v>
      </c>
      <c r="DW88" s="2" t="s">
        <v>4927</v>
      </c>
      <c r="DY88" s="2" t="str">
        <f t="shared" si="6"/>
        <v>TARCHOUNA_Ghassen</v>
      </c>
      <c r="DZ88" s="2" t="str">
        <f>INDEX('Raw Data'!B:B,MATCH(Tunisia_ESPRIT!$DY88,'Raw Data'!$G:$G,0))</f>
        <v>ESPRIT Engineering</v>
      </c>
      <c r="EA88" s="2" t="str">
        <f>INDEX('Raw Data'!H:H,MATCH(Tunisia_ESPRIT!$DY88,'Raw Data'!$G:$G,0))</f>
        <v>Male</v>
      </c>
      <c r="EB88" s="2" t="str">
        <f>INDEX('Raw Data'!Q:Q,MATCH(Tunisia_ESPRIT!$DY88,'Raw Data'!$G:$G,0))</f>
        <v>ING</v>
      </c>
      <c r="EC88" s="57">
        <f>INDEX('Raw Data'!T:T,MATCH(Tunisia_ESPRIT!$DY88,'Raw Data'!$G:$G,0))/10^3</f>
        <v>30.5</v>
      </c>
      <c r="ED88" s="57">
        <f t="shared" si="7"/>
        <v>3.278688524590164</v>
      </c>
      <c r="EE88" s="57">
        <f>IFERROR(EC88/(AA88*Analysis!$F$286),"")</f>
        <v>0.30499999999999999</v>
      </c>
      <c r="EF88" s="59">
        <f t="shared" si="8"/>
        <v>1</v>
      </c>
      <c r="EG88" s="59" t="str">
        <f t="shared" si="5"/>
        <v>75-100%</v>
      </c>
      <c r="EH88" s="2" t="s">
        <v>258</v>
      </c>
      <c r="EK88"/>
    </row>
    <row r="89" spans="1:141" x14ac:dyDescent="0.3">
      <c r="A89" s="3">
        <v>44359.104768518519</v>
      </c>
      <c r="B89" s="3">
        <v>44359.114212962966</v>
      </c>
      <c r="C89" s="2" t="s">
        <v>94</v>
      </c>
      <c r="D89" s="2" t="s">
        <v>6844</v>
      </c>
      <c r="E89" s="2">
        <v>100</v>
      </c>
      <c r="F89" s="2">
        <v>815</v>
      </c>
      <c r="G89" s="2" t="b">
        <v>1</v>
      </c>
      <c r="H89" s="3">
        <v>44359.114236111112</v>
      </c>
      <c r="I89" s="2" t="s">
        <v>6845</v>
      </c>
      <c r="J89" s="2" t="s">
        <v>645</v>
      </c>
      <c r="K89" s="2" t="s">
        <v>3321</v>
      </c>
      <c r="L89" s="2" t="s">
        <v>6846</v>
      </c>
      <c r="N89" s="2">
        <v>36.804901123046797</v>
      </c>
      <c r="O89" s="2">
        <v>10.1777954101562</v>
      </c>
      <c r="P89" s="2" t="s">
        <v>239</v>
      </c>
      <c r="Q89" s="2" t="s">
        <v>250</v>
      </c>
      <c r="R89" s="2" t="s">
        <v>400</v>
      </c>
      <c r="T89" s="2" t="s">
        <v>6847</v>
      </c>
      <c r="U89" s="2" t="s">
        <v>6848</v>
      </c>
      <c r="V89" s="134">
        <v>44470</v>
      </c>
      <c r="W89" s="2" t="s">
        <v>243</v>
      </c>
      <c r="X89" s="2" t="s">
        <v>708</v>
      </c>
      <c r="Y89" s="2" t="s">
        <v>521</v>
      </c>
      <c r="Z89" s="2" t="s">
        <v>454</v>
      </c>
      <c r="AA89" s="2" t="s">
        <v>1444</v>
      </c>
      <c r="AB89" s="2" t="s">
        <v>267</v>
      </c>
      <c r="AC89" s="2" t="s">
        <v>258</v>
      </c>
      <c r="AD89" s="2" t="s">
        <v>424</v>
      </c>
      <c r="AE89" s="2">
        <v>2021</v>
      </c>
      <c r="AF89" s="2" t="s">
        <v>316</v>
      </c>
      <c r="AH89" s="2">
        <v>0</v>
      </c>
      <c r="AU89" s="2">
        <v>1</v>
      </c>
      <c r="AV89" s="2">
        <v>3</v>
      </c>
      <c r="BA89" s="2">
        <v>2</v>
      </c>
      <c r="BJ89" s="2">
        <v>5</v>
      </c>
      <c r="BK89" s="2">
        <v>3</v>
      </c>
      <c r="BP89" s="2">
        <v>5</v>
      </c>
      <c r="BY89" s="2" t="s">
        <v>247</v>
      </c>
      <c r="CA89" s="2">
        <v>4</v>
      </c>
      <c r="CB89" s="2" t="s">
        <v>248</v>
      </c>
      <c r="CC89" s="2">
        <v>7</v>
      </c>
      <c r="CD89" s="2" t="s">
        <v>296</v>
      </c>
      <c r="CE89" s="2">
        <v>4</v>
      </c>
      <c r="CF89" s="2" t="s">
        <v>6849</v>
      </c>
      <c r="CG89" s="2" t="s">
        <v>6850</v>
      </c>
      <c r="CH89" s="2" t="s">
        <v>6851</v>
      </c>
      <c r="CI89" s="2" t="s">
        <v>6852</v>
      </c>
      <c r="CJ89" s="2" t="s">
        <v>6853</v>
      </c>
      <c r="CK89" s="2" t="s">
        <v>6854</v>
      </c>
      <c r="CL89" s="2">
        <v>4</v>
      </c>
      <c r="CM89" s="2">
        <v>1</v>
      </c>
      <c r="CN89" s="2" t="s">
        <v>281</v>
      </c>
      <c r="CO89" s="2" t="s">
        <v>278</v>
      </c>
      <c r="CS89" s="2" t="s">
        <v>677</v>
      </c>
      <c r="CZ89" s="2" t="s">
        <v>6217</v>
      </c>
      <c r="DD89" s="2" t="s">
        <v>6229</v>
      </c>
      <c r="DG89" s="2" t="s">
        <v>261</v>
      </c>
      <c r="DL89" s="2" t="s">
        <v>348</v>
      </c>
      <c r="DM89" s="2" t="s">
        <v>586</v>
      </c>
      <c r="DN89" s="2" t="s">
        <v>262</v>
      </c>
      <c r="DO89" s="2" t="s">
        <v>527</v>
      </c>
      <c r="DR89" s="2" t="s">
        <v>6846</v>
      </c>
      <c r="DS89" s="2">
        <v>52947231</v>
      </c>
      <c r="DT89" s="2" t="s">
        <v>267</v>
      </c>
      <c r="DU89" s="2" t="s">
        <v>258</v>
      </c>
      <c r="DW89" s="2" t="s">
        <v>6846</v>
      </c>
      <c r="DY89" s="2" t="str">
        <f t="shared" si="6"/>
        <v>Khalil_BRAHEM</v>
      </c>
      <c r="DZ89" s="2" t="str">
        <f>INDEX('Raw Data'!B:B,MATCH(Tunisia_ESPRIT!$DY89,'Raw Data'!$G:$G,0))</f>
        <v>ESB</v>
      </c>
      <c r="EA89" s="2" t="str">
        <f>INDEX('Raw Data'!H:H,MATCH(Tunisia_ESPRIT!$DY89,'Raw Data'!$G:$G,0))</f>
        <v>Male</v>
      </c>
      <c r="EB89" s="2" t="str">
        <f>INDEX('Raw Data'!Q:Q,MATCH(Tunisia_ESPRIT!$DY89,'Raw Data'!$G:$G,0))</f>
        <v>Bachelor</v>
      </c>
      <c r="EC89" s="57">
        <f>INDEX('Raw Data'!T:T,MATCH(Tunisia_ESPRIT!$DY89,'Raw Data'!$G:$G,0))/10^3</f>
        <v>17.655000000000001</v>
      </c>
      <c r="ED89" s="57" t="str">
        <f t="shared" si="7"/>
        <v/>
      </c>
      <c r="EE89" s="58" t="str">
        <f>IFERROR(EC89/(AA89*0.2),"")</f>
        <v/>
      </c>
      <c r="EF89" s="59">
        <f t="shared" si="8"/>
        <v>0.25</v>
      </c>
      <c r="EG89" s="59" t="str">
        <f t="shared" si="5"/>
        <v>25-50%</v>
      </c>
      <c r="EH89" s="2" t="s">
        <v>258</v>
      </c>
      <c r="EK89"/>
    </row>
    <row r="90" spans="1:141" x14ac:dyDescent="0.3">
      <c r="A90" s="3">
        <v>44359.132303240738</v>
      </c>
      <c r="B90" s="3">
        <v>44359.159074074072</v>
      </c>
      <c r="C90" s="2" t="s">
        <v>94</v>
      </c>
      <c r="D90" s="2" t="s">
        <v>6855</v>
      </c>
      <c r="E90" s="2">
        <v>100</v>
      </c>
      <c r="F90" s="2">
        <v>2313</v>
      </c>
      <c r="G90" s="2" t="b">
        <v>1</v>
      </c>
      <c r="H90" s="3">
        <v>44359.159097222226</v>
      </c>
      <c r="I90" s="2" t="s">
        <v>6856</v>
      </c>
      <c r="J90" s="2" t="s">
        <v>3934</v>
      </c>
      <c r="K90" s="2" t="s">
        <v>3933</v>
      </c>
      <c r="L90" s="2" t="s">
        <v>5217</v>
      </c>
      <c r="N90" s="2">
        <v>36.4508056640625</v>
      </c>
      <c r="O90" s="2">
        <v>10.7411041259765</v>
      </c>
      <c r="P90" s="2" t="s">
        <v>239</v>
      </c>
      <c r="Q90" s="2" t="s">
        <v>240</v>
      </c>
      <c r="R90" s="2" t="s">
        <v>286</v>
      </c>
      <c r="T90" s="2" t="s">
        <v>6857</v>
      </c>
      <c r="U90" s="2" t="s">
        <v>6858</v>
      </c>
      <c r="V90" s="2" t="s">
        <v>430</v>
      </c>
      <c r="W90" s="2" t="s">
        <v>265</v>
      </c>
      <c r="X90" s="2" t="s">
        <v>762</v>
      </c>
      <c r="Y90" s="2" t="s">
        <v>275</v>
      </c>
      <c r="Z90" s="2" t="s">
        <v>245</v>
      </c>
      <c r="AA90" s="2">
        <v>12</v>
      </c>
      <c r="AB90" s="2" t="s">
        <v>267</v>
      </c>
      <c r="AC90" s="2" t="s">
        <v>318</v>
      </c>
      <c r="AD90" s="2" t="s">
        <v>1122</v>
      </c>
      <c r="AE90" s="2">
        <v>2021</v>
      </c>
      <c r="AF90" s="2" t="s">
        <v>439</v>
      </c>
      <c r="AH90" s="2">
        <v>2</v>
      </c>
      <c r="AI90" s="2">
        <v>2</v>
      </c>
      <c r="AL90" s="2">
        <v>3</v>
      </c>
      <c r="AN90" s="2">
        <v>1</v>
      </c>
      <c r="BB90" s="2">
        <v>1</v>
      </c>
      <c r="BE90" s="2">
        <v>3</v>
      </c>
      <c r="BG90" s="2">
        <v>2</v>
      </c>
      <c r="BQ90" s="2">
        <v>5</v>
      </c>
      <c r="BT90" s="2">
        <v>5</v>
      </c>
      <c r="BV90" s="2">
        <v>6</v>
      </c>
      <c r="BY90" s="2" t="s">
        <v>247</v>
      </c>
      <c r="CA90" s="2">
        <v>5</v>
      </c>
      <c r="CB90" s="2" t="s">
        <v>248</v>
      </c>
      <c r="CC90" s="2">
        <v>8</v>
      </c>
      <c r="CD90" s="2" t="s">
        <v>249</v>
      </c>
      <c r="CE90" s="2">
        <v>4</v>
      </c>
      <c r="CF90" s="2" t="s">
        <v>6859</v>
      </c>
      <c r="CI90" s="2" t="s">
        <v>1131</v>
      </c>
      <c r="CL90" s="2">
        <v>3</v>
      </c>
      <c r="CM90" s="2">
        <v>3</v>
      </c>
      <c r="CN90" s="2" t="s">
        <v>281</v>
      </c>
      <c r="CO90" s="2" t="s">
        <v>278</v>
      </c>
      <c r="CQ90" s="2" t="s">
        <v>6241</v>
      </c>
      <c r="CR90" s="2" t="s">
        <v>6242</v>
      </c>
      <c r="CV90" s="2" t="s">
        <v>683</v>
      </c>
      <c r="DB90" s="2" t="s">
        <v>6209</v>
      </c>
      <c r="DG90" s="2" t="s">
        <v>257</v>
      </c>
      <c r="DW90" s="2" t="s">
        <v>5217</v>
      </c>
      <c r="DY90" s="2" t="str">
        <f t="shared" si="6"/>
        <v>BEN ABDERABBA_Mohamed Ilyes</v>
      </c>
      <c r="DZ90" s="2" t="str">
        <f>INDEX('Raw Data'!B:B,MATCH(Tunisia_ESPRIT!$DY90,'Raw Data'!$G:$G,0))</f>
        <v>ESPRIT Engineering</v>
      </c>
      <c r="EA90" s="2" t="str">
        <f>INDEX('Raw Data'!H:H,MATCH(Tunisia_ESPRIT!$DY90,'Raw Data'!$G:$G,0))</f>
        <v>Male</v>
      </c>
      <c r="EB90" s="2" t="str">
        <f>INDEX('Raw Data'!Q:Q,MATCH(Tunisia_ESPRIT!$DY90,'Raw Data'!$G:$G,0))</f>
        <v>ING</v>
      </c>
      <c r="EC90" s="57">
        <f>INDEX('Raw Data'!T:T,MATCH(Tunisia_ESPRIT!$DY90,'Raw Data'!$G:$G,0))/10^3</f>
        <v>30.5</v>
      </c>
      <c r="ED90" s="57">
        <f t="shared" si="7"/>
        <v>0.39344262295081966</v>
      </c>
      <c r="EE90" s="58">
        <f>IFERROR(EC90/(AA90*0.2),"")</f>
        <v>12.708333333333332</v>
      </c>
      <c r="EF90" s="59">
        <f t="shared" si="8"/>
        <v>1</v>
      </c>
      <c r="EG90" s="59" t="str">
        <f t="shared" si="5"/>
        <v>75-100%</v>
      </c>
      <c r="EH90" s="2" t="s">
        <v>258</v>
      </c>
      <c r="EK90"/>
    </row>
    <row r="91" spans="1:141" x14ac:dyDescent="0.3">
      <c r="A91" s="3">
        <v>44359.283842592595</v>
      </c>
      <c r="B91" s="3">
        <v>44359.298425925925</v>
      </c>
      <c r="C91" s="2" t="s">
        <v>94</v>
      </c>
      <c r="D91" s="2" t="s">
        <v>6860</v>
      </c>
      <c r="E91" s="2">
        <v>100</v>
      </c>
      <c r="F91" s="2">
        <v>1259</v>
      </c>
      <c r="G91" s="2" t="b">
        <v>1</v>
      </c>
      <c r="H91" s="3">
        <v>44359.298449074071</v>
      </c>
      <c r="I91" s="2" t="s">
        <v>6861</v>
      </c>
      <c r="J91" s="2" t="s">
        <v>4267</v>
      </c>
      <c r="K91" s="2" t="s">
        <v>6862</v>
      </c>
      <c r="L91" s="2" t="s">
        <v>5681</v>
      </c>
      <c r="N91" s="2">
        <v>34.473907470703097</v>
      </c>
      <c r="O91" s="2">
        <v>9.4613037109375</v>
      </c>
      <c r="P91" s="2" t="s">
        <v>239</v>
      </c>
      <c r="Q91" s="2" t="s">
        <v>240</v>
      </c>
      <c r="R91" s="2" t="s">
        <v>286</v>
      </c>
      <c r="T91" s="2" t="s">
        <v>6863</v>
      </c>
      <c r="U91" s="2" t="s">
        <v>6864</v>
      </c>
      <c r="V91" s="135">
        <v>18537</v>
      </c>
      <c r="W91" s="2" t="s">
        <v>265</v>
      </c>
      <c r="X91" s="2" t="s">
        <v>457</v>
      </c>
      <c r="Y91" s="2" t="s">
        <v>275</v>
      </c>
      <c r="Z91" s="2" t="s">
        <v>245</v>
      </c>
      <c r="AA91" s="2">
        <v>17</v>
      </c>
      <c r="AB91" s="2" t="s">
        <v>267</v>
      </c>
      <c r="AC91" s="2" t="s">
        <v>354</v>
      </c>
      <c r="AD91" s="2" t="s">
        <v>315</v>
      </c>
      <c r="AE91" s="2">
        <v>2020</v>
      </c>
      <c r="AF91" s="2" t="s">
        <v>1433</v>
      </c>
      <c r="AH91" s="2">
        <v>3</v>
      </c>
      <c r="AI91" s="2">
        <v>1</v>
      </c>
      <c r="AK91" s="2">
        <v>2</v>
      </c>
      <c r="AN91" s="2">
        <v>3</v>
      </c>
      <c r="AV91" s="2">
        <v>1</v>
      </c>
      <c r="BB91" s="2">
        <v>2</v>
      </c>
      <c r="BG91" s="2">
        <v>3</v>
      </c>
      <c r="BK91" s="2">
        <v>4</v>
      </c>
      <c r="BQ91" s="2">
        <v>5</v>
      </c>
      <c r="BV91" s="2">
        <v>6</v>
      </c>
      <c r="BY91" s="2" t="s">
        <v>270</v>
      </c>
      <c r="CA91" s="2">
        <v>4</v>
      </c>
      <c r="CB91" s="2" t="s">
        <v>254</v>
      </c>
      <c r="CC91" s="2">
        <v>6</v>
      </c>
      <c r="CD91" s="2" t="s">
        <v>249</v>
      </c>
      <c r="CE91" s="2">
        <v>4</v>
      </c>
      <c r="CF91" s="2" t="s">
        <v>6865</v>
      </c>
      <c r="CG91" s="2" t="s">
        <v>6866</v>
      </c>
      <c r="CH91" s="2" t="s">
        <v>6867</v>
      </c>
      <c r="CI91" s="2" t="s">
        <v>6868</v>
      </c>
      <c r="CL91" s="2">
        <v>2</v>
      </c>
      <c r="CM91" s="2">
        <v>1</v>
      </c>
      <c r="CN91" s="2" t="s">
        <v>281</v>
      </c>
      <c r="CO91" s="2" t="s">
        <v>278</v>
      </c>
      <c r="CP91" s="2" t="s">
        <v>681</v>
      </c>
      <c r="CU91" s="2" t="s">
        <v>682</v>
      </c>
      <c r="CW91" s="2" t="s">
        <v>684</v>
      </c>
      <c r="DB91" s="2" t="s">
        <v>6209</v>
      </c>
      <c r="DD91" s="2" t="s">
        <v>6229</v>
      </c>
      <c r="DG91" s="2" t="s">
        <v>257</v>
      </c>
      <c r="DV91" s="2" t="s">
        <v>6869</v>
      </c>
      <c r="DW91" s="2" t="s">
        <v>5681</v>
      </c>
      <c r="DY91" s="2" t="str">
        <f t="shared" si="6"/>
        <v>BAKIR_Najib</v>
      </c>
      <c r="DZ91" s="2" t="str">
        <f>INDEX('Raw Data'!B:B,MATCH(Tunisia_ESPRIT!$DY91,'Raw Data'!$G:$G,0))</f>
        <v>ESPRIT Engineering</v>
      </c>
      <c r="EA91" s="2" t="str">
        <f>INDEX('Raw Data'!H:H,MATCH(Tunisia_ESPRIT!$DY91,'Raw Data'!$G:$G,0))</f>
        <v>Male</v>
      </c>
      <c r="EB91" s="2" t="str">
        <f>INDEX('Raw Data'!Q:Q,MATCH(Tunisia_ESPRIT!$DY91,'Raw Data'!$G:$G,0))</f>
        <v>ING</v>
      </c>
      <c r="EC91" s="57">
        <f>INDEX('Raw Data'!T:T,MATCH(Tunisia_ESPRIT!$DY91,'Raw Data'!$G:$G,0))/10^3</f>
        <v>30.5</v>
      </c>
      <c r="ED91" s="57">
        <f t="shared" si="7"/>
        <v>0.55737704918032782</v>
      </c>
      <c r="EE91" s="58">
        <f>IFERROR(EC91/(AA91*0.2),"")</f>
        <v>8.970588235294116</v>
      </c>
      <c r="EF91" s="59">
        <f t="shared" si="8"/>
        <v>0.5</v>
      </c>
      <c r="EG91" s="59" t="str">
        <f t="shared" si="5"/>
        <v>50-75%</v>
      </c>
      <c r="EH91" s="2" t="s">
        <v>258</v>
      </c>
      <c r="EK91"/>
    </row>
    <row r="92" spans="1:141" x14ac:dyDescent="0.3">
      <c r="A92" s="3">
        <v>44359.323900462965</v>
      </c>
      <c r="B92" s="3">
        <v>44359.33425925926</v>
      </c>
      <c r="C92" s="2" t="s">
        <v>94</v>
      </c>
      <c r="D92" s="2" t="s">
        <v>6870</v>
      </c>
      <c r="E92" s="2">
        <v>100</v>
      </c>
      <c r="F92" s="2">
        <v>894</v>
      </c>
      <c r="G92" s="2" t="b">
        <v>1</v>
      </c>
      <c r="H92" s="3">
        <v>44359.33425925926</v>
      </c>
      <c r="I92" s="2" t="s">
        <v>6871</v>
      </c>
      <c r="J92" s="2" t="s">
        <v>3405</v>
      </c>
      <c r="K92" s="2" t="s">
        <v>302</v>
      </c>
      <c r="L92" s="2" t="s">
        <v>4698</v>
      </c>
      <c r="N92" s="2">
        <v>34.473907470703097</v>
      </c>
      <c r="O92" s="2">
        <v>9.4613037109375</v>
      </c>
      <c r="P92" s="2" t="s">
        <v>239</v>
      </c>
      <c r="Q92" s="2" t="s">
        <v>240</v>
      </c>
      <c r="R92" s="2" t="s">
        <v>368</v>
      </c>
      <c r="AZ92" s="2">
        <v>3</v>
      </c>
      <c r="BE92" s="2">
        <v>2</v>
      </c>
      <c r="BG92" s="2">
        <v>1</v>
      </c>
      <c r="BO92" s="2">
        <v>4</v>
      </c>
      <c r="BT92" s="2">
        <v>4</v>
      </c>
      <c r="BV92" s="2">
        <v>6</v>
      </c>
      <c r="CA92" s="2">
        <v>5</v>
      </c>
      <c r="CB92" s="2" t="s">
        <v>254</v>
      </c>
      <c r="CC92" s="2">
        <v>6</v>
      </c>
      <c r="CD92" s="2" t="s">
        <v>249</v>
      </c>
      <c r="CE92" s="2">
        <v>4</v>
      </c>
      <c r="CF92" s="2" t="s">
        <v>6872</v>
      </c>
      <c r="CG92" s="2" t="s">
        <v>6873</v>
      </c>
      <c r="CI92" s="2" t="s">
        <v>6874</v>
      </c>
      <c r="CJ92" s="2" t="s">
        <v>6875</v>
      </c>
      <c r="CL92" s="2">
        <v>3</v>
      </c>
      <c r="CM92" s="2">
        <v>3</v>
      </c>
      <c r="CN92" s="2" t="s">
        <v>256</v>
      </c>
      <c r="CP92" s="2" t="s">
        <v>681</v>
      </c>
      <c r="DG92" s="2" t="s">
        <v>261</v>
      </c>
      <c r="DH92" s="2" t="s">
        <v>673</v>
      </c>
      <c r="DW92" s="2" t="s">
        <v>4698</v>
      </c>
      <c r="DY92" s="2" t="str">
        <f t="shared" si="6"/>
        <v>CHERIF_Hamza</v>
      </c>
      <c r="DZ92" s="2" t="str">
        <f>INDEX('Raw Data'!B:B,MATCH(Tunisia_ESPRIT!$DY92,'Raw Data'!$G:$G,0))</f>
        <v>ESPRIT Engineering</v>
      </c>
      <c r="EA92" s="2" t="str">
        <f>INDEX('Raw Data'!H:H,MATCH(Tunisia_ESPRIT!$DY92,'Raw Data'!$G:$G,0))</f>
        <v>Male</v>
      </c>
      <c r="EB92" s="2" t="str">
        <f>INDEX('Raw Data'!Q:Q,MATCH(Tunisia_ESPRIT!$DY92,'Raw Data'!$G:$G,0))</f>
        <v>ING</v>
      </c>
      <c r="EC92" s="57">
        <f>INDEX('Raw Data'!T:T,MATCH(Tunisia_ESPRIT!$DY92,'Raw Data'!$G:$G,0))/10^3</f>
        <v>30.5</v>
      </c>
      <c r="ED92" s="57">
        <f t="shared" si="7"/>
        <v>0</v>
      </c>
      <c r="EE92" s="58" t="str">
        <f>IFERROR(EC92/(AA92*0.2),"")</f>
        <v/>
      </c>
      <c r="EF92" s="59">
        <f t="shared" si="8"/>
        <v>1</v>
      </c>
      <c r="EG92" s="59" t="str">
        <f t="shared" si="5"/>
        <v>75-100%</v>
      </c>
      <c r="EH92" s="2" t="s">
        <v>258</v>
      </c>
      <c r="EK92"/>
    </row>
    <row r="93" spans="1:141" x14ac:dyDescent="0.3">
      <c r="A93" s="3">
        <v>44361.161226851851</v>
      </c>
      <c r="B93" s="3">
        <v>44361.165312500001</v>
      </c>
      <c r="C93" s="2" t="s">
        <v>94</v>
      </c>
      <c r="D93" s="2" t="s">
        <v>6876</v>
      </c>
      <c r="E93" s="2">
        <v>100</v>
      </c>
      <c r="F93" s="2">
        <v>352</v>
      </c>
      <c r="G93" s="2" t="b">
        <v>1</v>
      </c>
      <c r="H93" s="3">
        <v>44361.165312500001</v>
      </c>
      <c r="I93" s="2" t="s">
        <v>6877</v>
      </c>
      <c r="J93" s="2" t="s">
        <v>6878</v>
      </c>
      <c r="K93" s="2" t="s">
        <v>6879</v>
      </c>
      <c r="L93" s="2" t="s">
        <v>5679</v>
      </c>
      <c r="N93" s="2">
        <v>34.473907470703097</v>
      </c>
      <c r="O93" s="2">
        <v>9.4613037109375</v>
      </c>
      <c r="P93" s="2" t="s">
        <v>239</v>
      </c>
      <c r="Q93" s="2" t="s">
        <v>240</v>
      </c>
      <c r="R93" s="2" t="s">
        <v>251</v>
      </c>
      <c r="AV93" s="2">
        <v>1</v>
      </c>
      <c r="BF93" s="2">
        <v>3</v>
      </c>
      <c r="BG93" s="2">
        <v>2</v>
      </c>
      <c r="BK93" s="2">
        <v>1</v>
      </c>
      <c r="BU93" s="2">
        <v>3</v>
      </c>
      <c r="BV93" s="2">
        <v>2</v>
      </c>
      <c r="CA93" s="2">
        <v>2</v>
      </c>
      <c r="CB93" s="2" t="s">
        <v>254</v>
      </c>
      <c r="CC93" s="2">
        <v>2</v>
      </c>
      <c r="CD93" s="2" t="s">
        <v>249</v>
      </c>
      <c r="CE93" s="2">
        <v>1</v>
      </c>
      <c r="CF93" s="2" t="s">
        <v>6880</v>
      </c>
      <c r="CI93" s="2" t="s">
        <v>6881</v>
      </c>
      <c r="CL93" s="2">
        <v>4</v>
      </c>
      <c r="CM93" s="2">
        <v>4</v>
      </c>
      <c r="CN93" s="2" t="s">
        <v>281</v>
      </c>
      <c r="CQ93" s="2" t="s">
        <v>6241</v>
      </c>
      <c r="CS93" s="2" t="s">
        <v>677</v>
      </c>
      <c r="DA93" s="2" t="s">
        <v>6218</v>
      </c>
      <c r="DB93" s="2" t="s">
        <v>6209</v>
      </c>
      <c r="DG93" s="2" t="s">
        <v>257</v>
      </c>
      <c r="DW93" s="2" t="s">
        <v>5679</v>
      </c>
      <c r="DY93" s="2" t="str">
        <f t="shared" si="6"/>
        <v>WELHAZI_Jawher</v>
      </c>
      <c r="DZ93" s="2" t="str">
        <f>INDEX('Raw Data'!B:B,MATCH(Tunisia_ESPRIT!$DY93,'Raw Data'!$G:$G,0))</f>
        <v>ESPRIT Engineering</v>
      </c>
      <c r="EA93" s="2" t="str">
        <f>INDEX('Raw Data'!H:H,MATCH(Tunisia_ESPRIT!$DY93,'Raw Data'!$G:$G,0))</f>
        <v>Male</v>
      </c>
      <c r="EB93" s="2" t="str">
        <f>INDEX('Raw Data'!Q:Q,MATCH(Tunisia_ESPRIT!$DY93,'Raw Data'!$G:$G,0))</f>
        <v>ING</v>
      </c>
      <c r="EC93" s="57">
        <f>INDEX('Raw Data'!T:T,MATCH(Tunisia_ESPRIT!$DY93,'Raw Data'!$G:$G,0))/10^3</f>
        <v>30.5</v>
      </c>
      <c r="ED93" s="57">
        <f t="shared" si="7"/>
        <v>0</v>
      </c>
      <c r="EE93" s="58" t="str">
        <f>IFERROR(EC93/(AA93*0.2),"")</f>
        <v/>
      </c>
      <c r="EF93" s="59">
        <f t="shared" si="8"/>
        <v>1</v>
      </c>
      <c r="EG93" s="59" t="str">
        <f t="shared" si="5"/>
        <v>75-100%</v>
      </c>
      <c r="EH93" s="2" t="s">
        <v>258</v>
      </c>
      <c r="EK93"/>
    </row>
    <row r="94" spans="1:141" x14ac:dyDescent="0.3">
      <c r="A94" s="3">
        <v>44361.215312499997</v>
      </c>
      <c r="B94" s="3">
        <v>44361.220520833333</v>
      </c>
      <c r="C94" s="2" t="s">
        <v>94</v>
      </c>
      <c r="D94" s="2" t="s">
        <v>6882</v>
      </c>
      <c r="E94" s="2">
        <v>100</v>
      </c>
      <c r="F94" s="2">
        <v>450</v>
      </c>
      <c r="G94" s="2" t="b">
        <v>1</v>
      </c>
      <c r="H94" s="3">
        <v>44361.220532407409</v>
      </c>
      <c r="I94" s="2" t="s">
        <v>6883</v>
      </c>
      <c r="J94" s="2" t="s">
        <v>917</v>
      </c>
      <c r="K94" s="2" t="s">
        <v>6884</v>
      </c>
      <c r="L94" s="2" t="s">
        <v>6885</v>
      </c>
      <c r="N94" s="2">
        <v>34.473907470703097</v>
      </c>
      <c r="O94" s="2">
        <v>9.4613037109375</v>
      </c>
      <c r="P94" s="2" t="s">
        <v>239</v>
      </c>
      <c r="Q94" s="2" t="s">
        <v>250</v>
      </c>
      <c r="R94" s="2" t="s">
        <v>251</v>
      </c>
      <c r="AV94" s="2">
        <v>1</v>
      </c>
      <c r="AZ94" s="2">
        <v>2</v>
      </c>
      <c r="BC94" s="2">
        <v>3</v>
      </c>
      <c r="BK94" s="2">
        <v>5</v>
      </c>
      <c r="BO94" s="2">
        <v>5</v>
      </c>
      <c r="BR94" s="2">
        <v>5</v>
      </c>
      <c r="CA94" s="2">
        <v>5</v>
      </c>
      <c r="CB94" s="2" t="s">
        <v>248</v>
      </c>
      <c r="CC94" s="2">
        <v>7</v>
      </c>
      <c r="CD94" s="2" t="s">
        <v>249</v>
      </c>
      <c r="CE94" s="2">
        <v>5</v>
      </c>
      <c r="CF94" s="2" t="s">
        <v>6886</v>
      </c>
      <c r="CI94" s="2" t="s">
        <v>6887</v>
      </c>
      <c r="CL94" s="2">
        <v>1</v>
      </c>
      <c r="CM94" s="2">
        <v>1</v>
      </c>
      <c r="CN94" s="2" t="s">
        <v>281</v>
      </c>
      <c r="CZ94" s="2" t="s">
        <v>6217</v>
      </c>
      <c r="DG94" s="2" t="s">
        <v>261</v>
      </c>
      <c r="DJ94" s="2" t="s">
        <v>298</v>
      </c>
      <c r="DR94" s="2" t="s">
        <v>6888</v>
      </c>
      <c r="DS94" s="2">
        <v>94800122</v>
      </c>
      <c r="DT94" s="2" t="s">
        <v>267</v>
      </c>
      <c r="DU94" s="2" t="s">
        <v>283</v>
      </c>
      <c r="DW94" s="2" t="s">
        <v>6885</v>
      </c>
      <c r="DY94" s="2" t="str">
        <f t="shared" si="6"/>
        <v>Montacer Belleh_SEKRI</v>
      </c>
      <c r="DZ94" s="2" t="str">
        <f>INDEX('Raw Data'!B:B,MATCH(Tunisia_ESPRIT!$DY94,'Raw Data'!$G:$G,0))</f>
        <v>ESB</v>
      </c>
      <c r="EA94" s="2" t="str">
        <f>INDEX('Raw Data'!H:H,MATCH(Tunisia_ESPRIT!$DY94,'Raw Data'!$G:$G,0))</f>
        <v>Male</v>
      </c>
      <c r="EB94" s="2" t="str">
        <f>INDEX('Raw Data'!Q:Q,MATCH(Tunisia_ESPRIT!$DY94,'Raw Data'!$G:$G,0))</f>
        <v>Master</v>
      </c>
      <c r="EC94" s="57">
        <f>INDEX('Raw Data'!T:T,MATCH(Tunisia_ESPRIT!$DY94,'Raw Data'!$G:$G,0))/10^3</f>
        <v>13.91</v>
      </c>
      <c r="ED94" s="57">
        <f t="shared" si="7"/>
        <v>0</v>
      </c>
      <c r="EE94" s="57" t="str">
        <f>IFERROR(EC94/(AA94*Analysis!$F$286),"")</f>
        <v/>
      </c>
      <c r="EF94" s="59">
        <f t="shared" si="8"/>
        <v>1</v>
      </c>
      <c r="EG94" s="59" t="str">
        <f t="shared" si="5"/>
        <v>75-100%</v>
      </c>
      <c r="EH94" s="2" t="s">
        <v>258</v>
      </c>
      <c r="EK94"/>
    </row>
    <row r="95" spans="1:141" x14ac:dyDescent="0.3">
      <c r="A95" s="3">
        <v>44361.219456018516</v>
      </c>
      <c r="B95" s="3">
        <v>44361.229583333334</v>
      </c>
      <c r="C95" s="2" t="s">
        <v>94</v>
      </c>
      <c r="D95" s="2" t="s">
        <v>6889</v>
      </c>
      <c r="E95" s="2">
        <v>100</v>
      </c>
      <c r="F95" s="2">
        <v>875</v>
      </c>
      <c r="G95" s="2" t="b">
        <v>1</v>
      </c>
      <c r="H95" s="3">
        <v>44361.22960648148</v>
      </c>
      <c r="I95" s="2" t="s">
        <v>6890</v>
      </c>
      <c r="J95" s="2" t="s">
        <v>3368</v>
      </c>
      <c r="K95" s="2" t="s">
        <v>3644</v>
      </c>
      <c r="L95" s="2" t="s">
        <v>4863</v>
      </c>
      <c r="N95" s="2">
        <v>36.804901123046797</v>
      </c>
      <c r="O95" s="2">
        <v>10.1777954101562</v>
      </c>
      <c r="P95" s="2" t="s">
        <v>239</v>
      </c>
      <c r="Q95" s="2" t="s">
        <v>250</v>
      </c>
      <c r="R95" s="2" t="s">
        <v>1429</v>
      </c>
      <c r="T95" s="2" t="s">
        <v>6891</v>
      </c>
      <c r="U95" s="2" t="s">
        <v>6892</v>
      </c>
      <c r="V95" s="2" t="s">
        <v>242</v>
      </c>
      <c r="W95" s="2" t="s">
        <v>265</v>
      </c>
      <c r="X95" s="2" t="s">
        <v>312</v>
      </c>
      <c r="Y95" s="2" t="s">
        <v>638</v>
      </c>
      <c r="Z95" s="2" t="s">
        <v>291</v>
      </c>
      <c r="AA95" s="2">
        <v>50</v>
      </c>
      <c r="AB95" s="2" t="s">
        <v>267</v>
      </c>
      <c r="AC95" s="2" t="s">
        <v>258</v>
      </c>
      <c r="AD95" s="2" t="s">
        <v>329</v>
      </c>
      <c r="AE95" s="2">
        <v>2020</v>
      </c>
      <c r="AF95" s="2" t="s">
        <v>316</v>
      </c>
      <c r="AH95" s="2" t="s">
        <v>284</v>
      </c>
      <c r="AO95" s="2">
        <v>3</v>
      </c>
      <c r="AQ95" s="2">
        <v>2</v>
      </c>
      <c r="AR95" s="2">
        <v>1</v>
      </c>
      <c r="AW95" s="2">
        <v>3</v>
      </c>
      <c r="BD95" s="2">
        <v>1</v>
      </c>
      <c r="BG95" s="2">
        <v>2</v>
      </c>
      <c r="BL95" s="2">
        <v>4</v>
      </c>
      <c r="BS95" s="2">
        <v>1</v>
      </c>
      <c r="BV95" s="2">
        <v>4</v>
      </c>
      <c r="BY95" s="2" t="s">
        <v>247</v>
      </c>
      <c r="BZ95" s="2" t="s">
        <v>256</v>
      </c>
      <c r="CA95" s="2">
        <v>5</v>
      </c>
      <c r="CB95" s="2" t="s">
        <v>248</v>
      </c>
      <c r="CC95" s="2">
        <v>7</v>
      </c>
      <c r="CD95" s="2" t="s">
        <v>249</v>
      </c>
      <c r="CE95" s="2">
        <v>4</v>
      </c>
      <c r="CF95" s="2" t="s">
        <v>6367</v>
      </c>
      <c r="CG95" s="2" t="s">
        <v>6893</v>
      </c>
      <c r="CH95" s="2" t="s">
        <v>6894</v>
      </c>
      <c r="CI95" s="2" t="s">
        <v>6895</v>
      </c>
      <c r="CJ95" s="2" t="s">
        <v>6896</v>
      </c>
      <c r="CK95" s="2" t="s">
        <v>6897</v>
      </c>
      <c r="CL95" s="2">
        <v>3</v>
      </c>
      <c r="CM95" s="2">
        <v>2</v>
      </c>
      <c r="CN95" s="2" t="s">
        <v>281</v>
      </c>
      <c r="CO95" s="2" t="s">
        <v>278</v>
      </c>
      <c r="CS95" s="2" t="s">
        <v>677</v>
      </c>
      <c r="CX95" s="2" t="s">
        <v>1015</v>
      </c>
      <c r="DA95" s="2" t="s">
        <v>6218</v>
      </c>
      <c r="DB95" s="2" t="s">
        <v>6209</v>
      </c>
      <c r="DC95" s="2" t="s">
        <v>508</v>
      </c>
      <c r="DG95" s="2" t="s">
        <v>261</v>
      </c>
      <c r="DH95" s="2" t="s">
        <v>673</v>
      </c>
      <c r="DI95" s="2" t="s">
        <v>1015</v>
      </c>
      <c r="DJ95" s="2" t="s">
        <v>298</v>
      </c>
      <c r="DK95" s="2" t="s">
        <v>508</v>
      </c>
      <c r="DL95" s="2" t="s">
        <v>348</v>
      </c>
      <c r="DM95" s="2" t="s">
        <v>586</v>
      </c>
      <c r="DN95" s="2" t="s">
        <v>262</v>
      </c>
      <c r="DO95" s="2" t="s">
        <v>527</v>
      </c>
      <c r="DR95" s="2" t="s">
        <v>4863</v>
      </c>
      <c r="DS95" s="2">
        <v>20850826</v>
      </c>
      <c r="DT95" s="2" t="s">
        <v>267</v>
      </c>
      <c r="DU95" s="2" t="s">
        <v>6898</v>
      </c>
      <c r="DV95" s="2" t="s">
        <v>6899</v>
      </c>
      <c r="DW95" s="2" t="s">
        <v>4863</v>
      </c>
      <c r="DY95" s="2" t="str">
        <f t="shared" si="6"/>
        <v>NFISSI_Alaa</v>
      </c>
      <c r="DZ95" s="2" t="str">
        <f>INDEX('Raw Data'!B:B,MATCH(Tunisia_ESPRIT!$DY95,'Raw Data'!$G:$G,0))</f>
        <v>ESPRIT Engineering</v>
      </c>
      <c r="EA95" s="2" t="str">
        <f>INDEX('Raw Data'!H:H,MATCH(Tunisia_ESPRIT!$DY95,'Raw Data'!$G:$G,0))</f>
        <v>Male</v>
      </c>
      <c r="EB95" s="2" t="str">
        <f>INDEX('Raw Data'!Q:Q,MATCH(Tunisia_ESPRIT!$DY95,'Raw Data'!$G:$G,0))</f>
        <v>ING</v>
      </c>
      <c r="EC95" s="57">
        <f>INDEX('Raw Data'!T:T,MATCH(Tunisia_ESPRIT!$DY95,'Raw Data'!$G:$G,0))/10^3</f>
        <v>30.5</v>
      </c>
      <c r="ED95" s="57">
        <f t="shared" si="7"/>
        <v>1.639344262295082</v>
      </c>
      <c r="EE95" s="58">
        <f>IFERROR(EC95/(AA95*0.2),"")</f>
        <v>3.05</v>
      </c>
      <c r="EF95" s="59">
        <f t="shared" si="8"/>
        <v>0.66666666666666663</v>
      </c>
      <c r="EG95" s="59" t="str">
        <f t="shared" si="5"/>
        <v>50-75%</v>
      </c>
      <c r="EH95" s="2" t="s">
        <v>258</v>
      </c>
      <c r="EK95"/>
    </row>
    <row r="96" spans="1:141" x14ac:dyDescent="0.3">
      <c r="A96" s="3">
        <v>44361.218136574076</v>
      </c>
      <c r="B96" s="3">
        <v>44361.230879629627</v>
      </c>
      <c r="C96" s="2" t="s">
        <v>94</v>
      </c>
      <c r="D96" s="2" t="s">
        <v>6900</v>
      </c>
      <c r="E96" s="2">
        <v>100</v>
      </c>
      <c r="F96" s="2">
        <v>1101</v>
      </c>
      <c r="G96" s="2" t="b">
        <v>1</v>
      </c>
      <c r="H96" s="3">
        <v>44361.230902777781</v>
      </c>
      <c r="I96" s="2" t="s">
        <v>6901</v>
      </c>
      <c r="J96" s="2" t="s">
        <v>3792</v>
      </c>
      <c r="K96" s="2" t="s">
        <v>3778</v>
      </c>
      <c r="L96" s="2" t="s">
        <v>5035</v>
      </c>
      <c r="N96" s="2">
        <v>52.2828979492187</v>
      </c>
      <c r="O96" s="2">
        <v>4.8287048339843697</v>
      </c>
      <c r="P96" s="2" t="s">
        <v>239</v>
      </c>
      <c r="Q96" s="2" t="s">
        <v>250</v>
      </c>
      <c r="R96" s="2" t="s">
        <v>286</v>
      </c>
      <c r="T96" s="2" t="s">
        <v>6902</v>
      </c>
      <c r="U96" s="2" t="s">
        <v>6903</v>
      </c>
      <c r="V96" s="2" t="s">
        <v>242</v>
      </c>
      <c r="W96" s="2" t="s">
        <v>265</v>
      </c>
      <c r="X96" s="2" t="s">
        <v>597</v>
      </c>
      <c r="Y96" s="2" t="s">
        <v>275</v>
      </c>
      <c r="Z96" s="2" t="s">
        <v>245</v>
      </c>
      <c r="AB96" s="2" t="s">
        <v>6904</v>
      </c>
      <c r="AC96" s="2" t="s">
        <v>6904</v>
      </c>
      <c r="AD96" s="2" t="s">
        <v>276</v>
      </c>
      <c r="AE96" s="2">
        <v>2021</v>
      </c>
      <c r="AF96" s="2" t="s">
        <v>439</v>
      </c>
      <c r="AH96" s="2">
        <v>2</v>
      </c>
      <c r="AI96" s="2">
        <v>3</v>
      </c>
      <c r="AJ96" s="2">
        <v>1</v>
      </c>
      <c r="AM96" s="2">
        <v>2</v>
      </c>
      <c r="BD96" s="2">
        <v>1</v>
      </c>
      <c r="BF96" s="2">
        <v>3</v>
      </c>
      <c r="BG96" s="2">
        <v>2</v>
      </c>
      <c r="BS96" s="2">
        <v>6</v>
      </c>
      <c r="BU96" s="2">
        <v>7</v>
      </c>
      <c r="BV96" s="2">
        <v>4</v>
      </c>
      <c r="BY96" s="2" t="s">
        <v>247</v>
      </c>
      <c r="CA96" s="2">
        <v>4</v>
      </c>
      <c r="CB96" s="2" t="s">
        <v>248</v>
      </c>
      <c r="CC96" s="2">
        <v>8</v>
      </c>
      <c r="CD96" s="2" t="s">
        <v>249</v>
      </c>
      <c r="CE96" s="2">
        <v>7</v>
      </c>
      <c r="CF96" s="2" t="s">
        <v>1505</v>
      </c>
      <c r="CG96" s="2" t="s">
        <v>6905</v>
      </c>
      <c r="CI96" s="2" t="s">
        <v>1430</v>
      </c>
      <c r="CJ96" s="2" t="s">
        <v>6906</v>
      </c>
      <c r="CK96" s="2" t="s">
        <v>6907</v>
      </c>
      <c r="CL96" s="2">
        <v>2</v>
      </c>
      <c r="CM96" s="2">
        <v>2</v>
      </c>
      <c r="CN96" s="2" t="s">
        <v>256</v>
      </c>
      <c r="CO96" s="2" t="s">
        <v>261</v>
      </c>
      <c r="CQ96" s="2" t="s">
        <v>6241</v>
      </c>
      <c r="CU96" s="2" t="s">
        <v>682</v>
      </c>
      <c r="CW96" s="2" t="s">
        <v>684</v>
      </c>
      <c r="DG96" s="2" t="s">
        <v>257</v>
      </c>
      <c r="DW96" s="2" t="s">
        <v>5035</v>
      </c>
      <c r="DY96" s="2" t="str">
        <f t="shared" si="6"/>
        <v>ABDENNADHER_Seif</v>
      </c>
      <c r="DZ96" s="2" t="str">
        <f>INDEX('Raw Data'!B:B,MATCH(Tunisia_ESPRIT!$DY96,'Raw Data'!$G:$G,0))</f>
        <v>ESPRIT Engineering</v>
      </c>
      <c r="EA96" s="2" t="str">
        <f>INDEX('Raw Data'!H:H,MATCH(Tunisia_ESPRIT!$DY96,'Raw Data'!$G:$G,0))</f>
        <v>Male</v>
      </c>
      <c r="EB96" s="2" t="str">
        <f>INDEX('Raw Data'!Q:Q,MATCH(Tunisia_ESPRIT!$DY96,'Raw Data'!$G:$G,0))</f>
        <v>ING</v>
      </c>
      <c r="EC96" s="57">
        <f>INDEX('Raw Data'!T:T,MATCH(Tunisia_ESPRIT!$DY96,'Raw Data'!$G:$G,0))/10^3</f>
        <v>30.5</v>
      </c>
      <c r="ED96" s="57">
        <f t="shared" si="7"/>
        <v>0</v>
      </c>
      <c r="EE96" s="58" t="str">
        <f>IFERROR(EC96/(AA96*0.2),"")</f>
        <v/>
      </c>
      <c r="EF96" s="59">
        <f t="shared" si="8"/>
        <v>1</v>
      </c>
      <c r="EG96" s="59" t="str">
        <f t="shared" si="5"/>
        <v>75-100%</v>
      </c>
      <c r="EH96" s="2" t="s">
        <v>258</v>
      </c>
      <c r="EK96"/>
    </row>
    <row r="97" spans="1:141" x14ac:dyDescent="0.3">
      <c r="A97" s="3">
        <v>44361.221817129626</v>
      </c>
      <c r="B97" s="3">
        <v>44361.250474537039</v>
      </c>
      <c r="C97" s="2" t="s">
        <v>94</v>
      </c>
      <c r="D97" s="2" t="s">
        <v>6908</v>
      </c>
      <c r="E97" s="2">
        <v>100</v>
      </c>
      <c r="F97" s="2">
        <v>2476</v>
      </c>
      <c r="G97" s="2" t="b">
        <v>1</v>
      </c>
      <c r="H97" s="3">
        <v>44361.250497685185</v>
      </c>
      <c r="I97" s="2" t="s">
        <v>6909</v>
      </c>
      <c r="J97" s="2" t="s">
        <v>3424</v>
      </c>
      <c r="K97" s="2" t="s">
        <v>666</v>
      </c>
      <c r="L97" s="2" t="s">
        <v>5340</v>
      </c>
      <c r="N97" s="2">
        <v>35.782501220703097</v>
      </c>
      <c r="O97" s="2">
        <v>10.8321075439453</v>
      </c>
      <c r="P97" s="2" t="s">
        <v>239</v>
      </c>
      <c r="Q97" s="2" t="s">
        <v>240</v>
      </c>
      <c r="R97" s="2" t="s">
        <v>286</v>
      </c>
      <c r="T97" s="2" t="s">
        <v>6910</v>
      </c>
      <c r="U97" s="2" t="s">
        <v>6911</v>
      </c>
      <c r="V97" s="2" t="s">
        <v>430</v>
      </c>
      <c r="W97" s="2" t="s">
        <v>243</v>
      </c>
      <c r="X97" s="2" t="s">
        <v>739</v>
      </c>
      <c r="Y97" s="2" t="s">
        <v>313</v>
      </c>
      <c r="Z97" s="2" t="s">
        <v>245</v>
      </c>
      <c r="AA97" s="2">
        <v>27</v>
      </c>
      <c r="AB97" s="2" t="s">
        <v>267</v>
      </c>
      <c r="AC97" s="2" t="s">
        <v>283</v>
      </c>
      <c r="AD97" s="2" t="s">
        <v>276</v>
      </c>
      <c r="AE97" s="2">
        <v>2021</v>
      </c>
      <c r="AF97" s="2" t="s">
        <v>269</v>
      </c>
      <c r="AH97" s="2" t="s">
        <v>284</v>
      </c>
      <c r="AK97" s="2">
        <v>2</v>
      </c>
      <c r="AN97" s="2">
        <v>1</v>
      </c>
      <c r="AO97" s="2">
        <v>3</v>
      </c>
      <c r="BA97" s="2">
        <v>1</v>
      </c>
      <c r="BE97" s="2">
        <v>2</v>
      </c>
      <c r="BG97" s="2">
        <v>3</v>
      </c>
      <c r="BP97" s="2">
        <v>3</v>
      </c>
      <c r="BT97" s="2">
        <v>4</v>
      </c>
      <c r="BV97" s="2">
        <v>4</v>
      </c>
      <c r="BY97" s="2" t="s">
        <v>293</v>
      </c>
      <c r="CA97" s="2">
        <v>4</v>
      </c>
      <c r="CB97" s="2" t="s">
        <v>254</v>
      </c>
      <c r="CC97" s="2">
        <v>3</v>
      </c>
      <c r="CD97" s="2" t="s">
        <v>249</v>
      </c>
      <c r="CE97" s="2">
        <v>4</v>
      </c>
      <c r="CF97" s="2" t="s">
        <v>297</v>
      </c>
      <c r="CI97" s="2" t="s">
        <v>297</v>
      </c>
      <c r="CL97" s="2">
        <v>4</v>
      </c>
      <c r="CM97" s="2">
        <v>2</v>
      </c>
      <c r="CN97" s="2" t="s">
        <v>281</v>
      </c>
      <c r="CO97" s="2" t="s">
        <v>261</v>
      </c>
      <c r="CQ97" s="2" t="s">
        <v>6241</v>
      </c>
      <c r="CT97" s="2" t="s">
        <v>6283</v>
      </c>
      <c r="CZ97" s="2" t="s">
        <v>6217</v>
      </c>
      <c r="DB97" s="2" t="s">
        <v>6209</v>
      </c>
      <c r="DD97" s="2" t="s">
        <v>6229</v>
      </c>
      <c r="DG97" s="2" t="s">
        <v>257</v>
      </c>
      <c r="DV97" s="2" t="s">
        <v>6912</v>
      </c>
      <c r="DW97" s="2" t="s">
        <v>5340</v>
      </c>
      <c r="DY97" s="2" t="str">
        <f t="shared" si="6"/>
        <v>BOUZID_Mohamed Amine</v>
      </c>
      <c r="DZ97" s="2" t="str">
        <f>INDEX('Raw Data'!B:B,MATCH(Tunisia_ESPRIT!$DY97,'Raw Data'!$G:$G,0))</f>
        <v>ESPRIT Engineering</v>
      </c>
      <c r="EA97" s="2" t="str">
        <f>INDEX('Raw Data'!H:H,MATCH(Tunisia_ESPRIT!$DY97,'Raw Data'!$G:$G,0))</f>
        <v>Male</v>
      </c>
      <c r="EB97" s="2" t="str">
        <f>INDEX('Raw Data'!Q:Q,MATCH(Tunisia_ESPRIT!$DY97,'Raw Data'!$G:$G,0))</f>
        <v>ING</v>
      </c>
      <c r="EC97" s="57">
        <f>INDEX('Raw Data'!T:T,MATCH(Tunisia_ESPRIT!$DY97,'Raw Data'!$G:$G,0))/10^3</f>
        <v>30.5</v>
      </c>
      <c r="ED97" s="57">
        <f t="shared" si="7"/>
        <v>0.88524590163934425</v>
      </c>
      <c r="EE97" s="57">
        <f>IFERROR(EC97/(AA97*Analysis!$F$286),"")</f>
        <v>1.1296296296296295</v>
      </c>
      <c r="EF97" s="59">
        <f t="shared" si="8"/>
        <v>0.5</v>
      </c>
      <c r="EG97" s="59" t="str">
        <f t="shared" si="5"/>
        <v>50-75%</v>
      </c>
      <c r="EH97" s="2" t="s">
        <v>258</v>
      </c>
      <c r="EK97"/>
    </row>
    <row r="98" spans="1:141" x14ac:dyDescent="0.3">
      <c r="A98" s="3">
        <v>44361.246365740742</v>
      </c>
      <c r="B98" s="3">
        <v>44361.253576388888</v>
      </c>
      <c r="C98" s="2" t="s">
        <v>94</v>
      </c>
      <c r="D98" s="2" t="s">
        <v>6913</v>
      </c>
      <c r="E98" s="2">
        <v>100</v>
      </c>
      <c r="F98" s="2">
        <v>623</v>
      </c>
      <c r="G98" s="2" t="b">
        <v>1</v>
      </c>
      <c r="H98" s="3">
        <v>44361.253587962965</v>
      </c>
      <c r="I98" s="2" t="s">
        <v>6914</v>
      </c>
      <c r="J98" s="2" t="s">
        <v>1024</v>
      </c>
      <c r="K98" s="2" t="s">
        <v>4013</v>
      </c>
      <c r="L98" s="2" t="s">
        <v>5993</v>
      </c>
      <c r="N98" s="2">
        <v>37.2774047851562</v>
      </c>
      <c r="O98" s="2">
        <v>9.8748931884765607</v>
      </c>
      <c r="P98" s="2" t="s">
        <v>239</v>
      </c>
      <c r="Q98" s="2" t="s">
        <v>250</v>
      </c>
      <c r="R98" s="2" t="s">
        <v>368</v>
      </c>
      <c r="BC98" s="2">
        <v>1</v>
      </c>
      <c r="BF98" s="2">
        <v>3</v>
      </c>
      <c r="BG98" s="2">
        <v>2</v>
      </c>
      <c r="BR98" s="2">
        <v>5</v>
      </c>
      <c r="BU98" s="2">
        <v>4</v>
      </c>
      <c r="BV98" s="2">
        <v>4</v>
      </c>
      <c r="CA98" s="2">
        <v>4</v>
      </c>
      <c r="CB98" s="2" t="s">
        <v>254</v>
      </c>
      <c r="CC98" s="2">
        <v>6</v>
      </c>
      <c r="CD98" s="2" t="s">
        <v>249</v>
      </c>
      <c r="CE98" s="2">
        <v>5</v>
      </c>
      <c r="CF98" s="2" t="s">
        <v>6915</v>
      </c>
      <c r="CI98" s="2" t="s">
        <v>6916</v>
      </c>
      <c r="CJ98" s="2" t="s">
        <v>6917</v>
      </c>
      <c r="CL98" s="2">
        <v>4</v>
      </c>
      <c r="CM98" s="2">
        <v>2</v>
      </c>
      <c r="CN98" s="2" t="s">
        <v>256</v>
      </c>
      <c r="CR98" s="2" t="s">
        <v>6242</v>
      </c>
      <c r="CW98" s="2" t="s">
        <v>684</v>
      </c>
      <c r="CX98" s="2" t="s">
        <v>1015</v>
      </c>
      <c r="CZ98" s="2" t="s">
        <v>6217</v>
      </c>
      <c r="DG98" s="2" t="s">
        <v>261</v>
      </c>
      <c r="DI98" s="2" t="s">
        <v>1015</v>
      </c>
      <c r="DJ98" s="2" t="s">
        <v>298</v>
      </c>
      <c r="DL98" s="2" t="s">
        <v>348</v>
      </c>
      <c r="DR98" s="2" t="s">
        <v>6918</v>
      </c>
      <c r="DS98" s="2">
        <v>20750822</v>
      </c>
      <c r="DT98" s="2" t="s">
        <v>6919</v>
      </c>
      <c r="DU98" s="2" t="s">
        <v>258</v>
      </c>
      <c r="DW98" s="2" t="s">
        <v>5993</v>
      </c>
      <c r="DY98" s="2" t="str">
        <f t="shared" si="6"/>
        <v>Ayoub_TARHOUNI</v>
      </c>
      <c r="DZ98" s="2" t="str">
        <f>INDEX('Raw Data'!B:B,MATCH(Tunisia_ESPRIT!$DY98,'Raw Data'!$G:$G,0))</f>
        <v>ESB</v>
      </c>
      <c r="EA98" s="2" t="str">
        <f>INDEX('Raw Data'!H:H,MATCH(Tunisia_ESPRIT!$DY98,'Raw Data'!$G:$G,0))</f>
        <v>Male</v>
      </c>
      <c r="EB98" s="2" t="str">
        <f>INDEX('Raw Data'!Q:Q,MATCH(Tunisia_ESPRIT!$DY98,'Raw Data'!$G:$G,0))</f>
        <v>Bachelor</v>
      </c>
      <c r="EC98" s="57">
        <f>INDEX('Raw Data'!T:T,MATCH(Tunisia_ESPRIT!$DY98,'Raw Data'!$G:$G,0))/10^3</f>
        <v>17.655000000000001</v>
      </c>
      <c r="ED98" s="57">
        <f t="shared" si="7"/>
        <v>0</v>
      </c>
      <c r="EE98" s="58" t="str">
        <f>IFERROR(EC98/(AA98*0.2),"")</f>
        <v/>
      </c>
      <c r="EF98" s="59">
        <f t="shared" si="8"/>
        <v>0.5</v>
      </c>
      <c r="EG98" s="59" t="str">
        <f t="shared" si="5"/>
        <v>50-75%</v>
      </c>
      <c r="EH98" s="2" t="s">
        <v>258</v>
      </c>
      <c r="EK98"/>
    </row>
    <row r="99" spans="1:141" x14ac:dyDescent="0.3">
      <c r="A99" s="3">
        <v>44361.217465277776</v>
      </c>
      <c r="B99" s="3">
        <v>44361.257581018515</v>
      </c>
      <c r="C99" s="2" t="s">
        <v>94</v>
      </c>
      <c r="D99" s="2" t="s">
        <v>6920</v>
      </c>
      <c r="E99" s="2">
        <v>100</v>
      </c>
      <c r="F99" s="2">
        <v>3466</v>
      </c>
      <c r="G99" s="2" t="b">
        <v>1</v>
      </c>
      <c r="H99" s="3">
        <v>44361.257604166669</v>
      </c>
      <c r="I99" s="2" t="s">
        <v>6921</v>
      </c>
      <c r="J99" s="2" t="s">
        <v>4305</v>
      </c>
      <c r="K99" s="2" t="s">
        <v>3208</v>
      </c>
      <c r="L99" s="2" t="s">
        <v>5776</v>
      </c>
      <c r="N99" s="2">
        <v>36.828903198242102</v>
      </c>
      <c r="O99" s="2">
        <v>10.1058959960937</v>
      </c>
      <c r="P99" s="2" t="s">
        <v>239</v>
      </c>
      <c r="Q99" s="2" t="s">
        <v>240</v>
      </c>
      <c r="R99" s="2" t="s">
        <v>286</v>
      </c>
      <c r="T99" s="2" t="s">
        <v>6922</v>
      </c>
      <c r="U99" s="2" t="s">
        <v>6923</v>
      </c>
      <c r="V99" s="2" t="s">
        <v>242</v>
      </c>
      <c r="W99" s="2" t="s">
        <v>265</v>
      </c>
      <c r="X99" s="2" t="s">
        <v>312</v>
      </c>
      <c r="Y99" s="2" t="s">
        <v>244</v>
      </c>
      <c r="Z99" s="2" t="s">
        <v>245</v>
      </c>
      <c r="AA99" s="2">
        <v>7</v>
      </c>
      <c r="AB99" s="2" t="s">
        <v>267</v>
      </c>
      <c r="AC99" s="2" t="s">
        <v>258</v>
      </c>
      <c r="AD99" s="2" t="s">
        <v>246</v>
      </c>
      <c r="AE99" s="2">
        <v>2021</v>
      </c>
      <c r="AF99" s="2" t="s">
        <v>439</v>
      </c>
      <c r="AH99" s="2">
        <v>3</v>
      </c>
      <c r="AI99" s="2">
        <v>1</v>
      </c>
      <c r="AL99" s="2">
        <v>2</v>
      </c>
      <c r="AO99" s="2">
        <v>3</v>
      </c>
      <c r="BD99" s="2">
        <v>3</v>
      </c>
      <c r="BF99" s="2">
        <v>2</v>
      </c>
      <c r="BG99" s="2">
        <v>1</v>
      </c>
      <c r="BS99" s="2">
        <v>4</v>
      </c>
      <c r="BU99" s="2">
        <v>5</v>
      </c>
      <c r="BV99" s="2">
        <v>6</v>
      </c>
      <c r="BY99" s="2" t="s">
        <v>247</v>
      </c>
      <c r="CA99" s="2">
        <v>5</v>
      </c>
      <c r="CB99" s="2" t="s">
        <v>254</v>
      </c>
      <c r="CC99" s="2">
        <v>6</v>
      </c>
      <c r="CD99" s="2" t="s">
        <v>249</v>
      </c>
      <c r="CE99" s="2">
        <v>5</v>
      </c>
      <c r="CF99" s="2" t="s">
        <v>6924</v>
      </c>
      <c r="CI99" s="2" t="s">
        <v>6925</v>
      </c>
      <c r="CJ99" s="2" t="s">
        <v>6926</v>
      </c>
      <c r="CK99" s="2" t="s">
        <v>6927</v>
      </c>
      <c r="CL99" s="2">
        <v>1</v>
      </c>
      <c r="CM99" s="2">
        <v>1</v>
      </c>
      <c r="CN99" s="2" t="s">
        <v>256</v>
      </c>
      <c r="CO99" s="2" t="s">
        <v>278</v>
      </c>
      <c r="CP99" s="2" t="s">
        <v>681</v>
      </c>
      <c r="CQ99" s="2" t="s">
        <v>6241</v>
      </c>
      <c r="CW99" s="2" t="s">
        <v>684</v>
      </c>
      <c r="CZ99" s="2" t="s">
        <v>6217</v>
      </c>
      <c r="DA99" s="2" t="s">
        <v>6218</v>
      </c>
      <c r="DB99" s="2" t="s">
        <v>6209</v>
      </c>
      <c r="DD99" s="2" t="s">
        <v>6229</v>
      </c>
      <c r="DG99" s="2" t="s">
        <v>261</v>
      </c>
      <c r="DI99" s="2" t="s">
        <v>1015</v>
      </c>
      <c r="DJ99" s="2" t="s">
        <v>298</v>
      </c>
      <c r="DL99" s="2" t="s">
        <v>348</v>
      </c>
      <c r="DN99" s="2" t="s">
        <v>262</v>
      </c>
      <c r="DO99" s="2" t="s">
        <v>527</v>
      </c>
      <c r="DR99" s="2" t="s">
        <v>5776</v>
      </c>
      <c r="DS99" s="2">
        <v>58018694</v>
      </c>
      <c r="DT99" s="2" t="s">
        <v>282</v>
      </c>
      <c r="DU99" s="2" t="s">
        <v>258</v>
      </c>
      <c r="DW99" s="2" t="s">
        <v>5776</v>
      </c>
      <c r="DY99" s="2" t="str">
        <f t="shared" si="6"/>
        <v>Ahmed_SAKLY</v>
      </c>
      <c r="DZ99" s="2" t="str">
        <f>INDEX('Raw Data'!B:B,MATCH(Tunisia_ESPRIT!$DY99,'Raw Data'!$G:$G,0))</f>
        <v>ESB</v>
      </c>
      <c r="EA99" s="2" t="str">
        <f>INDEX('Raw Data'!H:H,MATCH(Tunisia_ESPRIT!$DY99,'Raw Data'!$G:$G,0))</f>
        <v>Male</v>
      </c>
      <c r="EB99" s="2" t="str">
        <f>INDEX('Raw Data'!Q:Q,MATCH(Tunisia_ESPRIT!$DY99,'Raw Data'!$G:$G,0))</f>
        <v>Master</v>
      </c>
      <c r="EC99" s="57">
        <f>INDEX('Raw Data'!T:T,MATCH(Tunisia_ESPRIT!$DY99,'Raw Data'!$G:$G,0))/10^3</f>
        <v>13.91</v>
      </c>
      <c r="ED99" s="57">
        <f t="shared" si="7"/>
        <v>0.50323508267433503</v>
      </c>
      <c r="EE99" s="58">
        <f>IFERROR(EC99/(AA99*0.2),"")</f>
        <v>9.9357142857142851</v>
      </c>
      <c r="EF99" s="59">
        <f t="shared" si="8"/>
        <v>1</v>
      </c>
      <c r="EG99" s="59" t="str">
        <f t="shared" si="5"/>
        <v>75-100%</v>
      </c>
      <c r="EH99" s="2" t="s">
        <v>258</v>
      </c>
      <c r="EK99"/>
    </row>
    <row r="100" spans="1:141" x14ac:dyDescent="0.3">
      <c r="A100" s="3">
        <v>44361.249907407408</v>
      </c>
      <c r="B100" s="3">
        <v>44361.260636574072</v>
      </c>
      <c r="C100" s="2" t="s">
        <v>94</v>
      </c>
      <c r="D100" s="2" t="s">
        <v>6928</v>
      </c>
      <c r="E100" s="2">
        <v>100</v>
      </c>
      <c r="F100" s="2">
        <v>926</v>
      </c>
      <c r="G100" s="2" t="b">
        <v>1</v>
      </c>
      <c r="H100" s="3">
        <v>44361.260648148149</v>
      </c>
      <c r="I100" s="2" t="s">
        <v>6929</v>
      </c>
      <c r="J100" s="2" t="s">
        <v>3492</v>
      </c>
      <c r="K100" s="2" t="s">
        <v>936</v>
      </c>
      <c r="L100" s="2" t="s">
        <v>4729</v>
      </c>
      <c r="N100" s="2">
        <v>36.856201171875</v>
      </c>
      <c r="O100" s="2">
        <v>10.1905975341796</v>
      </c>
      <c r="P100" s="2" t="s">
        <v>239</v>
      </c>
      <c r="Q100" s="2" t="s">
        <v>250</v>
      </c>
      <c r="R100" s="2" t="s">
        <v>286</v>
      </c>
      <c r="T100" s="2" t="s">
        <v>6930</v>
      </c>
      <c r="U100" s="2" t="s">
        <v>6931</v>
      </c>
      <c r="V100" s="134">
        <v>44470</v>
      </c>
      <c r="W100" s="2" t="s">
        <v>265</v>
      </c>
      <c r="X100" s="2" t="s">
        <v>1509</v>
      </c>
      <c r="Y100" s="2" t="s">
        <v>275</v>
      </c>
      <c r="Z100" s="2" t="s">
        <v>245</v>
      </c>
      <c r="AA100" s="2">
        <v>8</v>
      </c>
      <c r="AB100" s="2" t="s">
        <v>267</v>
      </c>
      <c r="AC100" s="2" t="s">
        <v>258</v>
      </c>
      <c r="AD100" s="2" t="s">
        <v>345</v>
      </c>
      <c r="AE100" s="2">
        <v>2019</v>
      </c>
      <c r="AF100" s="2" t="s">
        <v>366</v>
      </c>
      <c r="AH100" s="2">
        <v>3</v>
      </c>
      <c r="AI100" s="2">
        <v>1</v>
      </c>
      <c r="AK100" s="2">
        <v>2</v>
      </c>
      <c r="AO100" s="2">
        <v>3</v>
      </c>
      <c r="AU100" s="2">
        <v>2</v>
      </c>
      <c r="BB100" s="2">
        <v>1</v>
      </c>
      <c r="BG100" s="2">
        <v>3</v>
      </c>
      <c r="BJ100" s="2">
        <v>4</v>
      </c>
      <c r="BQ100" s="2">
        <v>6</v>
      </c>
      <c r="BV100" s="2">
        <v>7</v>
      </c>
      <c r="BY100" s="2" t="s">
        <v>247</v>
      </c>
      <c r="CA100" s="2">
        <v>3</v>
      </c>
      <c r="CB100" s="2" t="s">
        <v>254</v>
      </c>
      <c r="CC100" s="2">
        <v>1</v>
      </c>
      <c r="CD100" s="2" t="s">
        <v>296</v>
      </c>
      <c r="CE100" s="2">
        <v>7</v>
      </c>
      <c r="CF100" s="2" t="s">
        <v>6932</v>
      </c>
      <c r="CG100" s="2" t="s">
        <v>6933</v>
      </c>
      <c r="CH100" s="2" t="s">
        <v>6934</v>
      </c>
      <c r="CI100" s="2" t="s">
        <v>6935</v>
      </c>
      <c r="CJ100" s="2" t="s">
        <v>6936</v>
      </c>
      <c r="CK100" s="2" t="s">
        <v>6937</v>
      </c>
      <c r="CL100" s="2">
        <v>2</v>
      </c>
      <c r="CM100" s="2">
        <v>2</v>
      </c>
      <c r="CN100" s="2" t="s">
        <v>256</v>
      </c>
      <c r="CO100" s="2" t="s">
        <v>261</v>
      </c>
      <c r="CT100" s="2" t="s">
        <v>6283</v>
      </c>
      <c r="DG100" s="2" t="s">
        <v>261</v>
      </c>
      <c r="DM100" s="2" t="s">
        <v>586</v>
      </c>
      <c r="DN100" s="2" t="s">
        <v>262</v>
      </c>
      <c r="DR100" s="2" t="s">
        <v>4729</v>
      </c>
      <c r="DS100" s="2">
        <v>54477799</v>
      </c>
      <c r="DT100" s="2" t="s">
        <v>267</v>
      </c>
      <c r="DU100" s="2" t="s">
        <v>258</v>
      </c>
      <c r="DW100" s="2" t="s">
        <v>4729</v>
      </c>
      <c r="DY100" s="2" t="str">
        <f t="shared" si="6"/>
        <v>MAHJOUBI_Idriss</v>
      </c>
      <c r="DZ100" s="2" t="str">
        <f>INDEX('Raw Data'!B:B,MATCH(Tunisia_ESPRIT!$DY100,'Raw Data'!$G:$G,0))</f>
        <v>ESPRIT Engineering</v>
      </c>
      <c r="EA100" s="2" t="str">
        <f>INDEX('Raw Data'!H:H,MATCH(Tunisia_ESPRIT!$DY100,'Raw Data'!$G:$G,0))</f>
        <v>Male</v>
      </c>
      <c r="EB100" s="2" t="str">
        <f>INDEX('Raw Data'!Q:Q,MATCH(Tunisia_ESPRIT!$DY100,'Raw Data'!$G:$G,0))</f>
        <v>ING</v>
      </c>
      <c r="EC100" s="57">
        <f>INDEX('Raw Data'!T:T,MATCH(Tunisia_ESPRIT!$DY100,'Raw Data'!$G:$G,0))/10^3</f>
        <v>30.5</v>
      </c>
      <c r="ED100" s="57">
        <f t="shared" si="7"/>
        <v>0.26229508196721313</v>
      </c>
      <c r="EE100" s="57">
        <f>IFERROR(EC100/(AA100*Analysis!$F$286),"")</f>
        <v>3.8125</v>
      </c>
      <c r="EF100" s="59">
        <f t="shared" si="8"/>
        <v>1</v>
      </c>
      <c r="EG100" s="59" t="str">
        <f t="shared" si="5"/>
        <v>75-100%</v>
      </c>
      <c r="EH100" s="2" t="s">
        <v>258</v>
      </c>
      <c r="EK100"/>
    </row>
    <row r="101" spans="1:141" x14ac:dyDescent="0.3">
      <c r="A101" s="3">
        <v>44351.513888888891</v>
      </c>
      <c r="B101" s="3">
        <v>44361.269479166665</v>
      </c>
      <c r="C101" s="2" t="s">
        <v>94</v>
      </c>
      <c r="D101" s="2" t="s">
        <v>6938</v>
      </c>
      <c r="E101" s="2">
        <v>100</v>
      </c>
      <c r="F101" s="2">
        <v>842883</v>
      </c>
      <c r="G101" s="2" t="b">
        <v>1</v>
      </c>
      <c r="H101" s="3">
        <v>44361.269479166665</v>
      </c>
      <c r="I101" s="2" t="s">
        <v>6939</v>
      </c>
      <c r="J101" s="2" t="s">
        <v>3206</v>
      </c>
      <c r="K101" s="2" t="s">
        <v>491</v>
      </c>
      <c r="L101" s="2" t="s">
        <v>4616</v>
      </c>
      <c r="N101" s="2">
        <v>48.860702514648402</v>
      </c>
      <c r="O101" s="2">
        <v>2.3280944824218701</v>
      </c>
      <c r="P101" s="2" t="s">
        <v>239</v>
      </c>
      <c r="Q101" s="2" t="s">
        <v>240</v>
      </c>
      <c r="R101" s="2" t="s">
        <v>395</v>
      </c>
      <c r="AH101" s="2">
        <v>0</v>
      </c>
      <c r="AV101" s="2">
        <v>2</v>
      </c>
      <c r="BA101" s="2">
        <v>3</v>
      </c>
      <c r="BD101" s="2">
        <v>1</v>
      </c>
      <c r="BK101" s="2">
        <v>3</v>
      </c>
      <c r="BP101" s="2">
        <v>4</v>
      </c>
      <c r="BS101" s="2">
        <v>6</v>
      </c>
      <c r="BY101" s="2" t="s">
        <v>247</v>
      </c>
      <c r="CA101" s="2">
        <v>4</v>
      </c>
      <c r="CB101" s="2" t="s">
        <v>248</v>
      </c>
      <c r="CC101" s="2">
        <v>7</v>
      </c>
      <c r="CD101" s="2" t="s">
        <v>249</v>
      </c>
      <c r="CE101" s="2">
        <v>3</v>
      </c>
      <c r="CF101" s="2" t="s">
        <v>6940</v>
      </c>
      <c r="CI101" s="2" t="s">
        <v>6941</v>
      </c>
      <c r="CJ101" s="2" t="s">
        <v>6942</v>
      </c>
      <c r="CL101" s="2">
        <v>4</v>
      </c>
      <c r="CM101" s="2">
        <v>3</v>
      </c>
      <c r="CN101" s="2" t="s">
        <v>256</v>
      </c>
      <c r="CP101" s="2" t="s">
        <v>681</v>
      </c>
      <c r="CT101" s="2" t="s">
        <v>6283</v>
      </c>
      <c r="DB101" s="2" t="s">
        <v>6209</v>
      </c>
      <c r="DD101" s="2" t="s">
        <v>6229</v>
      </c>
      <c r="DG101" s="2" t="s">
        <v>261</v>
      </c>
      <c r="DK101" s="2" t="s">
        <v>508</v>
      </c>
      <c r="DL101" s="2" t="s">
        <v>348</v>
      </c>
      <c r="DR101" s="2" t="s">
        <v>6943</v>
      </c>
      <c r="DS101" s="2">
        <v>33621795486</v>
      </c>
      <c r="DT101" s="2" t="s">
        <v>6944</v>
      </c>
      <c r="DU101" s="2" t="s">
        <v>6945</v>
      </c>
      <c r="DW101" s="2" t="s">
        <v>4616</v>
      </c>
      <c r="DY101" s="2" t="str">
        <f t="shared" si="6"/>
        <v>MAMI_Omar</v>
      </c>
      <c r="DZ101" s="2" t="str">
        <f>INDEX('Raw Data'!B:B,MATCH(Tunisia_ESPRIT!$DY101,'Raw Data'!$G:$G,0))</f>
        <v>ESPRIT Engineering</v>
      </c>
      <c r="EA101" s="2" t="str">
        <f>INDEX('Raw Data'!H:H,MATCH(Tunisia_ESPRIT!$DY101,'Raw Data'!$G:$G,0))</f>
        <v>Male</v>
      </c>
      <c r="EB101" s="2" t="str">
        <f>INDEX('Raw Data'!Q:Q,MATCH(Tunisia_ESPRIT!$DY101,'Raw Data'!$G:$G,0))</f>
        <v>ING</v>
      </c>
      <c r="EC101" s="57">
        <f>INDEX('Raw Data'!T:T,MATCH(Tunisia_ESPRIT!$DY101,'Raw Data'!$G:$G,0))/10^3</f>
        <v>30.5</v>
      </c>
      <c r="ED101" s="57">
        <f t="shared" si="7"/>
        <v>0</v>
      </c>
      <c r="EE101" s="58" t="str">
        <f>IFERROR(EC101/(AA101*0.2),"")</f>
        <v/>
      </c>
      <c r="EF101" s="59">
        <f t="shared" si="8"/>
        <v>0.75</v>
      </c>
      <c r="EG101" s="59" t="str">
        <f t="shared" si="5"/>
        <v>75-100%</v>
      </c>
      <c r="EH101" s="2" t="s">
        <v>258</v>
      </c>
      <c r="EK101"/>
    </row>
    <row r="102" spans="1:141" x14ac:dyDescent="0.3">
      <c r="A102" s="3">
        <v>44360.354131944441</v>
      </c>
      <c r="B102" s="3">
        <v>44361.272256944445</v>
      </c>
      <c r="C102" s="2" t="s">
        <v>94</v>
      </c>
      <c r="D102" s="2" t="s">
        <v>6946</v>
      </c>
      <c r="E102" s="2">
        <v>100</v>
      </c>
      <c r="F102" s="2">
        <v>79326</v>
      </c>
      <c r="G102" s="2" t="b">
        <v>1</v>
      </c>
      <c r="H102" s="3">
        <v>44361.272256944445</v>
      </c>
      <c r="I102" s="2" t="s">
        <v>6947</v>
      </c>
      <c r="J102" s="2" t="s">
        <v>4291</v>
      </c>
      <c r="K102" s="2" t="s">
        <v>4290</v>
      </c>
      <c r="L102" s="2" t="s">
        <v>6948</v>
      </c>
      <c r="N102" s="2">
        <v>5.3072052001953098</v>
      </c>
      <c r="O102" s="2">
        <v>-4.0124053955078098</v>
      </c>
      <c r="P102" s="2" t="s">
        <v>239</v>
      </c>
      <c r="Q102" s="2" t="s">
        <v>240</v>
      </c>
      <c r="R102" s="2" t="s">
        <v>286</v>
      </c>
      <c r="T102" s="2" t="s">
        <v>6949</v>
      </c>
      <c r="U102" s="2" t="s">
        <v>6950</v>
      </c>
      <c r="V102" s="2" t="s">
        <v>242</v>
      </c>
      <c r="W102" s="2" t="s">
        <v>243</v>
      </c>
      <c r="X102" s="2" t="s">
        <v>626</v>
      </c>
      <c r="Y102" s="2" t="s">
        <v>594</v>
      </c>
      <c r="Z102" s="2" t="s">
        <v>245</v>
      </c>
      <c r="AB102" s="2" t="s">
        <v>876</v>
      </c>
      <c r="AC102" s="2" t="s">
        <v>876</v>
      </c>
      <c r="AD102" s="2" t="s">
        <v>329</v>
      </c>
      <c r="AE102" s="2">
        <v>2019</v>
      </c>
      <c r="AF102" s="2" t="s">
        <v>316</v>
      </c>
      <c r="AH102" s="2" t="s">
        <v>284</v>
      </c>
      <c r="AI102" s="2">
        <v>1</v>
      </c>
      <c r="AK102" s="2">
        <v>2</v>
      </c>
      <c r="AO102" s="2">
        <v>3</v>
      </c>
      <c r="AU102" s="2">
        <v>2</v>
      </c>
      <c r="BA102" s="2">
        <v>3</v>
      </c>
      <c r="BG102" s="2">
        <v>1</v>
      </c>
      <c r="BJ102" s="2">
        <v>6</v>
      </c>
      <c r="BP102" s="2">
        <v>6</v>
      </c>
      <c r="BV102" s="2">
        <v>7</v>
      </c>
      <c r="BY102" s="2" t="s">
        <v>270</v>
      </c>
      <c r="CA102" s="2">
        <v>6</v>
      </c>
      <c r="CB102" s="2" t="s">
        <v>248</v>
      </c>
      <c r="CC102" s="2">
        <v>7</v>
      </c>
      <c r="CD102" s="2" t="s">
        <v>249</v>
      </c>
      <c r="CE102" s="2">
        <v>6</v>
      </c>
      <c r="CF102" s="2" t="s">
        <v>6951</v>
      </c>
      <c r="CG102" s="2" t="s">
        <v>1504</v>
      </c>
      <c r="CI102" s="2" t="s">
        <v>6952</v>
      </c>
      <c r="CJ102" s="2" t="s">
        <v>1505</v>
      </c>
      <c r="CL102" s="2">
        <v>1</v>
      </c>
      <c r="CM102" s="2">
        <v>1</v>
      </c>
      <c r="CN102" s="2" t="s">
        <v>260</v>
      </c>
      <c r="CO102" s="2" t="s">
        <v>261</v>
      </c>
      <c r="CP102" s="2" t="s">
        <v>681</v>
      </c>
      <c r="CQ102" s="2" t="s">
        <v>6241</v>
      </c>
      <c r="CR102" s="2" t="s">
        <v>6242</v>
      </c>
      <c r="CU102" s="2" t="s">
        <v>682</v>
      </c>
      <c r="CV102" s="2" t="s">
        <v>683</v>
      </c>
      <c r="CW102" s="2" t="s">
        <v>684</v>
      </c>
      <c r="CX102" s="2" t="s">
        <v>1015</v>
      </c>
      <c r="CY102" s="2" t="s">
        <v>685</v>
      </c>
      <c r="DC102" s="2" t="s">
        <v>508</v>
      </c>
      <c r="DD102" s="2" t="s">
        <v>6229</v>
      </c>
      <c r="DG102" s="2" t="s">
        <v>261</v>
      </c>
      <c r="DH102" s="2" t="s">
        <v>673</v>
      </c>
      <c r="DI102" s="2" t="s">
        <v>1015</v>
      </c>
      <c r="DJ102" s="2" t="s">
        <v>298</v>
      </c>
      <c r="DK102" s="2" t="s">
        <v>508</v>
      </c>
      <c r="DL102" s="2" t="s">
        <v>348</v>
      </c>
      <c r="DO102" s="2" t="s">
        <v>527</v>
      </c>
      <c r="DR102" s="2" t="s">
        <v>6953</v>
      </c>
      <c r="DS102" s="2">
        <v>777019738</v>
      </c>
      <c r="DT102" s="2" t="s">
        <v>6954</v>
      </c>
      <c r="DU102" s="2" t="s">
        <v>6955</v>
      </c>
      <c r="DW102" s="2" t="s">
        <v>6948</v>
      </c>
      <c r="DY102" s="2" t="str">
        <f t="shared" si="6"/>
        <v>Rosemonde Evelyne_BABRI</v>
      </c>
      <c r="DZ102" s="2" t="str">
        <f>INDEX('Raw Data'!B:B,MATCH(Tunisia_ESPRIT!$DY102,'Raw Data'!$G:$G,0))</f>
        <v>ESB</v>
      </c>
      <c r="EA102" s="2" t="str">
        <f>INDEX('Raw Data'!H:H,MATCH(Tunisia_ESPRIT!$DY102,'Raw Data'!$G:$G,0))</f>
        <v>Female</v>
      </c>
      <c r="EB102" s="2" t="str">
        <f>INDEX('Raw Data'!Q:Q,MATCH(Tunisia_ESPRIT!$DY102,'Raw Data'!$G:$G,0))</f>
        <v>Master</v>
      </c>
      <c r="EC102" s="57">
        <f>INDEX('Raw Data'!T:T,MATCH(Tunisia_ESPRIT!$DY102,'Raw Data'!$G:$G,0))/10^3</f>
        <v>13.91</v>
      </c>
      <c r="ED102" s="57">
        <f t="shared" si="7"/>
        <v>0</v>
      </c>
      <c r="EE102" s="58" t="str">
        <f>IFERROR(EC102/(AA102*0.2),"")</f>
        <v/>
      </c>
      <c r="EF102" s="59">
        <f t="shared" si="8"/>
        <v>1</v>
      </c>
      <c r="EG102" s="59" t="str">
        <f t="shared" si="5"/>
        <v>75-100%</v>
      </c>
      <c r="EH102" s="2" t="s">
        <v>258</v>
      </c>
      <c r="EK102"/>
    </row>
    <row r="103" spans="1:141" x14ac:dyDescent="0.3">
      <c r="A103" s="3">
        <v>44361.274907407409</v>
      </c>
      <c r="B103" s="3">
        <v>44361.279386574075</v>
      </c>
      <c r="C103" s="2" t="s">
        <v>94</v>
      </c>
      <c r="D103" s="2" t="s">
        <v>6956</v>
      </c>
      <c r="E103" s="2">
        <v>100</v>
      </c>
      <c r="F103" s="2">
        <v>386</v>
      </c>
      <c r="G103" s="2" t="b">
        <v>1</v>
      </c>
      <c r="H103" s="3">
        <v>44361.279386574075</v>
      </c>
      <c r="I103" s="2" t="s">
        <v>6957</v>
      </c>
      <c r="J103" s="2" t="s">
        <v>3349</v>
      </c>
      <c r="K103" s="2" t="s">
        <v>3829</v>
      </c>
      <c r="L103" s="2" t="s">
        <v>5087</v>
      </c>
      <c r="N103" s="2">
        <v>48.832305908203097</v>
      </c>
      <c r="O103" s="2">
        <v>2.4075012207031201</v>
      </c>
      <c r="P103" s="2" t="s">
        <v>239</v>
      </c>
      <c r="Q103" s="2" t="s">
        <v>240</v>
      </c>
      <c r="R103" s="2" t="s">
        <v>395</v>
      </c>
      <c r="AH103" s="2">
        <v>3</v>
      </c>
      <c r="AS103" s="2">
        <v>1</v>
      </c>
      <c r="AT103" s="2" t="s">
        <v>6958</v>
      </c>
      <c r="AU103" s="2">
        <v>1</v>
      </c>
      <c r="BD103" s="2">
        <v>2</v>
      </c>
      <c r="BG103" s="2">
        <v>3</v>
      </c>
      <c r="BJ103" s="2">
        <v>4</v>
      </c>
      <c r="BS103" s="2">
        <v>5</v>
      </c>
      <c r="BV103" s="2">
        <v>6</v>
      </c>
      <c r="BY103" s="2" t="s">
        <v>270</v>
      </c>
      <c r="CA103" s="2">
        <v>5</v>
      </c>
      <c r="CB103" s="2" t="s">
        <v>254</v>
      </c>
      <c r="CC103" s="2">
        <v>5</v>
      </c>
      <c r="CD103" s="2" t="s">
        <v>296</v>
      </c>
      <c r="CE103" s="2">
        <v>4</v>
      </c>
      <c r="CF103" s="2" t="s">
        <v>6959</v>
      </c>
      <c r="CG103" s="2" t="s">
        <v>6960</v>
      </c>
      <c r="CH103" s="2" t="s">
        <v>6951</v>
      </c>
      <c r="CI103" s="2" t="s">
        <v>6961</v>
      </c>
      <c r="CJ103" s="2" t="s">
        <v>6962</v>
      </c>
      <c r="CK103" s="2" t="s">
        <v>6963</v>
      </c>
      <c r="CL103" s="2">
        <v>2</v>
      </c>
      <c r="CM103" s="2">
        <v>2</v>
      </c>
      <c r="CN103" s="2" t="s">
        <v>256</v>
      </c>
      <c r="CP103" s="2" t="s">
        <v>681</v>
      </c>
      <c r="CQ103" s="2" t="s">
        <v>6241</v>
      </c>
      <c r="CR103" s="2" t="s">
        <v>6242</v>
      </c>
      <c r="CU103" s="2" t="s">
        <v>682</v>
      </c>
      <c r="CY103" s="2" t="s">
        <v>685</v>
      </c>
      <c r="CZ103" s="2" t="s">
        <v>6217</v>
      </c>
      <c r="DB103" s="2" t="s">
        <v>6209</v>
      </c>
      <c r="DD103" s="2" t="s">
        <v>6229</v>
      </c>
      <c r="DG103" s="2" t="s">
        <v>257</v>
      </c>
      <c r="DW103" s="2" t="s">
        <v>5087</v>
      </c>
      <c r="DY103" s="2" t="str">
        <f t="shared" si="6"/>
        <v>BARRED_Emna</v>
      </c>
      <c r="DZ103" s="2" t="str">
        <f>INDEX('Raw Data'!B:B,MATCH(Tunisia_ESPRIT!$DY103,'Raw Data'!$G:$G,0))</f>
        <v>ESPRIT Engineering</v>
      </c>
      <c r="EA103" s="2" t="str">
        <f>INDEX('Raw Data'!H:H,MATCH(Tunisia_ESPRIT!$DY103,'Raw Data'!$G:$G,0))</f>
        <v>Female</v>
      </c>
      <c r="EB103" s="2" t="str">
        <f>INDEX('Raw Data'!Q:Q,MATCH(Tunisia_ESPRIT!$DY103,'Raw Data'!$G:$G,0))</f>
        <v>ING</v>
      </c>
      <c r="EC103" s="57">
        <f>INDEX('Raw Data'!T:T,MATCH(Tunisia_ESPRIT!$DY103,'Raw Data'!$G:$G,0))/10^3</f>
        <v>30.5</v>
      </c>
      <c r="ED103" s="57">
        <f t="shared" si="7"/>
        <v>0</v>
      </c>
      <c r="EE103" s="57" t="str">
        <f>IFERROR(EC103/(AA103*Analysis!$F$286),"")</f>
        <v/>
      </c>
      <c r="EF103" s="59">
        <f t="shared" si="8"/>
        <v>1</v>
      </c>
      <c r="EG103" s="59" t="str">
        <f t="shared" si="5"/>
        <v>75-100%</v>
      </c>
      <c r="EH103" s="2" t="s">
        <v>258</v>
      </c>
      <c r="EK103"/>
    </row>
    <row r="104" spans="1:141" x14ac:dyDescent="0.3">
      <c r="A104" s="3">
        <v>44361.293912037036</v>
      </c>
      <c r="B104" s="3">
        <v>44361.302986111114</v>
      </c>
      <c r="C104" s="2" t="s">
        <v>94</v>
      </c>
      <c r="D104" s="2" t="s">
        <v>6964</v>
      </c>
      <c r="E104" s="2">
        <v>100</v>
      </c>
      <c r="F104" s="2">
        <v>783</v>
      </c>
      <c r="G104" s="2" t="b">
        <v>1</v>
      </c>
      <c r="H104" s="3">
        <v>44361.30300925926</v>
      </c>
      <c r="I104" s="2" t="s">
        <v>6965</v>
      </c>
      <c r="J104" s="2" t="s">
        <v>6966</v>
      </c>
      <c r="K104" s="2" t="s">
        <v>1358</v>
      </c>
      <c r="L104" s="2" t="s">
        <v>5429</v>
      </c>
      <c r="N104" s="2">
        <v>34.473907470703097</v>
      </c>
      <c r="O104" s="2">
        <v>9.4613037109375</v>
      </c>
      <c r="P104" s="2" t="s">
        <v>239</v>
      </c>
      <c r="Q104" s="2" t="s">
        <v>240</v>
      </c>
      <c r="R104" s="2" t="s">
        <v>286</v>
      </c>
      <c r="T104" s="2" t="s">
        <v>6967</v>
      </c>
      <c r="U104" s="2" t="s">
        <v>6968</v>
      </c>
      <c r="V104" s="2" t="s">
        <v>242</v>
      </c>
      <c r="W104" s="2" t="s">
        <v>265</v>
      </c>
      <c r="X104" s="2" t="s">
        <v>457</v>
      </c>
      <c r="Y104" s="2" t="s">
        <v>521</v>
      </c>
      <c r="Z104" s="2" t="s">
        <v>245</v>
      </c>
      <c r="AA104" s="2">
        <v>18</v>
      </c>
      <c r="AB104" s="2" t="s">
        <v>267</v>
      </c>
      <c r="AC104" s="2" t="s">
        <v>283</v>
      </c>
      <c r="AD104" s="2" t="s">
        <v>329</v>
      </c>
      <c r="AE104" s="2">
        <v>2020</v>
      </c>
      <c r="AF104" s="2" t="s">
        <v>366</v>
      </c>
      <c r="AH104" s="2">
        <v>1</v>
      </c>
      <c r="AV104" s="2">
        <v>2</v>
      </c>
      <c r="AY104" s="2">
        <v>3</v>
      </c>
      <c r="BG104" s="2">
        <v>1</v>
      </c>
      <c r="BK104" s="2">
        <v>3</v>
      </c>
      <c r="BN104" s="2">
        <v>2</v>
      </c>
      <c r="BV104" s="2">
        <v>5</v>
      </c>
      <c r="BY104" s="2" t="s">
        <v>247</v>
      </c>
      <c r="CA104" s="2">
        <v>3</v>
      </c>
      <c r="CB104" s="2" t="s">
        <v>248</v>
      </c>
      <c r="CC104" s="2">
        <v>7</v>
      </c>
      <c r="CD104" s="2" t="s">
        <v>296</v>
      </c>
      <c r="CE104" s="2">
        <v>2</v>
      </c>
      <c r="CF104" s="2" t="s">
        <v>6969</v>
      </c>
      <c r="CI104" s="2" t="s">
        <v>6970</v>
      </c>
      <c r="CJ104" s="2" t="s">
        <v>6971</v>
      </c>
      <c r="CL104" s="2">
        <v>2</v>
      </c>
      <c r="CM104" s="2">
        <v>0</v>
      </c>
      <c r="CN104" s="2" t="s">
        <v>256</v>
      </c>
      <c r="CO104" s="2" t="s">
        <v>261</v>
      </c>
      <c r="CP104" s="2" t="s">
        <v>681</v>
      </c>
      <c r="CQ104" s="2" t="s">
        <v>6241</v>
      </c>
      <c r="CT104" s="2" t="s">
        <v>6283</v>
      </c>
      <c r="CV104" s="2" t="s">
        <v>683</v>
      </c>
      <c r="DD104" s="2" t="s">
        <v>6229</v>
      </c>
      <c r="DG104" s="2" t="s">
        <v>257</v>
      </c>
      <c r="DW104" s="2" t="s">
        <v>5429</v>
      </c>
      <c r="DY104" s="2" t="str">
        <f t="shared" si="6"/>
        <v>RABHI_Mohamed Amin</v>
      </c>
      <c r="DZ104" s="2" t="str">
        <f>INDEX('Raw Data'!B:B,MATCH(Tunisia_ESPRIT!$DY104,'Raw Data'!$G:$G,0))</f>
        <v>ESPRIT Engineering</v>
      </c>
      <c r="EA104" s="2" t="str">
        <f>INDEX('Raw Data'!H:H,MATCH(Tunisia_ESPRIT!$DY104,'Raw Data'!$G:$G,0))</f>
        <v>Male</v>
      </c>
      <c r="EB104" s="2" t="str">
        <f>INDEX('Raw Data'!Q:Q,MATCH(Tunisia_ESPRIT!$DY104,'Raw Data'!$G:$G,0))</f>
        <v>ING</v>
      </c>
      <c r="EC104" s="57">
        <f>INDEX('Raw Data'!T:T,MATCH(Tunisia_ESPRIT!$DY104,'Raw Data'!$G:$G,0))/10^3</f>
        <v>30.5</v>
      </c>
      <c r="ED104" s="57">
        <f t="shared" si="7"/>
        <v>0.5901639344262295</v>
      </c>
      <c r="EE104" s="57">
        <f>IFERROR(EC104/(AA104*Analysis!$F$286),"")</f>
        <v>1.6944444444444444</v>
      </c>
      <c r="EF104" s="59">
        <f t="shared" si="8"/>
        <v>0</v>
      </c>
      <c r="EG104" s="59">
        <f t="shared" si="5"/>
        <v>0</v>
      </c>
      <c r="EH104" s="2" t="s">
        <v>258</v>
      </c>
      <c r="EK104"/>
    </row>
    <row r="105" spans="1:141" x14ac:dyDescent="0.3">
      <c r="A105" s="3">
        <v>44361.295902777776</v>
      </c>
      <c r="B105" s="3">
        <v>44361.308368055557</v>
      </c>
      <c r="C105" s="2" t="s">
        <v>94</v>
      </c>
      <c r="D105" s="2" t="s">
        <v>6972</v>
      </c>
      <c r="E105" s="2">
        <v>100</v>
      </c>
      <c r="F105" s="2">
        <v>1077</v>
      </c>
      <c r="G105" s="2" t="b">
        <v>1</v>
      </c>
      <c r="H105" s="3">
        <v>44361.308379629627</v>
      </c>
      <c r="I105" s="2" t="s">
        <v>6973</v>
      </c>
      <c r="J105" s="2" t="s">
        <v>3400</v>
      </c>
      <c r="K105" s="2" t="s">
        <v>4091</v>
      </c>
      <c r="L105" s="2" t="s">
        <v>5407</v>
      </c>
      <c r="N105" s="2">
        <v>34.473907470703097</v>
      </c>
      <c r="O105" s="2">
        <v>9.4613037109375</v>
      </c>
      <c r="P105" s="2" t="s">
        <v>239</v>
      </c>
      <c r="Q105" s="2" t="s">
        <v>240</v>
      </c>
      <c r="R105" s="2" t="s">
        <v>286</v>
      </c>
      <c r="T105" s="2" t="s">
        <v>6974</v>
      </c>
      <c r="U105" s="2" t="s">
        <v>6975</v>
      </c>
      <c r="V105" s="135">
        <v>18537</v>
      </c>
      <c r="W105" s="2" t="s">
        <v>243</v>
      </c>
      <c r="X105" s="2" t="s">
        <v>6976</v>
      </c>
      <c r="Y105" s="2" t="s">
        <v>313</v>
      </c>
      <c r="Z105" s="2" t="s">
        <v>245</v>
      </c>
      <c r="AA105" s="2">
        <v>31</v>
      </c>
      <c r="AB105" s="2" t="s">
        <v>267</v>
      </c>
      <c r="AC105" s="2" t="s">
        <v>258</v>
      </c>
      <c r="AD105" s="2" t="s">
        <v>292</v>
      </c>
      <c r="AE105" s="2">
        <v>2020</v>
      </c>
      <c r="AF105" s="2" t="s">
        <v>366</v>
      </c>
      <c r="AH105" s="2">
        <v>2</v>
      </c>
      <c r="AI105" s="2">
        <v>2</v>
      </c>
      <c r="AJ105" s="2">
        <v>3</v>
      </c>
      <c r="AM105" s="2">
        <v>1</v>
      </c>
      <c r="AU105" s="2">
        <v>3</v>
      </c>
      <c r="AV105" s="2">
        <v>1</v>
      </c>
      <c r="BG105" s="2">
        <v>2</v>
      </c>
      <c r="BJ105" s="2">
        <v>5</v>
      </c>
      <c r="BK105" s="2">
        <v>3</v>
      </c>
      <c r="BV105" s="2">
        <v>7</v>
      </c>
      <c r="BY105" s="2" t="s">
        <v>247</v>
      </c>
      <c r="CA105" s="2">
        <v>5</v>
      </c>
      <c r="CB105" s="2" t="s">
        <v>248</v>
      </c>
      <c r="CC105" s="2">
        <v>8</v>
      </c>
      <c r="CD105" s="2" t="s">
        <v>249</v>
      </c>
      <c r="CE105" s="2">
        <v>5</v>
      </c>
      <c r="CF105" s="2" t="s">
        <v>6977</v>
      </c>
      <c r="CG105" s="2" t="s">
        <v>6978</v>
      </c>
      <c r="CI105" s="2" t="s">
        <v>6979</v>
      </c>
      <c r="CJ105" s="2" t="s">
        <v>6980</v>
      </c>
      <c r="CL105" s="2">
        <v>1</v>
      </c>
      <c r="CM105" s="2">
        <v>1</v>
      </c>
      <c r="CN105" s="2" t="s">
        <v>281</v>
      </c>
      <c r="CO105" s="2" t="s">
        <v>278</v>
      </c>
      <c r="CW105" s="2" t="s">
        <v>684</v>
      </c>
      <c r="DG105" s="2" t="s">
        <v>257</v>
      </c>
      <c r="DV105" s="2" t="s">
        <v>6981</v>
      </c>
      <c r="DW105" s="2" t="s">
        <v>5407</v>
      </c>
      <c r="DY105" s="2" t="str">
        <f t="shared" si="6"/>
        <v>BOUCHOUCHA_Ines</v>
      </c>
      <c r="DZ105" s="2" t="str">
        <f>INDEX('Raw Data'!B:B,MATCH(Tunisia_ESPRIT!$DY105,'Raw Data'!$G:$G,0))</f>
        <v>ESPRIT Engineering</v>
      </c>
      <c r="EA105" s="2" t="str">
        <f>INDEX('Raw Data'!H:H,MATCH(Tunisia_ESPRIT!$DY105,'Raw Data'!$G:$G,0))</f>
        <v>Female</v>
      </c>
      <c r="EB105" s="2" t="str">
        <f>INDEX('Raw Data'!Q:Q,MATCH(Tunisia_ESPRIT!$DY105,'Raw Data'!$G:$G,0))</f>
        <v>ING</v>
      </c>
      <c r="EC105" s="57">
        <f>INDEX('Raw Data'!T:T,MATCH(Tunisia_ESPRIT!$DY105,'Raw Data'!$G:$G,0))/10^3</f>
        <v>30.5</v>
      </c>
      <c r="ED105" s="57">
        <f t="shared" si="7"/>
        <v>1.0163934426229508</v>
      </c>
      <c r="EE105" s="58">
        <f>IFERROR(EC105/(AA105*0.2),"")</f>
        <v>4.919354838709677</v>
      </c>
      <c r="EF105" s="59">
        <f t="shared" si="8"/>
        <v>1</v>
      </c>
      <c r="EG105" s="59" t="str">
        <f t="shared" si="5"/>
        <v>75-100%</v>
      </c>
      <c r="EH105" s="2" t="s">
        <v>258</v>
      </c>
      <c r="EK105"/>
    </row>
    <row r="106" spans="1:141" x14ac:dyDescent="0.3">
      <c r="A106" s="3">
        <v>44351.534004629626</v>
      </c>
      <c r="B106" s="3">
        <v>44361.313067129631</v>
      </c>
      <c r="C106" s="2" t="s">
        <v>94</v>
      </c>
      <c r="D106" s="2" t="s">
        <v>6982</v>
      </c>
      <c r="E106" s="2">
        <v>100</v>
      </c>
      <c r="F106" s="2">
        <v>844910</v>
      </c>
      <c r="G106" s="2" t="b">
        <v>1</v>
      </c>
      <c r="H106" s="3">
        <v>44361.313067129631</v>
      </c>
      <c r="I106" s="2" t="s">
        <v>6983</v>
      </c>
      <c r="J106" s="2" t="s">
        <v>3617</v>
      </c>
      <c r="K106" s="2" t="s">
        <v>3909</v>
      </c>
      <c r="L106" s="2" t="s">
        <v>5180</v>
      </c>
      <c r="N106" s="2">
        <v>48.832305908203097</v>
      </c>
      <c r="O106" s="2">
        <v>2.4075012207031201</v>
      </c>
      <c r="P106" s="2" t="s">
        <v>239</v>
      </c>
      <c r="Q106" s="2" t="s">
        <v>250</v>
      </c>
      <c r="R106" s="2" t="s">
        <v>286</v>
      </c>
      <c r="T106" s="2" t="s">
        <v>6984</v>
      </c>
      <c r="U106" s="2" t="s">
        <v>6985</v>
      </c>
      <c r="V106" s="2" t="s">
        <v>242</v>
      </c>
      <c r="W106" s="2" t="s">
        <v>243</v>
      </c>
      <c r="X106" s="2" t="s">
        <v>708</v>
      </c>
      <c r="Y106" s="2" t="s">
        <v>275</v>
      </c>
      <c r="Z106" s="2" t="s">
        <v>245</v>
      </c>
      <c r="AA106" s="2">
        <v>100</v>
      </c>
      <c r="AB106" s="2" t="s">
        <v>384</v>
      </c>
      <c r="AC106" s="2" t="s">
        <v>384</v>
      </c>
      <c r="AD106" s="2" t="s">
        <v>345</v>
      </c>
      <c r="AE106" s="2">
        <v>2021</v>
      </c>
      <c r="AF106" s="2" t="s">
        <v>406</v>
      </c>
      <c r="AH106" s="2" t="s">
        <v>284</v>
      </c>
      <c r="AI106" s="2">
        <v>1</v>
      </c>
      <c r="AJ106" s="2">
        <v>2</v>
      </c>
      <c r="AL106" s="2">
        <v>3</v>
      </c>
      <c r="AV106" s="2">
        <v>2</v>
      </c>
      <c r="AX106" s="2">
        <v>1</v>
      </c>
      <c r="BA106" s="2">
        <v>3</v>
      </c>
      <c r="BK106" s="2">
        <v>7</v>
      </c>
      <c r="BM106" s="2">
        <v>7</v>
      </c>
      <c r="BP106" s="2">
        <v>7</v>
      </c>
      <c r="BY106" s="2" t="s">
        <v>270</v>
      </c>
      <c r="CA106" s="2">
        <v>3</v>
      </c>
      <c r="CB106" s="2" t="s">
        <v>254</v>
      </c>
      <c r="CC106" s="2">
        <v>4</v>
      </c>
      <c r="CD106" s="2" t="s">
        <v>249</v>
      </c>
      <c r="CE106" s="2">
        <v>4</v>
      </c>
      <c r="CF106" s="2" t="s">
        <v>6986</v>
      </c>
      <c r="CG106" s="2" t="s">
        <v>6987</v>
      </c>
      <c r="CH106" s="2" t="s">
        <v>6367</v>
      </c>
      <c r="CI106" s="2" t="s">
        <v>6988</v>
      </c>
      <c r="CJ106" s="2" t="s">
        <v>6989</v>
      </c>
      <c r="CK106" s="2" t="s">
        <v>6990</v>
      </c>
      <c r="CL106" s="2">
        <v>2</v>
      </c>
      <c r="CM106" s="2">
        <v>2</v>
      </c>
      <c r="CN106" s="2" t="s">
        <v>256</v>
      </c>
      <c r="CO106" s="2" t="s">
        <v>261</v>
      </c>
      <c r="CS106" s="2" t="s">
        <v>677</v>
      </c>
      <c r="CU106" s="2" t="s">
        <v>682</v>
      </c>
      <c r="CX106" s="2" t="s">
        <v>1015</v>
      </c>
      <c r="CY106" s="2" t="s">
        <v>685</v>
      </c>
      <c r="DG106" s="2" t="s">
        <v>257</v>
      </c>
      <c r="DW106" s="2" t="s">
        <v>5180</v>
      </c>
      <c r="DY106" s="2" t="str">
        <f t="shared" si="6"/>
        <v>MIMOUN_Majd</v>
      </c>
      <c r="DZ106" s="2" t="str">
        <f>INDEX('Raw Data'!B:B,MATCH(Tunisia_ESPRIT!$DY106,'Raw Data'!$G:$G,0))</f>
        <v>ESPRIT Engineering</v>
      </c>
      <c r="EA106" s="2" t="str">
        <f>INDEX('Raw Data'!H:H,MATCH(Tunisia_ESPRIT!$DY106,'Raw Data'!$G:$G,0))</f>
        <v>Male</v>
      </c>
      <c r="EB106" s="2" t="str">
        <f>INDEX('Raw Data'!Q:Q,MATCH(Tunisia_ESPRIT!$DY106,'Raw Data'!$G:$G,0))</f>
        <v>ING</v>
      </c>
      <c r="EC106" s="57">
        <f>INDEX('Raw Data'!T:T,MATCH(Tunisia_ESPRIT!$DY106,'Raw Data'!$G:$G,0))/10^3</f>
        <v>30.5</v>
      </c>
      <c r="ED106" s="57">
        <f t="shared" si="7"/>
        <v>3.278688524590164</v>
      </c>
      <c r="EE106" s="57">
        <f>IFERROR(EC106/(AA106*Analysis!$F$286),"")</f>
        <v>0.30499999999999999</v>
      </c>
      <c r="EF106" s="59">
        <f t="shared" si="8"/>
        <v>1</v>
      </c>
      <c r="EG106" s="59" t="str">
        <f t="shared" si="5"/>
        <v>75-100%</v>
      </c>
      <c r="EH106" s="2" t="s">
        <v>258</v>
      </c>
      <c r="EK106"/>
    </row>
    <row r="107" spans="1:141" x14ac:dyDescent="0.3">
      <c r="A107" s="3">
        <v>44361.334363425929</v>
      </c>
      <c r="B107" s="3">
        <v>44361.344143518516</v>
      </c>
      <c r="C107" s="2" t="s">
        <v>94</v>
      </c>
      <c r="D107" s="2" t="s">
        <v>6991</v>
      </c>
      <c r="E107" s="2">
        <v>100</v>
      </c>
      <c r="F107" s="2">
        <v>845</v>
      </c>
      <c r="G107" s="2" t="b">
        <v>1</v>
      </c>
      <c r="H107" s="3">
        <v>44361.344178240739</v>
      </c>
      <c r="I107" s="2" t="s">
        <v>6992</v>
      </c>
      <c r="J107" s="2" t="s">
        <v>3208</v>
      </c>
      <c r="K107" s="2" t="s">
        <v>3848</v>
      </c>
      <c r="L107" s="2" t="s">
        <v>5111</v>
      </c>
      <c r="N107" s="2">
        <v>36.804901123046797</v>
      </c>
      <c r="O107" s="2">
        <v>10.1777954101562</v>
      </c>
      <c r="P107" s="2" t="s">
        <v>239</v>
      </c>
      <c r="Q107" s="2" t="s">
        <v>240</v>
      </c>
      <c r="R107" s="2" t="s">
        <v>380</v>
      </c>
      <c r="T107" s="2" t="s">
        <v>6993</v>
      </c>
      <c r="U107" s="2" t="s">
        <v>6994</v>
      </c>
      <c r="V107" s="2" t="s">
        <v>242</v>
      </c>
      <c r="W107" s="2" t="s">
        <v>265</v>
      </c>
      <c r="X107" s="2" t="s">
        <v>754</v>
      </c>
      <c r="Y107" s="2" t="s">
        <v>275</v>
      </c>
      <c r="Z107" s="2" t="s">
        <v>245</v>
      </c>
      <c r="AA107" s="2">
        <v>11</v>
      </c>
      <c r="AB107" s="2" t="s">
        <v>267</v>
      </c>
      <c r="AC107" s="2" t="s">
        <v>308</v>
      </c>
      <c r="AD107" s="2" t="s">
        <v>345</v>
      </c>
      <c r="AE107" s="2">
        <v>2021</v>
      </c>
      <c r="AF107" s="2" t="s">
        <v>277</v>
      </c>
      <c r="AG107" s="2" t="s">
        <v>6995</v>
      </c>
      <c r="AH107" s="2">
        <v>1</v>
      </c>
      <c r="BB107" s="2">
        <v>3</v>
      </c>
      <c r="BD107" s="2">
        <v>2</v>
      </c>
      <c r="BH107" s="2">
        <v>1</v>
      </c>
      <c r="BI107" s="2" t="s">
        <v>6996</v>
      </c>
      <c r="BQ107" s="2">
        <v>7</v>
      </c>
      <c r="BS107" s="2">
        <v>1</v>
      </c>
      <c r="BW107" s="2">
        <v>1</v>
      </c>
      <c r="BX107" s="2" t="s">
        <v>6997</v>
      </c>
      <c r="BY107" s="2" t="s">
        <v>293</v>
      </c>
      <c r="CA107" s="2">
        <v>1</v>
      </c>
      <c r="CB107" s="2" t="s">
        <v>254</v>
      </c>
      <c r="CC107" s="2">
        <v>0</v>
      </c>
      <c r="CD107" s="2" t="s">
        <v>249</v>
      </c>
      <c r="CE107" s="2">
        <v>1</v>
      </c>
      <c r="CF107" s="2" t="s">
        <v>6998</v>
      </c>
      <c r="CG107" s="2" t="s">
        <v>6999</v>
      </c>
      <c r="CH107" s="2" t="s">
        <v>7000</v>
      </c>
      <c r="CI107" s="2" t="s">
        <v>1430</v>
      </c>
      <c r="CJ107" s="2" t="s">
        <v>7001</v>
      </c>
      <c r="CK107" s="2" t="s">
        <v>7002</v>
      </c>
      <c r="CL107" s="2">
        <v>3</v>
      </c>
      <c r="CM107" s="2">
        <v>2</v>
      </c>
      <c r="CN107" s="2" t="s">
        <v>281</v>
      </c>
      <c r="CO107" s="2" t="s">
        <v>278</v>
      </c>
      <c r="CQ107" s="2" t="s">
        <v>6241</v>
      </c>
      <c r="DE107" s="2" t="s">
        <v>277</v>
      </c>
      <c r="DF107" s="2" t="s">
        <v>7003</v>
      </c>
      <c r="DG107" s="2" t="s">
        <v>257</v>
      </c>
      <c r="DV107" s="2" t="s">
        <v>7004</v>
      </c>
      <c r="DW107" s="2" t="s">
        <v>5111</v>
      </c>
      <c r="DY107" s="2" t="str">
        <f t="shared" si="6"/>
        <v>RHAIEM_Ahmed</v>
      </c>
      <c r="DZ107" s="2" t="str">
        <f>INDEX('Raw Data'!B:B,MATCH(Tunisia_ESPRIT!$DY107,'Raw Data'!$G:$G,0))</f>
        <v>ESPRIT Engineering</v>
      </c>
      <c r="EA107" s="2" t="str">
        <f>INDEX('Raw Data'!H:H,MATCH(Tunisia_ESPRIT!$DY107,'Raw Data'!$G:$G,0))</f>
        <v>Male</v>
      </c>
      <c r="EB107" s="2" t="str">
        <f>INDEX('Raw Data'!Q:Q,MATCH(Tunisia_ESPRIT!$DY107,'Raw Data'!$G:$G,0))</f>
        <v>ING</v>
      </c>
      <c r="EC107" s="57">
        <f>INDEX('Raw Data'!T:T,MATCH(Tunisia_ESPRIT!$DY107,'Raw Data'!$G:$G,0))/10^3</f>
        <v>30.5</v>
      </c>
      <c r="ED107" s="57">
        <f t="shared" si="7"/>
        <v>0.36065573770491804</v>
      </c>
      <c r="EE107" s="58">
        <f>IFERROR(EC107/(AA107*0.2),"")</f>
        <v>13.863636363636363</v>
      </c>
      <c r="EF107" s="59">
        <f t="shared" si="8"/>
        <v>0.66666666666666663</v>
      </c>
      <c r="EG107" s="59" t="str">
        <f t="shared" si="5"/>
        <v>50-75%</v>
      </c>
      <c r="EH107" s="2" t="s">
        <v>258</v>
      </c>
      <c r="EK107"/>
    </row>
    <row r="108" spans="1:141" x14ac:dyDescent="0.3">
      <c r="A108" s="3">
        <v>44351.52747685185</v>
      </c>
      <c r="B108" s="3">
        <v>44361.352314814816</v>
      </c>
      <c r="C108" s="2" t="s">
        <v>94</v>
      </c>
      <c r="D108" s="2" t="s">
        <v>7005</v>
      </c>
      <c r="E108" s="2">
        <v>100</v>
      </c>
      <c r="F108" s="2">
        <v>848865</v>
      </c>
      <c r="G108" s="2" t="b">
        <v>1</v>
      </c>
      <c r="H108" s="3">
        <v>44361.352326388886</v>
      </c>
      <c r="I108" s="2" t="s">
        <v>7006</v>
      </c>
      <c r="J108" s="2" t="s">
        <v>3404</v>
      </c>
      <c r="K108" s="2" t="s">
        <v>1405</v>
      </c>
      <c r="L108" s="2" t="s">
        <v>5444</v>
      </c>
      <c r="N108" s="2">
        <v>36.856201171875</v>
      </c>
      <c r="O108" s="2">
        <v>10.1905975341796</v>
      </c>
      <c r="P108" s="2" t="s">
        <v>239</v>
      </c>
      <c r="Q108" s="2" t="s">
        <v>250</v>
      </c>
      <c r="R108" s="2" t="s">
        <v>299</v>
      </c>
      <c r="BA108" s="2">
        <v>1</v>
      </c>
      <c r="BB108" s="2">
        <v>3</v>
      </c>
      <c r="BG108" s="2">
        <v>2</v>
      </c>
      <c r="BP108" s="2">
        <v>4</v>
      </c>
      <c r="BQ108" s="2">
        <v>3</v>
      </c>
      <c r="BV108" s="2">
        <v>4</v>
      </c>
      <c r="CA108" s="2">
        <v>3</v>
      </c>
      <c r="CB108" s="2" t="s">
        <v>248</v>
      </c>
      <c r="CC108" s="2">
        <v>8</v>
      </c>
      <c r="CD108" s="2" t="s">
        <v>249</v>
      </c>
      <c r="CE108" s="2">
        <v>2</v>
      </c>
      <c r="CF108" s="2" t="s">
        <v>7007</v>
      </c>
      <c r="CI108" s="2" t="s">
        <v>7008</v>
      </c>
      <c r="CJ108" s="2" t="s">
        <v>7009</v>
      </c>
      <c r="CK108" s="2" t="s">
        <v>7010</v>
      </c>
      <c r="CL108" s="2">
        <v>3</v>
      </c>
      <c r="CM108" s="2">
        <v>2</v>
      </c>
      <c r="CN108" s="2" t="s">
        <v>256</v>
      </c>
      <c r="CP108" s="2" t="s">
        <v>681</v>
      </c>
      <c r="CU108" s="2" t="s">
        <v>682</v>
      </c>
      <c r="CY108" s="2" t="s">
        <v>685</v>
      </c>
      <c r="DD108" s="2" t="s">
        <v>6229</v>
      </c>
      <c r="DG108" s="2" t="s">
        <v>261</v>
      </c>
      <c r="DH108" s="2" t="s">
        <v>673</v>
      </c>
      <c r="DI108" s="2" t="s">
        <v>1015</v>
      </c>
      <c r="DJ108" s="2" t="s">
        <v>298</v>
      </c>
      <c r="DR108" s="2" t="s">
        <v>5444</v>
      </c>
      <c r="DS108" s="2">
        <v>99455036</v>
      </c>
      <c r="DT108" s="2" t="s">
        <v>267</v>
      </c>
      <c r="DU108" s="2" t="s">
        <v>258</v>
      </c>
      <c r="DW108" s="2" t="s">
        <v>5444</v>
      </c>
      <c r="DY108" s="2" t="str">
        <f t="shared" si="6"/>
        <v>DHOUIB_Wael</v>
      </c>
      <c r="DZ108" s="2" t="str">
        <f>INDEX('Raw Data'!B:B,MATCH(Tunisia_ESPRIT!$DY108,'Raw Data'!$G:$G,0))</f>
        <v>ESPRIT Engineering</v>
      </c>
      <c r="EA108" s="2" t="str">
        <f>INDEX('Raw Data'!H:H,MATCH(Tunisia_ESPRIT!$DY108,'Raw Data'!$G:$G,0))</f>
        <v>Male</v>
      </c>
      <c r="EB108" s="2" t="str">
        <f>INDEX('Raw Data'!Q:Q,MATCH(Tunisia_ESPRIT!$DY108,'Raw Data'!$G:$G,0))</f>
        <v>ING</v>
      </c>
      <c r="EC108" s="57">
        <f>INDEX('Raw Data'!T:T,MATCH(Tunisia_ESPRIT!$DY108,'Raw Data'!$G:$G,0))/10^3</f>
        <v>30.5</v>
      </c>
      <c r="ED108" s="57">
        <f t="shared" si="7"/>
        <v>0</v>
      </c>
      <c r="EE108" s="57" t="str">
        <f>IFERROR(EC108/(AA108*Analysis!$F$286),"")</f>
        <v/>
      </c>
      <c r="EF108" s="59">
        <f t="shared" si="8"/>
        <v>0.66666666666666663</v>
      </c>
      <c r="EG108" s="59" t="str">
        <f t="shared" si="5"/>
        <v>50-75%</v>
      </c>
      <c r="EH108" s="2" t="s">
        <v>258</v>
      </c>
      <c r="EK108"/>
    </row>
    <row r="109" spans="1:141" x14ac:dyDescent="0.3">
      <c r="A109" s="3">
        <v>44361.390370370369</v>
      </c>
      <c r="B109" s="3">
        <v>44361.397615740738</v>
      </c>
      <c r="C109" s="2" t="s">
        <v>94</v>
      </c>
      <c r="D109" s="2" t="s">
        <v>7011</v>
      </c>
      <c r="E109" s="2">
        <v>100</v>
      </c>
      <c r="F109" s="2">
        <v>625</v>
      </c>
      <c r="G109" s="2" t="b">
        <v>1</v>
      </c>
      <c r="H109" s="3">
        <v>44361.397615740738</v>
      </c>
      <c r="I109" s="2" t="s">
        <v>7012</v>
      </c>
      <c r="J109" s="2" t="s">
        <v>436</v>
      </c>
      <c r="K109" s="2" t="s">
        <v>3349</v>
      </c>
      <c r="L109" s="2" t="s">
        <v>5779</v>
      </c>
      <c r="N109" s="2">
        <v>34.473907470703097</v>
      </c>
      <c r="O109" s="2">
        <v>9.4613037109375</v>
      </c>
      <c r="P109" s="2" t="s">
        <v>239</v>
      </c>
      <c r="Q109" s="2" t="s">
        <v>240</v>
      </c>
      <c r="R109" s="2" t="s">
        <v>286</v>
      </c>
      <c r="T109" s="2" t="s">
        <v>1003</v>
      </c>
      <c r="U109" s="2" t="s">
        <v>7013</v>
      </c>
      <c r="V109" s="2" t="s">
        <v>242</v>
      </c>
      <c r="W109" s="2" t="s">
        <v>265</v>
      </c>
      <c r="X109" s="2" t="s">
        <v>708</v>
      </c>
      <c r="Y109" s="2" t="s">
        <v>594</v>
      </c>
      <c r="Z109" s="2" t="s">
        <v>291</v>
      </c>
      <c r="AA109" s="2">
        <v>12</v>
      </c>
      <c r="AB109" s="2" t="s">
        <v>267</v>
      </c>
      <c r="AC109" s="2" t="s">
        <v>258</v>
      </c>
      <c r="AD109" s="2" t="s">
        <v>372</v>
      </c>
      <c r="AE109" s="2">
        <v>2021</v>
      </c>
      <c r="AF109" s="2" t="s">
        <v>316</v>
      </c>
      <c r="AH109" s="2">
        <v>3</v>
      </c>
      <c r="AJ109" s="2">
        <v>2</v>
      </c>
      <c r="AO109" s="2">
        <v>1</v>
      </c>
      <c r="AU109" s="2">
        <v>2</v>
      </c>
      <c r="AV109" s="2">
        <v>3</v>
      </c>
      <c r="BG109" s="2">
        <v>1</v>
      </c>
      <c r="BJ109" s="2">
        <v>5</v>
      </c>
      <c r="BK109" s="2">
        <v>4</v>
      </c>
      <c r="BV109" s="2">
        <v>7</v>
      </c>
      <c r="BY109" s="2" t="s">
        <v>247</v>
      </c>
      <c r="CA109" s="2">
        <v>4</v>
      </c>
      <c r="CB109" s="2" t="s">
        <v>254</v>
      </c>
      <c r="CC109" s="2">
        <v>3</v>
      </c>
      <c r="CD109" s="2" t="s">
        <v>249</v>
      </c>
      <c r="CE109" s="2">
        <v>4</v>
      </c>
      <c r="CF109" s="2" t="s">
        <v>7014</v>
      </c>
      <c r="CG109" s="2" t="s">
        <v>6186</v>
      </c>
      <c r="CH109" s="2" t="s">
        <v>7015</v>
      </c>
      <c r="CI109" s="2" t="s">
        <v>362</v>
      </c>
      <c r="CJ109" s="2" t="s">
        <v>7016</v>
      </c>
      <c r="CK109" s="2" t="s">
        <v>7017</v>
      </c>
      <c r="CL109" s="2">
        <v>3</v>
      </c>
      <c r="CM109" s="2">
        <v>1</v>
      </c>
      <c r="CN109" s="2" t="s">
        <v>281</v>
      </c>
      <c r="CO109" s="2" t="s">
        <v>278</v>
      </c>
      <c r="CP109" s="2" t="s">
        <v>681</v>
      </c>
      <c r="CR109" s="2" t="s">
        <v>6242</v>
      </c>
      <c r="CW109" s="2" t="s">
        <v>684</v>
      </c>
      <c r="CX109" s="2" t="s">
        <v>1015</v>
      </c>
      <c r="DA109" s="2" t="s">
        <v>6218</v>
      </c>
      <c r="DB109" s="2" t="s">
        <v>6209</v>
      </c>
      <c r="DC109" s="2" t="s">
        <v>508</v>
      </c>
      <c r="DG109" s="2" t="s">
        <v>261</v>
      </c>
      <c r="DI109" s="2" t="s">
        <v>1015</v>
      </c>
      <c r="DK109" s="2" t="s">
        <v>508</v>
      </c>
      <c r="DL109" s="2" t="s">
        <v>348</v>
      </c>
      <c r="DM109" s="2" t="s">
        <v>586</v>
      </c>
      <c r="DN109" s="2" t="s">
        <v>262</v>
      </c>
      <c r="DO109" s="2" t="s">
        <v>527</v>
      </c>
      <c r="DW109" s="2" t="s">
        <v>5779</v>
      </c>
      <c r="DY109" s="2" t="str">
        <f t="shared" si="6"/>
        <v>Emna_SOUISSI</v>
      </c>
      <c r="DZ109" s="2" t="str">
        <f>INDEX('Raw Data'!B:B,MATCH(Tunisia_ESPRIT!$DY109,'Raw Data'!$G:$G,0))</f>
        <v>ESB</v>
      </c>
      <c r="EA109" s="2" t="str">
        <f>INDEX('Raw Data'!H:H,MATCH(Tunisia_ESPRIT!$DY109,'Raw Data'!$G:$G,0))</f>
        <v>Female</v>
      </c>
      <c r="EB109" s="2" t="str">
        <f>INDEX('Raw Data'!Q:Q,MATCH(Tunisia_ESPRIT!$DY109,'Raw Data'!$G:$G,0))</f>
        <v>Master</v>
      </c>
      <c r="EC109" s="57">
        <f>INDEX('Raw Data'!T:T,MATCH(Tunisia_ESPRIT!$DY109,'Raw Data'!$G:$G,0))/10^3</f>
        <v>13.91</v>
      </c>
      <c r="ED109" s="57">
        <f t="shared" si="7"/>
        <v>0.86268871315600282</v>
      </c>
      <c r="EE109" s="57">
        <f>IFERROR(EC109/(AA109*Analysis!$F$286),"")</f>
        <v>1.1591666666666667</v>
      </c>
      <c r="EF109" s="59">
        <f t="shared" si="8"/>
        <v>0.33333333333333331</v>
      </c>
      <c r="EG109" s="59" t="str">
        <f t="shared" si="5"/>
        <v>25-50%</v>
      </c>
      <c r="EH109" s="2" t="s">
        <v>258</v>
      </c>
      <c r="EK109"/>
    </row>
    <row r="110" spans="1:141" x14ac:dyDescent="0.3">
      <c r="A110" s="3">
        <v>44361.399918981479</v>
      </c>
      <c r="B110" s="3">
        <v>44361.408692129633</v>
      </c>
      <c r="C110" s="2" t="s">
        <v>94</v>
      </c>
      <c r="D110" s="2" t="s">
        <v>7018</v>
      </c>
      <c r="E110" s="2">
        <v>100</v>
      </c>
      <c r="F110" s="2">
        <v>757</v>
      </c>
      <c r="G110" s="2" t="b">
        <v>1</v>
      </c>
      <c r="H110" s="3">
        <v>44361.408715277779</v>
      </c>
      <c r="I110" s="2" t="s">
        <v>7019</v>
      </c>
      <c r="J110" s="2" t="s">
        <v>3227</v>
      </c>
      <c r="K110" s="2" t="s">
        <v>3942</v>
      </c>
      <c r="L110" s="2" t="s">
        <v>5223</v>
      </c>
      <c r="N110" s="2">
        <v>34.473907470703097</v>
      </c>
      <c r="O110" s="2">
        <v>9.4613037109375</v>
      </c>
      <c r="P110" s="2" t="s">
        <v>239</v>
      </c>
      <c r="Q110" s="2" t="s">
        <v>240</v>
      </c>
      <c r="R110" s="2" t="s">
        <v>286</v>
      </c>
      <c r="T110" s="2" t="s">
        <v>7020</v>
      </c>
      <c r="U110" s="2" t="s">
        <v>7021</v>
      </c>
      <c r="V110" s="2" t="s">
        <v>288</v>
      </c>
      <c r="W110" s="2" t="s">
        <v>243</v>
      </c>
      <c r="X110" s="2" t="s">
        <v>626</v>
      </c>
      <c r="Y110" s="2" t="s">
        <v>764</v>
      </c>
      <c r="Z110" s="2" t="s">
        <v>245</v>
      </c>
      <c r="AA110" s="2">
        <v>18</v>
      </c>
      <c r="AB110" s="2" t="s">
        <v>267</v>
      </c>
      <c r="AC110" s="2" t="s">
        <v>283</v>
      </c>
      <c r="AD110" s="2" t="s">
        <v>424</v>
      </c>
      <c r="AE110" s="2">
        <v>2021</v>
      </c>
      <c r="AF110" s="2" t="s">
        <v>406</v>
      </c>
      <c r="AH110" s="2" t="s">
        <v>284</v>
      </c>
      <c r="AI110" s="2">
        <v>1</v>
      </c>
      <c r="AK110" s="2">
        <v>3</v>
      </c>
      <c r="AO110" s="2">
        <v>2</v>
      </c>
      <c r="AV110" s="2">
        <v>2</v>
      </c>
      <c r="BA110" s="2">
        <v>3</v>
      </c>
      <c r="BG110" s="2">
        <v>1</v>
      </c>
      <c r="BK110" s="2">
        <v>6</v>
      </c>
      <c r="BP110" s="2">
        <v>5</v>
      </c>
      <c r="BV110" s="2">
        <v>5</v>
      </c>
      <c r="BY110" s="2" t="s">
        <v>270</v>
      </c>
      <c r="CA110" s="2">
        <v>6</v>
      </c>
      <c r="CB110" s="2" t="s">
        <v>252</v>
      </c>
      <c r="CC110" s="2">
        <v>9</v>
      </c>
      <c r="CD110" s="2" t="s">
        <v>249</v>
      </c>
      <c r="CE110" s="2">
        <v>6</v>
      </c>
      <c r="CF110" s="2" t="s">
        <v>7022</v>
      </c>
      <c r="CG110" s="2" t="s">
        <v>7023</v>
      </c>
      <c r="CI110" s="2" t="s">
        <v>7024</v>
      </c>
      <c r="CL110" s="2">
        <v>4</v>
      </c>
      <c r="CM110" s="2">
        <v>2</v>
      </c>
      <c r="CN110" s="2" t="s">
        <v>281</v>
      </c>
      <c r="CO110" s="2" t="s">
        <v>261</v>
      </c>
      <c r="CV110" s="2" t="s">
        <v>683</v>
      </c>
      <c r="CW110" s="2" t="s">
        <v>684</v>
      </c>
      <c r="DB110" s="2" t="s">
        <v>6209</v>
      </c>
      <c r="DD110" s="2" t="s">
        <v>6229</v>
      </c>
      <c r="DG110" s="2" t="s">
        <v>261</v>
      </c>
      <c r="DJ110" s="2" t="s">
        <v>298</v>
      </c>
      <c r="DK110" s="2" t="s">
        <v>508</v>
      </c>
      <c r="DL110" s="2" t="s">
        <v>348</v>
      </c>
      <c r="DM110" s="2" t="s">
        <v>586</v>
      </c>
      <c r="DW110" s="2" t="s">
        <v>5223</v>
      </c>
      <c r="DY110" s="2" t="str">
        <f t="shared" si="6"/>
        <v>JEBARI_Mayssa</v>
      </c>
      <c r="DZ110" s="2" t="str">
        <f>INDEX('Raw Data'!B:B,MATCH(Tunisia_ESPRIT!$DY110,'Raw Data'!$G:$G,0))</f>
        <v>ESPRIT Engineering</v>
      </c>
      <c r="EA110" s="2" t="str">
        <f>INDEX('Raw Data'!H:H,MATCH(Tunisia_ESPRIT!$DY110,'Raw Data'!$G:$G,0))</f>
        <v>Female</v>
      </c>
      <c r="EB110" s="2" t="str">
        <f>INDEX('Raw Data'!Q:Q,MATCH(Tunisia_ESPRIT!$DY110,'Raw Data'!$G:$G,0))</f>
        <v>ING</v>
      </c>
      <c r="EC110" s="57">
        <f>INDEX('Raw Data'!T:T,MATCH(Tunisia_ESPRIT!$DY110,'Raw Data'!$G:$G,0))/10^3</f>
        <v>30.5</v>
      </c>
      <c r="ED110" s="57">
        <f t="shared" si="7"/>
        <v>0.5901639344262295</v>
      </c>
      <c r="EE110" s="57">
        <f>IFERROR(EC110/(AA110*Analysis!$F$286),"")</f>
        <v>1.6944444444444444</v>
      </c>
      <c r="EF110" s="59">
        <f t="shared" si="8"/>
        <v>0.5</v>
      </c>
      <c r="EG110" s="59" t="str">
        <f t="shared" si="5"/>
        <v>50-75%</v>
      </c>
      <c r="EH110" s="2" t="s">
        <v>258</v>
      </c>
      <c r="EK110"/>
    </row>
    <row r="111" spans="1:141" x14ac:dyDescent="0.3">
      <c r="A111" s="3">
        <v>44361.40729166667</v>
      </c>
      <c r="B111" s="3">
        <v>44361.450868055559</v>
      </c>
      <c r="C111" s="2" t="s">
        <v>94</v>
      </c>
      <c r="D111" s="2" t="s">
        <v>7025</v>
      </c>
      <c r="E111" s="2">
        <v>100</v>
      </c>
      <c r="F111" s="2">
        <v>3765</v>
      </c>
      <c r="G111" s="2" t="b">
        <v>1</v>
      </c>
      <c r="H111" s="3">
        <v>44361.450891203705</v>
      </c>
      <c r="I111" s="2" t="s">
        <v>7026</v>
      </c>
      <c r="J111" s="2" t="s">
        <v>7027</v>
      </c>
      <c r="K111" s="2" t="s">
        <v>7028</v>
      </c>
      <c r="L111" s="2" t="s">
        <v>7029</v>
      </c>
      <c r="N111" s="2">
        <v>36.752304077148402</v>
      </c>
      <c r="O111" s="2">
        <v>10.2572021484375</v>
      </c>
      <c r="P111" s="2" t="s">
        <v>239</v>
      </c>
      <c r="Q111" s="2" t="s">
        <v>240</v>
      </c>
      <c r="R111" s="2" t="s">
        <v>380</v>
      </c>
      <c r="T111" s="2" t="s">
        <v>7030</v>
      </c>
      <c r="U111" s="2" t="s">
        <v>7031</v>
      </c>
      <c r="V111" s="135">
        <v>18537</v>
      </c>
      <c r="W111" s="2" t="s">
        <v>243</v>
      </c>
      <c r="X111" s="2" t="s">
        <v>713</v>
      </c>
      <c r="Y111" s="2" t="s">
        <v>313</v>
      </c>
      <c r="Z111" s="2" t="s">
        <v>365</v>
      </c>
      <c r="AA111" s="2" t="s">
        <v>1444</v>
      </c>
      <c r="AB111" s="2" t="s">
        <v>976</v>
      </c>
      <c r="AC111" s="2" t="s">
        <v>976</v>
      </c>
      <c r="AD111" s="2" t="s">
        <v>315</v>
      </c>
      <c r="AE111" s="2">
        <v>2020</v>
      </c>
      <c r="AF111" s="2" t="s">
        <v>269</v>
      </c>
      <c r="AH111" s="2">
        <v>2</v>
      </c>
      <c r="AP111" s="2">
        <v>2</v>
      </c>
      <c r="AR111" s="2">
        <v>3</v>
      </c>
      <c r="AS111" s="2">
        <v>1</v>
      </c>
      <c r="AT111" s="2" t="s">
        <v>7032</v>
      </c>
      <c r="AV111" s="2">
        <v>1</v>
      </c>
      <c r="AW111" s="2">
        <v>3</v>
      </c>
      <c r="BG111" s="2">
        <v>2</v>
      </c>
      <c r="BK111" s="2">
        <v>2</v>
      </c>
      <c r="BL111" s="2">
        <v>4</v>
      </c>
      <c r="BV111" s="2">
        <v>5</v>
      </c>
      <c r="BY111" s="2" t="s">
        <v>247</v>
      </c>
      <c r="BZ111" s="2" t="s">
        <v>256</v>
      </c>
      <c r="CA111" s="2">
        <v>5</v>
      </c>
      <c r="CB111" s="2" t="s">
        <v>248</v>
      </c>
      <c r="CC111" s="2">
        <v>7</v>
      </c>
      <c r="CD111" s="2" t="s">
        <v>296</v>
      </c>
      <c r="CE111" s="2">
        <v>5</v>
      </c>
      <c r="CF111" s="2" t="s">
        <v>505</v>
      </c>
      <c r="CG111" s="2" t="s">
        <v>505</v>
      </c>
      <c r="CH111" s="2" t="s">
        <v>505</v>
      </c>
      <c r="CI111" s="2" t="s">
        <v>505</v>
      </c>
      <c r="CJ111" s="2" t="s">
        <v>6751</v>
      </c>
      <c r="CK111" s="2" t="s">
        <v>505</v>
      </c>
      <c r="CL111" s="2">
        <v>2</v>
      </c>
      <c r="CM111" s="2">
        <v>1</v>
      </c>
      <c r="CN111" s="2" t="s">
        <v>256</v>
      </c>
      <c r="CO111" s="2" t="s">
        <v>278</v>
      </c>
      <c r="CP111" s="2" t="s">
        <v>681</v>
      </c>
      <c r="CQ111" s="2" t="s">
        <v>6241</v>
      </c>
      <c r="CT111" s="2" t="s">
        <v>6283</v>
      </c>
      <c r="CU111" s="2" t="s">
        <v>682</v>
      </c>
      <c r="CV111" s="2" t="s">
        <v>683</v>
      </c>
      <c r="CW111" s="2" t="s">
        <v>684</v>
      </c>
      <c r="CX111" s="2" t="s">
        <v>1015</v>
      </c>
      <c r="DA111" s="2" t="s">
        <v>6218</v>
      </c>
      <c r="DB111" s="2" t="s">
        <v>6209</v>
      </c>
      <c r="DC111" s="2" t="s">
        <v>508</v>
      </c>
      <c r="DD111" s="2" t="s">
        <v>6229</v>
      </c>
      <c r="DG111" s="2" t="s">
        <v>257</v>
      </c>
      <c r="DW111" s="2" t="s">
        <v>7029</v>
      </c>
      <c r="DY111" s="2" t="str">
        <f t="shared" si="6"/>
        <v>Chiraze_AJROUDI</v>
      </c>
      <c r="DZ111" s="2" t="str">
        <f>INDEX('Raw Data'!B:B,MATCH(Tunisia_ESPRIT!$DY111,'Raw Data'!$G:$G,0))</f>
        <v>ESB</v>
      </c>
      <c r="EA111" s="2" t="str">
        <f>INDEX('Raw Data'!H:H,MATCH(Tunisia_ESPRIT!$DY111,'Raw Data'!$G:$G,0))</f>
        <v>Female</v>
      </c>
      <c r="EB111" s="2" t="str">
        <f>INDEX('Raw Data'!Q:Q,MATCH(Tunisia_ESPRIT!$DY111,'Raw Data'!$G:$G,0))</f>
        <v>Master</v>
      </c>
      <c r="EC111" s="57">
        <f>INDEX('Raw Data'!T:T,MATCH(Tunisia_ESPRIT!$DY111,'Raw Data'!$G:$G,0))/10^3</f>
        <v>13.91</v>
      </c>
      <c r="ED111" s="57" t="str">
        <f t="shared" si="7"/>
        <v/>
      </c>
      <c r="EE111" s="58" t="str">
        <f>IFERROR(EC111/(AA111*0.2),"")</f>
        <v/>
      </c>
      <c r="EF111" s="59">
        <f t="shared" si="8"/>
        <v>0.5</v>
      </c>
      <c r="EG111" s="59" t="str">
        <f t="shared" si="5"/>
        <v>50-75%</v>
      </c>
      <c r="EH111" s="2" t="s">
        <v>258</v>
      </c>
      <c r="EK111"/>
    </row>
    <row r="112" spans="1:141" x14ac:dyDescent="0.3">
      <c r="A112" s="3">
        <v>44361.534108796295</v>
      </c>
      <c r="B112" s="3">
        <v>44361.542303240742</v>
      </c>
      <c r="C112" s="2" t="s">
        <v>94</v>
      </c>
      <c r="D112" s="2" t="s">
        <v>7033</v>
      </c>
      <c r="E112" s="2">
        <v>100</v>
      </c>
      <c r="F112" s="2">
        <v>707</v>
      </c>
      <c r="G112" s="2" t="b">
        <v>1</v>
      </c>
      <c r="H112" s="3">
        <v>44361.542314814818</v>
      </c>
      <c r="I112" s="2" t="s">
        <v>7034</v>
      </c>
      <c r="J112" s="2" t="s">
        <v>4265</v>
      </c>
      <c r="K112" s="2" t="s">
        <v>317</v>
      </c>
      <c r="L112" s="2" t="s">
        <v>5659</v>
      </c>
      <c r="N112" s="2">
        <v>48.6846923828125</v>
      </c>
      <c r="O112" s="2">
        <v>2.41510009765625</v>
      </c>
      <c r="P112" s="2" t="s">
        <v>239</v>
      </c>
      <c r="Q112" s="2" t="s">
        <v>250</v>
      </c>
      <c r="R112" s="2" t="s">
        <v>286</v>
      </c>
      <c r="T112" s="2" t="s">
        <v>7035</v>
      </c>
      <c r="U112" s="2" t="s">
        <v>7036</v>
      </c>
      <c r="V112" s="2" t="s">
        <v>430</v>
      </c>
      <c r="W112" s="2" t="s">
        <v>243</v>
      </c>
      <c r="X112" s="2" t="s">
        <v>1509</v>
      </c>
      <c r="Y112" s="2" t="s">
        <v>521</v>
      </c>
      <c r="Z112" s="2" t="s">
        <v>328</v>
      </c>
      <c r="AB112" s="2" t="s">
        <v>384</v>
      </c>
      <c r="AC112" s="2" t="s">
        <v>384</v>
      </c>
      <c r="AD112" s="2" t="s">
        <v>292</v>
      </c>
      <c r="AE112" s="2">
        <v>2020</v>
      </c>
      <c r="AF112" s="2" t="s">
        <v>269</v>
      </c>
      <c r="AH112" s="2">
        <v>3</v>
      </c>
      <c r="AJ112" s="2">
        <v>2</v>
      </c>
      <c r="AL112" s="2">
        <v>3</v>
      </c>
      <c r="AP112" s="2">
        <v>1</v>
      </c>
      <c r="AV112" s="2">
        <v>3</v>
      </c>
      <c r="BF112" s="2">
        <v>2</v>
      </c>
      <c r="BG112" s="2">
        <v>1</v>
      </c>
      <c r="BK112" s="2">
        <v>6</v>
      </c>
      <c r="BU112" s="2">
        <v>6</v>
      </c>
      <c r="BV112" s="2">
        <v>6</v>
      </c>
      <c r="BY112" s="2" t="s">
        <v>270</v>
      </c>
      <c r="CA112" s="2">
        <v>6</v>
      </c>
      <c r="CB112" s="2" t="s">
        <v>252</v>
      </c>
      <c r="CC112" s="2">
        <v>10</v>
      </c>
      <c r="CD112" s="2" t="s">
        <v>279</v>
      </c>
      <c r="CE112" s="2">
        <v>7</v>
      </c>
      <c r="CF112" s="2" t="s">
        <v>7037</v>
      </c>
      <c r="CG112" s="2" t="s">
        <v>6199</v>
      </c>
      <c r="CI112" s="2" t="s">
        <v>7038</v>
      </c>
      <c r="CL112" s="2">
        <v>1</v>
      </c>
      <c r="CM112" s="2">
        <v>1</v>
      </c>
      <c r="CN112" s="2" t="s">
        <v>260</v>
      </c>
      <c r="CO112" s="2" t="s">
        <v>278</v>
      </c>
      <c r="CZ112" s="2" t="s">
        <v>6217</v>
      </c>
      <c r="DG112" s="2" t="s">
        <v>261</v>
      </c>
      <c r="DK112" s="2" t="s">
        <v>508</v>
      </c>
      <c r="DL112" s="2" t="s">
        <v>348</v>
      </c>
      <c r="DM112" s="2" t="s">
        <v>586</v>
      </c>
      <c r="DW112" s="2" t="s">
        <v>5659</v>
      </c>
      <c r="DY112" s="2" t="str">
        <f t="shared" si="6"/>
        <v>BEN SALAH_Bady</v>
      </c>
      <c r="DZ112" s="2" t="str">
        <f>INDEX('Raw Data'!B:B,MATCH(Tunisia_ESPRIT!$DY112,'Raw Data'!$G:$G,0))</f>
        <v>ESPRIT Engineering</v>
      </c>
      <c r="EA112" s="2" t="str">
        <f>INDEX('Raw Data'!H:H,MATCH(Tunisia_ESPRIT!$DY112,'Raw Data'!$G:$G,0))</f>
        <v>Male</v>
      </c>
      <c r="EB112" s="2" t="str">
        <f>INDEX('Raw Data'!Q:Q,MATCH(Tunisia_ESPRIT!$DY112,'Raw Data'!$G:$G,0))</f>
        <v>ING</v>
      </c>
      <c r="EC112" s="57">
        <f>INDEX('Raw Data'!T:T,MATCH(Tunisia_ESPRIT!$DY112,'Raw Data'!$G:$G,0))/10^3</f>
        <v>30.5</v>
      </c>
      <c r="ED112" s="57">
        <f t="shared" si="7"/>
        <v>0</v>
      </c>
      <c r="EE112" s="58" t="str">
        <f>IFERROR(EC112/(AA112*0.2),"")</f>
        <v/>
      </c>
      <c r="EF112" s="59">
        <f t="shared" si="8"/>
        <v>1</v>
      </c>
      <c r="EG112" s="59" t="str">
        <f t="shared" si="5"/>
        <v>75-100%</v>
      </c>
      <c r="EH112" s="2" t="s">
        <v>258</v>
      </c>
      <c r="EK112"/>
    </row>
    <row r="113" spans="1:141" x14ac:dyDescent="0.3">
      <c r="A113" s="3">
        <v>44361.565138888887</v>
      </c>
      <c r="B113" s="3">
        <v>44361.588506944441</v>
      </c>
      <c r="C113" s="2" t="s">
        <v>94</v>
      </c>
      <c r="D113" s="2" t="s">
        <v>7039</v>
      </c>
      <c r="E113" s="2">
        <v>100</v>
      </c>
      <c r="F113" s="2">
        <v>2019</v>
      </c>
      <c r="G113" s="2" t="b">
        <v>1</v>
      </c>
      <c r="H113" s="3">
        <v>44361.588530092595</v>
      </c>
      <c r="I113" s="2" t="s">
        <v>7040</v>
      </c>
      <c r="J113" s="2" t="s">
        <v>3954</v>
      </c>
      <c r="K113" s="2" t="s">
        <v>1314</v>
      </c>
      <c r="L113" s="2" t="s">
        <v>5236</v>
      </c>
      <c r="N113" s="2">
        <v>34.473907470703097</v>
      </c>
      <c r="O113" s="2">
        <v>9.4613037109375</v>
      </c>
      <c r="P113" s="2" t="s">
        <v>239</v>
      </c>
      <c r="Q113" s="2" t="s">
        <v>240</v>
      </c>
      <c r="R113" s="2" t="s">
        <v>286</v>
      </c>
      <c r="T113" s="2" t="s">
        <v>7041</v>
      </c>
      <c r="U113" s="2" t="s">
        <v>7042</v>
      </c>
      <c r="V113" s="2" t="s">
        <v>288</v>
      </c>
      <c r="W113" s="2" t="s">
        <v>243</v>
      </c>
      <c r="X113" s="2" t="s">
        <v>323</v>
      </c>
      <c r="Y113" s="2" t="s">
        <v>244</v>
      </c>
      <c r="Z113" s="2" t="s">
        <v>245</v>
      </c>
      <c r="AA113" s="2">
        <v>18</v>
      </c>
      <c r="AB113" s="2" t="s">
        <v>267</v>
      </c>
      <c r="AC113" s="2" t="s">
        <v>283</v>
      </c>
      <c r="AD113" s="2" t="s">
        <v>1122</v>
      </c>
      <c r="AE113" s="2">
        <v>2021</v>
      </c>
      <c r="AF113" s="2" t="s">
        <v>1433</v>
      </c>
      <c r="AH113" s="2">
        <v>2</v>
      </c>
      <c r="AI113" s="2">
        <v>2</v>
      </c>
      <c r="AK113" s="2">
        <v>1</v>
      </c>
      <c r="AN113" s="2">
        <v>3</v>
      </c>
      <c r="AV113" s="2">
        <v>2</v>
      </c>
      <c r="BC113" s="2">
        <v>3</v>
      </c>
      <c r="BG113" s="2">
        <v>1</v>
      </c>
      <c r="BK113" s="2">
        <v>6</v>
      </c>
      <c r="BR113" s="2">
        <v>5</v>
      </c>
      <c r="BV113" s="2">
        <v>6</v>
      </c>
      <c r="BY113" s="2" t="s">
        <v>270</v>
      </c>
      <c r="CA113" s="2">
        <v>5</v>
      </c>
      <c r="CB113" s="2" t="s">
        <v>252</v>
      </c>
      <c r="CC113" s="2">
        <v>9</v>
      </c>
      <c r="CD113" s="2" t="s">
        <v>296</v>
      </c>
      <c r="CE113" s="2">
        <v>4</v>
      </c>
      <c r="CF113" s="2" t="s">
        <v>7043</v>
      </c>
      <c r="CG113" s="2" t="s">
        <v>7044</v>
      </c>
      <c r="CI113" s="2" t="s">
        <v>7045</v>
      </c>
      <c r="CL113" s="2">
        <v>3</v>
      </c>
      <c r="CM113" s="2">
        <v>2</v>
      </c>
      <c r="CN113" s="2" t="s">
        <v>256</v>
      </c>
      <c r="CO113" s="2" t="s">
        <v>278</v>
      </c>
      <c r="CP113" s="2" t="s">
        <v>681</v>
      </c>
      <c r="CT113" s="2" t="s">
        <v>6283</v>
      </c>
      <c r="CU113" s="2" t="s">
        <v>682</v>
      </c>
      <c r="CV113" s="2" t="s">
        <v>683</v>
      </c>
      <c r="CW113" s="2" t="s">
        <v>684</v>
      </c>
      <c r="CX113" s="2" t="s">
        <v>1015</v>
      </c>
      <c r="DA113" s="2" t="s">
        <v>6218</v>
      </c>
      <c r="DD113" s="2" t="s">
        <v>6229</v>
      </c>
      <c r="DG113" s="2" t="s">
        <v>261</v>
      </c>
      <c r="DI113" s="2" t="s">
        <v>1015</v>
      </c>
      <c r="DK113" s="2" t="s">
        <v>508</v>
      </c>
      <c r="DL113" s="2" t="s">
        <v>348</v>
      </c>
      <c r="DO113" s="2" t="s">
        <v>527</v>
      </c>
      <c r="DW113" s="2" t="s">
        <v>5236</v>
      </c>
      <c r="DY113" s="2" t="str">
        <f t="shared" si="6"/>
        <v>HARIZI_Amani</v>
      </c>
      <c r="DZ113" s="2" t="str">
        <f>INDEX('Raw Data'!B:B,MATCH(Tunisia_ESPRIT!$DY113,'Raw Data'!$G:$G,0))</f>
        <v>ESPRIT Engineering</v>
      </c>
      <c r="EA113" s="2" t="str">
        <f>INDEX('Raw Data'!H:H,MATCH(Tunisia_ESPRIT!$DY113,'Raw Data'!$G:$G,0))</f>
        <v>Female</v>
      </c>
      <c r="EB113" s="2" t="str">
        <f>INDEX('Raw Data'!Q:Q,MATCH(Tunisia_ESPRIT!$DY113,'Raw Data'!$G:$G,0))</f>
        <v>ING</v>
      </c>
      <c r="EC113" s="57">
        <f>INDEX('Raw Data'!T:T,MATCH(Tunisia_ESPRIT!$DY113,'Raw Data'!$G:$G,0))/10^3</f>
        <v>30.5</v>
      </c>
      <c r="ED113" s="57">
        <f t="shared" si="7"/>
        <v>0.5901639344262295</v>
      </c>
      <c r="EE113" s="58">
        <f>IFERROR(EC113/(AA113*0.2),"")</f>
        <v>8.4722222222222214</v>
      </c>
      <c r="EF113" s="59">
        <f t="shared" si="8"/>
        <v>0.66666666666666663</v>
      </c>
      <c r="EG113" s="59" t="str">
        <f t="shared" si="5"/>
        <v>50-75%</v>
      </c>
      <c r="EH113" s="2" t="s">
        <v>258</v>
      </c>
      <c r="EK113"/>
    </row>
    <row r="114" spans="1:141" x14ac:dyDescent="0.3">
      <c r="A114" s="3">
        <v>44361.583009259259</v>
      </c>
      <c r="B114" s="3">
        <v>44361.589189814818</v>
      </c>
      <c r="C114" s="2" t="s">
        <v>94</v>
      </c>
      <c r="D114" s="2" t="s">
        <v>7046</v>
      </c>
      <c r="E114" s="2">
        <v>100</v>
      </c>
      <c r="F114" s="2">
        <v>533</v>
      </c>
      <c r="G114" s="2" t="b">
        <v>1</v>
      </c>
      <c r="H114" s="3">
        <v>44361.589201388888</v>
      </c>
      <c r="I114" s="2" t="s">
        <v>7047</v>
      </c>
      <c r="J114" s="2" t="s">
        <v>3701</v>
      </c>
      <c r="K114" s="2" t="s">
        <v>915</v>
      </c>
      <c r="L114" s="2" t="s">
        <v>4922</v>
      </c>
      <c r="N114" s="2">
        <v>35.825103759765597</v>
      </c>
      <c r="O114" s="2">
        <v>10.6446075439453</v>
      </c>
      <c r="P114" s="2" t="s">
        <v>239</v>
      </c>
      <c r="Q114" s="2" t="s">
        <v>240</v>
      </c>
      <c r="R114" s="2" t="s">
        <v>251</v>
      </c>
      <c r="AZ114" s="2">
        <v>2</v>
      </c>
      <c r="BB114" s="2">
        <v>3</v>
      </c>
      <c r="BG114" s="2">
        <v>1</v>
      </c>
      <c r="BO114" s="2">
        <v>3</v>
      </c>
      <c r="BQ114" s="2">
        <v>5</v>
      </c>
      <c r="BV114" s="2">
        <v>6</v>
      </c>
      <c r="CA114" s="2">
        <v>4</v>
      </c>
      <c r="CB114" s="2" t="s">
        <v>254</v>
      </c>
      <c r="CC114" s="2">
        <v>5</v>
      </c>
      <c r="CD114" s="2" t="s">
        <v>296</v>
      </c>
      <c r="CE114" s="2">
        <v>2</v>
      </c>
      <c r="CF114" s="2" t="s">
        <v>7048</v>
      </c>
      <c r="CI114" s="2" t="s">
        <v>1510</v>
      </c>
      <c r="CL114" s="2">
        <v>3</v>
      </c>
      <c r="CM114" s="2">
        <v>3</v>
      </c>
      <c r="CN114" s="2" t="s">
        <v>281</v>
      </c>
      <c r="CP114" s="2" t="s">
        <v>681</v>
      </c>
      <c r="CQ114" s="2" t="s">
        <v>6241</v>
      </c>
      <c r="CU114" s="2" t="s">
        <v>682</v>
      </c>
      <c r="CV114" s="2" t="s">
        <v>683</v>
      </c>
      <c r="CW114" s="2" t="s">
        <v>684</v>
      </c>
      <c r="DB114" s="2" t="s">
        <v>6209</v>
      </c>
      <c r="DC114" s="2" t="s">
        <v>508</v>
      </c>
      <c r="DD114" s="2" t="s">
        <v>6229</v>
      </c>
      <c r="DG114" s="2" t="s">
        <v>261</v>
      </c>
      <c r="DH114" s="2" t="s">
        <v>673</v>
      </c>
      <c r="DI114" s="2" t="s">
        <v>1015</v>
      </c>
      <c r="DJ114" s="2" t="s">
        <v>298</v>
      </c>
      <c r="DR114" s="2" t="s">
        <v>4922</v>
      </c>
      <c r="DW114" s="2" t="s">
        <v>4922</v>
      </c>
      <c r="DY114" s="2" t="str">
        <f t="shared" si="6"/>
        <v>MESSAI_Cyrine</v>
      </c>
      <c r="DZ114" s="2" t="str">
        <f>INDEX('Raw Data'!B:B,MATCH(Tunisia_ESPRIT!$DY114,'Raw Data'!$G:$G,0))</f>
        <v>ESPRIT Engineering</v>
      </c>
      <c r="EA114" s="2" t="str">
        <f>INDEX('Raw Data'!H:H,MATCH(Tunisia_ESPRIT!$DY114,'Raw Data'!$G:$G,0))</f>
        <v>Female</v>
      </c>
      <c r="EB114" s="2" t="str">
        <f>INDEX('Raw Data'!Q:Q,MATCH(Tunisia_ESPRIT!$DY114,'Raw Data'!$G:$G,0))</f>
        <v>ING</v>
      </c>
      <c r="EC114" s="57">
        <f>INDEX('Raw Data'!T:T,MATCH(Tunisia_ESPRIT!$DY114,'Raw Data'!$G:$G,0))/10^3</f>
        <v>30.5</v>
      </c>
      <c r="ED114" s="57">
        <f t="shared" si="7"/>
        <v>0</v>
      </c>
      <c r="EE114" s="57" t="str">
        <f>IFERROR(EC114/(AA114*Analysis!$F$286),"")</f>
        <v/>
      </c>
      <c r="EF114" s="59">
        <f t="shared" si="8"/>
        <v>1</v>
      </c>
      <c r="EG114" s="59" t="str">
        <f t="shared" si="5"/>
        <v>75-100%</v>
      </c>
      <c r="EH114" s="2" t="s">
        <v>258</v>
      </c>
      <c r="EK114"/>
    </row>
    <row r="115" spans="1:141" x14ac:dyDescent="0.3">
      <c r="A115" s="3">
        <v>44362.156701388885</v>
      </c>
      <c r="B115" s="3">
        <v>44362.160914351851</v>
      </c>
      <c r="C115" s="2" t="s">
        <v>94</v>
      </c>
      <c r="D115" s="2" t="s">
        <v>7049</v>
      </c>
      <c r="E115" s="2">
        <v>100</v>
      </c>
      <c r="F115" s="2">
        <v>363</v>
      </c>
      <c r="G115" s="2" t="b">
        <v>1</v>
      </c>
      <c r="H115" s="3">
        <v>44362.160937499997</v>
      </c>
      <c r="I115" s="2" t="s">
        <v>7050</v>
      </c>
      <c r="J115" s="2" t="s">
        <v>3276</v>
      </c>
      <c r="K115" s="2" t="s">
        <v>401</v>
      </c>
      <c r="L115" s="2" t="s">
        <v>4543</v>
      </c>
      <c r="N115" s="2">
        <v>36.856201171875</v>
      </c>
      <c r="O115" s="2">
        <v>10.1905975341796</v>
      </c>
      <c r="P115" s="2" t="s">
        <v>239</v>
      </c>
      <c r="Q115" s="2" t="s">
        <v>240</v>
      </c>
      <c r="R115" s="2" t="s">
        <v>286</v>
      </c>
      <c r="T115" s="2" t="s">
        <v>7051</v>
      </c>
      <c r="U115" s="2" t="s">
        <v>7052</v>
      </c>
      <c r="V115" s="2" t="s">
        <v>242</v>
      </c>
      <c r="W115" s="2" t="s">
        <v>265</v>
      </c>
      <c r="X115" s="2" t="s">
        <v>1509</v>
      </c>
      <c r="Y115" s="2" t="s">
        <v>244</v>
      </c>
      <c r="Z115" s="2" t="s">
        <v>365</v>
      </c>
      <c r="AB115" s="2" t="s">
        <v>384</v>
      </c>
      <c r="AC115" s="2" t="s">
        <v>384</v>
      </c>
      <c r="AD115" s="2" t="s">
        <v>246</v>
      </c>
      <c r="AE115" s="2">
        <v>2021</v>
      </c>
      <c r="AF115" s="2" t="s">
        <v>1433</v>
      </c>
      <c r="AH115" s="2">
        <v>2</v>
      </c>
      <c r="AI115" s="2">
        <v>1</v>
      </c>
      <c r="AL115" s="2">
        <v>3</v>
      </c>
      <c r="AO115" s="2">
        <v>2</v>
      </c>
      <c r="AZ115" s="2">
        <v>3</v>
      </c>
      <c r="BD115" s="2">
        <v>2</v>
      </c>
      <c r="BG115" s="2">
        <v>1</v>
      </c>
      <c r="BO115" s="2">
        <v>5</v>
      </c>
      <c r="BS115" s="2">
        <v>3</v>
      </c>
      <c r="BV115" s="2">
        <v>6</v>
      </c>
      <c r="BY115" s="2" t="s">
        <v>270</v>
      </c>
      <c r="CA115" s="2">
        <v>3</v>
      </c>
      <c r="CB115" s="2" t="s">
        <v>248</v>
      </c>
      <c r="CC115" s="2">
        <v>7</v>
      </c>
      <c r="CD115" s="2" t="s">
        <v>279</v>
      </c>
      <c r="CE115" s="2">
        <v>5</v>
      </c>
      <c r="CF115" s="2" t="s">
        <v>7053</v>
      </c>
      <c r="CI115" s="2" t="s">
        <v>1088</v>
      </c>
      <c r="CL115" s="2" t="s">
        <v>284</v>
      </c>
      <c r="CM115" s="2">
        <v>4</v>
      </c>
      <c r="CN115" s="2" t="s">
        <v>260</v>
      </c>
      <c r="CO115" s="2" t="s">
        <v>261</v>
      </c>
      <c r="CP115" s="2" t="s">
        <v>681</v>
      </c>
      <c r="CT115" s="2" t="s">
        <v>6283</v>
      </c>
      <c r="DD115" s="2" t="s">
        <v>6229</v>
      </c>
      <c r="DG115" s="2" t="s">
        <v>261</v>
      </c>
      <c r="DJ115" s="2" t="s">
        <v>298</v>
      </c>
      <c r="DN115" s="2" t="s">
        <v>262</v>
      </c>
      <c r="DO115" s="2" t="s">
        <v>527</v>
      </c>
      <c r="DR115" s="2" t="s">
        <v>7054</v>
      </c>
      <c r="DS115" s="2">
        <v>50649211</v>
      </c>
      <c r="DT115" s="2" t="s">
        <v>282</v>
      </c>
      <c r="DU115" s="2" t="s">
        <v>258</v>
      </c>
      <c r="DW115" s="2" t="s">
        <v>4543</v>
      </c>
      <c r="DY115" s="2" t="str">
        <f t="shared" si="6"/>
        <v>HAMZA_Hedi</v>
      </c>
      <c r="DZ115" s="2" t="str">
        <f>INDEX('Raw Data'!B:B,MATCH(Tunisia_ESPRIT!$DY115,'Raw Data'!$G:$G,0))</f>
        <v>ESPRIT Engineering</v>
      </c>
      <c r="EA115" s="2" t="str">
        <f>INDEX('Raw Data'!H:H,MATCH(Tunisia_ESPRIT!$DY115,'Raw Data'!$G:$G,0))</f>
        <v>Male</v>
      </c>
      <c r="EB115" s="2" t="str">
        <f>INDEX('Raw Data'!Q:Q,MATCH(Tunisia_ESPRIT!$DY115,'Raw Data'!$G:$G,0))</f>
        <v>ING</v>
      </c>
      <c r="EC115" s="57">
        <f>INDEX('Raw Data'!T:T,MATCH(Tunisia_ESPRIT!$DY115,'Raw Data'!$G:$G,0))/10^3</f>
        <v>30.5</v>
      </c>
      <c r="ED115" s="57">
        <f t="shared" si="7"/>
        <v>0</v>
      </c>
      <c r="EE115" s="57" t="str">
        <f>IFERROR(EC115/(AA115*Analysis!$F$286),"")</f>
        <v/>
      </c>
      <c r="EF115" s="59" t="str">
        <f t="shared" si="8"/>
        <v/>
      </c>
      <c r="EG115" s="59" t="str">
        <f t="shared" si="5"/>
        <v/>
      </c>
      <c r="EH115" s="2" t="s">
        <v>258</v>
      </c>
      <c r="EK115"/>
    </row>
    <row r="116" spans="1:141" x14ac:dyDescent="0.3">
      <c r="A116" s="3">
        <v>44362.225659722222</v>
      </c>
      <c r="B116" s="3">
        <v>44362.236770833333</v>
      </c>
      <c r="C116" s="2" t="s">
        <v>94</v>
      </c>
      <c r="D116" s="2" t="s">
        <v>7055</v>
      </c>
      <c r="E116" s="2">
        <v>100</v>
      </c>
      <c r="F116" s="2">
        <v>960</v>
      </c>
      <c r="G116" s="2" t="b">
        <v>1</v>
      </c>
      <c r="H116" s="3">
        <v>44362.236805555556</v>
      </c>
      <c r="I116" s="2" t="s">
        <v>7056</v>
      </c>
      <c r="J116" s="2" t="s">
        <v>3836</v>
      </c>
      <c r="K116" s="2" t="s">
        <v>3835</v>
      </c>
      <c r="L116" s="2" t="s">
        <v>5093</v>
      </c>
      <c r="N116" s="2">
        <v>36.804901123046797</v>
      </c>
      <c r="O116" s="2">
        <v>10.1777954101562</v>
      </c>
      <c r="P116" s="2" t="s">
        <v>239</v>
      </c>
      <c r="Q116" s="2" t="s">
        <v>240</v>
      </c>
      <c r="R116" s="2" t="s">
        <v>251</v>
      </c>
      <c r="AU116" s="2">
        <v>3</v>
      </c>
      <c r="BA116" s="2">
        <v>2</v>
      </c>
      <c r="BF116" s="2">
        <v>1</v>
      </c>
      <c r="BJ116" s="2">
        <v>6</v>
      </c>
      <c r="BP116" s="2">
        <v>6</v>
      </c>
      <c r="BU116" s="2">
        <v>4</v>
      </c>
      <c r="CA116" s="2">
        <v>5</v>
      </c>
      <c r="CB116" s="2" t="s">
        <v>252</v>
      </c>
      <c r="CC116" s="2">
        <v>9</v>
      </c>
      <c r="CD116" s="2" t="s">
        <v>249</v>
      </c>
      <c r="CE116" s="2">
        <v>4</v>
      </c>
      <c r="CF116" s="2" t="s">
        <v>7057</v>
      </c>
      <c r="CI116" s="2" t="s">
        <v>7058</v>
      </c>
      <c r="CL116" s="2">
        <v>3</v>
      </c>
      <c r="CM116" s="2">
        <v>3</v>
      </c>
      <c r="CN116" s="2" t="s">
        <v>281</v>
      </c>
      <c r="CP116" s="2" t="s">
        <v>681</v>
      </c>
      <c r="DG116" s="2" t="s">
        <v>261</v>
      </c>
      <c r="DH116" s="2" t="s">
        <v>673</v>
      </c>
      <c r="DJ116" s="2" t="s">
        <v>298</v>
      </c>
      <c r="DL116" s="2" t="s">
        <v>348</v>
      </c>
      <c r="DN116" s="2" t="s">
        <v>262</v>
      </c>
      <c r="DO116" s="2" t="s">
        <v>527</v>
      </c>
      <c r="DR116" s="2" t="s">
        <v>7059</v>
      </c>
      <c r="DS116" s="2">
        <v>21121888</v>
      </c>
      <c r="DT116" s="2" t="s">
        <v>282</v>
      </c>
      <c r="DU116" s="2" t="s">
        <v>7060</v>
      </c>
      <c r="DV116" s="2" t="s">
        <v>7061</v>
      </c>
      <c r="DW116" s="2" t="s">
        <v>5093</v>
      </c>
      <c r="DY116" s="2" t="str">
        <f t="shared" si="6"/>
        <v>BEN DHIA_Hassene</v>
      </c>
      <c r="DZ116" s="2" t="str">
        <f>INDEX('Raw Data'!B:B,MATCH(Tunisia_ESPRIT!$DY116,'Raw Data'!$G:$G,0))</f>
        <v>ESPRIT Engineering</v>
      </c>
      <c r="EA116" s="2" t="str">
        <f>INDEX('Raw Data'!H:H,MATCH(Tunisia_ESPRIT!$DY116,'Raw Data'!$G:$G,0))</f>
        <v>Male</v>
      </c>
      <c r="EB116" s="2" t="str">
        <f>INDEX('Raw Data'!Q:Q,MATCH(Tunisia_ESPRIT!$DY116,'Raw Data'!$G:$G,0))</f>
        <v>ING</v>
      </c>
      <c r="EC116" s="57">
        <f>INDEX('Raw Data'!T:T,MATCH(Tunisia_ESPRIT!$DY116,'Raw Data'!$G:$G,0))/10^3</f>
        <v>30.5</v>
      </c>
      <c r="ED116" s="57">
        <f t="shared" si="7"/>
        <v>0</v>
      </c>
      <c r="EE116" s="58" t="str">
        <f>IFERROR(EC116/(AA116*0.2),"")</f>
        <v/>
      </c>
      <c r="EF116" s="59">
        <f t="shared" si="8"/>
        <v>1</v>
      </c>
      <c r="EG116" s="59" t="str">
        <f t="shared" si="5"/>
        <v>75-100%</v>
      </c>
      <c r="EH116" s="2" t="s">
        <v>258</v>
      </c>
      <c r="EK116"/>
    </row>
    <row r="117" spans="1:141" x14ac:dyDescent="0.3">
      <c r="A117" s="3">
        <v>44363.625740740739</v>
      </c>
      <c r="B117" s="3">
        <v>44363.644293981481</v>
      </c>
      <c r="C117" s="2" t="s">
        <v>94</v>
      </c>
      <c r="D117" s="2" t="s">
        <v>7062</v>
      </c>
      <c r="E117" s="2">
        <v>100</v>
      </c>
      <c r="F117" s="2">
        <v>1603</v>
      </c>
      <c r="G117" s="2" t="b">
        <v>1</v>
      </c>
      <c r="H117" s="3">
        <v>44363.644305555557</v>
      </c>
      <c r="I117" s="2" t="s">
        <v>7063</v>
      </c>
      <c r="J117" s="2" t="s">
        <v>3712</v>
      </c>
      <c r="K117" s="2" t="s">
        <v>4059</v>
      </c>
      <c r="L117" s="2" t="s">
        <v>5367</v>
      </c>
      <c r="N117" s="2">
        <v>36.880203247070298</v>
      </c>
      <c r="O117" s="2">
        <v>10.2485046386718</v>
      </c>
      <c r="P117" s="2" t="s">
        <v>239</v>
      </c>
      <c r="Q117" s="2" t="s">
        <v>240</v>
      </c>
      <c r="R117" s="2" t="s">
        <v>286</v>
      </c>
      <c r="T117" s="2" t="s">
        <v>7064</v>
      </c>
      <c r="U117" s="2" t="s">
        <v>7065</v>
      </c>
      <c r="V117" s="134">
        <v>44470</v>
      </c>
      <c r="W117" s="2" t="s">
        <v>265</v>
      </c>
      <c r="X117" s="2" t="s">
        <v>343</v>
      </c>
      <c r="Y117" s="2" t="s">
        <v>244</v>
      </c>
      <c r="Z117" s="2" t="s">
        <v>245</v>
      </c>
      <c r="AB117" s="2" t="s">
        <v>384</v>
      </c>
      <c r="AC117" s="2" t="s">
        <v>384</v>
      </c>
      <c r="AD117" s="2" t="s">
        <v>292</v>
      </c>
      <c r="AE117" s="2">
        <v>2020</v>
      </c>
      <c r="AF117" s="2" t="s">
        <v>325</v>
      </c>
      <c r="AH117" s="2" t="s">
        <v>284</v>
      </c>
      <c r="AI117" s="2">
        <v>1</v>
      </c>
      <c r="AL117" s="2">
        <v>2</v>
      </c>
      <c r="AM117" s="2">
        <v>3</v>
      </c>
      <c r="BC117" s="2">
        <v>2</v>
      </c>
      <c r="BF117" s="2">
        <v>1</v>
      </c>
      <c r="BH117" s="2">
        <v>3</v>
      </c>
      <c r="BI117" s="2" t="s">
        <v>7066</v>
      </c>
      <c r="BR117" s="2">
        <v>4</v>
      </c>
      <c r="BU117" s="2">
        <v>7</v>
      </c>
      <c r="BW117" s="2">
        <v>7</v>
      </c>
      <c r="BY117" s="2" t="s">
        <v>293</v>
      </c>
      <c r="CA117" s="2">
        <v>2</v>
      </c>
      <c r="CB117" s="2" t="s">
        <v>254</v>
      </c>
      <c r="CC117" s="2">
        <v>3</v>
      </c>
      <c r="CD117" s="2" t="s">
        <v>253</v>
      </c>
      <c r="CE117" s="2">
        <v>5</v>
      </c>
      <c r="CF117" s="2" t="s">
        <v>7067</v>
      </c>
      <c r="CI117" s="2" t="s">
        <v>7068</v>
      </c>
      <c r="CJ117" s="2" t="s">
        <v>7069</v>
      </c>
      <c r="CK117" s="2" t="s">
        <v>7070</v>
      </c>
      <c r="CL117" s="2" t="s">
        <v>284</v>
      </c>
      <c r="CM117" s="2">
        <v>4</v>
      </c>
      <c r="CN117" s="2" t="s">
        <v>281</v>
      </c>
      <c r="CO117" s="2" t="s">
        <v>261</v>
      </c>
      <c r="CP117" s="2" t="s">
        <v>681</v>
      </c>
      <c r="CU117" s="2" t="s">
        <v>682</v>
      </c>
      <c r="CV117" s="2" t="s">
        <v>683</v>
      </c>
      <c r="DG117" s="2" t="s">
        <v>257</v>
      </c>
      <c r="DW117" s="2" t="s">
        <v>5367</v>
      </c>
      <c r="DY117" s="2" t="str">
        <f t="shared" si="6"/>
        <v>MEGDICHE_Hamdi</v>
      </c>
      <c r="DZ117" s="2" t="str">
        <f>INDEX('Raw Data'!B:B,MATCH(Tunisia_ESPRIT!$DY117,'Raw Data'!$G:$G,0))</f>
        <v>ESPRIT Engineering</v>
      </c>
      <c r="EA117" s="2" t="str">
        <f>INDEX('Raw Data'!H:H,MATCH(Tunisia_ESPRIT!$DY117,'Raw Data'!$G:$G,0))</f>
        <v>Male</v>
      </c>
      <c r="EB117" s="2" t="str">
        <f>INDEX('Raw Data'!Q:Q,MATCH(Tunisia_ESPRIT!$DY117,'Raw Data'!$G:$G,0))</f>
        <v>ING</v>
      </c>
      <c r="EC117" s="57">
        <f>INDEX('Raw Data'!T:T,MATCH(Tunisia_ESPRIT!$DY117,'Raw Data'!$G:$G,0))/10^3</f>
        <v>30.5</v>
      </c>
      <c r="ED117" s="57">
        <f t="shared" si="7"/>
        <v>0</v>
      </c>
      <c r="EE117" s="57" t="str">
        <f>IFERROR(EC117/(AA117*Analysis!$F$286),"")</f>
        <v/>
      </c>
      <c r="EF117" s="59" t="str">
        <f t="shared" si="8"/>
        <v/>
      </c>
      <c r="EG117" s="59" t="str">
        <f t="shared" si="5"/>
        <v/>
      </c>
      <c r="EH117" s="2" t="s">
        <v>258</v>
      </c>
      <c r="EK117"/>
    </row>
    <row r="118" spans="1:141" x14ac:dyDescent="0.3">
      <c r="A118" s="3">
        <v>44364.712997685187</v>
      </c>
      <c r="B118" s="3">
        <v>44364.721238425926</v>
      </c>
      <c r="C118" s="2" t="s">
        <v>94</v>
      </c>
      <c r="D118" s="2" t="s">
        <v>7071</v>
      </c>
      <c r="E118" s="2">
        <v>100</v>
      </c>
      <c r="F118" s="2">
        <v>712</v>
      </c>
      <c r="G118" s="2" t="b">
        <v>1</v>
      </c>
      <c r="H118" s="3">
        <v>44364.721261574072</v>
      </c>
      <c r="I118" s="2" t="s">
        <v>7072</v>
      </c>
      <c r="J118" s="2" t="s">
        <v>3905</v>
      </c>
      <c r="K118" s="2" t="s">
        <v>647</v>
      </c>
      <c r="L118" s="2" t="s">
        <v>5174</v>
      </c>
      <c r="N118" s="2">
        <v>34.473907470703097</v>
      </c>
      <c r="O118" s="2">
        <v>9.4613037109375</v>
      </c>
      <c r="P118" s="2" t="s">
        <v>239</v>
      </c>
      <c r="Q118" s="2" t="s">
        <v>240</v>
      </c>
      <c r="R118" s="2" t="s">
        <v>251</v>
      </c>
      <c r="AU118" s="2">
        <v>3</v>
      </c>
      <c r="AV118" s="2">
        <v>2</v>
      </c>
      <c r="BG118" s="2">
        <v>1</v>
      </c>
      <c r="BJ118" s="2">
        <v>5</v>
      </c>
      <c r="BK118" s="2">
        <v>2</v>
      </c>
      <c r="BV118" s="2">
        <v>5</v>
      </c>
      <c r="CA118" s="2">
        <v>5</v>
      </c>
      <c r="CB118" s="2" t="s">
        <v>248</v>
      </c>
      <c r="CC118" s="2">
        <v>8</v>
      </c>
      <c r="CD118" s="2" t="s">
        <v>249</v>
      </c>
      <c r="CE118" s="2">
        <v>2</v>
      </c>
      <c r="CF118" s="2" t="s">
        <v>7073</v>
      </c>
      <c r="CG118" s="2" t="s">
        <v>7074</v>
      </c>
      <c r="CI118" s="2" t="s">
        <v>7075</v>
      </c>
      <c r="CL118" s="2">
        <v>3</v>
      </c>
      <c r="CM118" s="2">
        <v>2</v>
      </c>
      <c r="CN118" s="2" t="s">
        <v>256</v>
      </c>
      <c r="CP118" s="2" t="s">
        <v>681</v>
      </c>
      <c r="CQ118" s="2" t="s">
        <v>6241</v>
      </c>
      <c r="CR118" s="2" t="s">
        <v>6242</v>
      </c>
      <c r="CU118" s="2" t="s">
        <v>682</v>
      </c>
      <c r="CV118" s="2" t="s">
        <v>683</v>
      </c>
      <c r="CW118" s="2" t="s">
        <v>684</v>
      </c>
      <c r="DB118" s="2" t="s">
        <v>6209</v>
      </c>
      <c r="DC118" s="2" t="s">
        <v>508</v>
      </c>
      <c r="DD118" s="2" t="s">
        <v>6229</v>
      </c>
      <c r="DG118" s="2" t="s">
        <v>261</v>
      </c>
      <c r="DI118" s="2" t="s">
        <v>1015</v>
      </c>
      <c r="DK118" s="2" t="s">
        <v>508</v>
      </c>
      <c r="DL118" s="2" t="s">
        <v>348</v>
      </c>
      <c r="DN118" s="2" t="s">
        <v>262</v>
      </c>
      <c r="DO118" s="2" t="s">
        <v>527</v>
      </c>
      <c r="DR118" s="2" t="s">
        <v>7076</v>
      </c>
      <c r="DS118" s="2">
        <v>21821220</v>
      </c>
      <c r="DT118" s="2" t="s">
        <v>306</v>
      </c>
      <c r="DU118" s="2" t="s">
        <v>1425</v>
      </c>
      <c r="DV118" s="2" t="s">
        <v>7077</v>
      </c>
      <c r="DW118" s="2" t="s">
        <v>5174</v>
      </c>
      <c r="DY118" s="2" t="str">
        <f t="shared" si="6"/>
        <v>BALTI_Amira</v>
      </c>
      <c r="DZ118" s="2" t="str">
        <f>INDEX('Raw Data'!B:B,MATCH(Tunisia_ESPRIT!$DY118,'Raw Data'!$G:$G,0))</f>
        <v>ESPRIT Engineering</v>
      </c>
      <c r="EA118" s="2" t="str">
        <f>INDEX('Raw Data'!H:H,MATCH(Tunisia_ESPRIT!$DY118,'Raw Data'!$G:$G,0))</f>
        <v>Female</v>
      </c>
      <c r="EB118" s="2" t="str">
        <f>INDEX('Raw Data'!Q:Q,MATCH(Tunisia_ESPRIT!$DY118,'Raw Data'!$G:$G,0))</f>
        <v>ING</v>
      </c>
      <c r="EC118" s="57">
        <f>INDEX('Raw Data'!T:T,MATCH(Tunisia_ESPRIT!$DY118,'Raw Data'!$G:$G,0))/10^3</f>
        <v>30.5</v>
      </c>
      <c r="ED118" s="57">
        <f t="shared" si="7"/>
        <v>0</v>
      </c>
      <c r="EE118" s="57" t="str">
        <f>IFERROR(EC118/(AA118*Analysis!$F$286),"")</f>
        <v/>
      </c>
      <c r="EF118" s="59">
        <f t="shared" si="8"/>
        <v>0.66666666666666663</v>
      </c>
      <c r="EG118" s="59" t="str">
        <f t="shared" si="5"/>
        <v>50-75%</v>
      </c>
      <c r="EH118" s="2" t="s">
        <v>258</v>
      </c>
      <c r="EK118"/>
    </row>
    <row r="119" spans="1:141" x14ac:dyDescent="0.3">
      <c r="A119" s="3">
        <v>44361.244189814817</v>
      </c>
      <c r="B119" s="3">
        <v>44365.226122685184</v>
      </c>
      <c r="C119" s="2" t="s">
        <v>94</v>
      </c>
      <c r="D119" s="2" t="s">
        <v>7078</v>
      </c>
      <c r="E119" s="2">
        <v>100</v>
      </c>
      <c r="F119" s="2">
        <v>344039</v>
      </c>
      <c r="G119" s="2" t="b">
        <v>1</v>
      </c>
      <c r="H119" s="3">
        <v>44365.226134259261</v>
      </c>
      <c r="I119" s="2" t="s">
        <v>7079</v>
      </c>
      <c r="J119" s="2" t="s">
        <v>3274</v>
      </c>
      <c r="K119" s="2" t="s">
        <v>3273</v>
      </c>
      <c r="L119" s="2" t="s">
        <v>4541</v>
      </c>
      <c r="N119" s="2">
        <v>45.472198486328097</v>
      </c>
      <c r="O119" s="2">
        <v>9.19219970703125</v>
      </c>
      <c r="P119" s="2" t="s">
        <v>239</v>
      </c>
      <c r="Q119" s="2" t="s">
        <v>250</v>
      </c>
      <c r="R119" s="2" t="s">
        <v>380</v>
      </c>
      <c r="T119" s="2" t="s">
        <v>7080</v>
      </c>
      <c r="U119" s="2" t="s">
        <v>7081</v>
      </c>
      <c r="V119" s="135">
        <v>18537</v>
      </c>
      <c r="W119" s="2" t="s">
        <v>591</v>
      </c>
      <c r="X119" s="2" t="s">
        <v>597</v>
      </c>
      <c r="Y119" s="2" t="s">
        <v>275</v>
      </c>
      <c r="Z119" s="2" t="s">
        <v>454</v>
      </c>
      <c r="AA119" s="2">
        <v>100</v>
      </c>
      <c r="AB119" s="2" t="s">
        <v>267</v>
      </c>
      <c r="AC119" s="2" t="s">
        <v>543</v>
      </c>
      <c r="AD119" s="2" t="s">
        <v>345</v>
      </c>
      <c r="AE119" s="2">
        <v>2021</v>
      </c>
      <c r="AF119" s="2" t="s">
        <v>366</v>
      </c>
      <c r="AH119" s="2">
        <v>2</v>
      </c>
      <c r="AM119" s="2">
        <v>1</v>
      </c>
      <c r="AW119" s="2">
        <v>2</v>
      </c>
      <c r="AZ119" s="2">
        <v>3</v>
      </c>
      <c r="BA119" s="2">
        <v>1</v>
      </c>
      <c r="BL119" s="2">
        <v>7</v>
      </c>
      <c r="BO119" s="2">
        <v>4</v>
      </c>
      <c r="BP119" s="2">
        <v>4</v>
      </c>
      <c r="BY119" s="2" t="s">
        <v>270</v>
      </c>
      <c r="BZ119" s="2" t="s">
        <v>256</v>
      </c>
      <c r="CA119" s="2">
        <v>5</v>
      </c>
      <c r="CB119" s="2" t="s">
        <v>248</v>
      </c>
      <c r="CC119" s="2">
        <v>8</v>
      </c>
      <c r="CD119" s="2" t="s">
        <v>279</v>
      </c>
      <c r="CE119" s="2">
        <v>7</v>
      </c>
      <c r="CF119" s="2" t="s">
        <v>6197</v>
      </c>
      <c r="CG119" s="2" t="s">
        <v>7082</v>
      </c>
      <c r="CI119" s="2" t="s">
        <v>7083</v>
      </c>
      <c r="CJ119" s="2" t="s">
        <v>7084</v>
      </c>
      <c r="CK119" s="2" t="s">
        <v>7085</v>
      </c>
      <c r="CL119" s="2">
        <v>2</v>
      </c>
      <c r="CM119" s="2">
        <v>2</v>
      </c>
      <c r="CN119" s="2" t="s">
        <v>281</v>
      </c>
      <c r="CO119" s="2" t="s">
        <v>261</v>
      </c>
      <c r="DB119" s="2" t="s">
        <v>6209</v>
      </c>
      <c r="DG119" s="2" t="s">
        <v>257</v>
      </c>
      <c r="DW119" s="2" t="s">
        <v>4541</v>
      </c>
      <c r="DY119" s="2" t="str">
        <f t="shared" si="6"/>
        <v>IL BANNEY_Haithem</v>
      </c>
      <c r="DZ119" s="2" t="str">
        <f>INDEX('Raw Data'!B:B,MATCH(Tunisia_ESPRIT!$DY119,'Raw Data'!$G:$G,0))</f>
        <v>ESPRIT Engineering</v>
      </c>
      <c r="EA119" s="2" t="str">
        <f>INDEX('Raw Data'!H:H,MATCH(Tunisia_ESPRIT!$DY119,'Raw Data'!$G:$G,0))</f>
        <v>Male</v>
      </c>
      <c r="EB119" s="2" t="str">
        <f>INDEX('Raw Data'!Q:Q,MATCH(Tunisia_ESPRIT!$DY119,'Raw Data'!$G:$G,0))</f>
        <v>ING</v>
      </c>
      <c r="EC119" s="57">
        <f>INDEX('Raw Data'!T:T,MATCH(Tunisia_ESPRIT!$DY119,'Raw Data'!$G:$G,0))/10^3</f>
        <v>30.5</v>
      </c>
      <c r="ED119" s="57">
        <f t="shared" si="7"/>
        <v>3.278688524590164</v>
      </c>
      <c r="EE119" s="58">
        <f>IFERROR(EC119/(AA119*0.2),"")</f>
        <v>1.5249999999999999</v>
      </c>
      <c r="EF119" s="59">
        <f t="shared" si="8"/>
        <v>1</v>
      </c>
      <c r="EG119" s="59" t="str">
        <f t="shared" si="5"/>
        <v>75-100%</v>
      </c>
      <c r="EH119" s="2" t="s">
        <v>258</v>
      </c>
      <c r="EK119"/>
    </row>
    <row r="120" spans="1:141" x14ac:dyDescent="0.3">
      <c r="A120" s="3">
        <v>44365.220659722225</v>
      </c>
      <c r="B120" s="3">
        <v>44365.228263888886</v>
      </c>
      <c r="C120" s="2" t="s">
        <v>94</v>
      </c>
      <c r="D120" s="2" t="s">
        <v>7086</v>
      </c>
      <c r="E120" s="2">
        <v>100</v>
      </c>
      <c r="F120" s="2">
        <v>656</v>
      </c>
      <c r="G120" s="2" t="b">
        <v>1</v>
      </c>
      <c r="H120" s="3">
        <v>44365.22828703704</v>
      </c>
      <c r="I120" s="2" t="s">
        <v>7087</v>
      </c>
      <c r="J120" s="2" t="s">
        <v>3450</v>
      </c>
      <c r="K120" s="2" t="s">
        <v>3742</v>
      </c>
      <c r="L120" s="2" t="s">
        <v>4966</v>
      </c>
      <c r="N120" s="2">
        <v>34.473907470703097</v>
      </c>
      <c r="O120" s="2">
        <v>9.4613037109375</v>
      </c>
      <c r="P120" s="2" t="s">
        <v>239</v>
      </c>
      <c r="Q120" s="2" t="s">
        <v>240</v>
      </c>
      <c r="R120" s="2" t="s">
        <v>286</v>
      </c>
      <c r="T120" s="2" t="s">
        <v>7088</v>
      </c>
      <c r="U120" s="2" t="s">
        <v>7089</v>
      </c>
      <c r="V120" s="135">
        <v>18537</v>
      </c>
      <c r="W120" s="2" t="s">
        <v>243</v>
      </c>
      <c r="X120" s="2" t="s">
        <v>725</v>
      </c>
      <c r="Y120" s="2" t="s">
        <v>244</v>
      </c>
      <c r="Z120" s="2" t="s">
        <v>245</v>
      </c>
      <c r="AA120" s="2">
        <v>20</v>
      </c>
      <c r="AB120" s="2" t="s">
        <v>267</v>
      </c>
      <c r="AC120" s="2" t="s">
        <v>258</v>
      </c>
      <c r="AD120" s="2" t="s">
        <v>276</v>
      </c>
      <c r="AE120" s="2">
        <v>2021</v>
      </c>
      <c r="AF120" s="2" t="s">
        <v>366</v>
      </c>
      <c r="AH120" s="2">
        <v>3</v>
      </c>
      <c r="AI120" s="2">
        <v>1</v>
      </c>
      <c r="AM120" s="2">
        <v>3</v>
      </c>
      <c r="AN120" s="2">
        <v>2</v>
      </c>
      <c r="AU120" s="2">
        <v>1</v>
      </c>
      <c r="AV120" s="2">
        <v>2</v>
      </c>
      <c r="BA120" s="2">
        <v>3</v>
      </c>
      <c r="BJ120" s="2">
        <v>5</v>
      </c>
      <c r="BK120" s="2">
        <v>4</v>
      </c>
      <c r="BP120" s="2">
        <v>3</v>
      </c>
      <c r="BY120" s="2" t="s">
        <v>270</v>
      </c>
      <c r="CA120" s="2">
        <v>4</v>
      </c>
      <c r="CB120" s="2" t="s">
        <v>254</v>
      </c>
      <c r="CC120" s="2">
        <v>6</v>
      </c>
      <c r="CD120" s="2" t="s">
        <v>249</v>
      </c>
      <c r="CE120" s="2">
        <v>3</v>
      </c>
      <c r="CF120" s="2" t="s">
        <v>7090</v>
      </c>
      <c r="CI120" s="2" t="s">
        <v>7091</v>
      </c>
      <c r="CL120" s="2">
        <v>2</v>
      </c>
      <c r="CM120" s="2">
        <v>2</v>
      </c>
      <c r="CN120" s="2" t="s">
        <v>256</v>
      </c>
      <c r="CO120" s="2" t="s">
        <v>261</v>
      </c>
      <c r="CP120" s="2" t="s">
        <v>681</v>
      </c>
      <c r="CQ120" s="2" t="s">
        <v>6241</v>
      </c>
      <c r="CR120" s="2" t="s">
        <v>6242</v>
      </c>
      <c r="CZ120" s="2" t="s">
        <v>6217</v>
      </c>
      <c r="DC120" s="2" t="s">
        <v>508</v>
      </c>
      <c r="DG120" s="2" t="s">
        <v>257</v>
      </c>
      <c r="DW120" s="2" t="s">
        <v>4966</v>
      </c>
      <c r="DY120" s="2" t="str">
        <f t="shared" si="6"/>
        <v>BACHAGHA_Moez</v>
      </c>
      <c r="DZ120" s="2" t="str">
        <f>INDEX('Raw Data'!B:B,MATCH(Tunisia_ESPRIT!$DY120,'Raw Data'!$G:$G,0))</f>
        <v>ESPRIT Engineering</v>
      </c>
      <c r="EA120" s="2" t="str">
        <f>INDEX('Raw Data'!H:H,MATCH(Tunisia_ESPRIT!$DY120,'Raw Data'!$G:$G,0))</f>
        <v>Male</v>
      </c>
      <c r="EB120" s="2" t="str">
        <f>INDEX('Raw Data'!Q:Q,MATCH(Tunisia_ESPRIT!$DY120,'Raw Data'!$G:$G,0))</f>
        <v>ING</v>
      </c>
      <c r="EC120" s="57">
        <f>INDEX('Raw Data'!T:T,MATCH(Tunisia_ESPRIT!$DY120,'Raw Data'!$G:$G,0))/10^3</f>
        <v>30.5</v>
      </c>
      <c r="ED120" s="57">
        <f t="shared" si="7"/>
        <v>0.65573770491803274</v>
      </c>
      <c r="EE120" s="58">
        <f>IFERROR(EC120/(AA120*0.2),"")</f>
        <v>7.625</v>
      </c>
      <c r="EF120" s="59">
        <f t="shared" si="8"/>
        <v>1</v>
      </c>
      <c r="EG120" s="59" t="str">
        <f t="shared" si="5"/>
        <v>75-100%</v>
      </c>
      <c r="EH120" s="2" t="s">
        <v>258</v>
      </c>
      <c r="EK120"/>
    </row>
    <row r="121" spans="1:141" x14ac:dyDescent="0.3">
      <c r="A121" s="3">
        <v>44365.223854166667</v>
      </c>
      <c r="B121" s="3">
        <v>44365.232060185182</v>
      </c>
      <c r="C121" s="2" t="s">
        <v>94</v>
      </c>
      <c r="D121" s="2" t="s">
        <v>7092</v>
      </c>
      <c r="E121" s="2">
        <v>100</v>
      </c>
      <c r="F121" s="2">
        <v>709</v>
      </c>
      <c r="G121" s="2" t="b">
        <v>1</v>
      </c>
      <c r="H121" s="3">
        <v>44365.232071759259</v>
      </c>
      <c r="I121" s="2" t="s">
        <v>7093</v>
      </c>
      <c r="J121" s="2" t="s">
        <v>3838</v>
      </c>
      <c r="K121" s="2" t="s">
        <v>4172</v>
      </c>
      <c r="L121" s="2" t="s">
        <v>5516</v>
      </c>
      <c r="N121" s="2">
        <v>48.879196166992102</v>
      </c>
      <c r="O121" s="2">
        <v>2.68339538574218</v>
      </c>
      <c r="P121" s="2" t="s">
        <v>239</v>
      </c>
      <c r="Q121" s="2" t="s">
        <v>240</v>
      </c>
      <c r="R121" s="2" t="s">
        <v>286</v>
      </c>
      <c r="T121" s="2" t="s">
        <v>7094</v>
      </c>
      <c r="U121" s="2" t="s">
        <v>7095</v>
      </c>
      <c r="V121" s="134">
        <v>44470</v>
      </c>
      <c r="W121" s="2" t="s">
        <v>265</v>
      </c>
      <c r="X121" s="2" t="s">
        <v>7096</v>
      </c>
      <c r="Y121" s="2" t="s">
        <v>275</v>
      </c>
      <c r="Z121" s="2" t="s">
        <v>245</v>
      </c>
      <c r="AB121" s="2" t="s">
        <v>384</v>
      </c>
      <c r="AC121" s="2" t="s">
        <v>384</v>
      </c>
      <c r="AD121" s="2" t="s">
        <v>292</v>
      </c>
      <c r="AE121" s="2">
        <v>2020</v>
      </c>
      <c r="AF121" s="2" t="s">
        <v>366</v>
      </c>
      <c r="AH121" s="2">
        <v>1</v>
      </c>
      <c r="AV121" s="2">
        <v>2</v>
      </c>
      <c r="BD121" s="2">
        <v>3</v>
      </c>
      <c r="BH121" s="2">
        <v>1</v>
      </c>
      <c r="BI121" s="2" t="s">
        <v>6960</v>
      </c>
      <c r="BK121" s="2">
        <v>3</v>
      </c>
      <c r="BS121" s="2">
        <v>3</v>
      </c>
      <c r="BW121" s="2">
        <v>6</v>
      </c>
      <c r="BX121" s="2" t="s">
        <v>7097</v>
      </c>
      <c r="BY121" s="2" t="s">
        <v>247</v>
      </c>
      <c r="CA121" s="2">
        <v>5</v>
      </c>
      <c r="CB121" s="2" t="s">
        <v>248</v>
      </c>
      <c r="CC121" s="2">
        <v>8</v>
      </c>
      <c r="CD121" s="2" t="s">
        <v>249</v>
      </c>
      <c r="CE121" s="2">
        <v>4</v>
      </c>
      <c r="CF121" s="2" t="s">
        <v>7098</v>
      </c>
      <c r="CI121" s="2" t="s">
        <v>7099</v>
      </c>
      <c r="CJ121" s="2" t="s">
        <v>7100</v>
      </c>
      <c r="CL121" s="2">
        <v>3</v>
      </c>
      <c r="CM121" s="2">
        <v>2</v>
      </c>
      <c r="CN121" s="2" t="s">
        <v>256</v>
      </c>
      <c r="CO121" s="2" t="s">
        <v>261</v>
      </c>
      <c r="CP121" s="2" t="s">
        <v>681</v>
      </c>
      <c r="DB121" s="2" t="s">
        <v>6209</v>
      </c>
      <c r="DC121" s="2" t="s">
        <v>508</v>
      </c>
      <c r="DG121" s="2" t="s">
        <v>261</v>
      </c>
      <c r="DL121" s="2" t="s">
        <v>348</v>
      </c>
      <c r="DN121" s="2" t="s">
        <v>262</v>
      </c>
      <c r="DO121" s="2" t="s">
        <v>527</v>
      </c>
      <c r="DV121" s="2" t="s">
        <v>7101</v>
      </c>
      <c r="DW121" s="2" t="s">
        <v>5516</v>
      </c>
      <c r="DY121" s="2" t="str">
        <f t="shared" si="6"/>
        <v>MARNISSI_Houssem Eddine</v>
      </c>
      <c r="DZ121" s="2" t="str">
        <f>INDEX('Raw Data'!B:B,MATCH(Tunisia_ESPRIT!$DY121,'Raw Data'!$G:$G,0))</f>
        <v>ESPRIT Engineering</v>
      </c>
      <c r="EA121" s="2" t="str">
        <f>INDEX('Raw Data'!H:H,MATCH(Tunisia_ESPRIT!$DY121,'Raw Data'!$G:$G,0))</f>
        <v>Male</v>
      </c>
      <c r="EB121" s="2" t="str">
        <f>INDEX('Raw Data'!Q:Q,MATCH(Tunisia_ESPRIT!$DY121,'Raw Data'!$G:$G,0))</f>
        <v>ING</v>
      </c>
      <c r="EC121" s="57">
        <f>INDEX('Raw Data'!T:T,MATCH(Tunisia_ESPRIT!$DY121,'Raw Data'!$G:$G,0))/10^3</f>
        <v>30.5</v>
      </c>
      <c r="ED121" s="57">
        <f t="shared" si="7"/>
        <v>0</v>
      </c>
      <c r="EE121" s="58" t="str">
        <f>IFERROR(EC121/(AA121*0.2),"")</f>
        <v/>
      </c>
      <c r="EF121" s="59">
        <f t="shared" si="8"/>
        <v>0.66666666666666663</v>
      </c>
      <c r="EG121" s="59" t="str">
        <f t="shared" si="5"/>
        <v>50-75%</v>
      </c>
      <c r="EH121" s="2" t="s">
        <v>258</v>
      </c>
      <c r="EK121"/>
    </row>
    <row r="122" spans="1:141" x14ac:dyDescent="0.3">
      <c r="A122" s="3">
        <v>44365.221134259256</v>
      </c>
      <c r="B122" s="3">
        <v>44365.232152777775</v>
      </c>
      <c r="C122" s="2" t="s">
        <v>94</v>
      </c>
      <c r="D122" s="2" t="s">
        <v>7102</v>
      </c>
      <c r="E122" s="2">
        <v>100</v>
      </c>
      <c r="F122" s="2">
        <v>951</v>
      </c>
      <c r="G122" s="2" t="b">
        <v>1</v>
      </c>
      <c r="H122" s="3">
        <v>44365.232175925928</v>
      </c>
      <c r="I122" s="2" t="s">
        <v>7103</v>
      </c>
      <c r="J122" s="2" t="s">
        <v>3746</v>
      </c>
      <c r="K122" s="2" t="s">
        <v>3745</v>
      </c>
      <c r="L122" s="2" t="s">
        <v>4971</v>
      </c>
      <c r="N122" s="2">
        <v>48.832305908203097</v>
      </c>
      <c r="O122" s="2">
        <v>2.4075012207031201</v>
      </c>
      <c r="P122" s="2" t="s">
        <v>239</v>
      </c>
      <c r="Q122" s="2" t="s">
        <v>240</v>
      </c>
      <c r="R122" s="2" t="s">
        <v>286</v>
      </c>
      <c r="T122" s="2" t="s">
        <v>7104</v>
      </c>
      <c r="U122" s="2" t="s">
        <v>7105</v>
      </c>
      <c r="V122" s="134">
        <v>44470</v>
      </c>
      <c r="W122" s="2" t="s">
        <v>265</v>
      </c>
      <c r="X122" s="2" t="s">
        <v>1509</v>
      </c>
      <c r="Y122" s="2" t="s">
        <v>596</v>
      </c>
      <c r="Z122" s="2" t="s">
        <v>245</v>
      </c>
      <c r="AB122" s="2" t="s">
        <v>384</v>
      </c>
      <c r="AC122" s="2" t="s">
        <v>384</v>
      </c>
      <c r="AD122" s="2" t="s">
        <v>418</v>
      </c>
      <c r="AE122" s="2">
        <v>2020</v>
      </c>
      <c r="AF122" s="2" t="s">
        <v>269</v>
      </c>
      <c r="AH122" s="2">
        <v>3</v>
      </c>
      <c r="AI122" s="2">
        <v>1</v>
      </c>
      <c r="AJ122" s="2">
        <v>3</v>
      </c>
      <c r="AK122" s="2">
        <v>2</v>
      </c>
      <c r="AU122" s="2">
        <v>3</v>
      </c>
      <c r="AV122" s="2">
        <v>1</v>
      </c>
      <c r="BG122" s="2">
        <v>2</v>
      </c>
      <c r="BJ122" s="2">
        <v>5</v>
      </c>
      <c r="BK122" s="2">
        <v>6</v>
      </c>
      <c r="BV122" s="2">
        <v>6</v>
      </c>
      <c r="BY122" s="2" t="s">
        <v>247</v>
      </c>
      <c r="CA122" s="2">
        <v>5</v>
      </c>
      <c r="CB122" s="2" t="s">
        <v>248</v>
      </c>
      <c r="CC122" s="2">
        <v>8</v>
      </c>
      <c r="CD122" s="2" t="s">
        <v>249</v>
      </c>
      <c r="CE122" s="2">
        <v>6</v>
      </c>
      <c r="CF122" s="2" t="s">
        <v>7106</v>
      </c>
      <c r="CG122" s="2" t="s">
        <v>6186</v>
      </c>
      <c r="CH122" s="2" t="s">
        <v>7107</v>
      </c>
      <c r="CI122" s="2" t="s">
        <v>7107</v>
      </c>
      <c r="CJ122" s="2" t="s">
        <v>6430</v>
      </c>
      <c r="CL122" s="2">
        <v>3</v>
      </c>
      <c r="CM122" s="2">
        <v>1</v>
      </c>
      <c r="CN122" s="2" t="s">
        <v>281</v>
      </c>
      <c r="CO122" s="2" t="s">
        <v>278</v>
      </c>
      <c r="CS122" s="2" t="s">
        <v>677</v>
      </c>
      <c r="CT122" s="2" t="s">
        <v>6283</v>
      </c>
      <c r="CW122" s="2" t="s">
        <v>684</v>
      </c>
      <c r="DD122" s="2" t="s">
        <v>6229</v>
      </c>
      <c r="DG122" s="2" t="s">
        <v>257</v>
      </c>
      <c r="DV122" s="2" t="s">
        <v>7108</v>
      </c>
      <c r="DW122" s="2" t="s">
        <v>4971</v>
      </c>
      <c r="DY122" s="2" t="str">
        <f t="shared" si="6"/>
        <v>DRISS_Taha</v>
      </c>
      <c r="DZ122" s="2" t="str">
        <f>INDEX('Raw Data'!B:B,MATCH(Tunisia_ESPRIT!$DY122,'Raw Data'!$G:$G,0))</f>
        <v>ESPRIT Engineering</v>
      </c>
      <c r="EA122" s="2" t="str">
        <f>INDEX('Raw Data'!H:H,MATCH(Tunisia_ESPRIT!$DY122,'Raw Data'!$G:$G,0))</f>
        <v>Male</v>
      </c>
      <c r="EB122" s="2" t="str">
        <f>INDEX('Raw Data'!Q:Q,MATCH(Tunisia_ESPRIT!$DY122,'Raw Data'!$G:$G,0))</f>
        <v>ING</v>
      </c>
      <c r="EC122" s="57">
        <f>INDEX('Raw Data'!T:T,MATCH(Tunisia_ESPRIT!$DY122,'Raw Data'!$G:$G,0))/10^3</f>
        <v>30.5</v>
      </c>
      <c r="ED122" s="57">
        <f t="shared" si="7"/>
        <v>0</v>
      </c>
      <c r="EE122" s="58" t="str">
        <f>IFERROR(EC122/(AA122*0.2),"")</f>
        <v/>
      </c>
      <c r="EF122" s="59">
        <f t="shared" si="8"/>
        <v>0.33333333333333331</v>
      </c>
      <c r="EG122" s="59" t="str">
        <f t="shared" si="5"/>
        <v>25-50%</v>
      </c>
      <c r="EH122" s="2" t="s">
        <v>258</v>
      </c>
      <c r="EK122"/>
    </row>
    <row r="123" spans="1:141" x14ac:dyDescent="0.3">
      <c r="A123" s="3">
        <v>44365.225659722222</v>
      </c>
      <c r="B123" s="3">
        <v>44365.238275462965</v>
      </c>
      <c r="C123" s="2" t="s">
        <v>94</v>
      </c>
      <c r="D123" s="2" t="s">
        <v>7109</v>
      </c>
      <c r="E123" s="2">
        <v>100</v>
      </c>
      <c r="F123" s="2">
        <v>1089</v>
      </c>
      <c r="G123" s="2" t="b">
        <v>1</v>
      </c>
      <c r="H123" s="3">
        <v>44365.238275462965</v>
      </c>
      <c r="I123" s="2" t="s">
        <v>7110</v>
      </c>
      <c r="J123" s="2" t="s">
        <v>4052</v>
      </c>
      <c r="K123" s="2" t="s">
        <v>4051</v>
      </c>
      <c r="L123" s="2" t="s">
        <v>5360</v>
      </c>
      <c r="N123" s="2">
        <v>36.4508056640625</v>
      </c>
      <c r="O123" s="2">
        <v>10.7411041259765</v>
      </c>
      <c r="P123" s="2" t="s">
        <v>239</v>
      </c>
      <c r="Q123" s="2" t="s">
        <v>240</v>
      </c>
      <c r="R123" s="2" t="s">
        <v>395</v>
      </c>
      <c r="AH123" s="2">
        <v>0</v>
      </c>
      <c r="AU123" s="2">
        <v>1</v>
      </c>
      <c r="AY123" s="2">
        <v>3</v>
      </c>
      <c r="BG123" s="2">
        <v>2</v>
      </c>
      <c r="BJ123" s="2">
        <v>5</v>
      </c>
      <c r="BN123" s="2">
        <v>5</v>
      </c>
      <c r="BV123" s="2">
        <v>5</v>
      </c>
      <c r="BY123" s="2" t="s">
        <v>247</v>
      </c>
      <c r="CA123" s="2">
        <v>4</v>
      </c>
      <c r="CB123" s="2" t="s">
        <v>248</v>
      </c>
      <c r="CC123" s="2">
        <v>8</v>
      </c>
      <c r="CD123" s="2" t="s">
        <v>279</v>
      </c>
      <c r="CE123" s="2">
        <v>5</v>
      </c>
      <c r="CF123" s="2" t="s">
        <v>7111</v>
      </c>
      <c r="CG123" s="2" t="s">
        <v>7112</v>
      </c>
      <c r="CI123" s="2" t="s">
        <v>7113</v>
      </c>
      <c r="CJ123" s="2" t="s">
        <v>7114</v>
      </c>
      <c r="CL123" s="2">
        <v>4</v>
      </c>
      <c r="CM123" s="2">
        <v>2</v>
      </c>
      <c r="CN123" s="2" t="s">
        <v>256</v>
      </c>
      <c r="CS123" s="2" t="s">
        <v>677</v>
      </c>
      <c r="CV123" s="2" t="s">
        <v>683</v>
      </c>
      <c r="DC123" s="2" t="s">
        <v>508</v>
      </c>
      <c r="DG123" s="2" t="s">
        <v>261</v>
      </c>
      <c r="DH123" s="2" t="s">
        <v>673</v>
      </c>
      <c r="DM123" s="2" t="s">
        <v>586</v>
      </c>
      <c r="DO123" s="2" t="s">
        <v>527</v>
      </c>
      <c r="DR123" s="2" t="s">
        <v>5360</v>
      </c>
      <c r="DW123" s="2" t="s">
        <v>5360</v>
      </c>
      <c r="DY123" s="2" t="str">
        <f t="shared" si="6"/>
        <v>MAKENGO SAYA_Riphat</v>
      </c>
      <c r="DZ123" s="2" t="str">
        <f>INDEX('Raw Data'!B:B,MATCH(Tunisia_ESPRIT!$DY123,'Raw Data'!$G:$G,0))</f>
        <v>ESPRIT Engineering</v>
      </c>
      <c r="EA123" s="2" t="str">
        <f>INDEX('Raw Data'!H:H,MATCH(Tunisia_ESPRIT!$DY123,'Raw Data'!$G:$G,0))</f>
        <v>Male</v>
      </c>
      <c r="EB123" s="2" t="str">
        <f>INDEX('Raw Data'!Q:Q,MATCH(Tunisia_ESPRIT!$DY123,'Raw Data'!$G:$G,0))</f>
        <v>ING</v>
      </c>
      <c r="EC123" s="57">
        <f>INDEX('Raw Data'!T:T,MATCH(Tunisia_ESPRIT!$DY123,'Raw Data'!$G:$G,0))/10^3</f>
        <v>30.5</v>
      </c>
      <c r="ED123" s="57">
        <f t="shared" si="7"/>
        <v>0</v>
      </c>
      <c r="EE123" s="57" t="str">
        <f>IFERROR(EC123/(AA123*Analysis!$F$286),"")</f>
        <v/>
      </c>
      <c r="EF123" s="59">
        <f t="shared" si="8"/>
        <v>0.5</v>
      </c>
      <c r="EG123" s="59" t="str">
        <f t="shared" si="5"/>
        <v>50-75%</v>
      </c>
      <c r="EH123" s="2" t="s">
        <v>258</v>
      </c>
      <c r="EK123"/>
    </row>
    <row r="124" spans="1:141" x14ac:dyDescent="0.3">
      <c r="A124" s="3">
        <v>44351.51730324074</v>
      </c>
      <c r="B124" s="3">
        <v>44365.251979166664</v>
      </c>
      <c r="C124" s="2" t="s">
        <v>94</v>
      </c>
      <c r="D124" s="2" t="s">
        <v>7115</v>
      </c>
      <c r="E124" s="2">
        <v>100</v>
      </c>
      <c r="F124" s="2">
        <v>1186676</v>
      </c>
      <c r="G124" s="2" t="b">
        <v>1</v>
      </c>
      <c r="H124" s="3">
        <v>44365.252002314817</v>
      </c>
      <c r="I124" s="2" t="s">
        <v>7116</v>
      </c>
      <c r="J124" s="2" t="s">
        <v>4177</v>
      </c>
      <c r="K124" s="2" t="s">
        <v>1408</v>
      </c>
      <c r="L124" s="2" t="s">
        <v>5523</v>
      </c>
      <c r="N124" s="2">
        <v>48.858200073242102</v>
      </c>
      <c r="O124" s="2">
        <v>2.3386993408203098</v>
      </c>
      <c r="P124" s="2" t="s">
        <v>239</v>
      </c>
      <c r="Q124" s="2" t="s">
        <v>240</v>
      </c>
      <c r="R124" s="2" t="s">
        <v>1429</v>
      </c>
      <c r="T124" s="2" t="s">
        <v>7117</v>
      </c>
      <c r="U124" s="2" t="s">
        <v>7118</v>
      </c>
      <c r="V124" s="2" t="s">
        <v>242</v>
      </c>
      <c r="W124" s="2" t="s">
        <v>243</v>
      </c>
      <c r="X124" s="2" t="s">
        <v>1509</v>
      </c>
      <c r="Y124" s="2" t="s">
        <v>275</v>
      </c>
      <c r="Z124" s="2" t="s">
        <v>245</v>
      </c>
      <c r="AA124" s="2">
        <v>91</v>
      </c>
      <c r="AB124" s="2" t="s">
        <v>384</v>
      </c>
      <c r="AC124" s="2" t="s">
        <v>384</v>
      </c>
      <c r="AD124" s="2" t="s">
        <v>292</v>
      </c>
      <c r="AE124" s="2">
        <v>2020</v>
      </c>
      <c r="AF124" s="2" t="s">
        <v>406</v>
      </c>
      <c r="AH124" s="2" t="s">
        <v>284</v>
      </c>
      <c r="AI124" s="2">
        <v>1</v>
      </c>
      <c r="AM124" s="2">
        <v>3</v>
      </c>
      <c r="AN124" s="2">
        <v>2</v>
      </c>
      <c r="AU124" s="2">
        <v>1</v>
      </c>
      <c r="AV124" s="2">
        <v>2</v>
      </c>
      <c r="BD124" s="2">
        <v>3</v>
      </c>
      <c r="BJ124" s="2">
        <v>6</v>
      </c>
      <c r="BK124" s="2">
        <v>7</v>
      </c>
      <c r="BS124" s="2">
        <v>7</v>
      </c>
      <c r="BY124" s="2" t="s">
        <v>270</v>
      </c>
      <c r="CA124" s="2">
        <v>6</v>
      </c>
      <c r="CB124" s="2" t="s">
        <v>252</v>
      </c>
      <c r="CC124" s="2">
        <v>9</v>
      </c>
      <c r="CD124" s="2" t="s">
        <v>249</v>
      </c>
      <c r="CE124" s="2">
        <v>6</v>
      </c>
      <c r="CF124" s="2" t="s">
        <v>7119</v>
      </c>
      <c r="CG124" s="2" t="s">
        <v>7120</v>
      </c>
      <c r="CI124" s="2" t="s">
        <v>7121</v>
      </c>
      <c r="CJ124" s="2" t="s">
        <v>7122</v>
      </c>
      <c r="CL124" s="2">
        <v>3</v>
      </c>
      <c r="CM124" s="2">
        <v>3</v>
      </c>
      <c r="CN124" s="2" t="s">
        <v>260</v>
      </c>
      <c r="CO124" s="2" t="s">
        <v>261</v>
      </c>
      <c r="CP124" s="2" t="s">
        <v>681</v>
      </c>
      <c r="CV124" s="2" t="s">
        <v>683</v>
      </c>
      <c r="CY124" s="2" t="s">
        <v>685</v>
      </c>
      <c r="CZ124" s="2" t="s">
        <v>6217</v>
      </c>
      <c r="DD124" s="2" t="s">
        <v>6229</v>
      </c>
      <c r="DG124" s="2" t="s">
        <v>261</v>
      </c>
      <c r="DK124" s="2" t="s">
        <v>508</v>
      </c>
      <c r="DL124" s="2" t="s">
        <v>348</v>
      </c>
      <c r="DN124" s="2" t="s">
        <v>262</v>
      </c>
      <c r="DO124" s="2" t="s">
        <v>527</v>
      </c>
      <c r="DR124" s="2" t="s">
        <v>5523</v>
      </c>
      <c r="DS124" s="2">
        <v>643753691</v>
      </c>
      <c r="DT124" s="2" t="s">
        <v>384</v>
      </c>
      <c r="DW124" s="2" t="s">
        <v>5523</v>
      </c>
      <c r="DY124" s="2" t="str">
        <f t="shared" si="6"/>
        <v>HAKIMI_Meher</v>
      </c>
      <c r="DZ124" s="2" t="str">
        <f>INDEX('Raw Data'!B:B,MATCH(Tunisia_ESPRIT!$DY124,'Raw Data'!$G:$G,0))</f>
        <v>ESPRIT Engineering</v>
      </c>
      <c r="EA124" s="2" t="str">
        <f>INDEX('Raw Data'!H:H,MATCH(Tunisia_ESPRIT!$DY124,'Raw Data'!$G:$G,0))</f>
        <v>Male</v>
      </c>
      <c r="EB124" s="2" t="str">
        <f>INDEX('Raw Data'!Q:Q,MATCH(Tunisia_ESPRIT!$DY124,'Raw Data'!$G:$G,0))</f>
        <v>ING</v>
      </c>
      <c r="EC124" s="57">
        <f>INDEX('Raw Data'!T:T,MATCH(Tunisia_ESPRIT!$DY124,'Raw Data'!$G:$G,0))/10^3</f>
        <v>30.5</v>
      </c>
      <c r="ED124" s="57">
        <f t="shared" si="7"/>
        <v>2.9836065573770494</v>
      </c>
      <c r="EE124" s="57">
        <f>IFERROR(EC124/(AA124*Analysis!$F$286),"")</f>
        <v>0.33516483516483514</v>
      </c>
      <c r="EF124" s="59">
        <f t="shared" si="8"/>
        <v>1</v>
      </c>
      <c r="EG124" s="59" t="str">
        <f t="shared" si="5"/>
        <v>75-100%</v>
      </c>
      <c r="EH124" s="2" t="s">
        <v>258</v>
      </c>
      <c r="EK124"/>
    </row>
    <row r="125" spans="1:141" x14ac:dyDescent="0.3">
      <c r="A125" s="3">
        <v>44365.251712962963</v>
      </c>
      <c r="B125" s="3">
        <v>44365.260451388887</v>
      </c>
      <c r="C125" s="2" t="s">
        <v>94</v>
      </c>
      <c r="D125" s="2" t="s">
        <v>7123</v>
      </c>
      <c r="E125" s="2">
        <v>100</v>
      </c>
      <c r="F125" s="2">
        <v>754</v>
      </c>
      <c r="G125" s="2" t="b">
        <v>1</v>
      </c>
      <c r="H125" s="3">
        <v>44365.260451388887</v>
      </c>
      <c r="I125" s="2" t="s">
        <v>7124</v>
      </c>
      <c r="J125" t="s">
        <v>4216</v>
      </c>
      <c r="K125" s="2" t="s">
        <v>4215</v>
      </c>
      <c r="L125" s="2" t="s">
        <v>5584</v>
      </c>
      <c r="N125" s="2">
        <v>0.380996704101562</v>
      </c>
      <c r="O125" s="2">
        <v>9.4486999511718697</v>
      </c>
      <c r="P125" s="2" t="s">
        <v>239</v>
      </c>
      <c r="Q125" s="2" t="s">
        <v>240</v>
      </c>
      <c r="R125" s="2" t="s">
        <v>251</v>
      </c>
      <c r="AU125" s="2">
        <v>2</v>
      </c>
      <c r="BA125" s="2">
        <v>1</v>
      </c>
      <c r="BE125" s="2">
        <v>3</v>
      </c>
      <c r="BJ125" s="2">
        <v>6</v>
      </c>
      <c r="BP125" s="2">
        <v>5</v>
      </c>
      <c r="BT125" s="2">
        <v>6</v>
      </c>
      <c r="CA125" s="2">
        <v>5</v>
      </c>
      <c r="CB125" s="2" t="s">
        <v>248</v>
      </c>
      <c r="CC125" s="2">
        <v>7</v>
      </c>
      <c r="CD125" s="2" t="s">
        <v>279</v>
      </c>
      <c r="CE125" s="2">
        <v>2</v>
      </c>
      <c r="CF125" s="2" t="s">
        <v>7125</v>
      </c>
      <c r="CI125" s="2" t="s">
        <v>7126</v>
      </c>
      <c r="CL125" s="2">
        <v>3</v>
      </c>
      <c r="CM125" s="2">
        <v>3</v>
      </c>
      <c r="CN125" s="2" t="s">
        <v>256</v>
      </c>
      <c r="CP125" s="2" t="s">
        <v>681</v>
      </c>
      <c r="CT125" s="2" t="s">
        <v>6283</v>
      </c>
      <c r="CW125" s="2" t="s">
        <v>684</v>
      </c>
      <c r="CY125" s="2" t="s">
        <v>685</v>
      </c>
      <c r="DG125" s="2" t="s">
        <v>261</v>
      </c>
      <c r="DH125" s="2" t="s">
        <v>673</v>
      </c>
      <c r="DJ125" s="2" t="s">
        <v>298</v>
      </c>
      <c r="DK125" s="2" t="s">
        <v>508</v>
      </c>
      <c r="DL125" s="2" t="s">
        <v>348</v>
      </c>
      <c r="DM125" s="2" t="s">
        <v>586</v>
      </c>
      <c r="DN125" s="2" t="s">
        <v>262</v>
      </c>
      <c r="DO125" s="2" t="s">
        <v>527</v>
      </c>
      <c r="DR125" s="2" t="s">
        <v>7127</v>
      </c>
      <c r="DS125" s="2" t="s">
        <v>7128</v>
      </c>
      <c r="DT125" s="2" t="s">
        <v>7129</v>
      </c>
      <c r="DU125" s="2" t="s">
        <v>7130</v>
      </c>
      <c r="DW125" s="2" t="s">
        <v>5584</v>
      </c>
      <c r="DY125" s="2" t="str">
        <f t="shared" si="6"/>
        <v>ETHO TOUNG_Orphé Maruis</v>
      </c>
      <c r="DZ125" s="2" t="str">
        <f>INDEX('Raw Data'!B:B,MATCH(Tunisia_ESPRIT!$DY125,'Raw Data'!$G:$G,0))</f>
        <v>ESPRIT Engineering</v>
      </c>
      <c r="EA125" s="2" t="str">
        <f>INDEX('Raw Data'!H:H,MATCH(Tunisia_ESPRIT!$DY125,'Raw Data'!$G:$G,0))</f>
        <v>Male</v>
      </c>
      <c r="EB125" s="2" t="str">
        <f>INDEX('Raw Data'!Q:Q,MATCH(Tunisia_ESPRIT!$DY125,'Raw Data'!$G:$G,0))</f>
        <v>ING</v>
      </c>
      <c r="EC125" s="57">
        <f>INDEX('Raw Data'!T:T,MATCH(Tunisia_ESPRIT!$DY125,'Raw Data'!$G:$G,0))/10^3</f>
        <v>30.5</v>
      </c>
      <c r="ED125" s="57">
        <f t="shared" si="7"/>
        <v>0</v>
      </c>
      <c r="EE125" s="57" t="str">
        <f>IFERROR(EC125/(AA125*Analysis!$F$286),"")</f>
        <v/>
      </c>
      <c r="EF125" s="59">
        <f t="shared" si="8"/>
        <v>1</v>
      </c>
      <c r="EG125" s="59" t="str">
        <f t="shared" si="5"/>
        <v>75-100%</v>
      </c>
      <c r="EH125" s="2" t="s">
        <v>258</v>
      </c>
      <c r="EK125"/>
    </row>
    <row r="126" spans="1:141" x14ac:dyDescent="0.3">
      <c r="A126" s="3">
        <v>44365.260347222225</v>
      </c>
      <c r="B126" s="3">
        <v>44365.266388888886</v>
      </c>
      <c r="C126" s="2" t="s">
        <v>94</v>
      </c>
      <c r="D126" s="2" t="s">
        <v>7131</v>
      </c>
      <c r="E126" s="2">
        <v>100</v>
      </c>
      <c r="F126" s="2">
        <v>522</v>
      </c>
      <c r="G126" s="2" t="b">
        <v>1</v>
      </c>
      <c r="H126" s="3">
        <v>44365.266423611109</v>
      </c>
      <c r="I126" s="2" t="s">
        <v>7132</v>
      </c>
      <c r="J126" s="2" t="s">
        <v>3524</v>
      </c>
      <c r="K126" s="2" t="s">
        <v>331</v>
      </c>
      <c r="L126" s="2" t="s">
        <v>5510</v>
      </c>
      <c r="N126" s="2">
        <v>36.856201171875</v>
      </c>
      <c r="O126" s="2">
        <v>10.1905975341796</v>
      </c>
      <c r="P126" s="2" t="s">
        <v>239</v>
      </c>
      <c r="Q126" s="2" t="s">
        <v>240</v>
      </c>
      <c r="R126" s="2" t="s">
        <v>251</v>
      </c>
      <c r="AU126" s="2">
        <v>3</v>
      </c>
      <c r="BA126" s="2">
        <v>2</v>
      </c>
      <c r="BG126" s="2">
        <v>1</v>
      </c>
      <c r="BJ126" s="2">
        <v>5</v>
      </c>
      <c r="BP126" s="2">
        <v>5</v>
      </c>
      <c r="BV126" s="2">
        <v>5</v>
      </c>
      <c r="CA126" s="2">
        <v>5</v>
      </c>
      <c r="CB126" s="2" t="s">
        <v>248</v>
      </c>
      <c r="CC126" s="2">
        <v>7</v>
      </c>
      <c r="CD126" s="2" t="s">
        <v>249</v>
      </c>
      <c r="CE126" s="2">
        <v>5</v>
      </c>
      <c r="CF126" s="2" t="s">
        <v>7133</v>
      </c>
      <c r="CI126" s="2" t="s">
        <v>385</v>
      </c>
      <c r="CL126" s="2">
        <v>4</v>
      </c>
      <c r="CM126" s="2">
        <v>3</v>
      </c>
      <c r="CN126" s="2" t="s">
        <v>260</v>
      </c>
      <c r="CP126" s="2" t="s">
        <v>681</v>
      </c>
      <c r="CU126" s="2" t="s">
        <v>682</v>
      </c>
      <c r="CW126" s="2" t="s">
        <v>684</v>
      </c>
      <c r="DD126" s="2" t="s">
        <v>6229</v>
      </c>
      <c r="DG126" s="2" t="s">
        <v>257</v>
      </c>
      <c r="DV126" s="2" t="s">
        <v>7134</v>
      </c>
      <c r="DW126" s="2" t="s">
        <v>5510</v>
      </c>
      <c r="DY126" s="2" t="str">
        <f t="shared" si="6"/>
        <v>MEJRI_Achref</v>
      </c>
      <c r="DZ126" s="2" t="str">
        <f>INDEX('Raw Data'!B:B,MATCH(Tunisia_ESPRIT!$DY126,'Raw Data'!$G:$G,0))</f>
        <v>ESPRIT Engineering</v>
      </c>
      <c r="EA126" s="2" t="str">
        <f>INDEX('Raw Data'!H:H,MATCH(Tunisia_ESPRIT!$DY126,'Raw Data'!$G:$G,0))</f>
        <v>Male</v>
      </c>
      <c r="EB126" s="2" t="str">
        <f>INDEX('Raw Data'!Q:Q,MATCH(Tunisia_ESPRIT!$DY126,'Raw Data'!$G:$G,0))</f>
        <v>ING</v>
      </c>
      <c r="EC126" s="57">
        <f>INDEX('Raw Data'!T:T,MATCH(Tunisia_ESPRIT!$DY126,'Raw Data'!$G:$G,0))/10^3</f>
        <v>30.5</v>
      </c>
      <c r="ED126" s="57">
        <f t="shared" si="7"/>
        <v>0</v>
      </c>
      <c r="EE126" s="58" t="str">
        <f>IFERROR(EC126/(AA126*0.2),"")</f>
        <v/>
      </c>
      <c r="EF126" s="59">
        <f t="shared" si="8"/>
        <v>0.75</v>
      </c>
      <c r="EG126" s="59" t="str">
        <f t="shared" si="5"/>
        <v>75-100%</v>
      </c>
      <c r="EH126" s="2" t="s">
        <v>258</v>
      </c>
      <c r="EK126"/>
    </row>
    <row r="127" spans="1:141" x14ac:dyDescent="0.3">
      <c r="A127" s="3">
        <v>44365.250034722223</v>
      </c>
      <c r="B127" s="3">
        <v>44365.274305555555</v>
      </c>
      <c r="C127" s="2" t="s">
        <v>94</v>
      </c>
      <c r="D127" s="2" t="s">
        <v>7135</v>
      </c>
      <c r="E127" s="2">
        <v>100</v>
      </c>
      <c r="F127" s="2">
        <v>2096</v>
      </c>
      <c r="G127" s="2" t="b">
        <v>1</v>
      </c>
      <c r="H127" s="3">
        <v>44365.274328703701</v>
      </c>
      <c r="I127" s="2" t="s">
        <v>7136</v>
      </c>
      <c r="J127" t="s">
        <v>3416</v>
      </c>
      <c r="K127" s="2" t="s">
        <v>3415</v>
      </c>
      <c r="L127" s="2" t="s">
        <v>4658</v>
      </c>
      <c r="N127" s="2">
        <v>34.473907470703097</v>
      </c>
      <c r="O127" s="2">
        <v>9.4613037109375</v>
      </c>
      <c r="P127" s="2" t="s">
        <v>239</v>
      </c>
      <c r="Q127" s="2" t="s">
        <v>240</v>
      </c>
      <c r="R127" s="2" t="s">
        <v>380</v>
      </c>
      <c r="T127" s="2" t="s">
        <v>7137</v>
      </c>
      <c r="U127" s="2" t="s">
        <v>7138</v>
      </c>
      <c r="V127" s="2" t="s">
        <v>288</v>
      </c>
      <c r="W127" s="2" t="s">
        <v>243</v>
      </c>
      <c r="X127" s="2" t="s">
        <v>435</v>
      </c>
      <c r="Y127" s="2" t="s">
        <v>275</v>
      </c>
      <c r="Z127" s="2" t="s">
        <v>245</v>
      </c>
      <c r="AB127" s="2" t="s">
        <v>384</v>
      </c>
      <c r="AC127" s="2" t="s">
        <v>384</v>
      </c>
      <c r="AD127" s="2" t="s">
        <v>268</v>
      </c>
      <c r="AE127" s="2">
        <v>2021</v>
      </c>
      <c r="AF127" s="2" t="s">
        <v>316</v>
      </c>
      <c r="AH127" s="2">
        <v>3</v>
      </c>
      <c r="AI127" s="2">
        <v>2</v>
      </c>
      <c r="AJ127" s="2">
        <v>3</v>
      </c>
      <c r="AO127" s="2">
        <v>1</v>
      </c>
      <c r="AY127" s="2">
        <v>3</v>
      </c>
      <c r="AZ127" s="2">
        <v>2</v>
      </c>
      <c r="BG127" s="2">
        <v>1</v>
      </c>
      <c r="BN127" s="2">
        <v>6</v>
      </c>
      <c r="BO127" s="2">
        <v>6</v>
      </c>
      <c r="BV127" s="2">
        <v>7</v>
      </c>
      <c r="BY127" s="2" t="s">
        <v>270</v>
      </c>
      <c r="CA127" s="2">
        <v>7</v>
      </c>
      <c r="CB127" s="2" t="s">
        <v>252</v>
      </c>
      <c r="CC127" s="2">
        <v>10</v>
      </c>
      <c r="CD127" s="2" t="s">
        <v>279</v>
      </c>
      <c r="CE127" s="2">
        <v>6</v>
      </c>
      <c r="CF127" s="2" t="s">
        <v>7139</v>
      </c>
      <c r="CG127" s="2" t="s">
        <v>7140</v>
      </c>
      <c r="CI127" s="2" t="s">
        <v>7141</v>
      </c>
      <c r="CL127" s="2">
        <v>3</v>
      </c>
      <c r="CM127" s="2">
        <v>3</v>
      </c>
      <c r="CN127" s="2" t="s">
        <v>281</v>
      </c>
      <c r="CO127" s="2" t="s">
        <v>261</v>
      </c>
      <c r="DA127" s="2" t="s">
        <v>6218</v>
      </c>
      <c r="DG127" s="2" t="s">
        <v>261</v>
      </c>
      <c r="DJ127" s="2" t="s">
        <v>298</v>
      </c>
      <c r="DR127" s="2" t="s">
        <v>7142</v>
      </c>
      <c r="DS127" s="2">
        <v>53231427</v>
      </c>
      <c r="DT127" s="2" t="s">
        <v>282</v>
      </c>
      <c r="DU127" s="2" t="s">
        <v>258</v>
      </c>
      <c r="DW127" s="2" t="s">
        <v>4658</v>
      </c>
      <c r="DY127" s="2" t="str">
        <f t="shared" si="6"/>
        <v>CHANDOUL_Wejdène</v>
      </c>
      <c r="DZ127" s="2" t="str">
        <f>INDEX('Raw Data'!B:B,MATCH(Tunisia_ESPRIT!$DY127,'Raw Data'!$G:$G,0))</f>
        <v>ESPRIT Engineering</v>
      </c>
      <c r="EA127" s="2" t="str">
        <f>INDEX('Raw Data'!H:H,MATCH(Tunisia_ESPRIT!$DY127,'Raw Data'!$G:$G,0))</f>
        <v>Female</v>
      </c>
      <c r="EB127" s="2" t="str">
        <f>INDEX('Raw Data'!Q:Q,MATCH(Tunisia_ESPRIT!$DY127,'Raw Data'!$G:$G,0))</f>
        <v>ING</v>
      </c>
      <c r="EC127" s="57">
        <f>INDEX('Raw Data'!T:T,MATCH(Tunisia_ESPRIT!$DY127,'Raw Data'!$G:$G,0))/10^3</f>
        <v>30.5</v>
      </c>
      <c r="ED127" s="57">
        <f t="shared" si="7"/>
        <v>0</v>
      </c>
      <c r="EE127" s="57" t="str">
        <f>IFERROR(EC127/(AA127*Analysis!$F$286),"")</f>
        <v/>
      </c>
      <c r="EF127" s="59">
        <f t="shared" si="8"/>
        <v>1</v>
      </c>
      <c r="EG127" s="59" t="str">
        <f t="shared" si="5"/>
        <v>75-100%</v>
      </c>
      <c r="EH127" s="2" t="s">
        <v>258</v>
      </c>
      <c r="EK127"/>
    </row>
    <row r="128" spans="1:141" x14ac:dyDescent="0.3">
      <c r="A128" s="3">
        <v>44365.235868055555</v>
      </c>
      <c r="B128" s="3">
        <v>44365.295381944445</v>
      </c>
      <c r="C128" s="2" t="s">
        <v>94</v>
      </c>
      <c r="D128" s="2" t="s">
        <v>7143</v>
      </c>
      <c r="E128" s="2">
        <v>100</v>
      </c>
      <c r="F128" s="2">
        <v>5141</v>
      </c>
      <c r="G128" s="2" t="b">
        <v>1</v>
      </c>
      <c r="H128" s="3">
        <v>44365.295405092591</v>
      </c>
      <c r="I128" s="2" t="s">
        <v>7144</v>
      </c>
      <c r="J128" s="2" t="s">
        <v>7145</v>
      </c>
      <c r="K128" s="2" t="s">
        <v>3233</v>
      </c>
      <c r="L128" s="2" t="s">
        <v>7146</v>
      </c>
      <c r="N128" s="2">
        <v>34.473907470703097</v>
      </c>
      <c r="O128" s="2">
        <v>9.4613037109375</v>
      </c>
      <c r="P128" s="2" t="s">
        <v>239</v>
      </c>
      <c r="Q128" s="2" t="s">
        <v>240</v>
      </c>
      <c r="R128" s="2" t="s">
        <v>286</v>
      </c>
      <c r="T128" s="2" t="s">
        <v>7147</v>
      </c>
      <c r="U128" s="2" t="s">
        <v>7148</v>
      </c>
      <c r="V128" s="2" t="s">
        <v>476</v>
      </c>
      <c r="W128" s="2" t="s">
        <v>265</v>
      </c>
      <c r="X128" s="2" t="s">
        <v>289</v>
      </c>
      <c r="Y128" s="2" t="s">
        <v>244</v>
      </c>
      <c r="Z128" s="2" t="s">
        <v>245</v>
      </c>
      <c r="AA128" s="2">
        <v>17</v>
      </c>
      <c r="AB128" s="2" t="s">
        <v>267</v>
      </c>
      <c r="AC128" s="2" t="s">
        <v>258</v>
      </c>
      <c r="AD128" s="2" t="s">
        <v>268</v>
      </c>
      <c r="AE128" s="2">
        <v>2020</v>
      </c>
      <c r="AF128" s="2" t="s">
        <v>406</v>
      </c>
      <c r="AH128" s="2" t="s">
        <v>284</v>
      </c>
      <c r="AI128" s="2">
        <v>1</v>
      </c>
      <c r="AJ128" s="2">
        <v>2</v>
      </c>
      <c r="AO128" s="2">
        <v>3</v>
      </c>
      <c r="AU128" s="2">
        <v>3</v>
      </c>
      <c r="AW128" s="2">
        <v>1</v>
      </c>
      <c r="BB128" s="2">
        <v>2</v>
      </c>
      <c r="BJ128" s="2">
        <v>7</v>
      </c>
      <c r="BL128" s="2">
        <v>7</v>
      </c>
      <c r="BQ128" s="2">
        <v>7</v>
      </c>
      <c r="BY128" s="2" t="s">
        <v>270</v>
      </c>
      <c r="BZ128" s="2" t="s">
        <v>256</v>
      </c>
      <c r="CA128" s="2">
        <v>7</v>
      </c>
      <c r="CB128" s="2" t="s">
        <v>252</v>
      </c>
      <c r="CC128" s="2">
        <v>9</v>
      </c>
      <c r="CD128" s="2" t="s">
        <v>279</v>
      </c>
      <c r="CE128" s="2">
        <v>7</v>
      </c>
      <c r="CF128" s="2">
        <v>1</v>
      </c>
      <c r="CI128" s="2">
        <v>1</v>
      </c>
      <c r="CL128" s="2">
        <v>3</v>
      </c>
      <c r="CM128" s="2">
        <v>2</v>
      </c>
      <c r="CN128" s="2" t="s">
        <v>260</v>
      </c>
      <c r="CO128" s="2" t="s">
        <v>261</v>
      </c>
      <c r="DD128" s="2" t="s">
        <v>6229</v>
      </c>
      <c r="DG128" s="2" t="s">
        <v>261</v>
      </c>
      <c r="DI128" s="2" t="s">
        <v>1015</v>
      </c>
      <c r="DL128" s="2" t="s">
        <v>348</v>
      </c>
      <c r="DR128" s="2" t="s">
        <v>7149</v>
      </c>
      <c r="DS128" s="2">
        <v>99832241</v>
      </c>
      <c r="DV128" s="2" t="s">
        <v>7150</v>
      </c>
      <c r="DW128" s="2" t="s">
        <v>7146</v>
      </c>
      <c r="DY128" s="2" t="str">
        <f t="shared" si="6"/>
        <v>Habib_BAABOURA</v>
      </c>
      <c r="DZ128" s="2" t="str">
        <f>INDEX('Raw Data'!B:B,MATCH(Tunisia_ESPRIT!$DY128,'Raw Data'!$G:$G,0))</f>
        <v>ESB</v>
      </c>
      <c r="EA128" s="2" t="str">
        <f>INDEX('Raw Data'!H:H,MATCH(Tunisia_ESPRIT!$DY128,'Raw Data'!$G:$G,0))</f>
        <v>Male</v>
      </c>
      <c r="EB128" s="2" t="str">
        <f>INDEX('Raw Data'!Q:Q,MATCH(Tunisia_ESPRIT!$DY128,'Raw Data'!$G:$G,0))</f>
        <v>Master</v>
      </c>
      <c r="EC128" s="57">
        <f>INDEX('Raw Data'!T:T,MATCH(Tunisia_ESPRIT!$DY128,'Raw Data'!$G:$G,0))/10^3</f>
        <v>13.91</v>
      </c>
      <c r="ED128" s="57">
        <f t="shared" si="7"/>
        <v>1.2221423436376708</v>
      </c>
      <c r="EE128" s="58">
        <f>IFERROR(EC128/(AA128*0.2),"")</f>
        <v>4.091176470588235</v>
      </c>
      <c r="EF128" s="59">
        <f t="shared" si="8"/>
        <v>0.66666666666666663</v>
      </c>
      <c r="EG128" s="59" t="str">
        <f t="shared" si="5"/>
        <v>50-75%</v>
      </c>
      <c r="EH128" s="2" t="s">
        <v>258</v>
      </c>
      <c r="EK128"/>
    </row>
    <row r="129" spans="1:141" x14ac:dyDescent="0.3">
      <c r="A129" s="3">
        <v>44351.518194444441</v>
      </c>
      <c r="B129" s="3">
        <v>44365.304930555554</v>
      </c>
      <c r="C129" s="2" t="s">
        <v>94</v>
      </c>
      <c r="D129" s="2" t="s">
        <v>7151</v>
      </c>
      <c r="E129" s="2">
        <v>100</v>
      </c>
      <c r="F129" s="2">
        <v>1191174</v>
      </c>
      <c r="G129" s="2" t="b">
        <v>1</v>
      </c>
      <c r="H129" s="3">
        <v>44365.304942129631</v>
      </c>
      <c r="I129" s="2" t="s">
        <v>7152</v>
      </c>
      <c r="J129" s="2" t="s">
        <v>7153</v>
      </c>
      <c r="K129" s="2" t="s">
        <v>7154</v>
      </c>
      <c r="L129" s="2" t="s">
        <v>5590</v>
      </c>
      <c r="N129" s="2">
        <v>37.2774047851562</v>
      </c>
      <c r="O129" s="2">
        <v>9.8748931884765607</v>
      </c>
      <c r="P129" s="2" t="s">
        <v>239</v>
      </c>
      <c r="Q129" s="2" t="s">
        <v>250</v>
      </c>
      <c r="R129" s="2" t="s">
        <v>286</v>
      </c>
      <c r="T129" s="2" t="s">
        <v>7155</v>
      </c>
      <c r="U129" s="2" t="s">
        <v>7156</v>
      </c>
      <c r="V129" s="135">
        <v>18537</v>
      </c>
      <c r="W129" s="2" t="s">
        <v>243</v>
      </c>
      <c r="X129" s="2" t="s">
        <v>708</v>
      </c>
      <c r="Y129" s="2" t="s">
        <v>244</v>
      </c>
      <c r="Z129" s="2" t="s">
        <v>245</v>
      </c>
      <c r="AA129" s="2">
        <v>24</v>
      </c>
      <c r="AB129" s="2" t="s">
        <v>267</v>
      </c>
      <c r="AC129" s="2" t="s">
        <v>258</v>
      </c>
      <c r="AD129" s="2" t="s">
        <v>372</v>
      </c>
      <c r="AE129" s="2">
        <v>2021</v>
      </c>
      <c r="AF129" s="2" t="s">
        <v>406</v>
      </c>
      <c r="AH129" s="2">
        <v>1</v>
      </c>
      <c r="AV129" s="2">
        <v>1</v>
      </c>
      <c r="AX129" s="2">
        <v>3</v>
      </c>
      <c r="BD129" s="2">
        <v>2</v>
      </c>
      <c r="BK129" s="2">
        <v>5</v>
      </c>
      <c r="BM129" s="2">
        <v>5</v>
      </c>
      <c r="BS129" s="2">
        <v>3</v>
      </c>
      <c r="BY129" s="2" t="s">
        <v>247</v>
      </c>
      <c r="CA129" s="2">
        <v>4</v>
      </c>
      <c r="CB129" s="2" t="s">
        <v>248</v>
      </c>
      <c r="CC129" s="2">
        <v>7</v>
      </c>
      <c r="CD129" s="2" t="s">
        <v>279</v>
      </c>
      <c r="CE129" s="2">
        <v>6</v>
      </c>
      <c r="CF129" s="2" t="s">
        <v>1088</v>
      </c>
      <c r="CG129" s="2" t="s">
        <v>7157</v>
      </c>
      <c r="CH129" s="2" t="s">
        <v>7158</v>
      </c>
      <c r="CI129" s="2" t="s">
        <v>7159</v>
      </c>
      <c r="CL129" s="2">
        <v>2</v>
      </c>
      <c r="CM129" s="2">
        <v>2</v>
      </c>
      <c r="CN129" s="2" t="s">
        <v>260</v>
      </c>
      <c r="CO129" s="2" t="s">
        <v>278</v>
      </c>
      <c r="CP129" s="2" t="s">
        <v>681</v>
      </c>
      <c r="CU129" s="2" t="s">
        <v>682</v>
      </c>
      <c r="CY129" s="2" t="s">
        <v>685</v>
      </c>
      <c r="DD129" s="2" t="s">
        <v>6229</v>
      </c>
      <c r="DG129" s="2" t="s">
        <v>261</v>
      </c>
      <c r="DI129" s="2" t="s">
        <v>1015</v>
      </c>
      <c r="DL129" s="2" t="s">
        <v>348</v>
      </c>
      <c r="DN129" s="2" t="s">
        <v>262</v>
      </c>
      <c r="DO129" s="2" t="s">
        <v>527</v>
      </c>
      <c r="DR129" s="2" t="s">
        <v>7160</v>
      </c>
      <c r="DS129" s="2">
        <v>98196504</v>
      </c>
      <c r="DT129" s="2" t="s">
        <v>6919</v>
      </c>
      <c r="DU129" s="2" t="s">
        <v>258</v>
      </c>
      <c r="DW129" s="2" t="s">
        <v>5590</v>
      </c>
      <c r="DY129" s="2" t="str">
        <f t="shared" si="6"/>
        <v>BEN NESSIB_Med Ikbel</v>
      </c>
      <c r="DZ129" s="2" t="str">
        <f>INDEX('Raw Data'!B:B,MATCH(Tunisia_ESPRIT!$DY129,'Raw Data'!$G:$G,0))</f>
        <v>ESPRIT Engineering</v>
      </c>
      <c r="EA129" s="2" t="str">
        <f>INDEX('Raw Data'!H:H,MATCH(Tunisia_ESPRIT!$DY129,'Raw Data'!$G:$G,0))</f>
        <v>Male</v>
      </c>
      <c r="EB129" s="2" t="str">
        <f>INDEX('Raw Data'!Q:Q,MATCH(Tunisia_ESPRIT!$DY129,'Raw Data'!$G:$G,0))</f>
        <v>ING</v>
      </c>
      <c r="EC129" s="57">
        <f>INDEX('Raw Data'!T:T,MATCH(Tunisia_ESPRIT!$DY129,'Raw Data'!$G:$G,0))/10^3</f>
        <v>30.5</v>
      </c>
      <c r="ED129" s="57">
        <f t="shared" si="7"/>
        <v>0.78688524590163933</v>
      </c>
      <c r="EE129" s="57">
        <f>IFERROR(EC129/(AA129*Analysis!$F$286),"")</f>
        <v>1.2708333333333333</v>
      </c>
      <c r="EF129" s="59">
        <f t="shared" si="8"/>
        <v>1</v>
      </c>
      <c r="EG129" s="59" t="str">
        <f t="shared" si="5"/>
        <v>75-100%</v>
      </c>
      <c r="EH129" s="2" t="s">
        <v>258</v>
      </c>
      <c r="EK129"/>
    </row>
    <row r="130" spans="1:141" x14ac:dyDescent="0.3">
      <c r="A130" s="3">
        <v>44365.300127314818</v>
      </c>
      <c r="B130" s="3">
        <v>44365.307858796295</v>
      </c>
      <c r="C130" s="2" t="s">
        <v>94</v>
      </c>
      <c r="D130" s="2" t="s">
        <v>7161</v>
      </c>
      <c r="E130" s="2">
        <v>100</v>
      </c>
      <c r="F130" s="2">
        <v>667</v>
      </c>
      <c r="G130" s="2" t="b">
        <v>1</v>
      </c>
      <c r="H130" s="3">
        <v>44365.307870370372</v>
      </c>
      <c r="I130" s="2" t="s">
        <v>7162</v>
      </c>
      <c r="J130" s="2" t="s">
        <v>4368</v>
      </c>
      <c r="K130" s="2" t="s">
        <v>7163</v>
      </c>
      <c r="L130" s="2" t="s">
        <v>5691</v>
      </c>
      <c r="N130" s="2">
        <v>37.2669067382812</v>
      </c>
      <c r="O130" s="2">
        <v>9.8737030029296804</v>
      </c>
      <c r="P130" s="2" t="s">
        <v>239</v>
      </c>
      <c r="Q130" s="2" t="s">
        <v>240</v>
      </c>
      <c r="R130" s="2" t="s">
        <v>400</v>
      </c>
      <c r="T130" s="2" t="s">
        <v>7164</v>
      </c>
      <c r="U130" s="2" t="s">
        <v>7165</v>
      </c>
      <c r="V130" s="2" t="s">
        <v>430</v>
      </c>
      <c r="W130" s="2" t="s">
        <v>265</v>
      </c>
      <c r="X130" s="2" t="s">
        <v>457</v>
      </c>
      <c r="Y130" s="2" t="s">
        <v>244</v>
      </c>
      <c r="Z130" s="2" t="s">
        <v>328</v>
      </c>
      <c r="AA130" s="2">
        <v>14</v>
      </c>
      <c r="AB130" s="2" t="s">
        <v>267</v>
      </c>
      <c r="AC130" s="2" t="s">
        <v>1086</v>
      </c>
      <c r="AD130" s="2" t="s">
        <v>321</v>
      </c>
      <c r="AE130" s="2">
        <v>2007</v>
      </c>
      <c r="AF130" s="2" t="s">
        <v>338</v>
      </c>
      <c r="AH130" s="2">
        <v>0</v>
      </c>
      <c r="AV130" s="2">
        <v>3</v>
      </c>
      <c r="BA130" s="2">
        <v>2</v>
      </c>
      <c r="BF130" s="2">
        <v>1</v>
      </c>
      <c r="BK130" s="2">
        <v>2</v>
      </c>
      <c r="BP130" s="2">
        <v>5</v>
      </c>
      <c r="BU130" s="2">
        <v>7</v>
      </c>
      <c r="BY130" s="2" t="s">
        <v>247</v>
      </c>
      <c r="CA130" s="2">
        <v>5</v>
      </c>
      <c r="CB130" s="2" t="s">
        <v>248</v>
      </c>
      <c r="CC130" s="2">
        <v>8</v>
      </c>
      <c r="CD130" s="2" t="s">
        <v>249</v>
      </c>
      <c r="CE130" s="2">
        <v>2</v>
      </c>
      <c r="CF130" s="2" t="s">
        <v>7166</v>
      </c>
      <c r="CG130" s="2" t="s">
        <v>7167</v>
      </c>
      <c r="CI130" s="2" t="s">
        <v>7168</v>
      </c>
      <c r="CJ130" s="2" t="s">
        <v>7169</v>
      </c>
      <c r="CL130" s="2">
        <v>0</v>
      </c>
      <c r="CU130" s="2" t="s">
        <v>682</v>
      </c>
      <c r="DG130" s="2" t="s">
        <v>261</v>
      </c>
      <c r="DJ130" s="2" t="s">
        <v>298</v>
      </c>
      <c r="DR130" s="2" t="s">
        <v>7170</v>
      </c>
      <c r="DS130" s="2">
        <v>58551507</v>
      </c>
      <c r="DT130" s="2" t="s">
        <v>282</v>
      </c>
      <c r="DU130" s="2" t="s">
        <v>7171</v>
      </c>
      <c r="DV130" s="2" t="s">
        <v>7172</v>
      </c>
      <c r="DW130" s="2" t="s">
        <v>5691</v>
      </c>
      <c r="DY130" s="2" t="str">
        <f t="shared" si="6"/>
        <v>GOUISSEM_Issam</v>
      </c>
      <c r="DZ130" s="2" t="str">
        <f>INDEX('Raw Data'!B:B,MATCH(Tunisia_ESPRIT!$DY130,'Raw Data'!$G:$G,0))</f>
        <v>ESPRIT Engineering</v>
      </c>
      <c r="EA130" s="2" t="str">
        <f>INDEX('Raw Data'!H:H,MATCH(Tunisia_ESPRIT!$DY130,'Raw Data'!$G:$G,0))</f>
        <v>Male</v>
      </c>
      <c r="EB130" s="2" t="str">
        <f>INDEX('Raw Data'!Q:Q,MATCH(Tunisia_ESPRIT!$DY130,'Raw Data'!$G:$G,0))</f>
        <v>ING</v>
      </c>
      <c r="EC130" s="57">
        <f>INDEX('Raw Data'!T:T,MATCH(Tunisia_ESPRIT!$DY130,'Raw Data'!$G:$G,0))/10^3</f>
        <v>30.5</v>
      </c>
      <c r="ED130" s="57">
        <f t="shared" si="7"/>
        <v>0.45901639344262296</v>
      </c>
      <c r="EE130" s="58">
        <f>IFERROR(EC130/(AA130*0.2),"")</f>
        <v>10.892857142857142</v>
      </c>
      <c r="EF130" s="59" t="str">
        <f t="shared" si="8"/>
        <v/>
      </c>
      <c r="EG130" s="59" t="str">
        <f t="shared" si="5"/>
        <v/>
      </c>
      <c r="EH130" s="2" t="s">
        <v>258</v>
      </c>
      <c r="EK130"/>
    </row>
    <row r="131" spans="1:141" x14ac:dyDescent="0.3">
      <c r="A131" s="3">
        <v>44365.313807870371</v>
      </c>
      <c r="B131" s="3">
        <v>44365.323391203703</v>
      </c>
      <c r="C131" s="2" t="s">
        <v>94</v>
      </c>
      <c r="D131" s="2" t="s">
        <v>7173</v>
      </c>
      <c r="E131" s="2">
        <v>100</v>
      </c>
      <c r="F131" s="2">
        <v>827</v>
      </c>
      <c r="G131" s="2" t="b">
        <v>1</v>
      </c>
      <c r="H131" s="3">
        <v>44365.32340277778</v>
      </c>
      <c r="I131" s="2" t="s">
        <v>7174</v>
      </c>
      <c r="J131" s="2" t="s">
        <v>3861</v>
      </c>
      <c r="K131" s="2" t="s">
        <v>7175</v>
      </c>
      <c r="L131" s="2" t="s">
        <v>5673</v>
      </c>
      <c r="N131" s="2">
        <v>36.856201171875</v>
      </c>
      <c r="O131" s="2">
        <v>10.1905975341796</v>
      </c>
      <c r="P131" s="2" t="s">
        <v>239</v>
      </c>
      <c r="Q131" s="2" t="s">
        <v>240</v>
      </c>
      <c r="R131" s="2" t="s">
        <v>286</v>
      </c>
      <c r="T131" s="2" t="s">
        <v>7176</v>
      </c>
      <c r="U131" s="2" t="s">
        <v>7177</v>
      </c>
      <c r="V131" s="2" t="s">
        <v>430</v>
      </c>
      <c r="W131" s="2" t="s">
        <v>243</v>
      </c>
      <c r="X131" s="2" t="s">
        <v>435</v>
      </c>
      <c r="Y131" s="2" t="s">
        <v>275</v>
      </c>
      <c r="Z131" s="2" t="s">
        <v>328</v>
      </c>
      <c r="AA131" s="2">
        <v>18</v>
      </c>
      <c r="AB131" s="2" t="s">
        <v>267</v>
      </c>
      <c r="AC131" s="2" t="s">
        <v>258</v>
      </c>
      <c r="AD131" s="2" t="s">
        <v>1122</v>
      </c>
      <c r="AE131" s="2">
        <v>2016</v>
      </c>
      <c r="AF131" s="2" t="s">
        <v>406</v>
      </c>
      <c r="AH131" s="2">
        <v>0</v>
      </c>
      <c r="AU131" s="2">
        <v>3</v>
      </c>
      <c r="BD131" s="2">
        <v>2</v>
      </c>
      <c r="BG131" s="2">
        <v>1</v>
      </c>
      <c r="BJ131" s="2">
        <v>4</v>
      </c>
      <c r="BS131" s="2">
        <v>1</v>
      </c>
      <c r="BV131" s="2">
        <v>4</v>
      </c>
      <c r="BY131" s="2" t="s">
        <v>247</v>
      </c>
      <c r="CA131" s="2">
        <v>3</v>
      </c>
      <c r="CB131" s="2" t="s">
        <v>254</v>
      </c>
      <c r="CC131" s="2">
        <v>5</v>
      </c>
      <c r="CD131" s="2" t="s">
        <v>249</v>
      </c>
      <c r="CE131" s="2">
        <v>3</v>
      </c>
      <c r="CF131" s="2" t="s">
        <v>7178</v>
      </c>
      <c r="CI131" s="2" t="s">
        <v>7179</v>
      </c>
      <c r="CJ131" s="2" t="s">
        <v>378</v>
      </c>
      <c r="CK131" s="2" t="s">
        <v>7180</v>
      </c>
      <c r="CL131" s="2">
        <v>4</v>
      </c>
      <c r="CM131" s="2">
        <v>4</v>
      </c>
      <c r="CN131" s="2" t="s">
        <v>256</v>
      </c>
      <c r="CO131" s="2" t="s">
        <v>278</v>
      </c>
      <c r="DB131" s="2" t="s">
        <v>6209</v>
      </c>
      <c r="DG131" s="2" t="s">
        <v>261</v>
      </c>
      <c r="DI131" s="2" t="s">
        <v>1015</v>
      </c>
      <c r="DK131" s="2" t="s">
        <v>508</v>
      </c>
      <c r="DO131" s="2" t="s">
        <v>527</v>
      </c>
      <c r="DR131" s="2" t="s">
        <v>5673</v>
      </c>
      <c r="DS131" s="2">
        <v>28899388</v>
      </c>
      <c r="DT131" s="2" t="s">
        <v>282</v>
      </c>
      <c r="DU131" s="2" t="s">
        <v>7181</v>
      </c>
      <c r="DW131" s="2" t="s">
        <v>5673</v>
      </c>
      <c r="DY131" s="2" t="str">
        <f t="shared" si="6"/>
        <v>NEHDI_Radhouane</v>
      </c>
      <c r="DZ131" s="2" t="str">
        <f>INDEX('Raw Data'!B:B,MATCH(Tunisia_ESPRIT!$DY131,'Raw Data'!$G:$G,0))</f>
        <v>ESPRIT Engineering</v>
      </c>
      <c r="EA131" s="2" t="str">
        <f>INDEX('Raw Data'!H:H,MATCH(Tunisia_ESPRIT!$DY131,'Raw Data'!$G:$G,0))</f>
        <v>Male</v>
      </c>
      <c r="EB131" s="2" t="str">
        <f>INDEX('Raw Data'!Q:Q,MATCH(Tunisia_ESPRIT!$DY131,'Raw Data'!$G:$G,0))</f>
        <v>ING</v>
      </c>
      <c r="EC131" s="57">
        <f>INDEX('Raw Data'!T:T,MATCH(Tunisia_ESPRIT!$DY131,'Raw Data'!$G:$G,0))/10^3</f>
        <v>30.5</v>
      </c>
      <c r="ED131" s="57">
        <f t="shared" si="7"/>
        <v>0.5901639344262295</v>
      </c>
      <c r="EE131" s="57">
        <f>IFERROR(EC131/(AA131*Analysis!$F$286),"")</f>
        <v>1.6944444444444444</v>
      </c>
      <c r="EF131" s="59">
        <f t="shared" si="8"/>
        <v>1</v>
      </c>
      <c r="EG131" s="59" t="str">
        <f t="shared" ref="EG131:EG194" si="10">IF(EF131=0,0,IF(AND(EF131&gt;0,EF131&lt;0.25),"0-25%",IF(AND(EF131&gt;=0.25,EF131&lt;0.5),"25-50%",IF(AND(EF131&gt;=0.5,EF131&lt;0.75),"50-75%",IF(AND(EF131&gt;=0.75,EF131&lt;=1),"75-100%","")))))</f>
        <v>75-100%</v>
      </c>
      <c r="EH131" s="2" t="s">
        <v>258</v>
      </c>
      <c r="EK131"/>
    </row>
    <row r="132" spans="1:141" x14ac:dyDescent="0.3">
      <c r="A132" s="3">
        <v>44358.258425925924</v>
      </c>
      <c r="B132" s="3">
        <v>44365.328726851854</v>
      </c>
      <c r="C132" s="2" t="s">
        <v>94</v>
      </c>
      <c r="D132" s="2" t="s">
        <v>7182</v>
      </c>
      <c r="E132" s="2">
        <v>100</v>
      </c>
      <c r="F132" s="2">
        <v>610873</v>
      </c>
      <c r="G132" s="2" t="b">
        <v>1</v>
      </c>
      <c r="H132" s="3">
        <v>44365.328738425924</v>
      </c>
      <c r="I132" s="2" t="s">
        <v>7183</v>
      </c>
      <c r="J132" s="2" t="s">
        <v>3504</v>
      </c>
      <c r="K132" s="2" t="s">
        <v>593</v>
      </c>
      <c r="L132" s="2" t="s">
        <v>5281</v>
      </c>
      <c r="N132" s="2">
        <v>34.473907470703097</v>
      </c>
      <c r="O132" s="2">
        <v>9.4613037109375</v>
      </c>
      <c r="P132" s="2" t="s">
        <v>239</v>
      </c>
      <c r="Q132" s="2" t="s">
        <v>250</v>
      </c>
      <c r="R132" s="2" t="s">
        <v>251</v>
      </c>
      <c r="AV132" s="2">
        <v>2</v>
      </c>
      <c r="BA132" s="2">
        <v>1</v>
      </c>
      <c r="BB132" s="2">
        <v>3</v>
      </c>
      <c r="BK132" s="2">
        <v>3</v>
      </c>
      <c r="BP132" s="2">
        <v>4</v>
      </c>
      <c r="BQ132" s="2">
        <v>7</v>
      </c>
      <c r="CA132" s="2">
        <v>6</v>
      </c>
      <c r="CB132" s="2" t="s">
        <v>252</v>
      </c>
      <c r="CC132" s="2">
        <v>9</v>
      </c>
      <c r="CD132" s="2" t="s">
        <v>249</v>
      </c>
      <c r="CE132" s="2">
        <v>4</v>
      </c>
      <c r="CF132" s="2" t="s">
        <v>7184</v>
      </c>
      <c r="CG132" s="2" t="s">
        <v>7185</v>
      </c>
      <c r="CI132" s="2" t="s">
        <v>7186</v>
      </c>
      <c r="CL132" s="2">
        <v>2</v>
      </c>
      <c r="CM132" s="2" t="s">
        <v>284</v>
      </c>
      <c r="CN132" s="2" t="s">
        <v>260</v>
      </c>
      <c r="CP132" s="2" t="s">
        <v>681</v>
      </c>
      <c r="CQ132" s="2" t="s">
        <v>6241</v>
      </c>
      <c r="CU132" s="2" t="s">
        <v>682</v>
      </c>
      <c r="CW132" s="2" t="s">
        <v>684</v>
      </c>
      <c r="DD132" s="2" t="s">
        <v>6229</v>
      </c>
      <c r="DG132" s="2" t="s">
        <v>261</v>
      </c>
      <c r="DI132" s="2" t="s">
        <v>1015</v>
      </c>
      <c r="DJ132" s="2" t="s">
        <v>298</v>
      </c>
      <c r="DL132" s="2" t="s">
        <v>348</v>
      </c>
      <c r="DR132" s="2" t="s">
        <v>7187</v>
      </c>
      <c r="DS132" s="2">
        <v>21655297499</v>
      </c>
      <c r="DT132" s="2" t="s">
        <v>7188</v>
      </c>
      <c r="DU132" s="2" t="s">
        <v>7189</v>
      </c>
      <c r="DW132" s="2" t="s">
        <v>5281</v>
      </c>
      <c r="DY132" s="2" t="str">
        <f t="shared" ref="DY132:DY195" si="11">CONCATENATE(K132,"_",J132)</f>
        <v>OMRI_Amal</v>
      </c>
      <c r="DZ132" s="2" t="str">
        <f>INDEX('Raw Data'!B:B,MATCH(Tunisia_ESPRIT!$DY132,'Raw Data'!$G:$G,0))</f>
        <v>ESPRIT Engineering</v>
      </c>
      <c r="EA132" s="2" t="str">
        <f>INDEX('Raw Data'!H:H,MATCH(Tunisia_ESPRIT!$DY132,'Raw Data'!$G:$G,0))</f>
        <v>Female</v>
      </c>
      <c r="EB132" s="2" t="str">
        <f>INDEX('Raw Data'!Q:Q,MATCH(Tunisia_ESPRIT!$DY132,'Raw Data'!$G:$G,0))</f>
        <v>ING</v>
      </c>
      <c r="EC132" s="57">
        <f>INDEX('Raw Data'!T:T,MATCH(Tunisia_ESPRIT!$DY132,'Raw Data'!$G:$G,0))/10^3</f>
        <v>30.5</v>
      </c>
      <c r="ED132" s="57">
        <f t="shared" ref="ED132:ED195" si="12">IFERROR(AA132/(EC132),"")</f>
        <v>0</v>
      </c>
      <c r="EE132" s="58" t="str">
        <f>IFERROR(EC132/(AA132*0.2),"")</f>
        <v/>
      </c>
      <c r="EF132" s="59" t="str">
        <f t="shared" ref="EF132:EF195" si="13">IFERROR(IF(AND(CM132=CL132,CM132&lt;&gt;0,CL132&lt;&gt;0),1,CM132/CL132),"")</f>
        <v/>
      </c>
      <c r="EG132" s="59" t="str">
        <f t="shared" si="10"/>
        <v/>
      </c>
      <c r="EH132" s="2" t="s">
        <v>258</v>
      </c>
      <c r="EK132"/>
    </row>
    <row r="133" spans="1:141" x14ac:dyDescent="0.3">
      <c r="A133" s="3">
        <v>44351.513981481483</v>
      </c>
      <c r="B133" s="3">
        <v>44365.340694444443</v>
      </c>
      <c r="C133" s="2" t="s">
        <v>94</v>
      </c>
      <c r="D133" s="2" t="s">
        <v>7190</v>
      </c>
      <c r="E133" s="2">
        <v>100</v>
      </c>
      <c r="F133" s="2">
        <v>1194628</v>
      </c>
      <c r="G133" s="2" t="b">
        <v>1</v>
      </c>
      <c r="H133" s="3">
        <v>44365.34070601852</v>
      </c>
      <c r="I133" s="2" t="s">
        <v>7191</v>
      </c>
      <c r="J133" s="2" t="s">
        <v>3828</v>
      </c>
      <c r="K133" s="2" t="s">
        <v>3827</v>
      </c>
      <c r="L133" s="2" t="s">
        <v>5086</v>
      </c>
      <c r="N133" s="2">
        <v>36.804901123046797</v>
      </c>
      <c r="O133" s="2">
        <v>10.1777954101562</v>
      </c>
      <c r="P133" s="2" t="s">
        <v>239</v>
      </c>
      <c r="Q133" s="2" t="s">
        <v>250</v>
      </c>
      <c r="R133" s="2" t="s">
        <v>251</v>
      </c>
      <c r="AV133" s="2">
        <v>2</v>
      </c>
      <c r="BA133" s="2">
        <v>3</v>
      </c>
      <c r="BB133" s="2">
        <v>1</v>
      </c>
      <c r="BK133" s="2">
        <v>1</v>
      </c>
      <c r="BP133" s="2">
        <v>4</v>
      </c>
      <c r="BQ133" s="2">
        <v>4</v>
      </c>
      <c r="CA133" s="2">
        <v>4</v>
      </c>
      <c r="CB133" s="2" t="s">
        <v>254</v>
      </c>
      <c r="CC133" s="2">
        <v>6</v>
      </c>
      <c r="CD133" s="2" t="s">
        <v>249</v>
      </c>
      <c r="CE133" s="2">
        <v>1</v>
      </c>
      <c r="CF133" s="2" t="s">
        <v>7192</v>
      </c>
      <c r="CG133" s="2" t="s">
        <v>7192</v>
      </c>
      <c r="CH133" s="2" t="s">
        <v>7192</v>
      </c>
      <c r="CI133" s="2" t="s">
        <v>7192</v>
      </c>
      <c r="CJ133" s="2" t="s">
        <v>7192</v>
      </c>
      <c r="CK133" s="2" t="s">
        <v>7192</v>
      </c>
      <c r="CL133" s="2">
        <v>3</v>
      </c>
      <c r="CM133" s="2">
        <v>3</v>
      </c>
      <c r="CN133" s="2" t="s">
        <v>260</v>
      </c>
      <c r="CV133" s="2" t="s">
        <v>683</v>
      </c>
      <c r="CY133" s="2" t="s">
        <v>685</v>
      </c>
      <c r="DD133" s="2" t="s">
        <v>6229</v>
      </c>
      <c r="DG133" s="2" t="s">
        <v>261</v>
      </c>
      <c r="DI133" s="2" t="s">
        <v>1015</v>
      </c>
      <c r="DJ133" s="2" t="s">
        <v>298</v>
      </c>
      <c r="DL133" s="2" t="s">
        <v>348</v>
      </c>
      <c r="DO133" s="2" t="s">
        <v>527</v>
      </c>
      <c r="DR133" s="2" t="s">
        <v>5086</v>
      </c>
      <c r="DS133" s="2">
        <v>29141900</v>
      </c>
      <c r="DT133" s="2" t="s">
        <v>282</v>
      </c>
      <c r="DU133" s="2" t="s">
        <v>360</v>
      </c>
      <c r="DW133" s="2" t="s">
        <v>5086</v>
      </c>
      <c r="DY133" s="2" t="str">
        <f t="shared" si="11"/>
        <v>MUFTI_Feriel</v>
      </c>
      <c r="DZ133" s="2" t="str">
        <f>INDEX('Raw Data'!B:B,MATCH(Tunisia_ESPRIT!$DY133,'Raw Data'!$G:$G,0))</f>
        <v>ESPRIT Engineering</v>
      </c>
      <c r="EA133" s="2" t="str">
        <f>INDEX('Raw Data'!H:H,MATCH(Tunisia_ESPRIT!$DY133,'Raw Data'!$G:$G,0))</f>
        <v>Female</v>
      </c>
      <c r="EB133" s="2" t="str">
        <f>INDEX('Raw Data'!Q:Q,MATCH(Tunisia_ESPRIT!$DY133,'Raw Data'!$G:$G,0))</f>
        <v>ING</v>
      </c>
      <c r="EC133" s="57">
        <f>INDEX('Raw Data'!T:T,MATCH(Tunisia_ESPRIT!$DY133,'Raw Data'!$G:$G,0))/10^3</f>
        <v>30.5</v>
      </c>
      <c r="ED133" s="57">
        <f t="shared" si="12"/>
        <v>0</v>
      </c>
      <c r="EE133" s="58" t="str">
        <f>IFERROR(EC133/(AA133*0.2),"")</f>
        <v/>
      </c>
      <c r="EF133" s="59">
        <f t="shared" si="13"/>
        <v>1</v>
      </c>
      <c r="EG133" s="59" t="str">
        <f t="shared" si="10"/>
        <v>75-100%</v>
      </c>
      <c r="EH133" s="2" t="s">
        <v>258</v>
      </c>
      <c r="EK133"/>
    </row>
    <row r="134" spans="1:141" x14ac:dyDescent="0.3">
      <c r="A134" s="3">
        <v>44351.55673611111</v>
      </c>
      <c r="B134" s="3">
        <v>44365.362268518518</v>
      </c>
      <c r="C134" s="2" t="s">
        <v>94</v>
      </c>
      <c r="D134" s="2" t="s">
        <v>7193</v>
      </c>
      <c r="E134" s="2">
        <v>100</v>
      </c>
      <c r="F134" s="2">
        <v>1192798</v>
      </c>
      <c r="G134" s="2" t="b">
        <v>1</v>
      </c>
      <c r="H134" s="3">
        <v>44365.362291666665</v>
      </c>
      <c r="I134" s="2" t="s">
        <v>7194</v>
      </c>
      <c r="J134" s="2" t="s">
        <v>3431</v>
      </c>
      <c r="K134" s="2" t="s">
        <v>3713</v>
      </c>
      <c r="L134" s="2" t="s">
        <v>4932</v>
      </c>
      <c r="N134" s="2">
        <v>34.473907470703097</v>
      </c>
      <c r="O134" s="2">
        <v>9.4613037109375</v>
      </c>
      <c r="P134" s="2" t="s">
        <v>239</v>
      </c>
      <c r="Q134" s="2" t="s">
        <v>240</v>
      </c>
      <c r="R134" s="2" t="s">
        <v>286</v>
      </c>
      <c r="T134" s="2" t="s">
        <v>7195</v>
      </c>
      <c r="U134" s="2" t="s">
        <v>7196</v>
      </c>
      <c r="V134" s="2" t="s">
        <v>430</v>
      </c>
      <c r="W134" s="2" t="s">
        <v>243</v>
      </c>
      <c r="X134" s="2" t="s">
        <v>1509</v>
      </c>
      <c r="Y134" s="2" t="s">
        <v>594</v>
      </c>
      <c r="Z134" s="2" t="s">
        <v>245</v>
      </c>
      <c r="AA134" s="2">
        <v>16</v>
      </c>
      <c r="AB134" s="2" t="s">
        <v>267</v>
      </c>
      <c r="AC134" s="2" t="s">
        <v>258</v>
      </c>
      <c r="AD134" s="2" t="s">
        <v>329</v>
      </c>
      <c r="AE134" s="2">
        <v>2020</v>
      </c>
      <c r="AF134" s="2" t="s">
        <v>366</v>
      </c>
      <c r="AH134" s="2" t="s">
        <v>284</v>
      </c>
      <c r="AI134" s="2">
        <v>1</v>
      </c>
      <c r="AK134" s="2">
        <v>3</v>
      </c>
      <c r="AM134" s="2">
        <v>2</v>
      </c>
      <c r="AU134" s="2">
        <v>2</v>
      </c>
      <c r="AZ134" s="2">
        <v>1</v>
      </c>
      <c r="BG134" s="2">
        <v>3</v>
      </c>
      <c r="BJ134" s="2">
        <v>7</v>
      </c>
      <c r="BO134" s="2">
        <v>7</v>
      </c>
      <c r="BV134" s="2">
        <v>7</v>
      </c>
      <c r="BY134" s="2" t="s">
        <v>270</v>
      </c>
      <c r="CA134" s="2">
        <v>7</v>
      </c>
      <c r="CB134" s="2" t="s">
        <v>252</v>
      </c>
      <c r="CC134" s="2">
        <v>10</v>
      </c>
      <c r="CD134" s="2" t="s">
        <v>249</v>
      </c>
      <c r="CE134" s="2">
        <v>7</v>
      </c>
      <c r="CF134" s="2" t="s">
        <v>7197</v>
      </c>
      <c r="CI134" s="2" t="s">
        <v>7198</v>
      </c>
      <c r="CL134" s="2">
        <v>2</v>
      </c>
      <c r="CM134" s="2">
        <v>2</v>
      </c>
      <c r="CN134" s="2" t="s">
        <v>260</v>
      </c>
      <c r="CO134" s="2" t="s">
        <v>261</v>
      </c>
      <c r="CR134" s="2" t="s">
        <v>6242</v>
      </c>
      <c r="CT134" s="2" t="s">
        <v>6283</v>
      </c>
      <c r="CU134" s="2" t="s">
        <v>682</v>
      </c>
      <c r="CV134" s="2" t="s">
        <v>683</v>
      </c>
      <c r="CW134" s="2" t="s">
        <v>684</v>
      </c>
      <c r="CY134" s="2" t="s">
        <v>685</v>
      </c>
      <c r="DB134" s="2" t="s">
        <v>6209</v>
      </c>
      <c r="DD134" s="2" t="s">
        <v>6229</v>
      </c>
      <c r="DG134" s="2" t="s">
        <v>261</v>
      </c>
      <c r="DH134" s="2" t="s">
        <v>673</v>
      </c>
      <c r="DI134" s="2" t="s">
        <v>1015</v>
      </c>
      <c r="DJ134" s="2" t="s">
        <v>298</v>
      </c>
      <c r="DK134" s="2" t="s">
        <v>508</v>
      </c>
      <c r="DL134" s="2" t="s">
        <v>348</v>
      </c>
      <c r="DM134" s="2" t="s">
        <v>586</v>
      </c>
      <c r="DN134" s="2" t="s">
        <v>262</v>
      </c>
      <c r="DO134" s="2" t="s">
        <v>527</v>
      </c>
      <c r="DR134" s="2" t="s">
        <v>4932</v>
      </c>
      <c r="DS134" s="2">
        <v>58438191</v>
      </c>
      <c r="DT134" s="2" t="s">
        <v>282</v>
      </c>
      <c r="DU134" s="2" t="s">
        <v>7199</v>
      </c>
      <c r="DV134" s="2" t="s">
        <v>7200</v>
      </c>
      <c r="DW134" s="2" t="s">
        <v>4932</v>
      </c>
      <c r="DY134" s="2" t="str">
        <f t="shared" si="11"/>
        <v>ZOUGHLAMI_Imen</v>
      </c>
      <c r="DZ134" s="2" t="str">
        <f>INDEX('Raw Data'!B:B,MATCH(Tunisia_ESPRIT!$DY134,'Raw Data'!$G:$G,0))</f>
        <v>ESPRIT Engineering</v>
      </c>
      <c r="EA134" s="2" t="str">
        <f>INDEX('Raw Data'!H:H,MATCH(Tunisia_ESPRIT!$DY134,'Raw Data'!$G:$G,0))</f>
        <v>Female</v>
      </c>
      <c r="EB134" s="2" t="str">
        <f>INDEX('Raw Data'!Q:Q,MATCH(Tunisia_ESPRIT!$DY134,'Raw Data'!$G:$G,0))</f>
        <v>ING</v>
      </c>
      <c r="EC134" s="57">
        <f>INDEX('Raw Data'!T:T,MATCH(Tunisia_ESPRIT!$DY134,'Raw Data'!$G:$G,0))/10^3</f>
        <v>30.5</v>
      </c>
      <c r="ED134" s="57">
        <f t="shared" si="12"/>
        <v>0.52459016393442626</v>
      </c>
      <c r="EE134" s="57">
        <f>IFERROR(EC134/(AA134*Analysis!$F$286),"")</f>
        <v>1.90625</v>
      </c>
      <c r="EF134" s="59">
        <f t="shared" si="13"/>
        <v>1</v>
      </c>
      <c r="EG134" s="59" t="str">
        <f t="shared" si="10"/>
        <v>75-100%</v>
      </c>
      <c r="EH134" s="2" t="s">
        <v>258</v>
      </c>
      <c r="EK134"/>
    </row>
    <row r="135" spans="1:141" x14ac:dyDescent="0.3">
      <c r="A135" s="3">
        <v>44365.371377314812</v>
      </c>
      <c r="B135" s="3">
        <v>44365.377696759257</v>
      </c>
      <c r="C135" s="2" t="s">
        <v>94</v>
      </c>
      <c r="D135" s="2" t="s">
        <v>7201</v>
      </c>
      <c r="E135" s="2">
        <v>100</v>
      </c>
      <c r="F135" s="2">
        <v>545</v>
      </c>
      <c r="G135" s="2" t="b">
        <v>1</v>
      </c>
      <c r="H135" s="3">
        <v>44365.37771990741</v>
      </c>
      <c r="I135" s="2" t="s">
        <v>7202</v>
      </c>
      <c r="J135" s="2" t="s">
        <v>3360</v>
      </c>
      <c r="K135" s="2" t="s">
        <v>878</v>
      </c>
      <c r="L135" s="2" t="s">
        <v>5669</v>
      </c>
      <c r="N135" s="2">
        <v>34.473907470703097</v>
      </c>
      <c r="O135" s="2">
        <v>9.4613037109375</v>
      </c>
      <c r="P135" s="2" t="s">
        <v>239</v>
      </c>
      <c r="Q135" s="2" t="s">
        <v>240</v>
      </c>
      <c r="R135" s="2" t="s">
        <v>286</v>
      </c>
      <c r="T135" s="2" t="s">
        <v>7203</v>
      </c>
      <c r="U135" s="2" t="s">
        <v>7204</v>
      </c>
      <c r="V135" s="134">
        <v>44470</v>
      </c>
      <c r="W135" s="2" t="s">
        <v>265</v>
      </c>
      <c r="X135" s="2" t="s">
        <v>370</v>
      </c>
      <c r="Y135" s="2" t="s">
        <v>275</v>
      </c>
      <c r="Z135" s="2" t="s">
        <v>245</v>
      </c>
      <c r="AA135" s="2">
        <v>15</v>
      </c>
      <c r="AB135" s="2" t="s">
        <v>267</v>
      </c>
      <c r="AC135" s="2" t="s">
        <v>258</v>
      </c>
      <c r="AD135" s="2" t="s">
        <v>1122</v>
      </c>
      <c r="AE135" s="2">
        <v>2018</v>
      </c>
      <c r="AF135" s="2" t="s">
        <v>269</v>
      </c>
      <c r="AH135" s="2">
        <v>0</v>
      </c>
      <c r="AY135" s="2">
        <v>3</v>
      </c>
      <c r="BF135" s="2">
        <v>1</v>
      </c>
      <c r="BG135" s="2">
        <v>2</v>
      </c>
      <c r="BN135" s="2">
        <v>4</v>
      </c>
      <c r="BU135" s="2">
        <v>6</v>
      </c>
      <c r="BV135" s="2">
        <v>7</v>
      </c>
      <c r="BY135" s="2" t="s">
        <v>293</v>
      </c>
      <c r="CA135" s="2">
        <v>3</v>
      </c>
      <c r="CB135" s="2" t="s">
        <v>254</v>
      </c>
      <c r="CC135" s="2">
        <v>2</v>
      </c>
      <c r="CD135" s="2" t="s">
        <v>249</v>
      </c>
      <c r="CE135" s="2">
        <v>2</v>
      </c>
      <c r="CF135" s="2" t="s">
        <v>7205</v>
      </c>
      <c r="CI135" s="2" t="s">
        <v>7206</v>
      </c>
      <c r="CJ135" s="2" t="s">
        <v>7207</v>
      </c>
      <c r="CL135" s="2">
        <v>5</v>
      </c>
      <c r="CM135" s="2">
        <v>4</v>
      </c>
      <c r="CN135" s="2" t="s">
        <v>281</v>
      </c>
      <c r="CO135" s="2" t="s">
        <v>261</v>
      </c>
      <c r="CV135" s="2" t="s">
        <v>683</v>
      </c>
      <c r="DG135" s="2" t="s">
        <v>261</v>
      </c>
      <c r="DR135" s="2" t="s">
        <v>5669</v>
      </c>
      <c r="DS135" s="2">
        <v>53914430</v>
      </c>
      <c r="DT135" s="2" t="s">
        <v>282</v>
      </c>
      <c r="DU135" s="2" t="s">
        <v>7208</v>
      </c>
      <c r="DW135" s="2" t="s">
        <v>5669</v>
      </c>
      <c r="DY135" s="2" t="str">
        <f t="shared" si="11"/>
        <v>BRAHIM_Ghassen</v>
      </c>
      <c r="DZ135" s="2" t="str">
        <f>INDEX('Raw Data'!B:B,MATCH(Tunisia_ESPRIT!$DY135,'Raw Data'!$G:$G,0))</f>
        <v>ESPRIT Engineering</v>
      </c>
      <c r="EA135" s="2" t="str">
        <f>INDEX('Raw Data'!H:H,MATCH(Tunisia_ESPRIT!$DY135,'Raw Data'!$G:$G,0))</f>
        <v>Male</v>
      </c>
      <c r="EB135" s="2" t="str">
        <f>INDEX('Raw Data'!Q:Q,MATCH(Tunisia_ESPRIT!$DY135,'Raw Data'!$G:$G,0))</f>
        <v>ING</v>
      </c>
      <c r="EC135" s="57">
        <f>INDEX('Raw Data'!T:T,MATCH(Tunisia_ESPRIT!$DY135,'Raw Data'!$G:$G,0))/10^3</f>
        <v>30.5</v>
      </c>
      <c r="ED135" s="57">
        <f t="shared" si="12"/>
        <v>0.49180327868852458</v>
      </c>
      <c r="EE135" s="57">
        <f>IFERROR(EC135/(AA135*Analysis!$F$286),"")</f>
        <v>2.0333333333333332</v>
      </c>
      <c r="EF135" s="59">
        <f t="shared" si="13"/>
        <v>0.8</v>
      </c>
      <c r="EG135" s="59" t="str">
        <f t="shared" si="10"/>
        <v>75-100%</v>
      </c>
      <c r="EH135" s="2" t="s">
        <v>258</v>
      </c>
      <c r="EK135"/>
    </row>
    <row r="136" spans="1:141" x14ac:dyDescent="0.3">
      <c r="A136" s="3">
        <v>44365.374432870369</v>
      </c>
      <c r="B136" s="3">
        <v>44365.381736111114</v>
      </c>
      <c r="C136" s="2" t="s">
        <v>94</v>
      </c>
      <c r="D136" s="2" t="s">
        <v>7209</v>
      </c>
      <c r="E136" s="2">
        <v>100</v>
      </c>
      <c r="F136" s="2">
        <v>631</v>
      </c>
      <c r="G136" s="2" t="b">
        <v>1</v>
      </c>
      <c r="H136" s="3">
        <v>44365.38175925926</v>
      </c>
      <c r="I136" s="2" t="s">
        <v>7210</v>
      </c>
      <c r="J136" s="2" t="s">
        <v>892</v>
      </c>
      <c r="K136" s="2" t="s">
        <v>3565</v>
      </c>
      <c r="L136" s="2" t="s">
        <v>7211</v>
      </c>
      <c r="N136" s="2">
        <v>50.051803588867102</v>
      </c>
      <c r="O136" s="2">
        <v>19.958297729492099</v>
      </c>
      <c r="P136" s="2" t="s">
        <v>239</v>
      </c>
      <c r="Q136" s="2" t="s">
        <v>240</v>
      </c>
      <c r="R136" s="2" t="s">
        <v>1429</v>
      </c>
      <c r="T136" s="2" t="s">
        <v>7212</v>
      </c>
      <c r="U136" s="2" t="s">
        <v>7213</v>
      </c>
      <c r="V136" s="2" t="s">
        <v>311</v>
      </c>
      <c r="W136" s="2" t="s">
        <v>243</v>
      </c>
      <c r="X136" s="2" t="s">
        <v>323</v>
      </c>
      <c r="Y136" s="2" t="s">
        <v>280</v>
      </c>
      <c r="Z136" s="2" t="s">
        <v>245</v>
      </c>
      <c r="AA136" s="2">
        <v>42</v>
      </c>
      <c r="AB136" s="2" t="s">
        <v>7214</v>
      </c>
      <c r="AC136" s="2" t="s">
        <v>7214</v>
      </c>
      <c r="AD136" s="2" t="s">
        <v>372</v>
      </c>
      <c r="AE136" s="2">
        <v>2021</v>
      </c>
      <c r="AF136" s="2" t="s">
        <v>269</v>
      </c>
      <c r="AH136" s="2" t="s">
        <v>284</v>
      </c>
      <c r="AS136" s="2">
        <v>1</v>
      </c>
      <c r="AT136" s="2" t="s">
        <v>7215</v>
      </c>
      <c r="AU136" s="2">
        <v>1</v>
      </c>
      <c r="BB136" s="2">
        <v>2</v>
      </c>
      <c r="BE136" s="2">
        <v>3</v>
      </c>
      <c r="BJ136" s="2">
        <v>6</v>
      </c>
      <c r="BQ136" s="2">
        <v>6</v>
      </c>
      <c r="BT136" s="2">
        <v>6</v>
      </c>
      <c r="BY136" s="2" t="s">
        <v>270</v>
      </c>
      <c r="CA136" s="2">
        <v>6</v>
      </c>
      <c r="CB136" s="2" t="s">
        <v>248</v>
      </c>
      <c r="CC136" s="2">
        <v>8</v>
      </c>
      <c r="CD136" s="2" t="s">
        <v>279</v>
      </c>
      <c r="CE136" s="2">
        <v>6</v>
      </c>
      <c r="CF136" s="2" t="s">
        <v>7216</v>
      </c>
      <c r="CI136" s="2" t="s">
        <v>7217</v>
      </c>
      <c r="CL136" s="2">
        <v>5</v>
      </c>
      <c r="CM136" s="2">
        <v>0</v>
      </c>
      <c r="CN136" s="2" t="s">
        <v>256</v>
      </c>
      <c r="CO136" s="2" t="s">
        <v>278</v>
      </c>
      <c r="CP136" s="2" t="s">
        <v>681</v>
      </c>
      <c r="CR136" s="2" t="s">
        <v>6242</v>
      </c>
      <c r="CY136" s="2" t="s">
        <v>685</v>
      </c>
      <c r="DG136" s="2" t="s">
        <v>257</v>
      </c>
      <c r="DV136" s="2" t="s">
        <v>7218</v>
      </c>
      <c r="DW136" s="2" t="s">
        <v>7211</v>
      </c>
      <c r="DY136" s="2" t="str">
        <f t="shared" si="11"/>
        <v>Sinda_ARBI</v>
      </c>
      <c r="DZ136" s="2" t="str">
        <f>INDEX('Raw Data'!B:B,MATCH(Tunisia_ESPRIT!$DY136,'Raw Data'!$G:$G,0))</f>
        <v>ESB</v>
      </c>
      <c r="EA136" s="2" t="str">
        <f>INDEX('Raw Data'!H:H,MATCH(Tunisia_ESPRIT!$DY136,'Raw Data'!$G:$G,0))</f>
        <v>Female</v>
      </c>
      <c r="EB136" s="2" t="str">
        <f>INDEX('Raw Data'!Q:Q,MATCH(Tunisia_ESPRIT!$DY136,'Raw Data'!$G:$G,0))</f>
        <v>Bachelor</v>
      </c>
      <c r="EC136" s="57">
        <f>INDEX('Raw Data'!T:T,MATCH(Tunisia_ESPRIT!$DY136,'Raw Data'!$G:$G,0))/10^3</f>
        <v>17.655000000000001</v>
      </c>
      <c r="ED136" s="57">
        <f t="shared" si="12"/>
        <v>2.3789294817332198</v>
      </c>
      <c r="EE136" s="58">
        <f>IFERROR(EC136/(AA136*0.2),"")</f>
        <v>2.1017857142857141</v>
      </c>
      <c r="EF136" s="59">
        <f t="shared" si="13"/>
        <v>0</v>
      </c>
      <c r="EG136" s="59">
        <f t="shared" si="10"/>
        <v>0</v>
      </c>
      <c r="EH136" s="2" t="s">
        <v>258</v>
      </c>
      <c r="EK136"/>
    </row>
    <row r="137" spans="1:141" x14ac:dyDescent="0.3">
      <c r="A137" s="3">
        <v>44365.449340277781</v>
      </c>
      <c r="B137" s="3">
        <v>44365.456701388888</v>
      </c>
      <c r="C137" s="2" t="s">
        <v>94</v>
      </c>
      <c r="D137" s="2" t="s">
        <v>7219</v>
      </c>
      <c r="E137" s="2">
        <v>100</v>
      </c>
      <c r="F137" s="2">
        <v>636</v>
      </c>
      <c r="G137" s="2" t="b">
        <v>1</v>
      </c>
      <c r="H137" s="3">
        <v>44365.456712962965</v>
      </c>
      <c r="I137" s="2" t="s">
        <v>7220</v>
      </c>
      <c r="J137" s="2" t="s">
        <v>4085</v>
      </c>
      <c r="K137" s="2" t="s">
        <v>4084</v>
      </c>
      <c r="L137" s="2" t="s">
        <v>5399</v>
      </c>
      <c r="N137" s="2">
        <v>34.473907470703097</v>
      </c>
      <c r="O137" s="2">
        <v>9.4613037109375</v>
      </c>
      <c r="P137" s="2" t="s">
        <v>239</v>
      </c>
      <c r="Q137" s="2" t="s">
        <v>240</v>
      </c>
      <c r="R137" s="2" t="s">
        <v>286</v>
      </c>
      <c r="T137" s="2" t="s">
        <v>7221</v>
      </c>
      <c r="U137" s="2" t="s">
        <v>6450</v>
      </c>
      <c r="V137" s="2" t="s">
        <v>336</v>
      </c>
      <c r="W137" s="2" t="s">
        <v>243</v>
      </c>
      <c r="X137" s="2" t="s">
        <v>708</v>
      </c>
      <c r="Y137" s="2" t="s">
        <v>275</v>
      </c>
      <c r="Z137" s="2" t="s">
        <v>245</v>
      </c>
      <c r="AA137" s="2">
        <v>100</v>
      </c>
      <c r="AB137" s="2" t="s">
        <v>267</v>
      </c>
      <c r="AC137" s="2" t="s">
        <v>283</v>
      </c>
      <c r="AD137" s="2" t="s">
        <v>424</v>
      </c>
      <c r="AE137" s="2">
        <v>2021</v>
      </c>
      <c r="AF137" s="2" t="s">
        <v>366</v>
      </c>
      <c r="AH137" s="2">
        <v>3</v>
      </c>
      <c r="AI137" s="2">
        <v>1</v>
      </c>
      <c r="AU137" s="2">
        <v>2</v>
      </c>
      <c r="AV137" s="2">
        <v>3</v>
      </c>
      <c r="BE137" s="2">
        <v>1</v>
      </c>
      <c r="BJ137" s="2">
        <v>6</v>
      </c>
      <c r="BK137" s="2">
        <v>5</v>
      </c>
      <c r="BT137" s="2">
        <v>4</v>
      </c>
      <c r="BY137" s="2" t="s">
        <v>270</v>
      </c>
      <c r="CA137" s="2">
        <v>5</v>
      </c>
      <c r="CB137" s="2" t="s">
        <v>248</v>
      </c>
      <c r="CC137" s="2">
        <v>8</v>
      </c>
      <c r="CD137" s="2" t="s">
        <v>249</v>
      </c>
      <c r="CE137" s="2">
        <v>5</v>
      </c>
      <c r="CF137" s="2" t="s">
        <v>7222</v>
      </c>
      <c r="CI137" s="2" t="s">
        <v>6280</v>
      </c>
      <c r="CL137" s="2">
        <v>2</v>
      </c>
      <c r="CM137" s="2">
        <v>2</v>
      </c>
      <c r="CN137" s="2" t="s">
        <v>256</v>
      </c>
      <c r="CO137" s="2" t="s">
        <v>261</v>
      </c>
      <c r="CP137" s="2" t="s">
        <v>681</v>
      </c>
      <c r="CU137" s="2" t="s">
        <v>682</v>
      </c>
      <c r="DG137" s="2" t="s">
        <v>261</v>
      </c>
      <c r="DI137" s="2" t="s">
        <v>1015</v>
      </c>
      <c r="DJ137" s="2" t="s">
        <v>298</v>
      </c>
      <c r="DL137" s="2" t="s">
        <v>348</v>
      </c>
      <c r="DO137" s="2" t="s">
        <v>527</v>
      </c>
      <c r="DW137" s="2" t="s">
        <v>5399</v>
      </c>
      <c r="DY137" s="2" t="str">
        <f t="shared" si="11"/>
        <v>HADJ ALI_Zina</v>
      </c>
      <c r="DZ137" s="2" t="str">
        <f>INDEX('Raw Data'!B:B,MATCH(Tunisia_ESPRIT!$DY137,'Raw Data'!$G:$G,0))</f>
        <v>ESPRIT Engineering</v>
      </c>
      <c r="EA137" s="2" t="str">
        <f>INDEX('Raw Data'!H:H,MATCH(Tunisia_ESPRIT!$DY137,'Raw Data'!$G:$G,0))</f>
        <v>Female</v>
      </c>
      <c r="EB137" s="2" t="str">
        <f>INDEX('Raw Data'!Q:Q,MATCH(Tunisia_ESPRIT!$DY137,'Raw Data'!$G:$G,0))</f>
        <v>ING</v>
      </c>
      <c r="EC137" s="57">
        <f>INDEX('Raw Data'!T:T,MATCH(Tunisia_ESPRIT!$DY137,'Raw Data'!$G:$G,0))/10^3</f>
        <v>30.5</v>
      </c>
      <c r="ED137" s="57">
        <f t="shared" si="12"/>
        <v>3.278688524590164</v>
      </c>
      <c r="EE137" s="58">
        <f>IFERROR(EC137/(AA137*0.2),"")</f>
        <v>1.5249999999999999</v>
      </c>
      <c r="EF137" s="59">
        <f t="shared" si="13"/>
        <v>1</v>
      </c>
      <c r="EG137" s="59" t="str">
        <f t="shared" si="10"/>
        <v>75-100%</v>
      </c>
      <c r="EH137" s="2" t="s">
        <v>258</v>
      </c>
      <c r="EK137"/>
    </row>
    <row r="138" spans="1:141" x14ac:dyDescent="0.3">
      <c r="A138" s="3">
        <v>44365.657962962963</v>
      </c>
      <c r="B138" s="3">
        <v>44365.665254629632</v>
      </c>
      <c r="C138" s="2" t="s">
        <v>94</v>
      </c>
      <c r="D138" s="2" t="s">
        <v>7223</v>
      </c>
      <c r="E138" s="2">
        <v>100</v>
      </c>
      <c r="F138" s="2">
        <v>629</v>
      </c>
      <c r="G138" s="2" t="b">
        <v>1</v>
      </c>
      <c r="H138" s="3">
        <v>44365.665277777778</v>
      </c>
      <c r="I138" s="2" t="s">
        <v>7224</v>
      </c>
      <c r="J138" s="2" t="s">
        <v>3266</v>
      </c>
      <c r="K138" s="2" t="s">
        <v>3265</v>
      </c>
      <c r="L138" s="2" t="s">
        <v>4536</v>
      </c>
      <c r="N138" s="2">
        <v>48.823196411132798</v>
      </c>
      <c r="O138" s="2">
        <v>2.27799987792968</v>
      </c>
      <c r="P138" s="2" t="s">
        <v>239</v>
      </c>
      <c r="Q138" s="2" t="s">
        <v>240</v>
      </c>
      <c r="R138" s="2" t="s">
        <v>263</v>
      </c>
      <c r="T138" s="2" t="s">
        <v>7225</v>
      </c>
      <c r="U138" s="2" t="s">
        <v>7226</v>
      </c>
      <c r="V138" s="134">
        <v>44470</v>
      </c>
      <c r="W138" s="2" t="s">
        <v>265</v>
      </c>
      <c r="X138" s="2" t="s">
        <v>274</v>
      </c>
      <c r="Y138" s="2" t="s">
        <v>275</v>
      </c>
      <c r="Z138" s="2" t="s">
        <v>245</v>
      </c>
      <c r="AA138" s="2">
        <v>47</v>
      </c>
      <c r="AB138" s="2" t="s">
        <v>384</v>
      </c>
      <c r="AC138" s="2" t="s">
        <v>384</v>
      </c>
      <c r="AD138" s="2" t="s">
        <v>268</v>
      </c>
      <c r="AE138" s="2">
        <v>2020</v>
      </c>
      <c r="AF138" s="2" t="s">
        <v>277</v>
      </c>
      <c r="AG138" s="2" t="s">
        <v>7227</v>
      </c>
      <c r="AH138" s="2">
        <v>0</v>
      </c>
      <c r="AU138" s="2">
        <v>1</v>
      </c>
      <c r="AY138" s="2">
        <v>3</v>
      </c>
      <c r="BG138" s="2">
        <v>2</v>
      </c>
      <c r="BJ138" s="2">
        <v>6</v>
      </c>
      <c r="BN138" s="2">
        <v>6</v>
      </c>
      <c r="BV138" s="2">
        <v>6</v>
      </c>
      <c r="BY138" s="2" t="s">
        <v>270</v>
      </c>
      <c r="CA138" s="2">
        <v>6</v>
      </c>
      <c r="CB138" s="2" t="s">
        <v>252</v>
      </c>
      <c r="CC138" s="2">
        <v>9</v>
      </c>
      <c r="CD138" s="2" t="s">
        <v>249</v>
      </c>
      <c r="CE138" s="2">
        <v>5</v>
      </c>
      <c r="CF138" s="2" t="s">
        <v>340</v>
      </c>
      <c r="CI138" s="2" t="s">
        <v>6347</v>
      </c>
      <c r="CL138" s="2">
        <v>2</v>
      </c>
      <c r="CM138" s="2">
        <v>2</v>
      </c>
      <c r="CN138" s="2" t="s">
        <v>281</v>
      </c>
      <c r="CO138" s="2" t="s">
        <v>261</v>
      </c>
      <c r="CP138" s="2" t="s">
        <v>681</v>
      </c>
      <c r="CW138" s="2" t="s">
        <v>684</v>
      </c>
      <c r="CY138" s="2" t="s">
        <v>685</v>
      </c>
      <c r="DG138" s="2" t="s">
        <v>261</v>
      </c>
      <c r="DH138" s="2" t="s">
        <v>673</v>
      </c>
      <c r="DR138" s="2" t="s">
        <v>4536</v>
      </c>
      <c r="DW138" s="2" t="s">
        <v>4536</v>
      </c>
      <c r="DY138" s="2" t="str">
        <f t="shared" si="11"/>
        <v>TCHALLA_Awo Edy Sabine</v>
      </c>
      <c r="DZ138" s="2" t="str">
        <f>INDEX('Raw Data'!B:B,MATCH(Tunisia_ESPRIT!$DY138,'Raw Data'!$G:$G,0))</f>
        <v>ESPRIT Engineering</v>
      </c>
      <c r="EA138" s="2" t="str">
        <f>INDEX('Raw Data'!H:H,MATCH(Tunisia_ESPRIT!$DY138,'Raw Data'!$G:$G,0))</f>
        <v>Female</v>
      </c>
      <c r="EB138" s="2" t="str">
        <f>INDEX('Raw Data'!Q:Q,MATCH(Tunisia_ESPRIT!$DY138,'Raw Data'!$G:$G,0))</f>
        <v>ING</v>
      </c>
      <c r="EC138" s="57">
        <f>INDEX('Raw Data'!T:T,MATCH(Tunisia_ESPRIT!$DY138,'Raw Data'!$G:$G,0))/10^3</f>
        <v>30.5</v>
      </c>
      <c r="ED138" s="57">
        <f t="shared" si="12"/>
        <v>1.540983606557377</v>
      </c>
      <c r="EE138" s="58">
        <f>IFERROR(EC138/(AA138*0.2),"")</f>
        <v>3.2446808510638299</v>
      </c>
      <c r="EF138" s="59">
        <f t="shared" si="13"/>
        <v>1</v>
      </c>
      <c r="EG138" s="59" t="str">
        <f t="shared" si="10"/>
        <v>75-100%</v>
      </c>
      <c r="EH138" s="2" t="s">
        <v>258</v>
      </c>
      <c r="EK138"/>
    </row>
    <row r="139" spans="1:141" x14ac:dyDescent="0.3">
      <c r="A139" s="3">
        <v>44351.530462962961</v>
      </c>
      <c r="B139" s="3">
        <v>44366.13108796296</v>
      </c>
      <c r="C139" s="2" t="s">
        <v>94</v>
      </c>
      <c r="D139" s="2" t="s">
        <v>7228</v>
      </c>
      <c r="E139" s="2">
        <v>100</v>
      </c>
      <c r="F139" s="2">
        <v>1261494</v>
      </c>
      <c r="G139" s="2" t="b">
        <v>1</v>
      </c>
      <c r="H139" s="3">
        <v>44366.131111111114</v>
      </c>
      <c r="I139" s="2" t="s">
        <v>7229</v>
      </c>
      <c r="J139" s="2" t="s">
        <v>3221</v>
      </c>
      <c r="K139" s="2" t="s">
        <v>349</v>
      </c>
      <c r="L139" s="2" t="s">
        <v>4504</v>
      </c>
      <c r="N139" s="2">
        <v>36.804901123046797</v>
      </c>
      <c r="O139" s="2">
        <v>10.1777954101562</v>
      </c>
      <c r="P139" s="2" t="s">
        <v>239</v>
      </c>
      <c r="Q139" s="2" t="s">
        <v>240</v>
      </c>
      <c r="R139" s="2" t="s">
        <v>395</v>
      </c>
      <c r="AH139" s="2">
        <v>0</v>
      </c>
      <c r="AU139" s="2">
        <v>2</v>
      </c>
      <c r="AV139" s="2">
        <v>3</v>
      </c>
      <c r="BG139" s="2">
        <v>1</v>
      </c>
      <c r="BJ139" s="2">
        <v>5</v>
      </c>
      <c r="BK139" s="2">
        <v>1</v>
      </c>
      <c r="BV139" s="2">
        <v>6</v>
      </c>
      <c r="BY139" s="2" t="s">
        <v>247</v>
      </c>
      <c r="CA139" s="2">
        <v>5</v>
      </c>
      <c r="CB139" s="2" t="s">
        <v>252</v>
      </c>
      <c r="CC139" s="2">
        <v>9</v>
      </c>
      <c r="CD139" s="2" t="s">
        <v>253</v>
      </c>
      <c r="CE139" s="2">
        <v>2</v>
      </c>
      <c r="CF139" s="2" t="s">
        <v>7230</v>
      </c>
      <c r="CG139" s="2" t="s">
        <v>7231</v>
      </c>
      <c r="CI139" s="2" t="s">
        <v>7232</v>
      </c>
      <c r="CJ139" s="2" t="s">
        <v>7233</v>
      </c>
      <c r="CK139" s="2" t="s">
        <v>7234</v>
      </c>
      <c r="CL139" s="2">
        <v>5</v>
      </c>
      <c r="CM139" s="2">
        <v>3</v>
      </c>
      <c r="CN139" s="2" t="s">
        <v>256</v>
      </c>
      <c r="CP139" s="2" t="s">
        <v>681</v>
      </c>
      <c r="CR139" s="2" t="s">
        <v>6242</v>
      </c>
      <c r="CS139" s="2" t="s">
        <v>677</v>
      </c>
      <c r="CT139" s="2" t="s">
        <v>6283</v>
      </c>
      <c r="CZ139" s="2" t="s">
        <v>6217</v>
      </c>
      <c r="DB139" s="2" t="s">
        <v>6209</v>
      </c>
      <c r="DC139" s="2" t="s">
        <v>508</v>
      </c>
      <c r="DG139" s="2" t="s">
        <v>261</v>
      </c>
      <c r="DI139" s="2" t="s">
        <v>1015</v>
      </c>
      <c r="DJ139" s="2" t="s">
        <v>298</v>
      </c>
      <c r="DK139" s="2" t="s">
        <v>508</v>
      </c>
      <c r="DM139" s="2" t="s">
        <v>586</v>
      </c>
      <c r="DN139" s="2" t="s">
        <v>262</v>
      </c>
      <c r="DO139" s="2" t="s">
        <v>527</v>
      </c>
      <c r="DR139" s="2" t="s">
        <v>7235</v>
      </c>
      <c r="DS139" s="2">
        <v>27402207</v>
      </c>
      <c r="DT139" s="2" t="s">
        <v>282</v>
      </c>
      <c r="DU139" s="2" t="s">
        <v>258</v>
      </c>
      <c r="DV139" s="2" t="s">
        <v>7236</v>
      </c>
      <c r="DW139" s="2" t="s">
        <v>4504</v>
      </c>
      <c r="DY139" s="2" t="str">
        <f t="shared" si="11"/>
        <v>TRABELSI_Nadia</v>
      </c>
      <c r="DZ139" s="2" t="str">
        <f>INDEX('Raw Data'!B:B,MATCH(Tunisia_ESPRIT!$DY139,'Raw Data'!$G:$G,0))</f>
        <v>ESPRIT Engineering</v>
      </c>
      <c r="EA139" s="2" t="str">
        <f>INDEX('Raw Data'!H:H,MATCH(Tunisia_ESPRIT!$DY139,'Raw Data'!$G:$G,0))</f>
        <v>Female</v>
      </c>
      <c r="EB139" s="2" t="str">
        <f>INDEX('Raw Data'!Q:Q,MATCH(Tunisia_ESPRIT!$DY139,'Raw Data'!$G:$G,0))</f>
        <v>ING</v>
      </c>
      <c r="EC139" s="57">
        <f>INDEX('Raw Data'!T:T,MATCH(Tunisia_ESPRIT!$DY139,'Raw Data'!$G:$G,0))/10^3</f>
        <v>30.5</v>
      </c>
      <c r="ED139" s="57">
        <f t="shared" si="12"/>
        <v>0</v>
      </c>
      <c r="EE139" s="58" t="str">
        <f>IFERROR(EC139/(AA139*0.2),"")</f>
        <v/>
      </c>
      <c r="EF139" s="59">
        <f t="shared" si="13"/>
        <v>0.6</v>
      </c>
      <c r="EG139" s="59" t="str">
        <f t="shared" si="10"/>
        <v>50-75%</v>
      </c>
      <c r="EH139" s="2" t="s">
        <v>258</v>
      </c>
      <c r="EK139"/>
    </row>
    <row r="140" spans="1:141" x14ac:dyDescent="0.3">
      <c r="A140" s="3">
        <v>44365.48101851852</v>
      </c>
      <c r="B140" s="3">
        <v>44366.327233796299</v>
      </c>
      <c r="C140" s="2" t="s">
        <v>94</v>
      </c>
      <c r="D140" s="2" t="s">
        <v>7237</v>
      </c>
      <c r="E140" s="2">
        <v>100</v>
      </c>
      <c r="F140" s="2">
        <v>73112</v>
      </c>
      <c r="G140" s="2" t="b">
        <v>1</v>
      </c>
      <c r="H140" s="3">
        <v>44366.327256944445</v>
      </c>
      <c r="I140" s="2" t="s">
        <v>7238</v>
      </c>
      <c r="J140" s="2" t="s">
        <v>3391</v>
      </c>
      <c r="K140" s="2" t="s">
        <v>3723</v>
      </c>
      <c r="L140" s="2" t="s">
        <v>4942</v>
      </c>
      <c r="N140" s="2">
        <v>34.473907470703097</v>
      </c>
      <c r="O140" s="2">
        <v>9.4613037109375</v>
      </c>
      <c r="P140" s="2" t="s">
        <v>239</v>
      </c>
      <c r="Q140" s="2" t="s">
        <v>240</v>
      </c>
      <c r="R140" s="2" t="s">
        <v>286</v>
      </c>
      <c r="T140" s="2" t="s">
        <v>7239</v>
      </c>
      <c r="U140" s="2" t="s">
        <v>7240</v>
      </c>
      <c r="V140" s="2" t="s">
        <v>336</v>
      </c>
      <c r="W140" s="2" t="s">
        <v>265</v>
      </c>
      <c r="X140" s="2" t="s">
        <v>642</v>
      </c>
      <c r="Y140" s="2" t="s">
        <v>638</v>
      </c>
      <c r="Z140" s="2" t="s">
        <v>245</v>
      </c>
      <c r="AA140" s="2">
        <v>1</v>
      </c>
      <c r="AB140" s="2" t="s">
        <v>267</v>
      </c>
      <c r="AC140" s="2" t="s">
        <v>258</v>
      </c>
      <c r="AD140" s="2" t="s">
        <v>424</v>
      </c>
      <c r="AE140" s="2">
        <v>2021</v>
      </c>
      <c r="AF140" s="2" t="s">
        <v>366</v>
      </c>
      <c r="AH140" s="2">
        <v>1</v>
      </c>
      <c r="AU140" s="2">
        <v>2</v>
      </c>
      <c r="BB140" s="2">
        <v>1</v>
      </c>
      <c r="BG140" s="2">
        <v>3</v>
      </c>
      <c r="BJ140" s="2">
        <v>7</v>
      </c>
      <c r="BQ140" s="2">
        <v>6</v>
      </c>
      <c r="BV140" s="2">
        <v>6</v>
      </c>
      <c r="BY140" s="2" t="s">
        <v>270</v>
      </c>
      <c r="CA140" s="2">
        <v>5</v>
      </c>
      <c r="CB140" s="2" t="s">
        <v>252</v>
      </c>
      <c r="CC140" s="2">
        <v>10</v>
      </c>
      <c r="CD140" s="2" t="s">
        <v>249</v>
      </c>
      <c r="CE140" s="2">
        <v>6</v>
      </c>
      <c r="CF140" s="2" t="s">
        <v>552</v>
      </c>
      <c r="CI140" s="2" t="s">
        <v>1413</v>
      </c>
      <c r="CJ140" s="2" t="s">
        <v>1502</v>
      </c>
      <c r="CK140" s="2" t="s">
        <v>7241</v>
      </c>
      <c r="CL140" s="2">
        <v>2</v>
      </c>
      <c r="CM140" s="2">
        <v>2</v>
      </c>
      <c r="CN140" s="2" t="s">
        <v>256</v>
      </c>
      <c r="CO140" s="2" t="s">
        <v>261</v>
      </c>
      <c r="CP140" s="2" t="s">
        <v>681</v>
      </c>
      <c r="CQ140" s="2" t="s">
        <v>6241</v>
      </c>
      <c r="CT140" s="2" t="s">
        <v>6283</v>
      </c>
      <c r="CW140" s="2" t="s">
        <v>684</v>
      </c>
      <c r="DC140" s="2" t="s">
        <v>508</v>
      </c>
      <c r="DG140" s="2" t="s">
        <v>261</v>
      </c>
      <c r="DH140" s="2" t="s">
        <v>673</v>
      </c>
      <c r="DI140" s="2" t="s">
        <v>1015</v>
      </c>
      <c r="DJ140" s="2" t="s">
        <v>298</v>
      </c>
      <c r="DK140" s="2" t="s">
        <v>508</v>
      </c>
      <c r="DL140" s="2" t="s">
        <v>348</v>
      </c>
      <c r="DM140" s="2" t="s">
        <v>586</v>
      </c>
      <c r="DN140" s="2" t="s">
        <v>262</v>
      </c>
      <c r="DO140" s="2" t="s">
        <v>527</v>
      </c>
      <c r="DR140" s="2" t="s">
        <v>7242</v>
      </c>
      <c r="DS140" s="2">
        <v>25315460</v>
      </c>
      <c r="DT140" s="2" t="s">
        <v>282</v>
      </c>
      <c r="DU140" s="2" t="s">
        <v>258</v>
      </c>
      <c r="DW140" s="2" t="s">
        <v>4942</v>
      </c>
      <c r="DY140" s="2" t="str">
        <f t="shared" si="11"/>
        <v>BEN ALAYET_Marwen</v>
      </c>
      <c r="DZ140" s="2" t="str">
        <f>INDEX('Raw Data'!B:B,MATCH(Tunisia_ESPRIT!$DY140,'Raw Data'!$G:$G,0))</f>
        <v>ESPRIT Engineering</v>
      </c>
      <c r="EA140" s="2" t="str">
        <f>INDEX('Raw Data'!H:H,MATCH(Tunisia_ESPRIT!$DY140,'Raw Data'!$G:$G,0))</f>
        <v>Male</v>
      </c>
      <c r="EB140" s="2" t="str">
        <f>INDEX('Raw Data'!Q:Q,MATCH(Tunisia_ESPRIT!$DY140,'Raw Data'!$G:$G,0))</f>
        <v>ING</v>
      </c>
      <c r="EC140" s="57">
        <f>INDEX('Raw Data'!T:T,MATCH(Tunisia_ESPRIT!$DY140,'Raw Data'!$G:$G,0))/10^3</f>
        <v>30.5</v>
      </c>
      <c r="ED140" s="57">
        <f t="shared" si="12"/>
        <v>3.2786885245901641E-2</v>
      </c>
      <c r="EE140" s="57">
        <f>IFERROR(EC140/(AA140*Analysis!$F$286),"")</f>
        <v>30.5</v>
      </c>
      <c r="EF140" s="59">
        <f t="shared" si="13"/>
        <v>1</v>
      </c>
      <c r="EG140" s="59" t="str">
        <f t="shared" si="10"/>
        <v>75-100%</v>
      </c>
      <c r="EH140" s="2" t="s">
        <v>258</v>
      </c>
      <c r="EK140"/>
    </row>
    <row r="141" spans="1:141" x14ac:dyDescent="0.3">
      <c r="A141" s="3">
        <v>44351.634016203701</v>
      </c>
      <c r="B141" s="3">
        <v>44366.566400462965</v>
      </c>
      <c r="C141" s="2" t="s">
        <v>94</v>
      </c>
      <c r="D141" s="2" t="s">
        <v>7243</v>
      </c>
      <c r="E141" s="2">
        <v>100</v>
      </c>
      <c r="F141" s="2">
        <v>1290157</v>
      </c>
      <c r="G141" s="2" t="b">
        <v>1</v>
      </c>
      <c r="H141" s="3">
        <v>44366.566423611112</v>
      </c>
      <c r="I141" s="2" t="s">
        <v>7244</v>
      </c>
      <c r="J141" s="2" t="s">
        <v>4061</v>
      </c>
      <c r="K141" s="2" t="s">
        <v>4116</v>
      </c>
      <c r="L141" s="2" t="s">
        <v>5448</v>
      </c>
      <c r="N141" s="2">
        <v>36.804901123046797</v>
      </c>
      <c r="O141" s="2">
        <v>10.1777954101562</v>
      </c>
      <c r="P141" s="2" t="s">
        <v>239</v>
      </c>
      <c r="Q141" s="2" t="s">
        <v>240</v>
      </c>
      <c r="R141" s="2" t="s">
        <v>286</v>
      </c>
      <c r="T141" s="2" t="s">
        <v>7245</v>
      </c>
      <c r="U141" s="2" t="s">
        <v>7246</v>
      </c>
      <c r="V141" s="134">
        <v>44470</v>
      </c>
      <c r="W141" s="2" t="s">
        <v>243</v>
      </c>
      <c r="X141" s="2" t="s">
        <v>1509</v>
      </c>
      <c r="Y141" s="2" t="s">
        <v>244</v>
      </c>
      <c r="Z141" s="2" t="s">
        <v>245</v>
      </c>
      <c r="AA141" s="2">
        <v>19</v>
      </c>
      <c r="AB141" s="2" t="s">
        <v>384</v>
      </c>
      <c r="AC141" s="2" t="s">
        <v>384</v>
      </c>
      <c r="AD141" s="2" t="s">
        <v>424</v>
      </c>
      <c r="AE141" s="2">
        <v>2021</v>
      </c>
      <c r="AF141" s="2" t="s">
        <v>316</v>
      </c>
      <c r="AH141" s="2">
        <v>1</v>
      </c>
      <c r="AV141" s="2">
        <v>3</v>
      </c>
      <c r="BD141" s="2">
        <v>2</v>
      </c>
      <c r="BG141" s="2">
        <v>1</v>
      </c>
      <c r="BK141" s="2">
        <v>2</v>
      </c>
      <c r="BS141" s="2">
        <v>2</v>
      </c>
      <c r="BV141" s="2">
        <v>2</v>
      </c>
      <c r="BY141" s="2" t="s">
        <v>293</v>
      </c>
      <c r="CA141" s="2">
        <v>2</v>
      </c>
      <c r="CB141" s="2" t="s">
        <v>254</v>
      </c>
      <c r="CC141" s="2">
        <v>2</v>
      </c>
      <c r="CD141" s="2" t="s">
        <v>253</v>
      </c>
      <c r="CE141" s="2">
        <v>2</v>
      </c>
      <c r="CF141" s="2" t="s">
        <v>7247</v>
      </c>
      <c r="CI141" s="2" t="s">
        <v>7248</v>
      </c>
      <c r="CL141" s="2">
        <v>4</v>
      </c>
      <c r="CM141" s="2">
        <v>4</v>
      </c>
      <c r="CN141" s="2" t="s">
        <v>281</v>
      </c>
      <c r="CO141" s="2" t="s">
        <v>261</v>
      </c>
      <c r="CR141" s="2" t="s">
        <v>6242</v>
      </c>
      <c r="CS141" s="2" t="s">
        <v>677</v>
      </c>
      <c r="CU141" s="2" t="s">
        <v>682</v>
      </c>
      <c r="CZ141" s="2" t="s">
        <v>6217</v>
      </c>
      <c r="DG141" s="2" t="s">
        <v>261</v>
      </c>
      <c r="DI141" s="2" t="s">
        <v>1015</v>
      </c>
      <c r="DJ141" s="2" t="s">
        <v>298</v>
      </c>
      <c r="DK141" s="2" t="s">
        <v>508</v>
      </c>
      <c r="DL141" s="2" t="s">
        <v>348</v>
      </c>
      <c r="DN141" s="2" t="s">
        <v>262</v>
      </c>
      <c r="DO141" s="2" t="s">
        <v>527</v>
      </c>
      <c r="DR141" s="2" t="s">
        <v>7249</v>
      </c>
      <c r="DS141" s="2">
        <v>54037360</v>
      </c>
      <c r="DT141" s="2" t="s">
        <v>379</v>
      </c>
      <c r="DW141" s="2" t="s">
        <v>5448</v>
      </c>
      <c r="DY141" s="2" t="str">
        <f t="shared" si="11"/>
        <v>BEN SEDRINE_Mohamed Khalil</v>
      </c>
      <c r="DZ141" s="2" t="str">
        <f>INDEX('Raw Data'!B:B,MATCH(Tunisia_ESPRIT!$DY141,'Raw Data'!$G:$G,0))</f>
        <v>ESPRIT Engineering</v>
      </c>
      <c r="EA141" s="2" t="str">
        <f>INDEX('Raw Data'!H:H,MATCH(Tunisia_ESPRIT!$DY141,'Raw Data'!$G:$G,0))</f>
        <v>Male</v>
      </c>
      <c r="EB141" s="2" t="str">
        <f>INDEX('Raw Data'!Q:Q,MATCH(Tunisia_ESPRIT!$DY141,'Raw Data'!$G:$G,0))</f>
        <v>ING</v>
      </c>
      <c r="EC141" s="57">
        <f>INDEX('Raw Data'!T:T,MATCH(Tunisia_ESPRIT!$DY141,'Raw Data'!$G:$G,0))/10^3</f>
        <v>30.5</v>
      </c>
      <c r="ED141" s="57">
        <f t="shared" si="12"/>
        <v>0.62295081967213117</v>
      </c>
      <c r="EE141" s="57">
        <f>IFERROR(EC141/(AA141*Analysis!$F$286),"")</f>
        <v>1.6052631578947369</v>
      </c>
      <c r="EF141" s="59">
        <f t="shared" si="13"/>
        <v>1</v>
      </c>
      <c r="EG141" s="59" t="str">
        <f t="shared" si="10"/>
        <v>75-100%</v>
      </c>
      <c r="EH141" s="2" t="s">
        <v>258</v>
      </c>
      <c r="EK141"/>
    </row>
    <row r="142" spans="1:141" x14ac:dyDescent="0.3">
      <c r="A142" s="3">
        <v>44358.380254629628</v>
      </c>
      <c r="B142" s="3">
        <v>44367.26394675926</v>
      </c>
      <c r="C142" s="2" t="s">
        <v>94</v>
      </c>
      <c r="D142" s="2" t="s">
        <v>7250</v>
      </c>
      <c r="E142" s="2">
        <v>100</v>
      </c>
      <c r="F142" s="2">
        <v>767550</v>
      </c>
      <c r="G142" s="2" t="b">
        <v>1</v>
      </c>
      <c r="H142" s="3">
        <v>44367.263969907406</v>
      </c>
      <c r="I142" s="2" t="s">
        <v>7251</v>
      </c>
      <c r="J142" s="2" t="s">
        <v>3679</v>
      </c>
      <c r="K142" s="2" t="s">
        <v>3678</v>
      </c>
      <c r="L142" s="2" t="s">
        <v>4896</v>
      </c>
      <c r="N142" s="2">
        <v>36.856201171875</v>
      </c>
      <c r="O142" s="2">
        <v>10.1905975341796</v>
      </c>
      <c r="P142" s="2" t="s">
        <v>239</v>
      </c>
      <c r="Q142" s="2" t="s">
        <v>240</v>
      </c>
      <c r="R142" s="2" t="s">
        <v>286</v>
      </c>
      <c r="T142" s="2" t="s">
        <v>7252</v>
      </c>
      <c r="U142" s="2" t="s">
        <v>7253</v>
      </c>
      <c r="V142" s="2" t="s">
        <v>430</v>
      </c>
      <c r="W142" s="2" t="s">
        <v>265</v>
      </c>
      <c r="X142" s="2" t="s">
        <v>708</v>
      </c>
      <c r="Y142" s="2" t="s">
        <v>594</v>
      </c>
      <c r="Z142" s="2" t="s">
        <v>245</v>
      </c>
      <c r="AA142" s="2">
        <v>17</v>
      </c>
      <c r="AB142" s="2" t="s">
        <v>267</v>
      </c>
      <c r="AC142" s="2" t="s">
        <v>258</v>
      </c>
      <c r="AD142" s="2" t="s">
        <v>246</v>
      </c>
      <c r="AE142" s="2">
        <v>2021</v>
      </c>
      <c r="AF142" s="2" t="s">
        <v>439</v>
      </c>
      <c r="AH142" s="2">
        <v>3</v>
      </c>
      <c r="AI142" s="2">
        <v>1</v>
      </c>
      <c r="AL142" s="2">
        <v>3</v>
      </c>
      <c r="AR142" s="2">
        <v>2</v>
      </c>
      <c r="AV142" s="2">
        <v>1</v>
      </c>
      <c r="AZ142" s="2">
        <v>2</v>
      </c>
      <c r="BG142" s="2">
        <v>3</v>
      </c>
      <c r="BK142" s="2">
        <v>4</v>
      </c>
      <c r="BO142" s="2">
        <v>3</v>
      </c>
      <c r="BV142" s="2">
        <v>4</v>
      </c>
      <c r="BY142" s="2" t="s">
        <v>270</v>
      </c>
      <c r="CA142" s="2">
        <v>4</v>
      </c>
      <c r="CB142" s="2" t="s">
        <v>254</v>
      </c>
      <c r="CC142" s="2">
        <v>5</v>
      </c>
      <c r="CD142" s="2" t="s">
        <v>253</v>
      </c>
      <c r="CE142" s="2">
        <v>3</v>
      </c>
      <c r="CF142" s="2" t="s">
        <v>7254</v>
      </c>
      <c r="CI142" s="2" t="s">
        <v>7255</v>
      </c>
      <c r="CJ142" s="2" t="s">
        <v>7256</v>
      </c>
      <c r="CK142" s="2" t="s">
        <v>7257</v>
      </c>
      <c r="CL142" s="2">
        <v>3</v>
      </c>
      <c r="CM142" s="2">
        <v>2</v>
      </c>
      <c r="CN142" s="2" t="s">
        <v>256</v>
      </c>
      <c r="CO142" s="2" t="s">
        <v>278</v>
      </c>
      <c r="CP142" s="2" t="s">
        <v>681</v>
      </c>
      <c r="CQ142" s="2" t="s">
        <v>6241</v>
      </c>
      <c r="CU142" s="2" t="s">
        <v>682</v>
      </c>
      <c r="CV142" s="2" t="s">
        <v>683</v>
      </c>
      <c r="CW142" s="2" t="s">
        <v>684</v>
      </c>
      <c r="CY142" s="2" t="s">
        <v>685</v>
      </c>
      <c r="DA142" s="2" t="s">
        <v>6218</v>
      </c>
      <c r="DB142" s="2" t="s">
        <v>6209</v>
      </c>
      <c r="DG142" s="2" t="s">
        <v>261</v>
      </c>
      <c r="DH142" s="2" t="s">
        <v>673</v>
      </c>
      <c r="DI142" s="2" t="s">
        <v>1015</v>
      </c>
      <c r="DJ142" s="2" t="s">
        <v>298</v>
      </c>
      <c r="DK142" s="2" t="s">
        <v>508</v>
      </c>
      <c r="DL142" s="2" t="s">
        <v>348</v>
      </c>
      <c r="DM142" s="2" t="s">
        <v>586</v>
      </c>
      <c r="DN142" s="2" t="s">
        <v>262</v>
      </c>
      <c r="DO142" s="2" t="s">
        <v>527</v>
      </c>
      <c r="DR142" s="2" t="s">
        <v>4896</v>
      </c>
      <c r="DS142" s="2">
        <v>29861865</v>
      </c>
      <c r="DV142" s="2" t="s">
        <v>7258</v>
      </c>
      <c r="DW142" s="2" t="s">
        <v>4896</v>
      </c>
      <c r="DY142" s="2" t="str">
        <f t="shared" si="11"/>
        <v>ZOMITI_Chayma</v>
      </c>
      <c r="DZ142" s="2" t="str">
        <f>INDEX('Raw Data'!B:B,MATCH(Tunisia_ESPRIT!$DY142,'Raw Data'!$G:$G,0))</f>
        <v>ESPRIT Engineering</v>
      </c>
      <c r="EA142" s="2" t="str">
        <f>INDEX('Raw Data'!H:H,MATCH(Tunisia_ESPRIT!$DY142,'Raw Data'!$G:$G,0))</f>
        <v>Female</v>
      </c>
      <c r="EB142" s="2" t="str">
        <f>INDEX('Raw Data'!Q:Q,MATCH(Tunisia_ESPRIT!$DY142,'Raw Data'!$G:$G,0))</f>
        <v>ING</v>
      </c>
      <c r="EC142" s="57">
        <f>INDEX('Raw Data'!T:T,MATCH(Tunisia_ESPRIT!$DY142,'Raw Data'!$G:$G,0))/10^3</f>
        <v>30.5</v>
      </c>
      <c r="ED142" s="57">
        <f t="shared" si="12"/>
        <v>0.55737704918032782</v>
      </c>
      <c r="EE142" s="57">
        <f>IFERROR(EC142/(AA142*Analysis!$F$286),"")</f>
        <v>1.7941176470588236</v>
      </c>
      <c r="EF142" s="59">
        <f t="shared" si="13"/>
        <v>0.66666666666666663</v>
      </c>
      <c r="EG142" s="59" t="str">
        <f t="shared" si="10"/>
        <v>50-75%</v>
      </c>
      <c r="EH142" s="2" t="s">
        <v>258</v>
      </c>
      <c r="EK142"/>
    </row>
    <row r="143" spans="1:141" x14ac:dyDescent="0.3">
      <c r="A143" s="3">
        <v>44351.535127314812</v>
      </c>
      <c r="B143" s="3">
        <v>44369.093854166669</v>
      </c>
      <c r="C143" s="2" t="s">
        <v>94</v>
      </c>
      <c r="D143" s="2" t="s">
        <v>7259</v>
      </c>
      <c r="E143" s="2">
        <v>100</v>
      </c>
      <c r="F143" s="2">
        <v>1517074</v>
      </c>
      <c r="G143" s="2" t="b">
        <v>1</v>
      </c>
      <c r="H143" s="3">
        <v>44369.093865740739</v>
      </c>
      <c r="I143" s="2" t="s">
        <v>7260</v>
      </c>
      <c r="J143" s="2" t="s">
        <v>3405</v>
      </c>
      <c r="K143" s="2" t="s">
        <v>425</v>
      </c>
      <c r="L143" s="2" t="s">
        <v>4647</v>
      </c>
      <c r="N143" s="2">
        <v>48.832305908203097</v>
      </c>
      <c r="O143" s="2">
        <v>2.4075012207031201</v>
      </c>
      <c r="P143" s="2" t="s">
        <v>239</v>
      </c>
      <c r="Q143" s="2" t="s">
        <v>240</v>
      </c>
      <c r="R143" s="2" t="s">
        <v>286</v>
      </c>
      <c r="T143" s="2" t="s">
        <v>7261</v>
      </c>
      <c r="U143" s="2" t="s">
        <v>7177</v>
      </c>
      <c r="V143" s="2" t="s">
        <v>336</v>
      </c>
      <c r="W143" s="2" t="s">
        <v>243</v>
      </c>
      <c r="X143" s="2" t="s">
        <v>745</v>
      </c>
      <c r="Y143" s="2" t="s">
        <v>275</v>
      </c>
      <c r="Z143" s="2" t="s">
        <v>245</v>
      </c>
      <c r="AB143" s="2" t="s">
        <v>384</v>
      </c>
      <c r="AC143" s="2" t="s">
        <v>384</v>
      </c>
      <c r="AD143" s="2" t="s">
        <v>372</v>
      </c>
      <c r="AE143" s="2">
        <v>2021</v>
      </c>
      <c r="AF143" s="2" t="s">
        <v>406</v>
      </c>
      <c r="AH143" s="2" t="s">
        <v>284</v>
      </c>
      <c r="AI143" s="2">
        <v>1</v>
      </c>
      <c r="AO143" s="2">
        <v>2</v>
      </c>
      <c r="AR143" s="2">
        <v>3</v>
      </c>
      <c r="BB143" s="2">
        <v>3</v>
      </c>
      <c r="BE143" s="2">
        <v>1</v>
      </c>
      <c r="BG143" s="2">
        <v>2</v>
      </c>
      <c r="BQ143" s="2">
        <v>6</v>
      </c>
      <c r="BT143" s="2">
        <v>6</v>
      </c>
      <c r="BV143" s="2">
        <v>6</v>
      </c>
      <c r="BY143" s="2" t="s">
        <v>247</v>
      </c>
      <c r="CA143" s="2">
        <v>7</v>
      </c>
      <c r="CB143" s="2" t="s">
        <v>252</v>
      </c>
      <c r="CC143" s="2">
        <v>10</v>
      </c>
      <c r="CD143" s="2" t="s">
        <v>249</v>
      </c>
      <c r="CE143" s="2">
        <v>6</v>
      </c>
      <c r="CF143" s="2" t="s">
        <v>7262</v>
      </c>
      <c r="CG143" s="2" t="s">
        <v>7263</v>
      </c>
      <c r="CH143" s="2" t="s">
        <v>7264</v>
      </c>
      <c r="CI143" s="2" t="s">
        <v>7265</v>
      </c>
      <c r="CJ143" s="2" t="s">
        <v>7266</v>
      </c>
      <c r="CL143" s="2">
        <v>3</v>
      </c>
      <c r="CM143" s="2">
        <v>3</v>
      </c>
      <c r="CN143" s="2" t="s">
        <v>256</v>
      </c>
      <c r="CO143" s="2" t="s">
        <v>278</v>
      </c>
      <c r="CP143" s="2" t="s">
        <v>681</v>
      </c>
      <c r="CU143" s="2" t="s">
        <v>682</v>
      </c>
      <c r="CZ143" s="2" t="s">
        <v>6217</v>
      </c>
      <c r="DG143" s="2" t="s">
        <v>261</v>
      </c>
      <c r="DI143" s="2" t="s">
        <v>1015</v>
      </c>
      <c r="DJ143" s="2" t="s">
        <v>298</v>
      </c>
      <c r="DK143" s="2" t="s">
        <v>508</v>
      </c>
      <c r="DL143" s="2" t="s">
        <v>348</v>
      </c>
      <c r="DR143" s="2" t="s">
        <v>4647</v>
      </c>
      <c r="DS143" s="2">
        <v>760718598</v>
      </c>
      <c r="DT143" s="2" t="s">
        <v>384</v>
      </c>
      <c r="DU143" s="2" t="s">
        <v>7267</v>
      </c>
      <c r="DV143" s="2" t="s">
        <v>7268</v>
      </c>
      <c r="DW143" s="2" t="s">
        <v>4647</v>
      </c>
      <c r="DY143" s="2" t="str">
        <f t="shared" si="11"/>
        <v>SAIDANI_Hamza</v>
      </c>
      <c r="DZ143" s="2" t="str">
        <f>INDEX('Raw Data'!B:B,MATCH(Tunisia_ESPRIT!$DY143,'Raw Data'!$G:$G,0))</f>
        <v>ESPRIT Engineering</v>
      </c>
      <c r="EA143" s="2" t="str">
        <f>INDEX('Raw Data'!H:H,MATCH(Tunisia_ESPRIT!$DY143,'Raw Data'!$G:$G,0))</f>
        <v>Male</v>
      </c>
      <c r="EB143" s="2" t="str">
        <f>INDEX('Raw Data'!Q:Q,MATCH(Tunisia_ESPRIT!$DY143,'Raw Data'!$G:$G,0))</f>
        <v>ING</v>
      </c>
      <c r="EC143" s="57">
        <f>INDEX('Raw Data'!T:T,MATCH(Tunisia_ESPRIT!$DY143,'Raw Data'!$G:$G,0))/10^3</f>
        <v>30.5</v>
      </c>
      <c r="ED143" s="57">
        <f t="shared" si="12"/>
        <v>0</v>
      </c>
      <c r="EE143" s="57" t="str">
        <f>IFERROR(EC143/(AA143*Analysis!$F$286),"")</f>
        <v/>
      </c>
      <c r="EF143" s="59">
        <f t="shared" si="13"/>
        <v>1</v>
      </c>
      <c r="EG143" s="59" t="str">
        <f t="shared" si="10"/>
        <v>75-100%</v>
      </c>
      <c r="EH143" s="2" t="s">
        <v>258</v>
      </c>
      <c r="EK143"/>
    </row>
    <row r="144" spans="1:141" x14ac:dyDescent="0.3">
      <c r="A144" s="3">
        <v>44355.163958333331</v>
      </c>
      <c r="B144" s="3">
        <v>44371.126030092593</v>
      </c>
      <c r="C144" s="2" t="s">
        <v>94</v>
      </c>
      <c r="D144" s="2" t="s">
        <v>7269</v>
      </c>
      <c r="E144" s="2">
        <v>100</v>
      </c>
      <c r="F144" s="2">
        <v>1379123</v>
      </c>
      <c r="G144" s="2" t="b">
        <v>1</v>
      </c>
      <c r="H144" s="3">
        <v>44371.12604166667</v>
      </c>
      <c r="I144" s="2" t="s">
        <v>7270</v>
      </c>
      <c r="J144" s="2" t="s">
        <v>3383</v>
      </c>
      <c r="K144" s="2" t="s">
        <v>3382</v>
      </c>
      <c r="L144" s="2" t="s">
        <v>4620</v>
      </c>
      <c r="N144" s="2">
        <v>36.804901123046797</v>
      </c>
      <c r="O144" s="2">
        <v>10.1777954101562</v>
      </c>
      <c r="P144" s="2" t="s">
        <v>239</v>
      </c>
      <c r="Q144" s="2" t="s">
        <v>240</v>
      </c>
      <c r="R144" s="2" t="s">
        <v>286</v>
      </c>
      <c r="T144" s="2" t="s">
        <v>7155</v>
      </c>
      <c r="U144" s="2" t="s">
        <v>7271</v>
      </c>
      <c r="V144" s="2" t="s">
        <v>336</v>
      </c>
      <c r="W144" s="2" t="s">
        <v>243</v>
      </c>
      <c r="X144" s="2" t="s">
        <v>457</v>
      </c>
      <c r="Y144" s="2" t="s">
        <v>275</v>
      </c>
      <c r="Z144" s="2" t="s">
        <v>245</v>
      </c>
      <c r="AA144" s="2">
        <v>23</v>
      </c>
      <c r="AB144" s="2" t="s">
        <v>267</v>
      </c>
      <c r="AC144" s="2" t="s">
        <v>258</v>
      </c>
      <c r="AD144" s="2" t="s">
        <v>1122</v>
      </c>
      <c r="AE144" s="2">
        <v>2021</v>
      </c>
      <c r="AF144" s="2" t="s">
        <v>316</v>
      </c>
      <c r="AH144" s="2">
        <v>2</v>
      </c>
      <c r="AJ144" s="2">
        <v>2</v>
      </c>
      <c r="AK144" s="2">
        <v>1</v>
      </c>
      <c r="AN144" s="2">
        <v>3</v>
      </c>
      <c r="AW144" s="2">
        <v>2</v>
      </c>
      <c r="AZ144" s="2">
        <v>3</v>
      </c>
      <c r="BF144" s="2">
        <v>1</v>
      </c>
      <c r="BL144" s="2">
        <v>4</v>
      </c>
      <c r="BO144" s="2">
        <v>5</v>
      </c>
      <c r="BU144" s="2">
        <v>7</v>
      </c>
      <c r="BY144" s="2" t="s">
        <v>346</v>
      </c>
      <c r="BZ144" s="2" t="s">
        <v>281</v>
      </c>
      <c r="CA144" s="2">
        <v>5</v>
      </c>
      <c r="CB144" s="2" t="s">
        <v>248</v>
      </c>
      <c r="CC144" s="2">
        <v>7</v>
      </c>
      <c r="CD144" s="2" t="s">
        <v>249</v>
      </c>
      <c r="CE144" s="2">
        <v>4</v>
      </c>
      <c r="CF144" s="2" t="s">
        <v>505</v>
      </c>
      <c r="CI144" s="2" t="s">
        <v>505</v>
      </c>
      <c r="CL144" s="2">
        <v>2</v>
      </c>
      <c r="CM144" s="2">
        <v>2</v>
      </c>
      <c r="CN144" s="2" t="s">
        <v>281</v>
      </c>
      <c r="CO144" s="2" t="s">
        <v>278</v>
      </c>
      <c r="DB144" s="2" t="s">
        <v>6209</v>
      </c>
      <c r="DG144" s="2" t="s">
        <v>261</v>
      </c>
      <c r="DI144" s="2" t="s">
        <v>1015</v>
      </c>
      <c r="DR144" s="2" t="s">
        <v>7272</v>
      </c>
      <c r="DS144" s="2">
        <v>25611511</v>
      </c>
      <c r="DT144" s="2" t="s">
        <v>282</v>
      </c>
      <c r="DU144" s="2" t="s">
        <v>7273</v>
      </c>
      <c r="DW144" s="2" t="s">
        <v>4620</v>
      </c>
      <c r="DY144" s="2" t="str">
        <f t="shared" si="11"/>
        <v>BEN JEDDOU_Heythem</v>
      </c>
      <c r="DZ144" s="2" t="str">
        <f>INDEX('Raw Data'!B:B,MATCH(Tunisia_ESPRIT!$DY144,'Raw Data'!$G:$G,0))</f>
        <v>ESPRIT Engineering</v>
      </c>
      <c r="EA144" s="2" t="str">
        <f>INDEX('Raw Data'!H:H,MATCH(Tunisia_ESPRIT!$DY144,'Raw Data'!$G:$G,0))</f>
        <v>Male</v>
      </c>
      <c r="EB144" s="2" t="str">
        <f>INDEX('Raw Data'!Q:Q,MATCH(Tunisia_ESPRIT!$DY144,'Raw Data'!$G:$G,0))</f>
        <v>ING</v>
      </c>
      <c r="EC144" s="57">
        <f>INDEX('Raw Data'!T:T,MATCH(Tunisia_ESPRIT!$DY144,'Raw Data'!$G:$G,0))/10^3</f>
        <v>30.5</v>
      </c>
      <c r="ED144" s="57">
        <f t="shared" si="12"/>
        <v>0.75409836065573765</v>
      </c>
      <c r="EE144" s="58">
        <f>IFERROR(EC144/(AA144*0.2),"")</f>
        <v>6.6304347826086945</v>
      </c>
      <c r="EF144" s="59">
        <f t="shared" si="13"/>
        <v>1</v>
      </c>
      <c r="EG144" s="59" t="str">
        <f t="shared" si="10"/>
        <v>75-100%</v>
      </c>
      <c r="EH144" s="2" t="s">
        <v>258</v>
      </c>
      <c r="EK144"/>
    </row>
    <row r="145" spans="1:141" x14ac:dyDescent="0.3">
      <c r="A145" s="3">
        <v>44372.217650462961</v>
      </c>
      <c r="B145" s="3">
        <v>44372.227418981478</v>
      </c>
      <c r="C145" s="2" t="s">
        <v>94</v>
      </c>
      <c r="D145" s="2" t="s">
        <v>7274</v>
      </c>
      <c r="E145" s="2">
        <v>100</v>
      </c>
      <c r="F145" s="2">
        <v>844</v>
      </c>
      <c r="G145" s="2" t="b">
        <v>1</v>
      </c>
      <c r="H145" s="3">
        <v>44372.227430555555</v>
      </c>
      <c r="I145" s="2" t="s">
        <v>7275</v>
      </c>
      <c r="J145" s="2" t="s">
        <v>3280</v>
      </c>
      <c r="K145" s="2" t="s">
        <v>1302</v>
      </c>
      <c r="L145" s="2" t="s">
        <v>5115</v>
      </c>
      <c r="N145" s="2">
        <v>34.473907470703097</v>
      </c>
      <c r="O145" s="2">
        <v>9.4613037109375</v>
      </c>
      <c r="P145" s="2" t="s">
        <v>239</v>
      </c>
      <c r="Q145" s="2" t="s">
        <v>250</v>
      </c>
      <c r="R145" s="2" t="s">
        <v>286</v>
      </c>
      <c r="T145" s="2" t="s">
        <v>7276</v>
      </c>
      <c r="U145" s="2" t="s">
        <v>7277</v>
      </c>
      <c r="V145" s="135">
        <v>18537</v>
      </c>
      <c r="W145" s="2" t="s">
        <v>265</v>
      </c>
      <c r="X145" s="2" t="s">
        <v>1509</v>
      </c>
      <c r="Y145" s="2" t="s">
        <v>275</v>
      </c>
      <c r="Z145" s="2" t="s">
        <v>328</v>
      </c>
      <c r="AA145" s="2">
        <v>71</v>
      </c>
      <c r="AB145" s="2" t="s">
        <v>384</v>
      </c>
      <c r="AC145" s="2" t="s">
        <v>384</v>
      </c>
      <c r="AD145" s="2" t="s">
        <v>372</v>
      </c>
      <c r="AE145" s="2">
        <v>2021</v>
      </c>
      <c r="AF145" s="2" t="s">
        <v>269</v>
      </c>
      <c r="AH145" s="2">
        <v>3</v>
      </c>
      <c r="AI145" s="2">
        <v>2</v>
      </c>
      <c r="AJ145" s="2">
        <v>3</v>
      </c>
      <c r="AL145" s="2">
        <v>1</v>
      </c>
      <c r="AW145" s="2">
        <v>1</v>
      </c>
      <c r="AZ145" s="2">
        <v>2</v>
      </c>
      <c r="BD145" s="2">
        <v>3</v>
      </c>
      <c r="BL145" s="2">
        <v>6</v>
      </c>
      <c r="BO145" s="2">
        <v>6</v>
      </c>
      <c r="BS145" s="2">
        <v>4</v>
      </c>
      <c r="BY145" s="2" t="s">
        <v>247</v>
      </c>
      <c r="BZ145" s="2" t="s">
        <v>256</v>
      </c>
      <c r="CA145" s="2">
        <v>6</v>
      </c>
      <c r="CB145" s="2" t="s">
        <v>248</v>
      </c>
      <c r="CC145" s="2">
        <v>8</v>
      </c>
      <c r="CD145" s="2" t="s">
        <v>249</v>
      </c>
      <c r="CE145" s="2">
        <v>6</v>
      </c>
      <c r="CF145" s="2" t="s">
        <v>7278</v>
      </c>
      <c r="CG145" s="2" t="s">
        <v>7279</v>
      </c>
      <c r="CH145" s="2" t="s">
        <v>7280</v>
      </c>
      <c r="CI145" s="2" t="s">
        <v>7281</v>
      </c>
      <c r="CJ145" s="2" t="s">
        <v>7282</v>
      </c>
      <c r="CK145" s="2" t="s">
        <v>7283</v>
      </c>
      <c r="CL145" s="2">
        <v>3</v>
      </c>
      <c r="CM145" s="2">
        <v>1</v>
      </c>
      <c r="CN145" s="2" t="s">
        <v>256</v>
      </c>
      <c r="CO145" s="2" t="s">
        <v>278</v>
      </c>
      <c r="CQ145" s="2" t="s">
        <v>6241</v>
      </c>
      <c r="DB145" s="2" t="s">
        <v>6209</v>
      </c>
      <c r="DG145" s="2" t="s">
        <v>257</v>
      </c>
      <c r="DW145" s="2" t="s">
        <v>5115</v>
      </c>
      <c r="DY145" s="2" t="str">
        <f t="shared" si="11"/>
        <v>DEROUICH_Elyes</v>
      </c>
      <c r="DZ145" s="2" t="str">
        <f>INDEX('Raw Data'!B:B,MATCH(Tunisia_ESPRIT!$DY145,'Raw Data'!$G:$G,0))</f>
        <v>ESPRIT Engineering</v>
      </c>
      <c r="EA145" s="2" t="str">
        <f>INDEX('Raw Data'!H:H,MATCH(Tunisia_ESPRIT!$DY145,'Raw Data'!$G:$G,0))</f>
        <v>Male</v>
      </c>
      <c r="EB145" s="2" t="str">
        <f>INDEX('Raw Data'!Q:Q,MATCH(Tunisia_ESPRIT!$DY145,'Raw Data'!$G:$G,0))</f>
        <v>ING</v>
      </c>
      <c r="EC145" s="57">
        <f>INDEX('Raw Data'!T:T,MATCH(Tunisia_ESPRIT!$DY145,'Raw Data'!$G:$G,0))/10^3</f>
        <v>30.5</v>
      </c>
      <c r="ED145" s="57">
        <f t="shared" si="12"/>
        <v>2.3278688524590163</v>
      </c>
      <c r="EE145" s="57">
        <f>IFERROR(EC145/(AA145*Analysis!$F$286),"")</f>
        <v>0.42957746478873238</v>
      </c>
      <c r="EF145" s="59">
        <f t="shared" si="13"/>
        <v>0.33333333333333331</v>
      </c>
      <c r="EG145" s="59" t="str">
        <f t="shared" si="10"/>
        <v>25-50%</v>
      </c>
      <c r="EH145" s="2" t="s">
        <v>258</v>
      </c>
      <c r="EK145"/>
    </row>
    <row r="146" spans="1:141" x14ac:dyDescent="0.3">
      <c r="A146" s="3">
        <v>44372.222569444442</v>
      </c>
      <c r="B146" s="3">
        <v>44372.233923611115</v>
      </c>
      <c r="C146" s="2" t="s">
        <v>94</v>
      </c>
      <c r="D146" s="2" t="s">
        <v>7284</v>
      </c>
      <c r="E146" s="2">
        <v>100</v>
      </c>
      <c r="F146" s="2">
        <v>980</v>
      </c>
      <c r="G146" s="2" t="b">
        <v>1</v>
      </c>
      <c r="H146" s="3">
        <v>44372.233946759261</v>
      </c>
      <c r="I146" s="2" t="s">
        <v>7285</v>
      </c>
      <c r="J146" s="2" t="s">
        <v>3526</v>
      </c>
      <c r="K146" s="2" t="s">
        <v>3672</v>
      </c>
      <c r="L146" s="2" t="s">
        <v>5578</v>
      </c>
      <c r="N146" s="2">
        <v>36.806106567382798</v>
      </c>
      <c r="O146" s="2">
        <v>10.0930938720703</v>
      </c>
      <c r="P146" s="2" t="s">
        <v>239</v>
      </c>
      <c r="Q146" s="2" t="s">
        <v>240</v>
      </c>
      <c r="R146" s="2" t="s">
        <v>286</v>
      </c>
      <c r="T146" s="2" t="s">
        <v>7286</v>
      </c>
      <c r="U146" s="2" t="s">
        <v>7287</v>
      </c>
      <c r="V146" s="2" t="s">
        <v>430</v>
      </c>
      <c r="W146" s="2" t="s">
        <v>243</v>
      </c>
      <c r="X146" s="2" t="s">
        <v>1509</v>
      </c>
      <c r="Y146" s="2" t="s">
        <v>521</v>
      </c>
      <c r="Z146" s="2" t="s">
        <v>245</v>
      </c>
      <c r="AA146" s="2" t="s">
        <v>1444</v>
      </c>
      <c r="AB146" s="2" t="s">
        <v>267</v>
      </c>
      <c r="AC146" s="2" t="s">
        <v>283</v>
      </c>
      <c r="AD146" s="2" t="s">
        <v>276</v>
      </c>
      <c r="AE146" s="2">
        <v>2021</v>
      </c>
      <c r="AF146" s="2" t="s">
        <v>366</v>
      </c>
      <c r="AH146" s="2">
        <v>1</v>
      </c>
      <c r="AU146" s="2">
        <v>2</v>
      </c>
      <c r="BA146" s="2">
        <v>3</v>
      </c>
      <c r="BG146" s="2">
        <v>1</v>
      </c>
      <c r="BJ146" s="2">
        <v>7</v>
      </c>
      <c r="BP146" s="2">
        <v>5</v>
      </c>
      <c r="BV146" s="2">
        <v>4</v>
      </c>
      <c r="BY146" s="2" t="s">
        <v>346</v>
      </c>
      <c r="CA146" s="2">
        <v>4</v>
      </c>
      <c r="CB146" s="2" t="s">
        <v>254</v>
      </c>
      <c r="CC146" s="2">
        <v>4</v>
      </c>
      <c r="CD146" s="2" t="s">
        <v>296</v>
      </c>
      <c r="CE146" s="2">
        <v>6</v>
      </c>
      <c r="CF146" s="2" t="s">
        <v>7288</v>
      </c>
      <c r="CG146" s="2" t="s">
        <v>1500</v>
      </c>
      <c r="CH146" s="2" t="s">
        <v>7289</v>
      </c>
      <c r="CI146" s="2" t="s">
        <v>7290</v>
      </c>
      <c r="CJ146" s="2" t="s">
        <v>7291</v>
      </c>
      <c r="CL146" s="2">
        <v>3</v>
      </c>
      <c r="CM146" s="2">
        <v>2</v>
      </c>
      <c r="CN146" s="2" t="s">
        <v>256</v>
      </c>
      <c r="CO146" s="2" t="s">
        <v>261</v>
      </c>
      <c r="CU146" s="2" t="s">
        <v>682</v>
      </c>
      <c r="DG146" s="2" t="s">
        <v>261</v>
      </c>
      <c r="DK146" s="2" t="s">
        <v>508</v>
      </c>
      <c r="DR146" s="2" t="s">
        <v>5578</v>
      </c>
      <c r="DS146" s="2">
        <v>54308050</v>
      </c>
      <c r="DT146" s="2" t="s">
        <v>282</v>
      </c>
      <c r="DU146" s="2" t="s">
        <v>7292</v>
      </c>
      <c r="DV146" s="2" t="s">
        <v>1131</v>
      </c>
      <c r="DW146" s="2" t="s">
        <v>5578</v>
      </c>
      <c r="DY146" s="2" t="str">
        <f t="shared" si="11"/>
        <v>SAADANI_Rami</v>
      </c>
      <c r="DZ146" s="2" t="str">
        <f>INDEX('Raw Data'!B:B,MATCH(Tunisia_ESPRIT!$DY146,'Raw Data'!$G:$G,0))</f>
        <v>ESPRIT Engineering</v>
      </c>
      <c r="EA146" s="2" t="str">
        <f>INDEX('Raw Data'!H:H,MATCH(Tunisia_ESPRIT!$DY146,'Raw Data'!$G:$G,0))</f>
        <v>Male</v>
      </c>
      <c r="EB146" s="2" t="str">
        <f>INDEX('Raw Data'!Q:Q,MATCH(Tunisia_ESPRIT!$DY146,'Raw Data'!$G:$G,0))</f>
        <v>ING</v>
      </c>
      <c r="EC146" s="57">
        <f>INDEX('Raw Data'!T:T,MATCH(Tunisia_ESPRIT!$DY146,'Raw Data'!$G:$G,0))/10^3</f>
        <v>30.5</v>
      </c>
      <c r="ED146" s="57" t="str">
        <f t="shared" si="12"/>
        <v/>
      </c>
      <c r="EE146" s="57" t="str">
        <f>IFERROR(EC146/(AA146*Analysis!$F$286),"")</f>
        <v/>
      </c>
      <c r="EF146" s="59">
        <f t="shared" si="13"/>
        <v>0.66666666666666663</v>
      </c>
      <c r="EG146" s="59" t="str">
        <f t="shared" si="10"/>
        <v>50-75%</v>
      </c>
      <c r="EH146" s="2" t="s">
        <v>258</v>
      </c>
      <c r="EK146"/>
    </row>
    <row r="147" spans="1:141" x14ac:dyDescent="0.3">
      <c r="A147" s="3">
        <v>44352.596805555557</v>
      </c>
      <c r="B147" s="3">
        <v>44372.235381944447</v>
      </c>
      <c r="C147" s="2" t="s">
        <v>94</v>
      </c>
      <c r="D147" s="2" t="s">
        <v>7293</v>
      </c>
      <c r="E147" s="2">
        <v>100</v>
      </c>
      <c r="F147" s="2">
        <v>1696772</v>
      </c>
      <c r="G147" s="2" t="b">
        <v>1</v>
      </c>
      <c r="H147" s="3">
        <v>44372.235381944447</v>
      </c>
      <c r="I147" s="2" t="s">
        <v>7294</v>
      </c>
      <c r="J147" s="2" t="s">
        <v>3900</v>
      </c>
      <c r="K147" s="2" t="s">
        <v>4077</v>
      </c>
      <c r="L147" s="2" t="s">
        <v>5391</v>
      </c>
      <c r="N147" s="2">
        <v>35.724105834960902</v>
      </c>
      <c r="O147" s="2">
        <v>10.583999633789</v>
      </c>
      <c r="P147" s="2" t="s">
        <v>239</v>
      </c>
      <c r="Q147" s="2" t="s">
        <v>240</v>
      </c>
      <c r="R147" s="2" t="s">
        <v>286</v>
      </c>
      <c r="T147" s="2" t="s">
        <v>7295</v>
      </c>
      <c r="U147" s="2" t="s">
        <v>7296</v>
      </c>
      <c r="V147" s="2" t="s">
        <v>242</v>
      </c>
      <c r="W147" s="2" t="s">
        <v>243</v>
      </c>
      <c r="X147" s="2" t="s">
        <v>1509</v>
      </c>
      <c r="Y147" s="2" t="s">
        <v>275</v>
      </c>
      <c r="Z147" s="2" t="s">
        <v>245</v>
      </c>
      <c r="AA147" s="2">
        <v>50</v>
      </c>
      <c r="AB147" s="2" t="s">
        <v>267</v>
      </c>
      <c r="AC147" s="2" t="s">
        <v>283</v>
      </c>
      <c r="AD147" s="2" t="s">
        <v>372</v>
      </c>
      <c r="AE147" s="2">
        <v>2021</v>
      </c>
      <c r="AF147" s="2" t="s">
        <v>439</v>
      </c>
      <c r="AH147" s="2">
        <v>2</v>
      </c>
      <c r="AI147" s="2">
        <v>1</v>
      </c>
      <c r="AJ147" s="2">
        <v>2</v>
      </c>
      <c r="AK147" s="2">
        <v>3</v>
      </c>
      <c r="AU147" s="2">
        <v>1</v>
      </c>
      <c r="AV147" s="2">
        <v>2</v>
      </c>
      <c r="BG147" s="2">
        <v>3</v>
      </c>
      <c r="BJ147" s="2">
        <v>6</v>
      </c>
      <c r="BK147" s="2">
        <v>7</v>
      </c>
      <c r="BV147" s="2">
        <v>7</v>
      </c>
      <c r="BY147" s="2" t="s">
        <v>270</v>
      </c>
      <c r="CA147" s="2">
        <v>7</v>
      </c>
      <c r="CB147" s="2" t="s">
        <v>252</v>
      </c>
      <c r="CC147" s="2">
        <v>10</v>
      </c>
      <c r="CD147" s="2" t="s">
        <v>279</v>
      </c>
      <c r="CE147" s="2">
        <v>6</v>
      </c>
      <c r="CF147" s="2" t="s">
        <v>7297</v>
      </c>
      <c r="CG147" s="2" t="s">
        <v>7298</v>
      </c>
      <c r="CI147" s="2" t="s">
        <v>7164</v>
      </c>
      <c r="CL147" s="2">
        <v>1</v>
      </c>
      <c r="CM147" s="2">
        <v>1</v>
      </c>
      <c r="CN147" s="2" t="s">
        <v>260</v>
      </c>
      <c r="CO147" s="2" t="s">
        <v>278</v>
      </c>
      <c r="CU147" s="2" t="s">
        <v>682</v>
      </c>
      <c r="CW147" s="2" t="s">
        <v>684</v>
      </c>
      <c r="CY147" s="2" t="s">
        <v>685</v>
      </c>
      <c r="CZ147" s="2" t="s">
        <v>6217</v>
      </c>
      <c r="DD147" s="2" t="s">
        <v>6229</v>
      </c>
      <c r="DG147" s="2" t="s">
        <v>261</v>
      </c>
      <c r="DJ147" s="2" t="s">
        <v>298</v>
      </c>
      <c r="DM147" s="2" t="s">
        <v>586</v>
      </c>
      <c r="DN147" s="2" t="s">
        <v>262</v>
      </c>
      <c r="DO147" s="2" t="s">
        <v>527</v>
      </c>
      <c r="DR147" s="2" t="s">
        <v>7299</v>
      </c>
      <c r="DS147" s="2">
        <v>58439498</v>
      </c>
      <c r="DT147" s="2" t="s">
        <v>259</v>
      </c>
      <c r="DU147" s="2" t="s">
        <v>307</v>
      </c>
      <c r="DW147" s="2" t="s">
        <v>5391</v>
      </c>
      <c r="DY147" s="2" t="str">
        <f t="shared" si="11"/>
        <v>ELKAMEL_Khouloud</v>
      </c>
      <c r="DZ147" s="2" t="str">
        <f>INDEX('Raw Data'!B:B,MATCH(Tunisia_ESPRIT!$DY147,'Raw Data'!$G:$G,0))</f>
        <v>ESPRIT Engineering</v>
      </c>
      <c r="EA147" s="2" t="str">
        <f>INDEX('Raw Data'!H:H,MATCH(Tunisia_ESPRIT!$DY147,'Raw Data'!$G:$G,0))</f>
        <v>Female</v>
      </c>
      <c r="EB147" s="2" t="str">
        <f>INDEX('Raw Data'!Q:Q,MATCH(Tunisia_ESPRIT!$DY147,'Raw Data'!$G:$G,0))</f>
        <v>ING</v>
      </c>
      <c r="EC147" s="57">
        <f>INDEX('Raw Data'!T:T,MATCH(Tunisia_ESPRIT!$DY147,'Raw Data'!$G:$G,0))/10^3</f>
        <v>30.5</v>
      </c>
      <c r="ED147" s="57">
        <f t="shared" si="12"/>
        <v>1.639344262295082</v>
      </c>
      <c r="EE147" s="58">
        <f>IFERROR(EC147/(AA147*0.2),"")</f>
        <v>3.05</v>
      </c>
      <c r="EF147" s="59">
        <f t="shared" si="13"/>
        <v>1</v>
      </c>
      <c r="EG147" s="59" t="str">
        <f t="shared" si="10"/>
        <v>75-100%</v>
      </c>
      <c r="EH147" s="2" t="s">
        <v>258</v>
      </c>
      <c r="EK147"/>
    </row>
    <row r="148" spans="1:141" x14ac:dyDescent="0.3">
      <c r="A148" s="3">
        <v>44372.243761574071</v>
      </c>
      <c r="B148" s="3">
        <v>44372.248541666668</v>
      </c>
      <c r="C148" s="2" t="s">
        <v>94</v>
      </c>
      <c r="D148" s="2" t="s">
        <v>7300</v>
      </c>
      <c r="E148" s="2">
        <v>100</v>
      </c>
      <c r="F148" s="2">
        <v>412</v>
      </c>
      <c r="G148" s="2" t="b">
        <v>1</v>
      </c>
      <c r="H148" s="3">
        <v>44372.248564814814</v>
      </c>
      <c r="I148" s="2" t="s">
        <v>7301</v>
      </c>
      <c r="J148" s="2" t="s">
        <v>4190</v>
      </c>
      <c r="K148" s="2" t="s">
        <v>442</v>
      </c>
      <c r="L148" s="2" t="s">
        <v>5537</v>
      </c>
      <c r="N148" s="2">
        <v>36.4508056640625</v>
      </c>
      <c r="O148" s="2">
        <v>10.7411041259765</v>
      </c>
      <c r="P148" s="2" t="s">
        <v>239</v>
      </c>
      <c r="Q148" s="2" t="s">
        <v>240</v>
      </c>
      <c r="R148" s="2" t="s">
        <v>286</v>
      </c>
      <c r="T148" s="2" t="s">
        <v>7302</v>
      </c>
      <c r="U148" s="2" t="s">
        <v>7303</v>
      </c>
      <c r="V148" s="2" t="s">
        <v>311</v>
      </c>
      <c r="W148" s="2" t="s">
        <v>243</v>
      </c>
      <c r="X148" s="2" t="s">
        <v>453</v>
      </c>
      <c r="Y148" s="2" t="s">
        <v>244</v>
      </c>
      <c r="Z148" s="2" t="s">
        <v>245</v>
      </c>
      <c r="AB148" s="2" t="s">
        <v>267</v>
      </c>
      <c r="AC148" s="2" t="s">
        <v>283</v>
      </c>
      <c r="AD148" s="2" t="s">
        <v>276</v>
      </c>
      <c r="AE148" s="2">
        <v>2021</v>
      </c>
      <c r="AF148" s="2" t="s">
        <v>316</v>
      </c>
      <c r="AH148" s="2">
        <v>1</v>
      </c>
      <c r="BD148" s="2">
        <v>2</v>
      </c>
      <c r="BF148" s="2">
        <v>3</v>
      </c>
      <c r="BG148" s="2">
        <v>1</v>
      </c>
      <c r="BS148" s="2">
        <v>5</v>
      </c>
      <c r="BU148" s="2">
        <v>7</v>
      </c>
      <c r="BV148" s="2">
        <v>7</v>
      </c>
      <c r="BY148" s="2" t="s">
        <v>270</v>
      </c>
      <c r="CA148" s="2">
        <v>5</v>
      </c>
      <c r="CB148" s="2" t="s">
        <v>248</v>
      </c>
      <c r="CC148" s="2">
        <v>8</v>
      </c>
      <c r="CD148" s="2" t="s">
        <v>249</v>
      </c>
      <c r="CE148" s="2">
        <v>3</v>
      </c>
      <c r="CF148" s="2" t="s">
        <v>6199</v>
      </c>
      <c r="CI148" s="2" t="s">
        <v>6192</v>
      </c>
      <c r="CL148" s="2">
        <v>4</v>
      </c>
      <c r="CM148" s="2">
        <v>4</v>
      </c>
      <c r="CN148" s="2" t="s">
        <v>256</v>
      </c>
      <c r="CO148" s="2" t="s">
        <v>278</v>
      </c>
      <c r="CW148" s="2" t="s">
        <v>684</v>
      </c>
      <c r="DG148" s="2" t="s">
        <v>257</v>
      </c>
      <c r="DW148" s="2" t="s">
        <v>5537</v>
      </c>
      <c r="DY148" s="2" t="str">
        <f t="shared" si="11"/>
        <v>HICHRI_Yosr</v>
      </c>
      <c r="DZ148" s="2" t="str">
        <f>INDEX('Raw Data'!B:B,MATCH(Tunisia_ESPRIT!$DY148,'Raw Data'!$G:$G,0))</f>
        <v>ESPRIT Engineering</v>
      </c>
      <c r="EA148" s="2" t="str">
        <f>INDEX('Raw Data'!H:H,MATCH(Tunisia_ESPRIT!$DY148,'Raw Data'!$G:$G,0))</f>
        <v>Female</v>
      </c>
      <c r="EB148" s="2" t="str">
        <f>INDEX('Raw Data'!Q:Q,MATCH(Tunisia_ESPRIT!$DY148,'Raw Data'!$G:$G,0))</f>
        <v>ING</v>
      </c>
      <c r="EC148" s="57">
        <f>INDEX('Raw Data'!T:T,MATCH(Tunisia_ESPRIT!$DY148,'Raw Data'!$G:$G,0))/10^3</f>
        <v>30.5</v>
      </c>
      <c r="ED148" s="57">
        <f t="shared" si="12"/>
        <v>0</v>
      </c>
      <c r="EE148" s="58" t="str">
        <f>IFERROR(EC148/(AA148*0.2),"")</f>
        <v/>
      </c>
      <c r="EF148" s="59">
        <f t="shared" si="13"/>
        <v>1</v>
      </c>
      <c r="EG148" s="59" t="str">
        <f t="shared" si="10"/>
        <v>75-100%</v>
      </c>
      <c r="EH148" s="2" t="s">
        <v>258</v>
      </c>
      <c r="EK148"/>
    </row>
    <row r="149" spans="1:141" x14ac:dyDescent="0.3">
      <c r="A149" s="3">
        <v>44372.25403935185</v>
      </c>
      <c r="B149" s="3">
        <v>44372.259247685186</v>
      </c>
      <c r="C149" s="2" t="s">
        <v>94</v>
      </c>
      <c r="D149" s="2" t="s">
        <v>7304</v>
      </c>
      <c r="E149" s="2">
        <v>100</v>
      </c>
      <c r="F149" s="2">
        <v>450</v>
      </c>
      <c r="G149" s="2" t="b">
        <v>1</v>
      </c>
      <c r="H149" s="3">
        <v>44372.259270833332</v>
      </c>
      <c r="I149" s="2" t="s">
        <v>7305</v>
      </c>
      <c r="J149" s="2" t="s">
        <v>3566</v>
      </c>
      <c r="K149" s="2" t="s">
        <v>3859</v>
      </c>
      <c r="L149" s="2" t="s">
        <v>5122</v>
      </c>
      <c r="N149" s="2">
        <v>48.0014038085937</v>
      </c>
      <c r="O149" s="2">
        <v>0.190093994140625</v>
      </c>
      <c r="P149" s="2" t="s">
        <v>239</v>
      </c>
      <c r="Q149" s="2" t="s">
        <v>240</v>
      </c>
      <c r="R149" s="2" t="s">
        <v>395</v>
      </c>
      <c r="AH149" s="2">
        <v>0</v>
      </c>
      <c r="AZ149" s="2">
        <v>3</v>
      </c>
      <c r="BD149" s="2">
        <v>1</v>
      </c>
      <c r="BG149" s="2">
        <v>2</v>
      </c>
      <c r="BO149" s="2">
        <v>4</v>
      </c>
      <c r="BS149" s="2">
        <v>5</v>
      </c>
      <c r="BV149" s="2">
        <v>4</v>
      </c>
      <c r="BY149" s="2" t="s">
        <v>247</v>
      </c>
      <c r="CA149" s="2">
        <v>4</v>
      </c>
      <c r="CB149" s="2" t="s">
        <v>254</v>
      </c>
      <c r="CC149" s="2">
        <v>5</v>
      </c>
      <c r="CD149" s="2" t="s">
        <v>253</v>
      </c>
      <c r="CE149" s="2">
        <v>5</v>
      </c>
      <c r="CF149" s="2" t="s">
        <v>7306</v>
      </c>
      <c r="CG149" s="2" t="s">
        <v>7307</v>
      </c>
      <c r="CI149" s="2" t="s">
        <v>301</v>
      </c>
      <c r="CL149" s="2">
        <v>1</v>
      </c>
      <c r="CM149" s="2">
        <v>1</v>
      </c>
      <c r="CN149" s="2" t="s">
        <v>256</v>
      </c>
      <c r="CQ149" s="2" t="s">
        <v>6241</v>
      </c>
      <c r="DG149" s="2" t="s">
        <v>257</v>
      </c>
      <c r="DV149" s="2" t="s">
        <v>7308</v>
      </c>
      <c r="DW149" s="2" t="s">
        <v>5122</v>
      </c>
      <c r="DY149" s="2" t="str">
        <f t="shared" si="11"/>
        <v>SABBAGH_Wiem</v>
      </c>
      <c r="DZ149" s="2" t="str">
        <f>INDEX('Raw Data'!B:B,MATCH(Tunisia_ESPRIT!$DY149,'Raw Data'!$G:$G,0))</f>
        <v>ESPRIT Engineering</v>
      </c>
      <c r="EA149" s="2" t="str">
        <f>INDEX('Raw Data'!H:H,MATCH(Tunisia_ESPRIT!$DY149,'Raw Data'!$G:$G,0))</f>
        <v>Female</v>
      </c>
      <c r="EB149" s="2" t="str">
        <f>INDEX('Raw Data'!Q:Q,MATCH(Tunisia_ESPRIT!$DY149,'Raw Data'!$G:$G,0))</f>
        <v>ING</v>
      </c>
      <c r="EC149" s="57">
        <f>INDEX('Raw Data'!T:T,MATCH(Tunisia_ESPRIT!$DY149,'Raw Data'!$G:$G,0))/10^3</f>
        <v>30.5</v>
      </c>
      <c r="ED149" s="57">
        <f t="shared" si="12"/>
        <v>0</v>
      </c>
      <c r="EE149" s="58" t="str">
        <f>IFERROR(EC149/(AA149*0.2),"")</f>
        <v/>
      </c>
      <c r="EF149" s="59">
        <f t="shared" si="13"/>
        <v>1</v>
      </c>
      <c r="EG149" s="59" t="str">
        <f t="shared" si="10"/>
        <v>75-100%</v>
      </c>
      <c r="EH149" s="2" t="s">
        <v>258</v>
      </c>
      <c r="EK149"/>
    </row>
    <row r="150" spans="1:141" x14ac:dyDescent="0.3">
      <c r="A150" s="3">
        <v>44372.255509259259</v>
      </c>
      <c r="B150" s="3">
        <v>44372.263171296298</v>
      </c>
      <c r="C150" s="2" t="s">
        <v>94</v>
      </c>
      <c r="D150" s="2" t="s">
        <v>7309</v>
      </c>
      <c r="E150" s="2">
        <v>100</v>
      </c>
      <c r="F150" s="2">
        <v>662</v>
      </c>
      <c r="G150" s="2" t="b">
        <v>1</v>
      </c>
      <c r="H150" s="3">
        <v>44372.263171296298</v>
      </c>
      <c r="I150" s="2" t="s">
        <v>7310</v>
      </c>
      <c r="J150" s="2" t="s">
        <v>3576</v>
      </c>
      <c r="K150" s="2" t="s">
        <v>3575</v>
      </c>
      <c r="L150" s="2" t="s">
        <v>4805</v>
      </c>
      <c r="N150" s="2">
        <v>34.473907470703097</v>
      </c>
      <c r="O150" s="2">
        <v>9.4613037109375</v>
      </c>
      <c r="P150" s="2" t="s">
        <v>239</v>
      </c>
      <c r="Q150" s="2" t="s">
        <v>240</v>
      </c>
      <c r="R150" s="2" t="s">
        <v>286</v>
      </c>
      <c r="T150" s="2" t="s">
        <v>7311</v>
      </c>
      <c r="U150" s="2" t="s">
        <v>7312</v>
      </c>
      <c r="V150" s="135">
        <v>18537</v>
      </c>
      <c r="W150" s="2" t="s">
        <v>243</v>
      </c>
      <c r="X150" s="2" t="s">
        <v>323</v>
      </c>
      <c r="Y150" s="2" t="s">
        <v>280</v>
      </c>
      <c r="Z150" s="2" t="s">
        <v>245</v>
      </c>
      <c r="AB150" s="2" t="s">
        <v>7313</v>
      </c>
      <c r="AC150" s="2" t="s">
        <v>7313</v>
      </c>
      <c r="AD150" s="2" t="s">
        <v>329</v>
      </c>
      <c r="AE150" s="2">
        <v>2020</v>
      </c>
      <c r="AF150" s="2" t="s">
        <v>269</v>
      </c>
      <c r="AH150" s="2">
        <v>2</v>
      </c>
      <c r="AI150" s="2">
        <v>1</v>
      </c>
      <c r="AL150" s="2">
        <v>3</v>
      </c>
      <c r="AM150" s="2">
        <v>2</v>
      </c>
      <c r="AV150" s="2">
        <v>1</v>
      </c>
      <c r="AZ150" s="2">
        <v>3</v>
      </c>
      <c r="BD150" s="2">
        <v>2</v>
      </c>
      <c r="BK150" s="2">
        <v>7</v>
      </c>
      <c r="BO150" s="2">
        <v>5</v>
      </c>
      <c r="BS150" s="2">
        <v>7</v>
      </c>
      <c r="BY150" s="2" t="s">
        <v>270</v>
      </c>
      <c r="CA150" s="2">
        <v>5</v>
      </c>
      <c r="CB150" s="2" t="s">
        <v>248</v>
      </c>
      <c r="CC150" s="2">
        <v>8</v>
      </c>
      <c r="CD150" s="2" t="s">
        <v>249</v>
      </c>
      <c r="CE150" s="2">
        <v>6</v>
      </c>
      <c r="CF150" s="2" t="s">
        <v>7314</v>
      </c>
      <c r="CG150" s="2" t="s">
        <v>7315</v>
      </c>
      <c r="CI150" s="2" t="s">
        <v>7316</v>
      </c>
      <c r="CJ150" s="2" t="s">
        <v>7317</v>
      </c>
      <c r="CL150" s="2">
        <v>3</v>
      </c>
      <c r="CM150" s="2">
        <v>3</v>
      </c>
      <c r="CN150" s="2" t="s">
        <v>256</v>
      </c>
      <c r="CO150" s="2" t="s">
        <v>261</v>
      </c>
      <c r="CS150" s="2" t="s">
        <v>677</v>
      </c>
      <c r="CT150" s="2" t="s">
        <v>6283</v>
      </c>
      <c r="CW150" s="2" t="s">
        <v>684</v>
      </c>
      <c r="DG150" s="2" t="s">
        <v>257</v>
      </c>
      <c r="DW150" s="2" t="s">
        <v>4805</v>
      </c>
      <c r="DY150" s="2" t="str">
        <f t="shared" si="11"/>
        <v>CHOUAIB_Emir</v>
      </c>
      <c r="DZ150" s="2" t="str">
        <f>INDEX('Raw Data'!B:B,MATCH(Tunisia_ESPRIT!$DY150,'Raw Data'!$G:$G,0))</f>
        <v>ESPRIT Engineering</v>
      </c>
      <c r="EA150" s="2" t="str">
        <f>INDEX('Raw Data'!H:H,MATCH(Tunisia_ESPRIT!$DY150,'Raw Data'!$G:$G,0))</f>
        <v>Male</v>
      </c>
      <c r="EB150" s="2" t="str">
        <f>INDEX('Raw Data'!Q:Q,MATCH(Tunisia_ESPRIT!$DY150,'Raw Data'!$G:$G,0))</f>
        <v>ING</v>
      </c>
      <c r="EC150" s="57">
        <f>INDEX('Raw Data'!T:T,MATCH(Tunisia_ESPRIT!$DY150,'Raw Data'!$G:$G,0))/10^3</f>
        <v>30.5</v>
      </c>
      <c r="ED150" s="57">
        <f t="shared" si="12"/>
        <v>0</v>
      </c>
      <c r="EE150" s="58" t="str">
        <f>IFERROR(EC150/(AA150*0.2),"")</f>
        <v/>
      </c>
      <c r="EF150" s="59">
        <f t="shared" si="13"/>
        <v>1</v>
      </c>
      <c r="EG150" s="59" t="str">
        <f t="shared" si="10"/>
        <v>75-100%</v>
      </c>
      <c r="EH150" s="2" t="s">
        <v>258</v>
      </c>
      <c r="EK150"/>
    </row>
    <row r="151" spans="1:141" x14ac:dyDescent="0.3">
      <c r="A151" s="3">
        <v>44351.530960648146</v>
      </c>
      <c r="B151" s="3">
        <v>44372.264745370368</v>
      </c>
      <c r="C151" s="2" t="s">
        <v>94</v>
      </c>
      <c r="D151" s="2" t="s">
        <v>7318</v>
      </c>
      <c r="E151" s="2">
        <v>100</v>
      </c>
      <c r="F151" s="2">
        <v>1791398</v>
      </c>
      <c r="G151" s="2" t="b">
        <v>1</v>
      </c>
      <c r="H151" s="3">
        <v>44372.264745370368</v>
      </c>
      <c r="I151" s="2" t="s">
        <v>7319</v>
      </c>
      <c r="J151" s="2" t="s">
        <v>3738</v>
      </c>
      <c r="K151" s="2" t="s">
        <v>3737</v>
      </c>
      <c r="L151" s="2" t="s">
        <v>4962</v>
      </c>
      <c r="N151" s="2">
        <v>36.804901123046797</v>
      </c>
      <c r="O151" s="2">
        <v>10.1777954101562</v>
      </c>
      <c r="P151" s="2" t="s">
        <v>239</v>
      </c>
      <c r="Q151" s="2" t="s">
        <v>240</v>
      </c>
      <c r="R151" s="2" t="s">
        <v>251</v>
      </c>
      <c r="AV151" s="2">
        <v>1</v>
      </c>
      <c r="AW151" s="2">
        <v>2</v>
      </c>
      <c r="BF151" s="2">
        <v>3</v>
      </c>
      <c r="BK151" s="2">
        <v>2</v>
      </c>
      <c r="BL151" s="2">
        <v>3</v>
      </c>
      <c r="BU151" s="2">
        <v>2</v>
      </c>
      <c r="CA151" s="2">
        <v>4</v>
      </c>
      <c r="CB151" s="2" t="s">
        <v>254</v>
      </c>
      <c r="CC151" s="2">
        <v>4</v>
      </c>
      <c r="CD151" s="2" t="s">
        <v>253</v>
      </c>
      <c r="CE151" s="2">
        <v>2</v>
      </c>
      <c r="CF151" s="2" t="s">
        <v>7320</v>
      </c>
      <c r="CI151" s="2" t="s">
        <v>7321</v>
      </c>
      <c r="CJ151" s="2" t="s">
        <v>6587</v>
      </c>
      <c r="CL151" s="2">
        <v>2</v>
      </c>
      <c r="CM151" s="2">
        <v>2</v>
      </c>
      <c r="CN151" s="2" t="s">
        <v>281</v>
      </c>
      <c r="CP151" s="2" t="s">
        <v>681</v>
      </c>
      <c r="CQ151" s="2" t="s">
        <v>6241</v>
      </c>
      <c r="CR151" s="2" t="s">
        <v>6242</v>
      </c>
      <c r="CT151" s="2" t="s">
        <v>6283</v>
      </c>
      <c r="CU151" s="2" t="s">
        <v>682</v>
      </c>
      <c r="CW151" s="2" t="s">
        <v>684</v>
      </c>
      <c r="CY151" s="2" t="s">
        <v>685</v>
      </c>
      <c r="CZ151" s="2" t="s">
        <v>6217</v>
      </c>
      <c r="DD151" s="2" t="s">
        <v>6229</v>
      </c>
      <c r="DG151" s="2" t="s">
        <v>261</v>
      </c>
      <c r="DJ151" s="2" t="s">
        <v>298</v>
      </c>
      <c r="DK151" s="2" t="s">
        <v>508</v>
      </c>
      <c r="DL151" s="2" t="s">
        <v>348</v>
      </c>
      <c r="DM151" s="2" t="s">
        <v>586</v>
      </c>
      <c r="DN151" s="2" t="s">
        <v>262</v>
      </c>
      <c r="DR151" s="2" t="s">
        <v>7322</v>
      </c>
      <c r="DS151" s="2">
        <v>20711095</v>
      </c>
      <c r="DT151" s="2" t="s">
        <v>282</v>
      </c>
      <c r="DU151" s="2" t="s">
        <v>333</v>
      </c>
      <c r="DW151" s="2" t="s">
        <v>4962</v>
      </c>
      <c r="DY151" s="2" t="str">
        <f t="shared" si="11"/>
        <v>FALLEH_Farah</v>
      </c>
      <c r="DZ151" s="2" t="str">
        <f>INDEX('Raw Data'!B:B,MATCH(Tunisia_ESPRIT!$DY151,'Raw Data'!$G:$G,0))</f>
        <v>ESPRIT Engineering</v>
      </c>
      <c r="EA151" s="2" t="str">
        <f>INDEX('Raw Data'!H:H,MATCH(Tunisia_ESPRIT!$DY151,'Raw Data'!$G:$G,0))</f>
        <v>Female</v>
      </c>
      <c r="EB151" s="2" t="str">
        <f>INDEX('Raw Data'!Q:Q,MATCH(Tunisia_ESPRIT!$DY151,'Raw Data'!$G:$G,0))</f>
        <v>ING</v>
      </c>
      <c r="EC151" s="57">
        <f>INDEX('Raw Data'!T:T,MATCH(Tunisia_ESPRIT!$DY151,'Raw Data'!$G:$G,0))/10^3</f>
        <v>30.5</v>
      </c>
      <c r="ED151" s="57">
        <f t="shared" si="12"/>
        <v>0</v>
      </c>
      <c r="EE151" s="57" t="str">
        <f>IFERROR(EC151/(AA151*Analysis!$F$286),"")</f>
        <v/>
      </c>
      <c r="EF151" s="59">
        <f t="shared" si="13"/>
        <v>1</v>
      </c>
      <c r="EG151" s="59" t="str">
        <f t="shared" si="10"/>
        <v>75-100%</v>
      </c>
      <c r="EH151" s="2" t="s">
        <v>258</v>
      </c>
      <c r="EK151"/>
    </row>
    <row r="152" spans="1:141" x14ac:dyDescent="0.3">
      <c r="A152" s="3">
        <v>44365.361597222225</v>
      </c>
      <c r="B152" s="3">
        <v>44372.312430555554</v>
      </c>
      <c r="C152" s="2" t="s">
        <v>94</v>
      </c>
      <c r="D152" s="2" t="s">
        <v>7323</v>
      </c>
      <c r="E152" s="2">
        <v>100</v>
      </c>
      <c r="F152" s="2">
        <v>600551</v>
      </c>
      <c r="G152" s="2" t="b">
        <v>1</v>
      </c>
      <c r="H152" s="3">
        <v>44372.3124537037</v>
      </c>
      <c r="I152" s="2" t="s">
        <v>7324</v>
      </c>
      <c r="J152" s="2" t="s">
        <v>4218</v>
      </c>
      <c r="K152" s="2" t="s">
        <v>4217</v>
      </c>
      <c r="L152" s="2" t="s">
        <v>5585</v>
      </c>
      <c r="N152" s="2">
        <v>6</v>
      </c>
      <c r="O152" s="2">
        <v>12</v>
      </c>
      <c r="P152" s="2" t="s">
        <v>239</v>
      </c>
      <c r="Q152" s="2" t="s">
        <v>240</v>
      </c>
      <c r="R152" s="2" t="s">
        <v>380</v>
      </c>
      <c r="T152" s="2" t="s">
        <v>7325</v>
      </c>
      <c r="U152" s="2" t="s">
        <v>7165</v>
      </c>
      <c r="V152" s="2" t="s">
        <v>242</v>
      </c>
      <c r="W152" s="2" t="s">
        <v>265</v>
      </c>
      <c r="X152" s="2" t="s">
        <v>323</v>
      </c>
      <c r="Y152" s="2" t="s">
        <v>280</v>
      </c>
      <c r="Z152" s="2" t="s">
        <v>245</v>
      </c>
      <c r="AA152" s="2">
        <v>100</v>
      </c>
      <c r="AB152" s="2" t="s">
        <v>6098</v>
      </c>
      <c r="AC152" s="2" t="s">
        <v>6098</v>
      </c>
      <c r="AD152" s="2" t="s">
        <v>345</v>
      </c>
      <c r="AE152" s="2">
        <v>2022</v>
      </c>
      <c r="AF152" s="2" t="s">
        <v>316</v>
      </c>
      <c r="AH152" s="2">
        <v>0</v>
      </c>
      <c r="BA152" s="2">
        <v>2</v>
      </c>
      <c r="BE152" s="2">
        <v>1</v>
      </c>
      <c r="BG152" s="2">
        <v>3</v>
      </c>
      <c r="BP152" s="2">
        <v>6</v>
      </c>
      <c r="BT152" s="2">
        <v>3</v>
      </c>
      <c r="BV152" s="2">
        <v>6</v>
      </c>
      <c r="BY152" s="2" t="s">
        <v>346</v>
      </c>
      <c r="CA152" s="2">
        <v>6</v>
      </c>
      <c r="CB152" s="2" t="s">
        <v>252</v>
      </c>
      <c r="CC152" s="2">
        <v>10</v>
      </c>
      <c r="CD152" s="2" t="s">
        <v>249</v>
      </c>
      <c r="CE152" s="2">
        <v>5</v>
      </c>
      <c r="CF152" s="2" t="s">
        <v>7326</v>
      </c>
      <c r="CI152" s="2" t="s">
        <v>7327</v>
      </c>
      <c r="CL152" s="2">
        <v>2</v>
      </c>
      <c r="CM152" s="2">
        <v>2</v>
      </c>
      <c r="CN152" s="2" t="s">
        <v>260</v>
      </c>
      <c r="CO152" s="2" t="s">
        <v>278</v>
      </c>
      <c r="CP152" s="2" t="s">
        <v>681</v>
      </c>
      <c r="CS152" s="2" t="s">
        <v>677</v>
      </c>
      <c r="CU152" s="2" t="s">
        <v>682</v>
      </c>
      <c r="CY152" s="2" t="s">
        <v>685</v>
      </c>
      <c r="DB152" s="2" t="s">
        <v>6209</v>
      </c>
      <c r="DD152" s="2" t="s">
        <v>6229</v>
      </c>
      <c r="DG152" s="2" t="s">
        <v>261</v>
      </c>
      <c r="DI152" s="2" t="s">
        <v>1015</v>
      </c>
      <c r="DK152" s="2" t="s">
        <v>508</v>
      </c>
      <c r="DL152" s="2" t="s">
        <v>348</v>
      </c>
      <c r="DO152" s="2" t="s">
        <v>527</v>
      </c>
      <c r="DR152" s="2" t="s">
        <v>5585</v>
      </c>
      <c r="DS152" s="2">
        <v>237683656865</v>
      </c>
      <c r="DT152" s="2" t="s">
        <v>7328</v>
      </c>
      <c r="DU152" s="2" t="s">
        <v>7329</v>
      </c>
      <c r="DW152" s="2" t="s">
        <v>5585</v>
      </c>
      <c r="DY152" s="2" t="str">
        <f t="shared" si="11"/>
        <v>BILAL_Mahamat Imar II</v>
      </c>
      <c r="DZ152" s="2" t="str">
        <f>INDEX('Raw Data'!B:B,MATCH(Tunisia_ESPRIT!$DY152,'Raw Data'!$G:$G,0))</f>
        <v>ESPRIT Engineering</v>
      </c>
      <c r="EA152" s="2" t="str">
        <f>INDEX('Raw Data'!H:H,MATCH(Tunisia_ESPRIT!$DY152,'Raw Data'!$G:$G,0))</f>
        <v>Male</v>
      </c>
      <c r="EB152" s="2" t="str">
        <f>INDEX('Raw Data'!Q:Q,MATCH(Tunisia_ESPRIT!$DY152,'Raw Data'!$G:$G,0))</f>
        <v>ING</v>
      </c>
      <c r="EC152" s="57">
        <f>INDEX('Raw Data'!T:T,MATCH(Tunisia_ESPRIT!$DY152,'Raw Data'!$G:$G,0))/10^3</f>
        <v>30.5</v>
      </c>
      <c r="ED152" s="57">
        <f t="shared" si="12"/>
        <v>3.278688524590164</v>
      </c>
      <c r="EE152" s="58">
        <f>IFERROR(EC152/(AA152*0.2),"")</f>
        <v>1.5249999999999999</v>
      </c>
      <c r="EF152" s="59">
        <f t="shared" si="13"/>
        <v>1</v>
      </c>
      <c r="EG152" s="59" t="str">
        <f t="shared" si="10"/>
        <v>75-100%</v>
      </c>
      <c r="EH152" s="2" t="s">
        <v>258</v>
      </c>
      <c r="EK152"/>
    </row>
    <row r="153" spans="1:141" x14ac:dyDescent="0.3">
      <c r="A153" s="3">
        <v>44372.343414351853</v>
      </c>
      <c r="B153" s="3">
        <v>44372.354641203703</v>
      </c>
      <c r="C153" s="2" t="s">
        <v>94</v>
      </c>
      <c r="D153" s="2" t="s">
        <v>7330</v>
      </c>
      <c r="E153" s="2">
        <v>100</v>
      </c>
      <c r="F153" s="2">
        <v>969</v>
      </c>
      <c r="G153" s="2" t="b">
        <v>1</v>
      </c>
      <c r="H153" s="3">
        <v>44372.354664351849</v>
      </c>
      <c r="I153" s="2" t="s">
        <v>7331</v>
      </c>
      <c r="J153" s="2" t="s">
        <v>3451</v>
      </c>
      <c r="K153" s="2" t="s">
        <v>4280</v>
      </c>
      <c r="L153" s="2" t="s">
        <v>5708</v>
      </c>
      <c r="N153" s="2">
        <v>34.473907470703097</v>
      </c>
      <c r="O153" s="2">
        <v>9.4613037109375</v>
      </c>
      <c r="P153" s="2" t="s">
        <v>239</v>
      </c>
      <c r="Q153" s="2" t="s">
        <v>240</v>
      </c>
      <c r="R153" s="2" t="s">
        <v>286</v>
      </c>
      <c r="T153" s="2" t="s">
        <v>7332</v>
      </c>
      <c r="U153" s="2" t="s">
        <v>7333</v>
      </c>
      <c r="V153" s="2" t="s">
        <v>430</v>
      </c>
      <c r="W153" s="2" t="s">
        <v>243</v>
      </c>
      <c r="X153" s="2" t="s">
        <v>566</v>
      </c>
      <c r="Y153" s="2" t="s">
        <v>521</v>
      </c>
      <c r="Z153" s="2" t="s">
        <v>328</v>
      </c>
      <c r="AA153" s="2">
        <v>25</v>
      </c>
      <c r="AB153" s="2" t="s">
        <v>267</v>
      </c>
      <c r="AC153" s="2" t="s">
        <v>258</v>
      </c>
      <c r="AD153" s="2" t="s">
        <v>268</v>
      </c>
      <c r="AE153" s="2">
        <v>2018</v>
      </c>
      <c r="AF153" s="2" t="s">
        <v>325</v>
      </c>
      <c r="AH153" s="2">
        <v>0</v>
      </c>
      <c r="AU153" s="2">
        <v>3</v>
      </c>
      <c r="AV153" s="2">
        <v>1</v>
      </c>
      <c r="BD153" s="2">
        <v>2</v>
      </c>
      <c r="BJ153" s="2">
        <v>6</v>
      </c>
      <c r="BK153" s="2">
        <v>4</v>
      </c>
      <c r="BS153" s="2">
        <v>1</v>
      </c>
      <c r="BY153" s="2" t="s">
        <v>270</v>
      </c>
      <c r="CA153" s="2">
        <v>5</v>
      </c>
      <c r="CB153" s="2" t="s">
        <v>254</v>
      </c>
      <c r="CC153" s="2">
        <v>6</v>
      </c>
      <c r="CD153" s="2" t="s">
        <v>249</v>
      </c>
      <c r="CE153" s="2">
        <v>5</v>
      </c>
      <c r="CF153" s="2" t="s">
        <v>633</v>
      </c>
      <c r="CI153" s="2" t="s">
        <v>7334</v>
      </c>
      <c r="CL153" s="2">
        <v>2</v>
      </c>
      <c r="CM153" s="2">
        <v>1</v>
      </c>
      <c r="CN153" s="2" t="s">
        <v>260</v>
      </c>
      <c r="CO153" s="2" t="s">
        <v>261</v>
      </c>
      <c r="CP153" s="2" t="s">
        <v>681</v>
      </c>
      <c r="CR153" s="2" t="s">
        <v>6242</v>
      </c>
      <c r="CW153" s="2" t="s">
        <v>684</v>
      </c>
      <c r="CX153" s="2" t="s">
        <v>1015</v>
      </c>
      <c r="CZ153" s="2" t="s">
        <v>6217</v>
      </c>
      <c r="DA153" s="2" t="s">
        <v>6218</v>
      </c>
      <c r="DB153" s="2" t="s">
        <v>6209</v>
      </c>
      <c r="DD153" s="2" t="s">
        <v>6229</v>
      </c>
      <c r="DG153" s="2" t="s">
        <v>261</v>
      </c>
      <c r="DI153" s="2" t="s">
        <v>1015</v>
      </c>
      <c r="DJ153" s="2" t="s">
        <v>298</v>
      </c>
      <c r="DK153" s="2" t="s">
        <v>508</v>
      </c>
      <c r="DL153" s="2" t="s">
        <v>348</v>
      </c>
      <c r="DR153" s="2" t="s">
        <v>5708</v>
      </c>
      <c r="DS153" s="2">
        <v>93896727</v>
      </c>
      <c r="DT153" s="2" t="s">
        <v>282</v>
      </c>
      <c r="DU153" s="2" t="s">
        <v>258</v>
      </c>
      <c r="DW153" s="2" t="s">
        <v>5708</v>
      </c>
      <c r="DY153" s="2" t="str">
        <f t="shared" si="11"/>
        <v>Abdessalem_MAALEJ</v>
      </c>
      <c r="DZ153" s="2" t="str">
        <f>INDEX('Raw Data'!B:B,MATCH(Tunisia_ESPRIT!$DY153,'Raw Data'!$G:$G,0))</f>
        <v>ESB</v>
      </c>
      <c r="EA153" s="2" t="str">
        <f>INDEX('Raw Data'!H:H,MATCH(Tunisia_ESPRIT!$DY153,'Raw Data'!$G:$G,0))</f>
        <v>Male</v>
      </c>
      <c r="EB153" s="2" t="str">
        <f>INDEX('Raw Data'!Q:Q,MATCH(Tunisia_ESPRIT!$DY153,'Raw Data'!$G:$G,0))</f>
        <v>Master</v>
      </c>
      <c r="EC153" s="57">
        <f>INDEX('Raw Data'!T:T,MATCH(Tunisia_ESPRIT!$DY153,'Raw Data'!$G:$G,0))/10^3</f>
        <v>13.91</v>
      </c>
      <c r="ED153" s="57">
        <f t="shared" si="12"/>
        <v>1.7972681524083394</v>
      </c>
      <c r="EE153" s="57">
        <f>IFERROR(EC153/(AA153*Analysis!$F$286),"")</f>
        <v>0.55640000000000001</v>
      </c>
      <c r="EF153" s="59">
        <f t="shared" si="13"/>
        <v>0.5</v>
      </c>
      <c r="EG153" s="59" t="str">
        <f t="shared" si="10"/>
        <v>50-75%</v>
      </c>
      <c r="EH153" s="2" t="s">
        <v>258</v>
      </c>
      <c r="EK153"/>
    </row>
    <row r="154" spans="1:141" x14ac:dyDescent="0.3">
      <c r="A154" s="3">
        <v>44372.325787037036</v>
      </c>
      <c r="B154" s="3">
        <v>44372.361620370371</v>
      </c>
      <c r="C154" s="2" t="s">
        <v>94</v>
      </c>
      <c r="D154" s="2" t="s">
        <v>7335</v>
      </c>
      <c r="E154" s="2">
        <v>100</v>
      </c>
      <c r="F154" s="2">
        <v>3096</v>
      </c>
      <c r="G154" s="2" t="b">
        <v>1</v>
      </c>
      <c r="H154" s="3">
        <v>44372.361643518518</v>
      </c>
      <c r="I154" s="2" t="s">
        <v>7336</v>
      </c>
      <c r="J154" s="2" t="s">
        <v>7337</v>
      </c>
      <c r="K154" s="2" t="s">
        <v>3524</v>
      </c>
      <c r="L154" s="2" t="s">
        <v>7338</v>
      </c>
      <c r="N154" s="2">
        <v>35.825103759765597</v>
      </c>
      <c r="O154" s="2">
        <v>10.6446075439453</v>
      </c>
      <c r="P154" s="2" t="s">
        <v>239</v>
      </c>
      <c r="Q154" s="2" t="s">
        <v>250</v>
      </c>
      <c r="R154" s="2" t="s">
        <v>286</v>
      </c>
      <c r="T154" s="2" t="s">
        <v>7339</v>
      </c>
      <c r="U154" s="2" t="s">
        <v>7340</v>
      </c>
      <c r="V154" s="135">
        <v>18537</v>
      </c>
      <c r="W154" s="2" t="s">
        <v>265</v>
      </c>
      <c r="X154" s="2" t="s">
        <v>708</v>
      </c>
      <c r="Y154" s="2" t="s">
        <v>596</v>
      </c>
      <c r="Z154" s="2" t="s">
        <v>245</v>
      </c>
      <c r="AA154" s="2">
        <v>20</v>
      </c>
      <c r="AB154" s="2" t="s">
        <v>267</v>
      </c>
      <c r="AC154" s="2" t="s">
        <v>258</v>
      </c>
      <c r="AD154" s="2" t="s">
        <v>268</v>
      </c>
      <c r="AE154" s="2">
        <v>2020</v>
      </c>
      <c r="AF154" s="2" t="s">
        <v>316</v>
      </c>
      <c r="AH154" s="2">
        <v>2</v>
      </c>
      <c r="AK154" s="2">
        <v>1</v>
      </c>
      <c r="AN154" s="2">
        <v>2</v>
      </c>
      <c r="AO154" s="2">
        <v>3</v>
      </c>
      <c r="AU154" s="2">
        <v>3</v>
      </c>
      <c r="BA154" s="2">
        <v>1</v>
      </c>
      <c r="BG154" s="2">
        <v>2</v>
      </c>
      <c r="BJ154" s="2">
        <v>6</v>
      </c>
      <c r="BP154" s="2">
        <v>7</v>
      </c>
      <c r="BV154" s="2">
        <v>5</v>
      </c>
      <c r="BY154" s="2" t="s">
        <v>247</v>
      </c>
      <c r="CA154" s="2">
        <v>5</v>
      </c>
      <c r="CB154" s="2" t="s">
        <v>252</v>
      </c>
      <c r="CC154" s="2">
        <v>10</v>
      </c>
      <c r="CD154" s="2" t="s">
        <v>253</v>
      </c>
      <c r="CE154" s="2">
        <v>6</v>
      </c>
      <c r="CF154" s="2" t="s">
        <v>6521</v>
      </c>
      <c r="CG154" s="2" t="s">
        <v>464</v>
      </c>
      <c r="CH154" s="2" t="s">
        <v>7341</v>
      </c>
      <c r="CI154" s="2" t="s">
        <v>7342</v>
      </c>
      <c r="CJ154" s="2" t="s">
        <v>7343</v>
      </c>
      <c r="CK154" s="2" t="s">
        <v>7344</v>
      </c>
      <c r="CL154" s="2">
        <v>0</v>
      </c>
      <c r="CP154" s="2" t="s">
        <v>681</v>
      </c>
      <c r="CS154" s="2" t="s">
        <v>677</v>
      </c>
      <c r="CW154" s="2" t="s">
        <v>684</v>
      </c>
      <c r="DG154" s="2" t="s">
        <v>261</v>
      </c>
      <c r="DK154" s="2" t="s">
        <v>508</v>
      </c>
      <c r="DL154" s="2" t="s">
        <v>348</v>
      </c>
      <c r="DN154" s="2" t="s">
        <v>262</v>
      </c>
      <c r="DO154" s="2" t="s">
        <v>527</v>
      </c>
      <c r="DR154" s="2" t="s">
        <v>7338</v>
      </c>
      <c r="DS154" s="2">
        <v>27503604</v>
      </c>
      <c r="DT154" s="2" t="s">
        <v>282</v>
      </c>
      <c r="DU154" s="2" t="s">
        <v>258</v>
      </c>
      <c r="DV154" s="2" t="s">
        <v>7345</v>
      </c>
      <c r="DW154" s="2" t="s">
        <v>7338</v>
      </c>
      <c r="DY154" s="2" t="str">
        <f t="shared" si="11"/>
        <v>Achref_ABENE</v>
      </c>
      <c r="DZ154" s="2" t="str">
        <f>INDEX('Raw Data'!B:B,MATCH(Tunisia_ESPRIT!$DY154,'Raw Data'!$G:$G,0))</f>
        <v>ESB</v>
      </c>
      <c r="EA154" s="2" t="str">
        <f>INDEX('Raw Data'!H:H,MATCH(Tunisia_ESPRIT!$DY154,'Raw Data'!$G:$G,0))</f>
        <v>Male</v>
      </c>
      <c r="EB154" s="2" t="str">
        <f>INDEX('Raw Data'!Q:Q,MATCH(Tunisia_ESPRIT!$DY154,'Raw Data'!$G:$G,0))</f>
        <v>Master</v>
      </c>
      <c r="EC154" s="57">
        <f>INDEX('Raw Data'!T:T,MATCH(Tunisia_ESPRIT!$DY154,'Raw Data'!$G:$G,0))/10^3</f>
        <v>13.91</v>
      </c>
      <c r="ED154" s="57">
        <f t="shared" si="12"/>
        <v>1.4378145219266714</v>
      </c>
      <c r="EE154" s="57">
        <f>IFERROR(EC154/(AA154*Analysis!$F$286),"")</f>
        <v>0.69550000000000001</v>
      </c>
      <c r="EF154" s="59" t="str">
        <f t="shared" si="13"/>
        <v/>
      </c>
      <c r="EG154" s="59" t="str">
        <f t="shared" si="10"/>
        <v/>
      </c>
      <c r="EH154" s="2" t="s">
        <v>258</v>
      </c>
      <c r="EK154"/>
    </row>
    <row r="155" spans="1:141" x14ac:dyDescent="0.3">
      <c r="A155" s="3">
        <v>44372.420370370368</v>
      </c>
      <c r="B155" s="3">
        <v>44372.426342592589</v>
      </c>
      <c r="C155" s="2" t="s">
        <v>94</v>
      </c>
      <c r="D155" s="2" t="s">
        <v>7346</v>
      </c>
      <c r="E155" s="2">
        <v>100</v>
      </c>
      <c r="F155" s="2">
        <v>515</v>
      </c>
      <c r="G155" s="2" t="b">
        <v>1</v>
      </c>
      <c r="H155" s="3">
        <v>44372.426365740743</v>
      </c>
      <c r="I155" s="2" t="s">
        <v>7347</v>
      </c>
      <c r="J155" s="2" t="s">
        <v>3230</v>
      </c>
      <c r="K155" s="2" t="s">
        <v>4150</v>
      </c>
      <c r="L155" s="2" t="s">
        <v>5484</v>
      </c>
      <c r="N155" s="2">
        <v>36.804901123046797</v>
      </c>
      <c r="O155" s="2">
        <v>10.1777954101562</v>
      </c>
      <c r="P155" s="2" t="s">
        <v>239</v>
      </c>
      <c r="Q155" s="2" t="s">
        <v>240</v>
      </c>
      <c r="R155" s="2" t="s">
        <v>286</v>
      </c>
      <c r="T155" s="2" t="s">
        <v>7348</v>
      </c>
      <c r="U155" s="2" t="s">
        <v>7349</v>
      </c>
      <c r="V155" s="2" t="s">
        <v>430</v>
      </c>
      <c r="W155" s="2" t="s">
        <v>243</v>
      </c>
      <c r="X155" s="2" t="s">
        <v>1509</v>
      </c>
      <c r="Y155" s="2" t="s">
        <v>244</v>
      </c>
      <c r="Z155" s="2" t="s">
        <v>245</v>
      </c>
      <c r="AA155" s="2">
        <v>25</v>
      </c>
      <c r="AB155" s="2" t="s">
        <v>267</v>
      </c>
      <c r="AC155" s="2" t="s">
        <v>258</v>
      </c>
      <c r="AD155" s="2" t="s">
        <v>292</v>
      </c>
      <c r="AE155" s="2">
        <v>2021</v>
      </c>
      <c r="AF155" s="2" t="s">
        <v>316</v>
      </c>
      <c r="AH155" s="2">
        <v>3</v>
      </c>
      <c r="AI155" s="2">
        <v>2</v>
      </c>
      <c r="AJ155" s="2">
        <v>1</v>
      </c>
      <c r="AP155" s="2">
        <v>3</v>
      </c>
      <c r="AU155" s="2">
        <v>3</v>
      </c>
      <c r="AV155" s="2">
        <v>1</v>
      </c>
      <c r="BG155" s="2">
        <v>2</v>
      </c>
      <c r="BJ155" s="2">
        <v>4</v>
      </c>
      <c r="BK155" s="2">
        <v>4</v>
      </c>
      <c r="BV155" s="2">
        <v>5</v>
      </c>
      <c r="BY155" s="2" t="s">
        <v>247</v>
      </c>
      <c r="CA155" s="2">
        <v>5</v>
      </c>
      <c r="CB155" s="2" t="s">
        <v>248</v>
      </c>
      <c r="CC155" s="2">
        <v>7</v>
      </c>
      <c r="CD155" s="2" t="s">
        <v>249</v>
      </c>
      <c r="CE155" s="2">
        <v>5</v>
      </c>
      <c r="CF155" s="2" t="s">
        <v>7350</v>
      </c>
      <c r="CI155" s="2" t="s">
        <v>6280</v>
      </c>
      <c r="CL155" s="2">
        <v>1</v>
      </c>
      <c r="CM155" s="2">
        <v>1</v>
      </c>
      <c r="CN155" s="2" t="s">
        <v>260</v>
      </c>
      <c r="CO155" s="2" t="s">
        <v>278</v>
      </c>
      <c r="CU155" s="2" t="s">
        <v>682</v>
      </c>
      <c r="CY155" s="2" t="s">
        <v>685</v>
      </c>
      <c r="DB155" s="2" t="s">
        <v>6209</v>
      </c>
      <c r="DG155" s="2" t="s">
        <v>257</v>
      </c>
      <c r="DW155" s="2" t="s">
        <v>5484</v>
      </c>
      <c r="DY155" s="2" t="str">
        <f t="shared" si="11"/>
        <v>JEDDI_Mohamed</v>
      </c>
      <c r="DZ155" s="2" t="str">
        <f>INDEX('Raw Data'!B:B,MATCH(Tunisia_ESPRIT!$DY155,'Raw Data'!$G:$G,0))</f>
        <v>ESPRIT Engineering</v>
      </c>
      <c r="EA155" s="2" t="str">
        <f>INDEX('Raw Data'!H:H,MATCH(Tunisia_ESPRIT!$DY155,'Raw Data'!$G:$G,0))</f>
        <v>Male</v>
      </c>
      <c r="EB155" s="2" t="str">
        <f>INDEX('Raw Data'!Q:Q,MATCH(Tunisia_ESPRIT!$DY155,'Raw Data'!$G:$G,0))</f>
        <v>ING</v>
      </c>
      <c r="EC155" s="57">
        <f>INDEX('Raw Data'!T:T,MATCH(Tunisia_ESPRIT!$DY155,'Raw Data'!$G:$G,0))/10^3</f>
        <v>30.5</v>
      </c>
      <c r="ED155" s="57">
        <f t="shared" si="12"/>
        <v>0.81967213114754101</v>
      </c>
      <c r="EE155" s="57">
        <f>IFERROR(EC155/(AA155*Analysis!$F$286),"")</f>
        <v>1.22</v>
      </c>
      <c r="EF155" s="59">
        <f t="shared" si="13"/>
        <v>1</v>
      </c>
      <c r="EG155" s="59" t="str">
        <f t="shared" si="10"/>
        <v>75-100%</v>
      </c>
      <c r="EH155" s="2" t="s">
        <v>258</v>
      </c>
      <c r="EK155"/>
    </row>
    <row r="156" spans="1:141" x14ac:dyDescent="0.3">
      <c r="A156" s="3">
        <v>44357.21497685185</v>
      </c>
      <c r="B156" s="3">
        <v>44372.666145833333</v>
      </c>
      <c r="C156" s="2" t="s">
        <v>94</v>
      </c>
      <c r="D156" s="2" t="s">
        <v>7351</v>
      </c>
      <c r="E156" s="2">
        <v>100</v>
      </c>
      <c r="F156" s="2">
        <v>1334980</v>
      </c>
      <c r="G156" s="2" t="b">
        <v>1</v>
      </c>
      <c r="H156" s="3">
        <v>44372.666145833333</v>
      </c>
      <c r="I156" s="2" t="s">
        <v>7352</v>
      </c>
      <c r="J156" s="2" t="s">
        <v>4293</v>
      </c>
      <c r="K156" s="2" t="s">
        <v>4292</v>
      </c>
      <c r="L156" s="2" t="s">
        <v>5738</v>
      </c>
      <c r="N156" s="2">
        <v>36.806106567382798</v>
      </c>
      <c r="O156" s="2">
        <v>10.0930938720703</v>
      </c>
      <c r="P156" s="2" t="s">
        <v>239</v>
      </c>
      <c r="Q156" s="2" t="s">
        <v>240</v>
      </c>
      <c r="R156" s="2" t="s">
        <v>251</v>
      </c>
      <c r="AU156" s="2">
        <v>1</v>
      </c>
      <c r="AV156" s="2">
        <v>3</v>
      </c>
      <c r="AZ156" s="2">
        <v>2</v>
      </c>
      <c r="BJ156" s="2">
        <v>4</v>
      </c>
      <c r="BK156" s="2">
        <v>3</v>
      </c>
      <c r="BO156" s="2">
        <v>3</v>
      </c>
      <c r="CA156" s="2">
        <v>4</v>
      </c>
      <c r="CB156" s="2" t="s">
        <v>254</v>
      </c>
      <c r="CC156" s="2">
        <v>5</v>
      </c>
      <c r="CD156" s="2" t="s">
        <v>296</v>
      </c>
      <c r="CE156" s="2">
        <v>3</v>
      </c>
      <c r="CF156" s="2" t="s">
        <v>1423</v>
      </c>
      <c r="CI156" s="2" t="s">
        <v>1423</v>
      </c>
      <c r="CL156" s="2">
        <v>5</v>
      </c>
      <c r="CM156" s="2" t="s">
        <v>284</v>
      </c>
      <c r="CN156" s="2" t="s">
        <v>281</v>
      </c>
      <c r="CW156" s="2" t="s">
        <v>684</v>
      </c>
      <c r="DG156" s="2" t="s">
        <v>257</v>
      </c>
      <c r="DW156" s="2" t="s">
        <v>5738</v>
      </c>
      <c r="DY156" s="2" t="str">
        <f t="shared" si="11"/>
        <v>Feryel_BEN GUERGUA</v>
      </c>
      <c r="DZ156" s="2" t="str">
        <f>INDEX('Raw Data'!B:B,MATCH(Tunisia_ESPRIT!$DY156,'Raw Data'!$G:$G,0))</f>
        <v>ESB</v>
      </c>
      <c r="EA156" s="2" t="str">
        <f>INDEX('Raw Data'!H:H,MATCH(Tunisia_ESPRIT!$DY156,'Raw Data'!$G:$G,0))</f>
        <v>Female</v>
      </c>
      <c r="EB156" s="2" t="str">
        <f>INDEX('Raw Data'!Q:Q,MATCH(Tunisia_ESPRIT!$DY156,'Raw Data'!$G:$G,0))</f>
        <v>Master</v>
      </c>
      <c r="EC156" s="57">
        <f>INDEX('Raw Data'!T:T,MATCH(Tunisia_ESPRIT!$DY156,'Raw Data'!$G:$G,0))/10^3</f>
        <v>13.91</v>
      </c>
      <c r="ED156" s="57">
        <f t="shared" si="12"/>
        <v>0</v>
      </c>
      <c r="EE156" s="58" t="str">
        <f>IFERROR(EC156/(AA156*0.2),"")</f>
        <v/>
      </c>
      <c r="EF156" s="59" t="str">
        <f t="shared" si="13"/>
        <v/>
      </c>
      <c r="EG156" s="59" t="str">
        <f t="shared" si="10"/>
        <v/>
      </c>
      <c r="EH156" s="2" t="s">
        <v>258</v>
      </c>
      <c r="EK156"/>
    </row>
    <row r="157" spans="1:141" x14ac:dyDescent="0.3">
      <c r="A157" s="3">
        <v>44373.186655092592</v>
      </c>
      <c r="B157" s="3">
        <v>44373.202731481484</v>
      </c>
      <c r="C157" s="2" t="s">
        <v>94</v>
      </c>
      <c r="D157" s="2" t="s">
        <v>7353</v>
      </c>
      <c r="E157" s="2">
        <v>100</v>
      </c>
      <c r="F157" s="2">
        <v>1388</v>
      </c>
      <c r="G157" s="2" t="b">
        <v>1</v>
      </c>
      <c r="H157" s="3">
        <v>44373.20275462963</v>
      </c>
      <c r="I157" s="2" t="s">
        <v>7354</v>
      </c>
      <c r="J157" s="2" t="s">
        <v>3225</v>
      </c>
      <c r="K157" s="2" t="s">
        <v>3402</v>
      </c>
      <c r="L157" s="2" t="s">
        <v>4914</v>
      </c>
      <c r="N157" s="2">
        <v>45.748001098632798</v>
      </c>
      <c r="O157" s="2">
        <v>4.8500061035156197</v>
      </c>
      <c r="P157" s="2" t="s">
        <v>239</v>
      </c>
      <c r="Q157" s="2" t="s">
        <v>240</v>
      </c>
      <c r="R157" s="2" t="s">
        <v>286</v>
      </c>
      <c r="T157" s="2" t="s">
        <v>7355</v>
      </c>
      <c r="U157" s="2" t="s">
        <v>7356</v>
      </c>
      <c r="V157" s="2" t="s">
        <v>476</v>
      </c>
      <c r="W157" s="2" t="s">
        <v>265</v>
      </c>
      <c r="X157" s="2" t="s">
        <v>453</v>
      </c>
      <c r="Y157" s="2" t="s">
        <v>275</v>
      </c>
      <c r="Z157" s="2" t="s">
        <v>245</v>
      </c>
      <c r="AB157" s="2" t="s">
        <v>384</v>
      </c>
      <c r="AC157" s="2" t="s">
        <v>384</v>
      </c>
      <c r="AD157" s="2" t="s">
        <v>315</v>
      </c>
      <c r="AE157" s="2">
        <v>2020</v>
      </c>
      <c r="AF157" s="2" t="s">
        <v>439</v>
      </c>
      <c r="AH157" s="2" t="s">
        <v>284</v>
      </c>
      <c r="AI157" s="2">
        <v>1</v>
      </c>
      <c r="AL157" s="2">
        <v>3</v>
      </c>
      <c r="AO157" s="2">
        <v>2</v>
      </c>
      <c r="AV157" s="2">
        <v>3</v>
      </c>
      <c r="BD157" s="2">
        <v>1</v>
      </c>
      <c r="BG157" s="2">
        <v>2</v>
      </c>
      <c r="BK157" s="2">
        <v>4</v>
      </c>
      <c r="BS157" s="2">
        <v>5</v>
      </c>
      <c r="BV157" s="2">
        <v>5</v>
      </c>
      <c r="BY157" s="2" t="s">
        <v>247</v>
      </c>
      <c r="CA157" s="2">
        <v>5</v>
      </c>
      <c r="CB157" s="2" t="s">
        <v>248</v>
      </c>
      <c r="CC157" s="2">
        <v>8</v>
      </c>
      <c r="CD157" s="2" t="s">
        <v>249</v>
      </c>
      <c r="CE157" s="2">
        <v>5</v>
      </c>
      <c r="CF157" s="2" t="s">
        <v>6514</v>
      </c>
      <c r="CG157" s="2" t="s">
        <v>7357</v>
      </c>
      <c r="CH157" s="2" t="s">
        <v>6186</v>
      </c>
      <c r="CI157" s="2" t="s">
        <v>7358</v>
      </c>
      <c r="CJ157" s="2" t="s">
        <v>7359</v>
      </c>
      <c r="CK157" s="2" t="s">
        <v>7360</v>
      </c>
      <c r="CL157" s="2">
        <v>3</v>
      </c>
      <c r="CM157" s="2">
        <v>3</v>
      </c>
      <c r="CN157" s="2" t="s">
        <v>281</v>
      </c>
      <c r="CO157" s="2" t="s">
        <v>278</v>
      </c>
      <c r="CP157" s="2" t="s">
        <v>681</v>
      </c>
      <c r="CQ157" s="2" t="s">
        <v>6241</v>
      </c>
      <c r="CS157" s="2" t="s">
        <v>677</v>
      </c>
      <c r="CU157" s="2" t="s">
        <v>682</v>
      </c>
      <c r="CV157" s="2" t="s">
        <v>683</v>
      </c>
      <c r="CW157" s="2" t="s">
        <v>684</v>
      </c>
      <c r="CX157" s="2" t="s">
        <v>1015</v>
      </c>
      <c r="CY157" s="2" t="s">
        <v>685</v>
      </c>
      <c r="CZ157" s="2" t="s">
        <v>6217</v>
      </c>
      <c r="DA157" s="2" t="s">
        <v>6218</v>
      </c>
      <c r="DB157" s="2" t="s">
        <v>6209</v>
      </c>
      <c r="DD157" s="2" t="s">
        <v>6229</v>
      </c>
      <c r="DG157" s="2" t="s">
        <v>261</v>
      </c>
      <c r="DH157" s="2" t="s">
        <v>673</v>
      </c>
      <c r="DI157" s="2" t="s">
        <v>1015</v>
      </c>
      <c r="DL157" s="2" t="s">
        <v>348</v>
      </c>
      <c r="DM157" s="2" t="s">
        <v>586</v>
      </c>
      <c r="DO157" s="2" t="s">
        <v>527</v>
      </c>
      <c r="DW157" s="2" t="s">
        <v>4914</v>
      </c>
      <c r="DY157" s="2" t="str">
        <f t="shared" si="11"/>
        <v>GMACH_Skander</v>
      </c>
      <c r="DZ157" s="2" t="str">
        <f>INDEX('Raw Data'!B:B,MATCH(Tunisia_ESPRIT!$DY157,'Raw Data'!$G:$G,0))</f>
        <v>ESPRIT Engineering</v>
      </c>
      <c r="EA157" s="2" t="str">
        <f>INDEX('Raw Data'!H:H,MATCH(Tunisia_ESPRIT!$DY157,'Raw Data'!$G:$G,0))</f>
        <v>Male</v>
      </c>
      <c r="EB157" s="2" t="str">
        <f>INDEX('Raw Data'!Q:Q,MATCH(Tunisia_ESPRIT!$DY157,'Raw Data'!$G:$G,0))</f>
        <v>ING</v>
      </c>
      <c r="EC157" s="57">
        <f>INDEX('Raw Data'!T:T,MATCH(Tunisia_ESPRIT!$DY157,'Raw Data'!$G:$G,0))/10^3</f>
        <v>30.5</v>
      </c>
      <c r="ED157" s="57">
        <f t="shared" si="12"/>
        <v>0</v>
      </c>
      <c r="EE157" s="57" t="str">
        <f>IFERROR(EC157/(AA157*Analysis!$F$286),"")</f>
        <v/>
      </c>
      <c r="EF157" s="59">
        <f t="shared" si="13"/>
        <v>1</v>
      </c>
      <c r="EG157" s="59" t="str">
        <f t="shared" si="10"/>
        <v>75-100%</v>
      </c>
      <c r="EH157" s="2" t="s">
        <v>258</v>
      </c>
      <c r="EK157"/>
    </row>
    <row r="158" spans="1:141" x14ac:dyDescent="0.3">
      <c r="A158" s="3">
        <v>44372.352268518516</v>
      </c>
      <c r="B158" s="3">
        <v>44374.446701388886</v>
      </c>
      <c r="C158" s="2" t="s">
        <v>94</v>
      </c>
      <c r="D158" s="2" t="s">
        <v>7361</v>
      </c>
      <c r="E158" s="2">
        <v>100</v>
      </c>
      <c r="F158" s="2">
        <v>180959</v>
      </c>
      <c r="G158" s="2" t="b">
        <v>1</v>
      </c>
      <c r="H158" s="3">
        <v>44374.44672453704</v>
      </c>
      <c r="I158" s="2" t="s">
        <v>7362</v>
      </c>
      <c r="J158" s="2" t="s">
        <v>3298</v>
      </c>
      <c r="K158" s="2" t="s">
        <v>1317</v>
      </c>
      <c r="L158" s="2" t="s">
        <v>4560</v>
      </c>
      <c r="N158" s="2">
        <v>34.473907470703097</v>
      </c>
      <c r="O158" s="2">
        <v>9.4613037109375</v>
      </c>
      <c r="P158" s="2" t="s">
        <v>239</v>
      </c>
      <c r="Q158" s="2" t="s">
        <v>240</v>
      </c>
      <c r="R158" s="2" t="s">
        <v>286</v>
      </c>
      <c r="T158" s="2" t="s">
        <v>7363</v>
      </c>
      <c r="U158" s="2" t="s">
        <v>7364</v>
      </c>
      <c r="V158" s="134">
        <v>44470</v>
      </c>
      <c r="W158" s="2" t="s">
        <v>265</v>
      </c>
      <c r="X158" s="2" t="s">
        <v>745</v>
      </c>
      <c r="Y158" s="2" t="s">
        <v>275</v>
      </c>
      <c r="Z158" s="2" t="s">
        <v>245</v>
      </c>
      <c r="AA158" s="2">
        <v>10</v>
      </c>
      <c r="AB158" s="2" t="s">
        <v>267</v>
      </c>
      <c r="AC158" s="2" t="s">
        <v>283</v>
      </c>
      <c r="AD158" s="2" t="s">
        <v>276</v>
      </c>
      <c r="AE158" s="2">
        <v>2021</v>
      </c>
      <c r="AF158" s="2" t="s">
        <v>316</v>
      </c>
      <c r="AH158" s="2">
        <v>1</v>
      </c>
      <c r="AU158" s="2">
        <v>2</v>
      </c>
      <c r="AV158" s="2">
        <v>1</v>
      </c>
      <c r="AY158" s="2">
        <v>3</v>
      </c>
      <c r="BJ158" s="2">
        <v>4</v>
      </c>
      <c r="BK158" s="2">
        <v>3</v>
      </c>
      <c r="BN158" s="2">
        <v>4</v>
      </c>
      <c r="BY158" s="2" t="s">
        <v>293</v>
      </c>
      <c r="CA158" s="2">
        <v>4</v>
      </c>
      <c r="CB158" s="2" t="s">
        <v>254</v>
      </c>
      <c r="CC158" s="2">
        <v>6</v>
      </c>
      <c r="CD158" s="2" t="s">
        <v>249</v>
      </c>
      <c r="CE158" s="2">
        <v>3</v>
      </c>
      <c r="CF158" s="2" t="s">
        <v>6279</v>
      </c>
      <c r="CI158" s="2" t="s">
        <v>7365</v>
      </c>
      <c r="CJ158" s="2" t="s">
        <v>7366</v>
      </c>
      <c r="CK158" s="2" t="s">
        <v>7367</v>
      </c>
      <c r="CL158" s="2">
        <v>4</v>
      </c>
      <c r="CM158" s="2">
        <v>2</v>
      </c>
      <c r="CN158" s="2" t="s">
        <v>281</v>
      </c>
      <c r="CO158" s="2" t="s">
        <v>278</v>
      </c>
      <c r="CQ158" s="2" t="s">
        <v>6241</v>
      </c>
      <c r="CR158" s="2" t="s">
        <v>6242</v>
      </c>
      <c r="CU158" s="2" t="s">
        <v>682</v>
      </c>
      <c r="CV158" s="2" t="s">
        <v>683</v>
      </c>
      <c r="CW158" s="2" t="s">
        <v>684</v>
      </c>
      <c r="DA158" s="2" t="s">
        <v>6218</v>
      </c>
      <c r="DB158" s="2" t="s">
        <v>6209</v>
      </c>
      <c r="DC158" s="2" t="s">
        <v>508</v>
      </c>
      <c r="DD158" s="2" t="s">
        <v>6229</v>
      </c>
      <c r="DG158" s="2" t="s">
        <v>261</v>
      </c>
      <c r="DI158" s="2" t="s">
        <v>1015</v>
      </c>
      <c r="DJ158" s="2" t="s">
        <v>298</v>
      </c>
      <c r="DK158" s="2" t="s">
        <v>508</v>
      </c>
      <c r="DL158" s="2" t="s">
        <v>348</v>
      </c>
      <c r="DM158" s="2" t="s">
        <v>586</v>
      </c>
      <c r="DR158" s="2" t="s">
        <v>7368</v>
      </c>
      <c r="DS158" s="2">
        <v>95859198</v>
      </c>
      <c r="DT158" s="2" t="s">
        <v>282</v>
      </c>
      <c r="DU158" s="2" t="s">
        <v>7369</v>
      </c>
      <c r="DW158" s="2" t="s">
        <v>4560</v>
      </c>
      <c r="DY158" s="2" t="str">
        <f t="shared" si="11"/>
        <v>DAMERGI_Mohamed Salim</v>
      </c>
      <c r="DZ158" s="2" t="str">
        <f>INDEX('Raw Data'!B:B,MATCH(Tunisia_ESPRIT!$DY158,'Raw Data'!$G:$G,0))</f>
        <v>ESPRIT Engineering</v>
      </c>
      <c r="EA158" s="2" t="str">
        <f>INDEX('Raw Data'!H:H,MATCH(Tunisia_ESPRIT!$DY158,'Raw Data'!$G:$G,0))</f>
        <v>Male</v>
      </c>
      <c r="EB158" s="2" t="str">
        <f>INDEX('Raw Data'!Q:Q,MATCH(Tunisia_ESPRIT!$DY158,'Raw Data'!$G:$G,0))</f>
        <v>ING</v>
      </c>
      <c r="EC158" s="57">
        <f>INDEX('Raw Data'!T:T,MATCH(Tunisia_ESPRIT!$DY158,'Raw Data'!$G:$G,0))/10^3</f>
        <v>30.5</v>
      </c>
      <c r="ED158" s="57">
        <f t="shared" si="12"/>
        <v>0.32786885245901637</v>
      </c>
      <c r="EE158" s="57">
        <f>IFERROR(EC158/(AA158*Analysis!$F$286),"")</f>
        <v>3.05</v>
      </c>
      <c r="EF158" s="59">
        <f t="shared" si="13"/>
        <v>0.5</v>
      </c>
      <c r="EG158" s="59" t="str">
        <f t="shared" si="10"/>
        <v>50-75%</v>
      </c>
      <c r="EH158" s="2" t="s">
        <v>258</v>
      </c>
      <c r="EK158"/>
    </row>
    <row r="159" spans="1:141" x14ac:dyDescent="0.3">
      <c r="A159" s="3">
        <v>44375.196469907409</v>
      </c>
      <c r="B159" s="3">
        <v>44375.206157407411</v>
      </c>
      <c r="C159" s="2" t="s">
        <v>94</v>
      </c>
      <c r="D159" s="2" t="s">
        <v>7370</v>
      </c>
      <c r="E159" s="2">
        <v>100</v>
      </c>
      <c r="F159" s="2">
        <v>836</v>
      </c>
      <c r="G159" s="2" t="b">
        <v>1</v>
      </c>
      <c r="H159" s="3">
        <v>44375.206180555557</v>
      </c>
      <c r="I159" s="2" t="s">
        <v>7371</v>
      </c>
      <c r="J159" s="2" t="s">
        <v>3267</v>
      </c>
      <c r="K159" s="2" t="s">
        <v>487</v>
      </c>
      <c r="L159" s="2" t="s">
        <v>5617</v>
      </c>
      <c r="N159" s="2">
        <v>35.782501220703097</v>
      </c>
      <c r="O159" s="2">
        <v>10.8321075439453</v>
      </c>
      <c r="P159" s="2" t="s">
        <v>239</v>
      </c>
      <c r="Q159" s="2" t="s">
        <v>240</v>
      </c>
      <c r="R159" s="2" t="s">
        <v>286</v>
      </c>
      <c r="T159" s="2" t="s">
        <v>7372</v>
      </c>
      <c r="U159" s="2" t="s">
        <v>7373</v>
      </c>
      <c r="V159" s="2" t="s">
        <v>242</v>
      </c>
      <c r="W159" s="2" t="s">
        <v>243</v>
      </c>
      <c r="X159" s="2" t="s">
        <v>1509</v>
      </c>
      <c r="Y159" s="2" t="s">
        <v>280</v>
      </c>
      <c r="Z159" s="2" t="s">
        <v>245</v>
      </c>
      <c r="AA159" s="2">
        <v>20</v>
      </c>
      <c r="AB159" s="2" t="s">
        <v>267</v>
      </c>
      <c r="AC159" s="2" t="s">
        <v>283</v>
      </c>
      <c r="AD159" s="2" t="s">
        <v>424</v>
      </c>
      <c r="AE159" s="2">
        <v>2021</v>
      </c>
      <c r="AF159" s="2" t="s">
        <v>439</v>
      </c>
      <c r="AH159" s="2">
        <v>0</v>
      </c>
      <c r="AV159" s="2">
        <v>2</v>
      </c>
      <c r="AY159" s="2">
        <v>1</v>
      </c>
      <c r="BC159" s="2">
        <v>3</v>
      </c>
      <c r="BK159" s="2">
        <v>2</v>
      </c>
      <c r="BN159" s="2">
        <v>3</v>
      </c>
      <c r="BR159" s="2">
        <v>4</v>
      </c>
      <c r="BY159" s="2" t="s">
        <v>247</v>
      </c>
      <c r="CA159" s="2">
        <v>3</v>
      </c>
      <c r="CB159" s="2" t="s">
        <v>254</v>
      </c>
      <c r="CC159" s="2">
        <v>4</v>
      </c>
      <c r="CD159" s="2" t="s">
        <v>249</v>
      </c>
      <c r="CE159" s="2">
        <v>3</v>
      </c>
      <c r="CF159" s="2" t="s">
        <v>574</v>
      </c>
      <c r="CI159" s="2" t="s">
        <v>7374</v>
      </c>
      <c r="CJ159" s="2" t="s">
        <v>7375</v>
      </c>
      <c r="CL159" s="2">
        <v>3</v>
      </c>
      <c r="CM159" s="2">
        <v>3</v>
      </c>
      <c r="CN159" s="2" t="s">
        <v>256</v>
      </c>
      <c r="CO159" s="2" t="s">
        <v>278</v>
      </c>
      <c r="CP159" s="2" t="s">
        <v>681</v>
      </c>
      <c r="CR159" s="2" t="s">
        <v>6242</v>
      </c>
      <c r="CV159" s="2" t="s">
        <v>683</v>
      </c>
      <c r="DB159" s="2" t="s">
        <v>6209</v>
      </c>
      <c r="DG159" s="2" t="s">
        <v>261</v>
      </c>
      <c r="DI159" s="2" t="s">
        <v>1015</v>
      </c>
      <c r="DJ159" s="2" t="s">
        <v>298</v>
      </c>
      <c r="DN159" s="2" t="s">
        <v>262</v>
      </c>
      <c r="DR159" s="2" t="s">
        <v>7376</v>
      </c>
      <c r="DT159" s="2" t="s">
        <v>282</v>
      </c>
      <c r="DU159" s="2" t="s">
        <v>283</v>
      </c>
      <c r="DW159" s="2" t="s">
        <v>5617</v>
      </c>
      <c r="DY159" s="2" t="str">
        <f t="shared" si="11"/>
        <v>SFAXI_Dorra</v>
      </c>
      <c r="DZ159" s="2" t="str">
        <f>INDEX('Raw Data'!B:B,MATCH(Tunisia_ESPRIT!$DY159,'Raw Data'!$G:$G,0))</f>
        <v>ESPRIT Engineering</v>
      </c>
      <c r="EA159" s="2" t="str">
        <f>INDEX('Raw Data'!H:H,MATCH(Tunisia_ESPRIT!$DY159,'Raw Data'!$G:$G,0))</f>
        <v>Female</v>
      </c>
      <c r="EB159" s="2" t="str">
        <f>INDEX('Raw Data'!Q:Q,MATCH(Tunisia_ESPRIT!$DY159,'Raw Data'!$G:$G,0))</f>
        <v>ING</v>
      </c>
      <c r="EC159" s="57">
        <f>INDEX('Raw Data'!T:T,MATCH(Tunisia_ESPRIT!$DY159,'Raw Data'!$G:$G,0))/10^3</f>
        <v>30.5</v>
      </c>
      <c r="ED159" s="57">
        <f t="shared" si="12"/>
        <v>0.65573770491803274</v>
      </c>
      <c r="EE159" s="58">
        <f>IFERROR(EC159/(AA159*0.2),"")</f>
        <v>7.625</v>
      </c>
      <c r="EF159" s="59">
        <f t="shared" si="13"/>
        <v>1</v>
      </c>
      <c r="EG159" s="59" t="str">
        <f t="shared" si="10"/>
        <v>75-100%</v>
      </c>
      <c r="EH159" s="2" t="s">
        <v>258</v>
      </c>
      <c r="EK159"/>
    </row>
    <row r="160" spans="1:141" x14ac:dyDescent="0.3">
      <c r="A160" s="3">
        <v>44375.465439814812</v>
      </c>
      <c r="B160" s="3">
        <v>44375.477835648147</v>
      </c>
      <c r="C160" s="2" t="s">
        <v>94</v>
      </c>
      <c r="D160" s="2" t="s">
        <v>7377</v>
      </c>
      <c r="E160" s="2">
        <v>100</v>
      </c>
      <c r="F160" s="2">
        <v>1070</v>
      </c>
      <c r="G160" s="2" t="b">
        <v>1</v>
      </c>
      <c r="H160" s="3">
        <v>44375.477858796294</v>
      </c>
      <c r="I160" s="2" t="s">
        <v>7378</v>
      </c>
      <c r="J160" s="2" t="s">
        <v>3230</v>
      </c>
      <c r="K160" s="2" t="s">
        <v>4106</v>
      </c>
      <c r="L160" s="2" t="s">
        <v>5427</v>
      </c>
      <c r="N160" s="2">
        <v>35.825103759765597</v>
      </c>
      <c r="O160" s="2">
        <v>10.6446075439453</v>
      </c>
      <c r="P160" s="2" t="s">
        <v>239</v>
      </c>
      <c r="Q160" s="2" t="s">
        <v>240</v>
      </c>
      <c r="R160" s="2" t="s">
        <v>286</v>
      </c>
      <c r="T160" s="2" t="s">
        <v>7379</v>
      </c>
      <c r="U160" s="2" t="s">
        <v>6586</v>
      </c>
      <c r="V160" s="134">
        <v>44470</v>
      </c>
      <c r="W160" s="2" t="s">
        <v>265</v>
      </c>
      <c r="X160" s="2" t="s">
        <v>1509</v>
      </c>
      <c r="Y160" s="2" t="s">
        <v>275</v>
      </c>
      <c r="Z160" s="2" t="s">
        <v>245</v>
      </c>
      <c r="AA160" s="2" t="s">
        <v>1444</v>
      </c>
      <c r="AB160" s="2" t="s">
        <v>267</v>
      </c>
      <c r="AC160" s="2" t="s">
        <v>543</v>
      </c>
      <c r="AD160" s="2" t="s">
        <v>372</v>
      </c>
      <c r="AE160" s="2">
        <v>2021</v>
      </c>
      <c r="AF160" s="2" t="s">
        <v>439</v>
      </c>
      <c r="AH160" s="2">
        <v>0</v>
      </c>
      <c r="AU160" s="2">
        <v>3</v>
      </c>
      <c r="AV160" s="2">
        <v>2</v>
      </c>
      <c r="BG160" s="2">
        <v>1</v>
      </c>
      <c r="BJ160" s="2">
        <v>5</v>
      </c>
      <c r="BK160" s="2">
        <v>4</v>
      </c>
      <c r="BV160" s="2">
        <v>6</v>
      </c>
      <c r="BY160" s="2" t="s">
        <v>270</v>
      </c>
      <c r="CA160" s="2">
        <v>6</v>
      </c>
      <c r="CB160" s="2" t="s">
        <v>248</v>
      </c>
      <c r="CC160" s="2">
        <v>8</v>
      </c>
      <c r="CD160" s="2" t="s">
        <v>249</v>
      </c>
      <c r="CE160" s="2">
        <v>5</v>
      </c>
      <c r="CF160" s="2" t="s">
        <v>7380</v>
      </c>
      <c r="CG160" s="2" t="s">
        <v>7381</v>
      </c>
      <c r="CI160" s="2" t="s">
        <v>6280</v>
      </c>
      <c r="CL160" s="2">
        <v>4</v>
      </c>
      <c r="CM160" s="2">
        <v>2</v>
      </c>
      <c r="CN160" s="2" t="s">
        <v>260</v>
      </c>
      <c r="CO160" s="2" t="s">
        <v>278</v>
      </c>
      <c r="DD160" s="2" t="s">
        <v>6229</v>
      </c>
      <c r="DG160" s="2" t="s">
        <v>261</v>
      </c>
      <c r="DH160" s="2" t="s">
        <v>673</v>
      </c>
      <c r="DI160" s="2" t="s">
        <v>1015</v>
      </c>
      <c r="DJ160" s="2" t="s">
        <v>298</v>
      </c>
      <c r="DK160" s="2" t="s">
        <v>508</v>
      </c>
      <c r="DL160" s="2" t="s">
        <v>348</v>
      </c>
      <c r="DM160" s="2" t="s">
        <v>586</v>
      </c>
      <c r="DN160" s="2" t="s">
        <v>262</v>
      </c>
      <c r="DO160" s="2" t="s">
        <v>527</v>
      </c>
      <c r="DR160" s="2" t="s">
        <v>7382</v>
      </c>
      <c r="DS160" s="2">
        <v>54983186</v>
      </c>
      <c r="DT160" s="2" t="s">
        <v>282</v>
      </c>
      <c r="DU160" s="2" t="s">
        <v>543</v>
      </c>
      <c r="DV160" s="2" t="s">
        <v>7383</v>
      </c>
      <c r="DW160" s="2" t="s">
        <v>5427</v>
      </c>
      <c r="DY160" s="2" t="str">
        <f t="shared" si="11"/>
        <v>KARMA_Mohamed</v>
      </c>
      <c r="DZ160" s="2" t="str">
        <f>INDEX('Raw Data'!B:B,MATCH(Tunisia_ESPRIT!$DY160,'Raw Data'!$G:$G,0))</f>
        <v>ESPRIT Engineering</v>
      </c>
      <c r="EA160" s="2" t="str">
        <f>INDEX('Raw Data'!H:H,MATCH(Tunisia_ESPRIT!$DY160,'Raw Data'!$G:$G,0))</f>
        <v>Male</v>
      </c>
      <c r="EB160" s="2" t="str">
        <f>INDEX('Raw Data'!Q:Q,MATCH(Tunisia_ESPRIT!$DY160,'Raw Data'!$G:$G,0))</f>
        <v>ING</v>
      </c>
      <c r="EC160" s="57">
        <f>INDEX('Raw Data'!T:T,MATCH(Tunisia_ESPRIT!$DY160,'Raw Data'!$G:$G,0))/10^3</f>
        <v>30.5</v>
      </c>
      <c r="ED160" s="57" t="str">
        <f t="shared" si="12"/>
        <v/>
      </c>
      <c r="EE160" s="58" t="str">
        <f>IFERROR(EC160/(AA160*0.2),"")</f>
        <v/>
      </c>
      <c r="EF160" s="59">
        <f t="shared" si="13"/>
        <v>0.5</v>
      </c>
      <c r="EG160" s="59" t="str">
        <f t="shared" si="10"/>
        <v>50-75%</v>
      </c>
      <c r="EH160" s="2" t="s">
        <v>258</v>
      </c>
      <c r="EK160"/>
    </row>
    <row r="161" spans="1:141" x14ac:dyDescent="0.3">
      <c r="A161" s="3">
        <v>44377.275740740741</v>
      </c>
      <c r="B161" s="3">
        <v>44377.324340277781</v>
      </c>
      <c r="C161" s="2" t="s">
        <v>94</v>
      </c>
      <c r="D161" s="2" t="s">
        <v>7384</v>
      </c>
      <c r="E161" s="2">
        <v>100</v>
      </c>
      <c r="F161" s="2">
        <v>4199</v>
      </c>
      <c r="G161" s="2" t="b">
        <v>1</v>
      </c>
      <c r="H161" s="3">
        <v>44377.324374999997</v>
      </c>
      <c r="I161" s="2" t="s">
        <v>7385</v>
      </c>
      <c r="J161" s="2" t="s">
        <v>3286</v>
      </c>
      <c r="K161" s="2" t="s">
        <v>843</v>
      </c>
      <c r="L161" s="2" t="s">
        <v>4994</v>
      </c>
      <c r="N161" s="2">
        <v>48.911895751953097</v>
      </c>
      <c r="O161" s="2">
        <v>2.2875061035156201</v>
      </c>
      <c r="P161" s="2" t="s">
        <v>239</v>
      </c>
      <c r="Q161" s="2" t="s">
        <v>240</v>
      </c>
      <c r="R161" s="2" t="s">
        <v>251</v>
      </c>
      <c r="AV161" s="2">
        <v>2</v>
      </c>
      <c r="BD161" s="2">
        <v>1</v>
      </c>
      <c r="BG161" s="2">
        <v>3</v>
      </c>
      <c r="BK161" s="2">
        <v>3</v>
      </c>
      <c r="BS161" s="2">
        <v>6</v>
      </c>
      <c r="BV161" s="2">
        <v>5</v>
      </c>
      <c r="CA161" s="2">
        <v>5</v>
      </c>
      <c r="CB161" s="2" t="s">
        <v>248</v>
      </c>
      <c r="CC161" s="2">
        <v>7</v>
      </c>
      <c r="CD161" s="2" t="s">
        <v>296</v>
      </c>
      <c r="CE161" s="2">
        <v>3</v>
      </c>
      <c r="CF161" s="2" t="s">
        <v>7386</v>
      </c>
      <c r="CG161" s="2" t="s">
        <v>7387</v>
      </c>
      <c r="CH161" s="2" t="s">
        <v>7388</v>
      </c>
      <c r="CI161" s="2" t="s">
        <v>7389</v>
      </c>
      <c r="CJ161" s="2" t="s">
        <v>7390</v>
      </c>
      <c r="CL161" s="2">
        <v>5</v>
      </c>
      <c r="CM161" s="2">
        <v>3</v>
      </c>
      <c r="CN161" s="2" t="s">
        <v>256</v>
      </c>
      <c r="CP161" s="2" t="s">
        <v>681</v>
      </c>
      <c r="CQ161" s="2" t="s">
        <v>6241</v>
      </c>
      <c r="CS161" s="2" t="s">
        <v>677</v>
      </c>
      <c r="CU161" s="2" t="s">
        <v>682</v>
      </c>
      <c r="CW161" s="2" t="s">
        <v>684</v>
      </c>
      <c r="CX161" s="2" t="s">
        <v>1015</v>
      </c>
      <c r="DG161" s="2" t="s">
        <v>261</v>
      </c>
      <c r="DJ161" s="2" t="s">
        <v>298</v>
      </c>
      <c r="DL161" s="2" t="s">
        <v>348</v>
      </c>
      <c r="DO161" s="2" t="s">
        <v>527</v>
      </c>
      <c r="DR161" s="2" t="s">
        <v>4994</v>
      </c>
      <c r="DS161" s="2">
        <v>623642271</v>
      </c>
      <c r="DT161" s="2" t="s">
        <v>384</v>
      </c>
      <c r="DU161" s="2" t="s">
        <v>7391</v>
      </c>
      <c r="DW161" s="2" t="s">
        <v>4994</v>
      </c>
      <c r="DY161" s="2" t="str">
        <f t="shared" si="11"/>
        <v>ABBES_Ghada</v>
      </c>
      <c r="DZ161" s="2" t="str">
        <f>INDEX('Raw Data'!B:B,MATCH(Tunisia_ESPRIT!$DY161,'Raw Data'!$G:$G,0))</f>
        <v>ESPRIT Engineering</v>
      </c>
      <c r="EA161" s="2" t="str">
        <f>INDEX('Raw Data'!H:H,MATCH(Tunisia_ESPRIT!$DY161,'Raw Data'!$G:$G,0))</f>
        <v>Female</v>
      </c>
      <c r="EB161" s="2" t="str">
        <f>INDEX('Raw Data'!Q:Q,MATCH(Tunisia_ESPRIT!$DY161,'Raw Data'!$G:$G,0))</f>
        <v>ING</v>
      </c>
      <c r="EC161" s="57">
        <f>INDEX('Raw Data'!T:T,MATCH(Tunisia_ESPRIT!$DY161,'Raw Data'!$G:$G,0))/10^3</f>
        <v>30.5</v>
      </c>
      <c r="ED161" s="57">
        <f t="shared" si="12"/>
        <v>0</v>
      </c>
      <c r="EE161" s="58" t="str">
        <f>IFERROR(EC161/(AA161*0.2),"")</f>
        <v/>
      </c>
      <c r="EF161" s="59">
        <f t="shared" si="13"/>
        <v>0.6</v>
      </c>
      <c r="EG161" s="59" t="str">
        <f t="shared" si="10"/>
        <v>50-75%</v>
      </c>
      <c r="EH161" s="2" t="s">
        <v>258</v>
      </c>
      <c r="EK161"/>
    </row>
    <row r="162" spans="1:141" x14ac:dyDescent="0.3">
      <c r="A162" s="3">
        <v>44379.213761574072</v>
      </c>
      <c r="B162" s="3">
        <v>44379.222303240742</v>
      </c>
      <c r="C162" s="2" t="s">
        <v>94</v>
      </c>
      <c r="D162" s="2" t="s">
        <v>7392</v>
      </c>
      <c r="E162" s="2">
        <v>100</v>
      </c>
      <c r="F162" s="2">
        <v>737</v>
      </c>
      <c r="G162" s="2" t="b">
        <v>1</v>
      </c>
      <c r="H162" s="3">
        <v>44379.222326388888</v>
      </c>
      <c r="I162" s="2" t="s">
        <v>7393</v>
      </c>
      <c r="J162" s="2" t="s">
        <v>3602</v>
      </c>
      <c r="K162" s="2" t="s">
        <v>1297</v>
      </c>
      <c r="L162" s="2" t="s">
        <v>4833</v>
      </c>
      <c r="N162" s="2">
        <v>34.473907470703097</v>
      </c>
      <c r="O162" s="2">
        <v>9.4613037109375</v>
      </c>
      <c r="P162" s="2" t="s">
        <v>239</v>
      </c>
      <c r="Q162" s="2" t="s">
        <v>240</v>
      </c>
      <c r="R162" s="2" t="s">
        <v>286</v>
      </c>
      <c r="T162" s="2" t="s">
        <v>7394</v>
      </c>
      <c r="U162" s="2" t="s">
        <v>6268</v>
      </c>
      <c r="V162" s="2" t="s">
        <v>430</v>
      </c>
      <c r="W162" s="2" t="s">
        <v>243</v>
      </c>
      <c r="X162" s="2" t="s">
        <v>1509</v>
      </c>
      <c r="Y162" s="2" t="s">
        <v>244</v>
      </c>
      <c r="Z162" s="2" t="s">
        <v>245</v>
      </c>
      <c r="AA162" s="2">
        <v>46</v>
      </c>
      <c r="AB162" s="2" t="s">
        <v>267</v>
      </c>
      <c r="AC162" s="2" t="s">
        <v>258</v>
      </c>
      <c r="AD162" s="2" t="s">
        <v>268</v>
      </c>
      <c r="AE162" s="2">
        <v>2021</v>
      </c>
      <c r="AF162" s="2" t="s">
        <v>1433</v>
      </c>
      <c r="AH162" s="2" t="s">
        <v>284</v>
      </c>
      <c r="AI162" s="2">
        <v>1</v>
      </c>
      <c r="AJ162" s="2">
        <v>2</v>
      </c>
      <c r="AK162" s="2">
        <v>3</v>
      </c>
      <c r="AU162" s="2">
        <v>2</v>
      </c>
      <c r="BC162" s="2">
        <v>3</v>
      </c>
      <c r="BG162" s="2">
        <v>1</v>
      </c>
      <c r="BJ162" s="2">
        <v>6</v>
      </c>
      <c r="BR162" s="2">
        <v>6</v>
      </c>
      <c r="BV162" s="2">
        <v>6</v>
      </c>
      <c r="BY162" s="2" t="s">
        <v>247</v>
      </c>
      <c r="CA162" s="2">
        <v>6</v>
      </c>
      <c r="CB162" s="2" t="s">
        <v>248</v>
      </c>
      <c r="CC162" s="2">
        <v>8</v>
      </c>
      <c r="CD162" s="2" t="s">
        <v>249</v>
      </c>
      <c r="CE162" s="2">
        <v>7</v>
      </c>
      <c r="CF162" s="2" t="s">
        <v>6186</v>
      </c>
      <c r="CG162" s="2" t="s">
        <v>7222</v>
      </c>
      <c r="CI162" s="2" t="s">
        <v>7395</v>
      </c>
      <c r="CL162" s="2">
        <v>2</v>
      </c>
      <c r="CM162" s="2">
        <v>1</v>
      </c>
      <c r="CN162" s="2" t="s">
        <v>256</v>
      </c>
      <c r="CO162" s="2" t="s">
        <v>261</v>
      </c>
      <c r="CP162" s="2" t="s">
        <v>681</v>
      </c>
      <c r="CY162" s="2" t="s">
        <v>685</v>
      </c>
      <c r="DA162" s="2" t="s">
        <v>6218</v>
      </c>
      <c r="DB162" s="2" t="s">
        <v>6209</v>
      </c>
      <c r="DG162" s="2" t="s">
        <v>261</v>
      </c>
      <c r="DI162" s="2" t="s">
        <v>1015</v>
      </c>
      <c r="DK162" s="2" t="s">
        <v>508</v>
      </c>
      <c r="DM162" s="2" t="s">
        <v>586</v>
      </c>
      <c r="DR162" s="2" t="s">
        <v>7396</v>
      </c>
      <c r="DW162" s="2" t="s">
        <v>4833</v>
      </c>
      <c r="DY162" s="2" t="str">
        <f t="shared" si="11"/>
        <v>LOGTARI_Mohamed Mortadha</v>
      </c>
      <c r="DZ162" s="2" t="str">
        <f>INDEX('Raw Data'!B:B,MATCH(Tunisia_ESPRIT!$DY162,'Raw Data'!$G:$G,0))</f>
        <v>ESPRIT Engineering</v>
      </c>
      <c r="EA162" s="2" t="str">
        <f>INDEX('Raw Data'!H:H,MATCH(Tunisia_ESPRIT!$DY162,'Raw Data'!$G:$G,0))</f>
        <v>Male</v>
      </c>
      <c r="EB162" s="2" t="str">
        <f>INDEX('Raw Data'!Q:Q,MATCH(Tunisia_ESPRIT!$DY162,'Raw Data'!$G:$G,0))</f>
        <v>ING</v>
      </c>
      <c r="EC162" s="57">
        <f>INDEX('Raw Data'!T:T,MATCH(Tunisia_ESPRIT!$DY162,'Raw Data'!$G:$G,0))/10^3</f>
        <v>30.5</v>
      </c>
      <c r="ED162" s="57">
        <f t="shared" si="12"/>
        <v>1.5081967213114753</v>
      </c>
      <c r="EE162" s="57">
        <f>IFERROR(EC162/(AA162*Analysis!$F$286),"")</f>
        <v>0.66304347826086951</v>
      </c>
      <c r="EF162" s="59">
        <f t="shared" si="13"/>
        <v>0.5</v>
      </c>
      <c r="EG162" s="59" t="str">
        <f t="shared" si="10"/>
        <v>50-75%</v>
      </c>
      <c r="EH162" s="2" t="s">
        <v>258</v>
      </c>
      <c r="EK162"/>
    </row>
    <row r="163" spans="1:141" x14ac:dyDescent="0.3">
      <c r="A163" s="3">
        <v>44379.217812499999</v>
      </c>
      <c r="B163" s="3">
        <v>44379.222581018519</v>
      </c>
      <c r="C163" s="2" t="s">
        <v>94</v>
      </c>
      <c r="D163" s="2" t="s">
        <v>7397</v>
      </c>
      <c r="E163" s="2">
        <v>100</v>
      </c>
      <c r="F163" s="2">
        <v>412</v>
      </c>
      <c r="G163" s="2" t="b">
        <v>1</v>
      </c>
      <c r="H163" s="3">
        <v>44379.222592592596</v>
      </c>
      <c r="I163" s="2" t="s">
        <v>7398</v>
      </c>
      <c r="J163" s="2" t="s">
        <v>7399</v>
      </c>
      <c r="K163" s="2" t="s">
        <v>919</v>
      </c>
      <c r="L163" s="2" t="s">
        <v>5698</v>
      </c>
      <c r="N163" s="2">
        <v>34.473907470703097</v>
      </c>
      <c r="O163" s="2">
        <v>9.4613037109375</v>
      </c>
      <c r="P163" s="2" t="s">
        <v>239</v>
      </c>
      <c r="Q163" s="2" t="s">
        <v>240</v>
      </c>
      <c r="R163" s="2" t="s">
        <v>286</v>
      </c>
      <c r="T163" s="2" t="s">
        <v>7400</v>
      </c>
      <c r="U163" s="2" t="s">
        <v>7401</v>
      </c>
      <c r="V163" s="2" t="s">
        <v>430</v>
      </c>
      <c r="W163" s="2" t="s">
        <v>243</v>
      </c>
      <c r="X163" s="2" t="s">
        <v>1509</v>
      </c>
      <c r="Y163" s="2" t="s">
        <v>521</v>
      </c>
      <c r="Z163" s="2" t="s">
        <v>328</v>
      </c>
      <c r="AA163" s="2">
        <v>3</v>
      </c>
      <c r="AB163" s="2" t="s">
        <v>267</v>
      </c>
      <c r="AC163" s="2" t="s">
        <v>283</v>
      </c>
      <c r="AD163" s="2" t="s">
        <v>246</v>
      </c>
      <c r="AE163" s="2">
        <v>2019</v>
      </c>
      <c r="AF163" s="2" t="s">
        <v>269</v>
      </c>
      <c r="AH163" s="2">
        <v>2</v>
      </c>
      <c r="AI163" s="2">
        <v>1</v>
      </c>
      <c r="AM163" s="2">
        <v>3</v>
      </c>
      <c r="AN163" s="2">
        <v>2</v>
      </c>
      <c r="AU163" s="2">
        <v>3</v>
      </c>
      <c r="BA163" s="2">
        <v>1</v>
      </c>
      <c r="BE163" s="2">
        <v>2</v>
      </c>
      <c r="BJ163" s="2">
        <v>4</v>
      </c>
      <c r="BP163" s="2">
        <v>6</v>
      </c>
      <c r="BT163" s="2">
        <v>6</v>
      </c>
      <c r="BY163" s="2" t="s">
        <v>270</v>
      </c>
      <c r="CA163" s="2">
        <v>4</v>
      </c>
      <c r="CB163" s="2" t="s">
        <v>252</v>
      </c>
      <c r="CC163" s="2">
        <v>9</v>
      </c>
      <c r="CD163" s="2" t="s">
        <v>279</v>
      </c>
      <c r="CE163" s="2">
        <v>6</v>
      </c>
      <c r="CF163" s="2" t="s">
        <v>7167</v>
      </c>
      <c r="CG163" s="2" t="s">
        <v>7402</v>
      </c>
      <c r="CH163" s="2" t="s">
        <v>7316</v>
      </c>
      <c r="CI163" s="2" t="s">
        <v>7403</v>
      </c>
      <c r="CL163" s="2">
        <v>3</v>
      </c>
      <c r="CM163" s="2">
        <v>3</v>
      </c>
      <c r="CN163" s="2" t="s">
        <v>260</v>
      </c>
      <c r="CO163" s="2" t="s">
        <v>261</v>
      </c>
      <c r="CR163" s="2" t="s">
        <v>6242</v>
      </c>
      <c r="CY163" s="2" t="s">
        <v>685</v>
      </c>
      <c r="CZ163" s="2" t="s">
        <v>6217</v>
      </c>
      <c r="DC163" s="2" t="s">
        <v>508</v>
      </c>
      <c r="DG163" s="2" t="s">
        <v>261</v>
      </c>
      <c r="DJ163" s="2" t="s">
        <v>298</v>
      </c>
      <c r="DW163" s="2" t="s">
        <v>5698</v>
      </c>
      <c r="DY163" s="2" t="str">
        <f t="shared" si="11"/>
        <v>ACHOUR_Arwa</v>
      </c>
      <c r="DZ163" s="2" t="str">
        <f>INDEX('Raw Data'!B:B,MATCH(Tunisia_ESPRIT!$DY163,'Raw Data'!$G:$G,0))</f>
        <v>ESPRIT Engineering</v>
      </c>
      <c r="EA163" s="2" t="str">
        <f>INDEX('Raw Data'!H:H,MATCH(Tunisia_ESPRIT!$DY163,'Raw Data'!$G:$G,0))</f>
        <v>Female</v>
      </c>
      <c r="EB163" s="2" t="str">
        <f>INDEX('Raw Data'!Q:Q,MATCH(Tunisia_ESPRIT!$DY163,'Raw Data'!$G:$G,0))</f>
        <v>ING</v>
      </c>
      <c r="EC163" s="57">
        <f>INDEX('Raw Data'!T:T,MATCH(Tunisia_ESPRIT!$DY163,'Raw Data'!$G:$G,0))/10^3</f>
        <v>30.5</v>
      </c>
      <c r="ED163" s="57">
        <f t="shared" si="12"/>
        <v>9.8360655737704916E-2</v>
      </c>
      <c r="EE163" s="58">
        <f>IFERROR(EC163/(AA163*0.2),"")</f>
        <v>50.833333333333329</v>
      </c>
      <c r="EF163" s="59">
        <f t="shared" si="13"/>
        <v>1</v>
      </c>
      <c r="EG163" s="59" t="str">
        <f t="shared" si="10"/>
        <v>75-100%</v>
      </c>
      <c r="EH163" s="2" t="s">
        <v>258</v>
      </c>
      <c r="EK163"/>
    </row>
    <row r="164" spans="1:141" x14ac:dyDescent="0.3">
      <c r="A164" s="3">
        <v>44379.21806712963</v>
      </c>
      <c r="B164" s="3">
        <v>44379.227476851855</v>
      </c>
      <c r="C164" s="2" t="s">
        <v>94</v>
      </c>
      <c r="D164" s="2" t="s">
        <v>7404</v>
      </c>
      <c r="E164" s="2">
        <v>100</v>
      </c>
      <c r="F164" s="2">
        <v>812</v>
      </c>
      <c r="G164" s="2" t="b">
        <v>1</v>
      </c>
      <c r="H164" s="3">
        <v>44379.227500000001</v>
      </c>
      <c r="I164" s="2" t="s">
        <v>7405</v>
      </c>
      <c r="J164" s="2" t="s">
        <v>3772</v>
      </c>
      <c r="K164" s="2" t="s">
        <v>413</v>
      </c>
      <c r="L164" s="2" t="s">
        <v>5130</v>
      </c>
      <c r="N164" s="2">
        <v>43.604598999023402</v>
      </c>
      <c r="O164" s="2">
        <v>1.4450988769531199</v>
      </c>
      <c r="P164" s="2" t="s">
        <v>239</v>
      </c>
      <c r="Q164" s="2" t="s">
        <v>240</v>
      </c>
      <c r="R164" s="2" t="s">
        <v>286</v>
      </c>
      <c r="T164" s="2" t="s">
        <v>7406</v>
      </c>
      <c r="U164" s="2" t="s">
        <v>7407</v>
      </c>
      <c r="V164" s="2" t="s">
        <v>288</v>
      </c>
      <c r="W164" s="2" t="s">
        <v>243</v>
      </c>
      <c r="X164" s="2" t="s">
        <v>370</v>
      </c>
      <c r="Y164" s="2" t="s">
        <v>596</v>
      </c>
      <c r="Z164" s="2" t="s">
        <v>328</v>
      </c>
      <c r="AB164" s="2" t="s">
        <v>384</v>
      </c>
      <c r="AC164" s="2" t="s">
        <v>384</v>
      </c>
      <c r="AD164" s="2" t="s">
        <v>246</v>
      </c>
      <c r="AE164" s="2">
        <v>2021</v>
      </c>
      <c r="AF164" s="2" t="s">
        <v>269</v>
      </c>
      <c r="AH164" s="2" t="s">
        <v>284</v>
      </c>
      <c r="AI164" s="2">
        <v>2</v>
      </c>
      <c r="AK164" s="2">
        <v>1</v>
      </c>
      <c r="AL164" s="2">
        <v>3</v>
      </c>
      <c r="AU164" s="2">
        <v>1</v>
      </c>
      <c r="BA164" s="2">
        <v>3</v>
      </c>
      <c r="BG164" s="2">
        <v>2</v>
      </c>
      <c r="BJ164" s="2">
        <v>3</v>
      </c>
      <c r="BP164" s="2">
        <v>5</v>
      </c>
      <c r="BV164" s="2">
        <v>7</v>
      </c>
      <c r="BY164" s="2" t="s">
        <v>270</v>
      </c>
      <c r="CA164" s="2">
        <v>6</v>
      </c>
      <c r="CB164" s="2" t="s">
        <v>252</v>
      </c>
      <c r="CC164" s="2">
        <v>10</v>
      </c>
      <c r="CD164" s="2" t="s">
        <v>279</v>
      </c>
      <c r="CE164" s="2">
        <v>6</v>
      </c>
      <c r="CF164" s="2" t="s">
        <v>6186</v>
      </c>
      <c r="CG164" s="2" t="s">
        <v>6587</v>
      </c>
      <c r="CI164" s="2" t="s">
        <v>7408</v>
      </c>
      <c r="CL164" s="2">
        <v>3</v>
      </c>
      <c r="CM164" s="2">
        <v>3</v>
      </c>
      <c r="CN164" s="2" t="s">
        <v>260</v>
      </c>
      <c r="CO164" s="2" t="s">
        <v>278</v>
      </c>
      <c r="DA164" s="2" t="s">
        <v>6218</v>
      </c>
      <c r="DG164" s="2" t="s">
        <v>261</v>
      </c>
      <c r="DH164" s="2" t="s">
        <v>673</v>
      </c>
      <c r="DI164" s="2" t="s">
        <v>1015</v>
      </c>
      <c r="DJ164" s="2" t="s">
        <v>298</v>
      </c>
      <c r="DK164" s="2" t="s">
        <v>508</v>
      </c>
      <c r="DL164" s="2" t="s">
        <v>348</v>
      </c>
      <c r="DM164" s="2" t="s">
        <v>586</v>
      </c>
      <c r="DN164" s="2" t="s">
        <v>262</v>
      </c>
      <c r="DO164" s="2" t="s">
        <v>527</v>
      </c>
      <c r="DR164" s="2" t="s">
        <v>5130</v>
      </c>
      <c r="DT164" s="2" t="s">
        <v>384</v>
      </c>
      <c r="DU164" s="2" t="s">
        <v>6346</v>
      </c>
      <c r="DV164" s="2" t="s">
        <v>7409</v>
      </c>
      <c r="DW164" s="2" t="s">
        <v>5130</v>
      </c>
      <c r="DY164" s="2" t="str">
        <f t="shared" si="11"/>
        <v>BEJAOUI_Seifeddine</v>
      </c>
      <c r="DZ164" s="2" t="str">
        <f>INDEX('Raw Data'!B:B,MATCH(Tunisia_ESPRIT!$DY164,'Raw Data'!$G:$G,0))</f>
        <v>ESPRIT Engineering</v>
      </c>
      <c r="EA164" s="2" t="str">
        <f>INDEX('Raw Data'!H:H,MATCH(Tunisia_ESPRIT!$DY164,'Raw Data'!$G:$G,0))</f>
        <v>Male</v>
      </c>
      <c r="EB164" s="2" t="str">
        <f>INDEX('Raw Data'!Q:Q,MATCH(Tunisia_ESPRIT!$DY164,'Raw Data'!$G:$G,0))</f>
        <v>ING</v>
      </c>
      <c r="EC164" s="57">
        <f>INDEX('Raw Data'!T:T,MATCH(Tunisia_ESPRIT!$DY164,'Raw Data'!$G:$G,0))/10^3</f>
        <v>30.5</v>
      </c>
      <c r="ED164" s="57">
        <f t="shared" si="12"/>
        <v>0</v>
      </c>
      <c r="EE164" s="58" t="str">
        <f>IFERROR(EC164/(AA164*0.2),"")</f>
        <v/>
      </c>
      <c r="EF164" s="59">
        <f t="shared" si="13"/>
        <v>1</v>
      </c>
      <c r="EG164" s="59" t="str">
        <f t="shared" si="10"/>
        <v>75-100%</v>
      </c>
      <c r="EH164" s="2" t="s">
        <v>258</v>
      </c>
      <c r="EK164"/>
    </row>
    <row r="165" spans="1:141" x14ac:dyDescent="0.3">
      <c r="A165" s="3">
        <v>44351.515115740738</v>
      </c>
      <c r="B165" s="3">
        <v>44379.238425925927</v>
      </c>
      <c r="C165" s="2" t="s">
        <v>94</v>
      </c>
      <c r="D165" s="2" t="s">
        <v>7410</v>
      </c>
      <c r="E165" s="2">
        <v>100</v>
      </c>
      <c r="F165" s="2">
        <v>2395293</v>
      </c>
      <c r="G165" s="2" t="b">
        <v>1</v>
      </c>
      <c r="H165" s="3">
        <v>44379.238449074073</v>
      </c>
      <c r="I165" s="2" t="s">
        <v>7411</v>
      </c>
      <c r="J165" s="2" t="s">
        <v>3211</v>
      </c>
      <c r="K165" s="2" t="s">
        <v>860</v>
      </c>
      <c r="L165" s="2" t="s">
        <v>5450</v>
      </c>
      <c r="N165" s="2">
        <v>34.473907470703097</v>
      </c>
      <c r="O165" s="2">
        <v>9.4613037109375</v>
      </c>
      <c r="P165" s="2" t="s">
        <v>239</v>
      </c>
      <c r="Q165" s="2" t="s">
        <v>240</v>
      </c>
      <c r="R165" s="2" t="s">
        <v>286</v>
      </c>
      <c r="T165" s="2" t="s">
        <v>7412</v>
      </c>
      <c r="U165" s="2" t="s">
        <v>7413</v>
      </c>
      <c r="V165" s="2" t="s">
        <v>288</v>
      </c>
      <c r="W165" s="2" t="s">
        <v>243</v>
      </c>
      <c r="X165" s="2" t="s">
        <v>435</v>
      </c>
      <c r="Y165" s="2" t="s">
        <v>770</v>
      </c>
      <c r="Z165" s="2" t="s">
        <v>245</v>
      </c>
      <c r="AA165" s="2">
        <v>14</v>
      </c>
      <c r="AB165" s="2" t="s">
        <v>267</v>
      </c>
      <c r="AC165" s="2" t="s">
        <v>308</v>
      </c>
      <c r="AD165" s="2" t="s">
        <v>372</v>
      </c>
      <c r="AE165" s="2">
        <v>2021</v>
      </c>
      <c r="AF165" s="2" t="s">
        <v>269</v>
      </c>
      <c r="AH165" s="2">
        <v>2</v>
      </c>
      <c r="AI165" s="2">
        <v>1</v>
      </c>
      <c r="AK165" s="2">
        <v>3</v>
      </c>
      <c r="AO165" s="2">
        <v>2</v>
      </c>
      <c r="AW165" s="2">
        <v>2</v>
      </c>
      <c r="BB165" s="2">
        <v>3</v>
      </c>
      <c r="BG165" s="2">
        <v>1</v>
      </c>
      <c r="BL165" s="2">
        <v>5</v>
      </c>
      <c r="BQ165" s="2">
        <v>5</v>
      </c>
      <c r="BV165" s="2">
        <v>5</v>
      </c>
      <c r="BY165" s="2" t="s">
        <v>247</v>
      </c>
      <c r="BZ165" s="2" t="s">
        <v>256</v>
      </c>
      <c r="CA165" s="2">
        <v>5</v>
      </c>
      <c r="CB165" s="2" t="s">
        <v>248</v>
      </c>
      <c r="CC165" s="2">
        <v>7</v>
      </c>
      <c r="CD165" s="2" t="s">
        <v>249</v>
      </c>
      <c r="CE165" s="2">
        <v>4</v>
      </c>
      <c r="CF165" s="2" t="s">
        <v>7097</v>
      </c>
      <c r="CG165" s="2" t="s">
        <v>7414</v>
      </c>
      <c r="CI165" s="2" t="s">
        <v>7415</v>
      </c>
      <c r="CJ165" s="2" t="s">
        <v>1497</v>
      </c>
      <c r="CL165" s="2">
        <v>3</v>
      </c>
      <c r="CM165" s="2">
        <v>3</v>
      </c>
      <c r="CN165" s="2" t="s">
        <v>256</v>
      </c>
      <c r="CO165" s="2" t="s">
        <v>278</v>
      </c>
      <c r="CP165" s="2" t="s">
        <v>681</v>
      </c>
      <c r="DA165" s="2" t="s">
        <v>6218</v>
      </c>
      <c r="DB165" s="2" t="s">
        <v>6209</v>
      </c>
      <c r="DG165" s="2" t="s">
        <v>261</v>
      </c>
      <c r="DK165" s="2" t="s">
        <v>508</v>
      </c>
      <c r="DL165" s="2" t="s">
        <v>348</v>
      </c>
      <c r="DR165" s="2" t="s">
        <v>5450</v>
      </c>
      <c r="DS165" s="2">
        <v>53935951</v>
      </c>
      <c r="DT165" s="2" t="s">
        <v>282</v>
      </c>
      <c r="DU165" s="2" t="s">
        <v>6622</v>
      </c>
      <c r="DW165" s="2" t="s">
        <v>5450</v>
      </c>
      <c r="DY165" s="2" t="str">
        <f t="shared" si="11"/>
        <v>ABIDI_Alaeddine</v>
      </c>
      <c r="DZ165" s="2" t="str">
        <f>INDEX('Raw Data'!B:B,MATCH(Tunisia_ESPRIT!$DY165,'Raw Data'!$G:$G,0))</f>
        <v>ESPRIT Engineering</v>
      </c>
      <c r="EA165" s="2" t="str">
        <f>INDEX('Raw Data'!H:H,MATCH(Tunisia_ESPRIT!$DY165,'Raw Data'!$G:$G,0))</f>
        <v>Male</v>
      </c>
      <c r="EB165" s="2" t="str">
        <f>INDEX('Raw Data'!Q:Q,MATCH(Tunisia_ESPRIT!$DY165,'Raw Data'!$G:$G,0))</f>
        <v>ING</v>
      </c>
      <c r="EC165" s="57">
        <f>INDEX('Raw Data'!T:T,MATCH(Tunisia_ESPRIT!$DY165,'Raw Data'!$G:$G,0))/10^3</f>
        <v>30.5</v>
      </c>
      <c r="ED165" s="57">
        <f t="shared" si="12"/>
        <v>0.45901639344262296</v>
      </c>
      <c r="EE165" s="57">
        <f>IFERROR(EC165/(AA165*Analysis!$F$286),"")</f>
        <v>2.1785714285714284</v>
      </c>
      <c r="EF165" s="59">
        <f t="shared" si="13"/>
        <v>1</v>
      </c>
      <c r="EG165" s="59" t="str">
        <f t="shared" si="10"/>
        <v>75-100%</v>
      </c>
      <c r="EH165" s="2" t="s">
        <v>258</v>
      </c>
      <c r="EK165"/>
    </row>
    <row r="166" spans="1:141" x14ac:dyDescent="0.3">
      <c r="A166" s="3">
        <v>44379.358483796299</v>
      </c>
      <c r="B166" s="3">
        <v>44379.364166666666</v>
      </c>
      <c r="C166" s="2" t="s">
        <v>94</v>
      </c>
      <c r="D166" s="2" t="s">
        <v>7416</v>
      </c>
      <c r="E166" s="2">
        <v>100</v>
      </c>
      <c r="F166" s="2">
        <v>491</v>
      </c>
      <c r="G166" s="2" t="b">
        <v>1</v>
      </c>
      <c r="H166" s="3">
        <v>44379.364189814813</v>
      </c>
      <c r="I166" s="2" t="s">
        <v>7417</v>
      </c>
      <c r="J166" s="2" t="s">
        <v>3717</v>
      </c>
      <c r="K166" s="2" t="s">
        <v>3716</v>
      </c>
      <c r="L166" s="2" t="s">
        <v>4931</v>
      </c>
      <c r="N166" s="2">
        <v>35.865997314453097</v>
      </c>
      <c r="O166" s="2">
        <v>10.5621032714843</v>
      </c>
      <c r="P166" s="2" t="s">
        <v>239</v>
      </c>
      <c r="Q166" s="2" t="s">
        <v>240</v>
      </c>
      <c r="R166" s="2" t="s">
        <v>251</v>
      </c>
      <c r="AU166" s="2">
        <v>3</v>
      </c>
      <c r="AY166" s="2">
        <v>2</v>
      </c>
      <c r="BG166" s="2">
        <v>1</v>
      </c>
      <c r="BJ166" s="2">
        <v>7</v>
      </c>
      <c r="BN166" s="2">
        <v>5</v>
      </c>
      <c r="BV166" s="2">
        <v>7</v>
      </c>
      <c r="CA166" s="2">
        <v>5</v>
      </c>
      <c r="CB166" s="2" t="s">
        <v>248</v>
      </c>
      <c r="CC166" s="2">
        <v>7</v>
      </c>
      <c r="CD166" s="2" t="s">
        <v>249</v>
      </c>
      <c r="CE166" s="2">
        <v>1</v>
      </c>
      <c r="CF166" s="2" t="s">
        <v>7418</v>
      </c>
      <c r="CI166" s="2" t="s">
        <v>7419</v>
      </c>
      <c r="CL166" s="2">
        <v>3</v>
      </c>
      <c r="CM166" s="2">
        <v>3</v>
      </c>
      <c r="CN166" s="2" t="s">
        <v>281</v>
      </c>
      <c r="CP166" s="2" t="s">
        <v>681</v>
      </c>
      <c r="CR166" s="2" t="s">
        <v>6242</v>
      </c>
      <c r="CU166" s="2" t="s">
        <v>682</v>
      </c>
      <c r="CV166" s="2" t="s">
        <v>683</v>
      </c>
      <c r="CW166" s="2" t="s">
        <v>684</v>
      </c>
      <c r="DG166" s="2" t="s">
        <v>261</v>
      </c>
      <c r="DJ166" s="2" t="s">
        <v>298</v>
      </c>
      <c r="DL166" s="2" t="s">
        <v>348</v>
      </c>
      <c r="DR166" s="2" t="s">
        <v>4931</v>
      </c>
      <c r="DS166" s="2">
        <v>25610032</v>
      </c>
      <c r="DT166" s="2" t="s">
        <v>282</v>
      </c>
      <c r="DU166" s="2" t="s">
        <v>258</v>
      </c>
      <c r="DW166" s="2" t="s">
        <v>4931</v>
      </c>
      <c r="DY166" s="2" t="str">
        <f t="shared" si="11"/>
        <v>KHOUADJA_Nesrine</v>
      </c>
      <c r="DZ166" s="2" t="str">
        <f>INDEX('Raw Data'!B:B,MATCH(Tunisia_ESPRIT!$DY166,'Raw Data'!$G:$G,0))</f>
        <v>ESPRIT Engineering</v>
      </c>
      <c r="EA166" s="2" t="str">
        <f>INDEX('Raw Data'!H:H,MATCH(Tunisia_ESPRIT!$DY166,'Raw Data'!$G:$G,0))</f>
        <v>Male</v>
      </c>
      <c r="EB166" s="2" t="str">
        <f>INDEX('Raw Data'!Q:Q,MATCH(Tunisia_ESPRIT!$DY166,'Raw Data'!$G:$G,0))</f>
        <v>ING</v>
      </c>
      <c r="EC166" s="57">
        <f>INDEX('Raw Data'!T:T,MATCH(Tunisia_ESPRIT!$DY166,'Raw Data'!$G:$G,0))/10^3</f>
        <v>30.5</v>
      </c>
      <c r="ED166" s="57">
        <f t="shared" si="12"/>
        <v>0</v>
      </c>
      <c r="EE166" s="58" t="str">
        <f>IFERROR(EC166/(AA166*0.2),"")</f>
        <v/>
      </c>
      <c r="EF166" s="59">
        <f t="shared" si="13"/>
        <v>1</v>
      </c>
      <c r="EG166" s="59" t="str">
        <f t="shared" si="10"/>
        <v>75-100%</v>
      </c>
      <c r="EH166" s="2" t="s">
        <v>258</v>
      </c>
      <c r="EK166"/>
    </row>
    <row r="167" spans="1:141" x14ac:dyDescent="0.3">
      <c r="A167" s="3">
        <v>44379.509340277778</v>
      </c>
      <c r="B167" s="3">
        <v>44379.517893518518</v>
      </c>
      <c r="C167" s="2" t="s">
        <v>94</v>
      </c>
      <c r="D167" s="2" t="s">
        <v>7420</v>
      </c>
      <c r="E167" s="2">
        <v>100</v>
      </c>
      <c r="F167" s="2">
        <v>738</v>
      </c>
      <c r="G167" s="2" t="b">
        <v>1</v>
      </c>
      <c r="H167" s="3">
        <v>44379.517893518518</v>
      </c>
      <c r="I167" s="2" t="s">
        <v>7421</v>
      </c>
      <c r="J167" s="2" t="s">
        <v>3424</v>
      </c>
      <c r="K167" s="2" t="s">
        <v>3884</v>
      </c>
      <c r="L167" s="2" t="s">
        <v>5145</v>
      </c>
      <c r="N167" s="2">
        <v>49.912994384765597</v>
      </c>
      <c r="O167" s="2">
        <v>8.6508026123046804</v>
      </c>
      <c r="P167" s="2" t="s">
        <v>239</v>
      </c>
      <c r="Q167" s="2" t="s">
        <v>240</v>
      </c>
      <c r="R167" s="2" t="s">
        <v>251</v>
      </c>
      <c r="BB167" s="2">
        <v>2</v>
      </c>
      <c r="BE167" s="2">
        <v>3</v>
      </c>
      <c r="BG167" s="2">
        <v>1</v>
      </c>
      <c r="BQ167" s="2">
        <v>5</v>
      </c>
      <c r="BT167" s="2">
        <v>6</v>
      </c>
      <c r="BV167" s="2">
        <v>6</v>
      </c>
      <c r="CA167" s="2">
        <v>6</v>
      </c>
      <c r="CB167" s="2" t="s">
        <v>248</v>
      </c>
      <c r="CC167" s="2">
        <v>8</v>
      </c>
      <c r="CD167" s="2" t="s">
        <v>249</v>
      </c>
      <c r="CE167" s="2">
        <v>6</v>
      </c>
      <c r="CF167" s="2" t="s">
        <v>7422</v>
      </c>
      <c r="CG167" s="2" t="s">
        <v>7423</v>
      </c>
      <c r="CH167" s="2" t="s">
        <v>7424</v>
      </c>
      <c r="CI167" s="2" t="s">
        <v>378</v>
      </c>
      <c r="CJ167" s="2" t="s">
        <v>7425</v>
      </c>
      <c r="CL167" s="2">
        <v>2</v>
      </c>
      <c r="CM167" s="2">
        <v>1</v>
      </c>
      <c r="CN167" s="2" t="s">
        <v>256</v>
      </c>
      <c r="CQ167" s="2" t="s">
        <v>6241</v>
      </c>
      <c r="CW167" s="2" t="s">
        <v>684</v>
      </c>
      <c r="DA167" s="2" t="s">
        <v>6218</v>
      </c>
      <c r="DB167" s="2" t="s">
        <v>6209</v>
      </c>
      <c r="DG167" s="2" t="s">
        <v>261</v>
      </c>
      <c r="DI167" s="2" t="s">
        <v>1015</v>
      </c>
      <c r="DL167" s="2" t="s">
        <v>348</v>
      </c>
      <c r="DW167" s="2" t="s">
        <v>5145</v>
      </c>
      <c r="DY167" s="2" t="str">
        <f t="shared" si="11"/>
        <v>CHALLAKH_Mohamed Amine</v>
      </c>
      <c r="DZ167" s="2" t="str">
        <f>INDEX('Raw Data'!B:B,MATCH(Tunisia_ESPRIT!$DY167,'Raw Data'!$G:$G,0))</f>
        <v>ESPRIT Engineering</v>
      </c>
      <c r="EA167" s="2" t="str">
        <f>INDEX('Raw Data'!H:H,MATCH(Tunisia_ESPRIT!$DY167,'Raw Data'!$G:$G,0))</f>
        <v>Male</v>
      </c>
      <c r="EB167" s="2" t="str">
        <f>INDEX('Raw Data'!Q:Q,MATCH(Tunisia_ESPRIT!$DY167,'Raw Data'!$G:$G,0))</f>
        <v>ING</v>
      </c>
      <c r="EC167" s="57">
        <f>INDEX('Raw Data'!T:T,MATCH(Tunisia_ESPRIT!$DY167,'Raw Data'!$G:$G,0))/10^3</f>
        <v>30.5</v>
      </c>
      <c r="ED167" s="57">
        <f t="shared" si="12"/>
        <v>0</v>
      </c>
      <c r="EE167" s="57" t="str">
        <f>IFERROR(EC167/(AA167*Analysis!$F$286),"")</f>
        <v/>
      </c>
      <c r="EF167" s="59">
        <f t="shared" si="13"/>
        <v>0.5</v>
      </c>
      <c r="EG167" s="59" t="str">
        <f t="shared" si="10"/>
        <v>50-75%</v>
      </c>
      <c r="EH167" s="2" t="s">
        <v>258</v>
      </c>
      <c r="EK167"/>
    </row>
    <row r="168" spans="1:141" x14ac:dyDescent="0.3">
      <c r="A168" s="3">
        <v>44379.667268518519</v>
      </c>
      <c r="B168" s="3">
        <v>44379.673090277778</v>
      </c>
      <c r="C168" s="2" t="s">
        <v>94</v>
      </c>
      <c r="D168" s="2" t="s">
        <v>7426</v>
      </c>
      <c r="E168" s="2">
        <v>100</v>
      </c>
      <c r="F168" s="2">
        <v>502</v>
      </c>
      <c r="G168" s="2" t="b">
        <v>1</v>
      </c>
      <c r="H168" s="3">
        <v>44379.673113425924</v>
      </c>
      <c r="I168" s="2" t="s">
        <v>7427</v>
      </c>
      <c r="J168" s="2" t="s">
        <v>4299</v>
      </c>
      <c r="K168" s="2" t="s">
        <v>3646</v>
      </c>
      <c r="L168" s="2" t="s">
        <v>7428</v>
      </c>
      <c r="N168" s="2">
        <v>36.804901123046797</v>
      </c>
      <c r="O168" s="2">
        <v>10.1777954101562</v>
      </c>
      <c r="P168" s="2" t="s">
        <v>239</v>
      </c>
      <c r="Q168" s="2" t="s">
        <v>240</v>
      </c>
      <c r="R168" s="2" t="s">
        <v>286</v>
      </c>
      <c r="T168" s="2" t="s">
        <v>7429</v>
      </c>
      <c r="U168" s="2" t="s">
        <v>7430</v>
      </c>
      <c r="V168" s="2" t="s">
        <v>476</v>
      </c>
      <c r="W168" s="2" t="s">
        <v>243</v>
      </c>
      <c r="X168" s="2" t="s">
        <v>649</v>
      </c>
      <c r="Y168" s="2" t="s">
        <v>244</v>
      </c>
      <c r="Z168" s="2" t="s">
        <v>245</v>
      </c>
      <c r="AA168" s="2">
        <v>15</v>
      </c>
      <c r="AB168" s="2" t="s">
        <v>267</v>
      </c>
      <c r="AC168" s="2" t="s">
        <v>258</v>
      </c>
      <c r="AD168" s="2" t="s">
        <v>315</v>
      </c>
      <c r="AE168" s="2">
        <v>2020</v>
      </c>
      <c r="AF168" s="2" t="s">
        <v>316</v>
      </c>
      <c r="AH168" s="2">
        <v>0</v>
      </c>
      <c r="AU168" s="2">
        <v>2</v>
      </c>
      <c r="BE168" s="2">
        <v>3</v>
      </c>
      <c r="BG168" s="2">
        <v>1</v>
      </c>
      <c r="BJ168" s="2">
        <v>5</v>
      </c>
      <c r="BT168" s="2">
        <v>6</v>
      </c>
      <c r="BV168" s="2">
        <v>7</v>
      </c>
      <c r="BY168" s="2" t="s">
        <v>247</v>
      </c>
      <c r="CA168" s="2">
        <v>5</v>
      </c>
      <c r="CB168" s="2" t="s">
        <v>248</v>
      </c>
      <c r="CC168" s="2">
        <v>8</v>
      </c>
      <c r="CD168" s="2" t="s">
        <v>249</v>
      </c>
      <c r="CE168" s="2">
        <v>4</v>
      </c>
      <c r="CF168" s="2" t="s">
        <v>7431</v>
      </c>
      <c r="CG168" s="2" t="s">
        <v>6961</v>
      </c>
      <c r="CH168" s="2" t="s">
        <v>7432</v>
      </c>
      <c r="CI168" s="2" t="s">
        <v>7433</v>
      </c>
      <c r="CL168" s="2">
        <v>2</v>
      </c>
      <c r="CM168" s="2">
        <v>1</v>
      </c>
      <c r="CN168" s="2" t="s">
        <v>260</v>
      </c>
      <c r="CO168" s="2" t="s">
        <v>278</v>
      </c>
      <c r="CR168" s="2" t="s">
        <v>6242</v>
      </c>
      <c r="CS168" s="2" t="s">
        <v>677</v>
      </c>
      <c r="CU168" s="2" t="s">
        <v>682</v>
      </c>
      <c r="CW168" s="2" t="s">
        <v>684</v>
      </c>
      <c r="CY168" s="2" t="s">
        <v>685</v>
      </c>
      <c r="DG168" s="2" t="s">
        <v>261</v>
      </c>
      <c r="DH168" s="2" t="s">
        <v>673</v>
      </c>
      <c r="DI168" s="2" t="s">
        <v>1015</v>
      </c>
      <c r="DJ168" s="2" t="s">
        <v>298</v>
      </c>
      <c r="DK168" s="2" t="s">
        <v>508</v>
      </c>
      <c r="DL168" s="2" t="s">
        <v>348</v>
      </c>
      <c r="DM168" s="2" t="s">
        <v>586</v>
      </c>
      <c r="DN168" s="2" t="s">
        <v>262</v>
      </c>
      <c r="DO168" s="2" t="s">
        <v>527</v>
      </c>
      <c r="DR168" s="2" t="s">
        <v>7434</v>
      </c>
      <c r="DS168" s="2">
        <v>23739620</v>
      </c>
      <c r="DT168" s="2" t="s">
        <v>258</v>
      </c>
      <c r="DU168" s="2" t="s">
        <v>6258</v>
      </c>
      <c r="DW168" s="2" t="s">
        <v>7428</v>
      </c>
      <c r="DY168" s="2" t="str">
        <f t="shared" si="11"/>
        <v>Sana_KHLASS</v>
      </c>
      <c r="DZ168" s="2" t="str">
        <f>INDEX('Raw Data'!B:B,MATCH(Tunisia_ESPRIT!$DY168,'Raw Data'!$G:$G,0))</f>
        <v>ESB</v>
      </c>
      <c r="EA168" s="2" t="str">
        <f>INDEX('Raw Data'!H:H,MATCH(Tunisia_ESPRIT!$DY168,'Raw Data'!$G:$G,0))</f>
        <v>Female</v>
      </c>
      <c r="EB168" s="2" t="str">
        <f>INDEX('Raw Data'!Q:Q,MATCH(Tunisia_ESPRIT!$DY168,'Raw Data'!$G:$G,0))</f>
        <v>Master</v>
      </c>
      <c r="EC168" s="57">
        <f>INDEX('Raw Data'!T:T,MATCH(Tunisia_ESPRIT!$DY168,'Raw Data'!$G:$G,0))/10^3</f>
        <v>13.91</v>
      </c>
      <c r="ED168" s="57">
        <f t="shared" si="12"/>
        <v>1.0783608914450036</v>
      </c>
      <c r="EE168" s="57">
        <f>IFERROR(EC168/(AA168*Analysis!$F$286),"")</f>
        <v>0.92733333333333334</v>
      </c>
      <c r="EF168" s="59">
        <f t="shared" si="13"/>
        <v>0.5</v>
      </c>
      <c r="EG168" s="59" t="str">
        <f t="shared" si="10"/>
        <v>50-75%</v>
      </c>
      <c r="EH168" s="2" t="s">
        <v>258</v>
      </c>
      <c r="EK168"/>
    </row>
    <row r="169" spans="1:141" x14ac:dyDescent="0.3">
      <c r="A169" s="3">
        <v>44353.422453703701</v>
      </c>
      <c r="B169" s="3">
        <v>44380.690416666665</v>
      </c>
      <c r="C169" s="2" t="s">
        <v>94</v>
      </c>
      <c r="D169" s="2" t="s">
        <v>7435</v>
      </c>
      <c r="E169" s="2">
        <v>100</v>
      </c>
      <c r="F169" s="2">
        <v>2355952</v>
      </c>
      <c r="G169" s="2" t="b">
        <v>1</v>
      </c>
      <c r="H169" s="3">
        <v>44380.690439814818</v>
      </c>
      <c r="I169" s="2" t="s">
        <v>7436</v>
      </c>
      <c r="J169" s="2" t="s">
        <v>3230</v>
      </c>
      <c r="K169" s="2" t="s">
        <v>511</v>
      </c>
      <c r="L169" s="2" t="s">
        <v>5203</v>
      </c>
      <c r="N169" s="2">
        <v>34.473907470703097</v>
      </c>
      <c r="O169" s="2">
        <v>9.4613037109375</v>
      </c>
      <c r="P169" s="2" t="s">
        <v>239</v>
      </c>
      <c r="Q169" s="2" t="s">
        <v>250</v>
      </c>
      <c r="R169" s="2" t="s">
        <v>286</v>
      </c>
      <c r="T169" s="2" t="s">
        <v>7437</v>
      </c>
      <c r="U169" s="2" t="s">
        <v>7438</v>
      </c>
      <c r="V169" s="2" t="s">
        <v>476</v>
      </c>
      <c r="W169" s="2" t="s">
        <v>243</v>
      </c>
      <c r="X169" s="2" t="s">
        <v>1509</v>
      </c>
      <c r="Y169" s="2" t="s">
        <v>244</v>
      </c>
      <c r="Z169" s="2" t="s">
        <v>245</v>
      </c>
      <c r="AB169" s="2" t="s">
        <v>384</v>
      </c>
      <c r="AC169" s="2" t="s">
        <v>384</v>
      </c>
      <c r="AD169" s="2" t="s">
        <v>372</v>
      </c>
      <c r="AE169" s="2">
        <v>2021</v>
      </c>
      <c r="AF169" s="2" t="s">
        <v>316</v>
      </c>
      <c r="AH169" s="2">
        <v>5</v>
      </c>
      <c r="AI169" s="2">
        <v>1</v>
      </c>
      <c r="AJ169" s="2">
        <v>2</v>
      </c>
      <c r="AK169" s="2">
        <v>3</v>
      </c>
      <c r="AW169" s="2">
        <v>3</v>
      </c>
      <c r="AZ169" s="2">
        <v>2</v>
      </c>
      <c r="BF169" s="2">
        <v>1</v>
      </c>
      <c r="BL169" s="2">
        <v>1</v>
      </c>
      <c r="BO169" s="2">
        <v>1</v>
      </c>
      <c r="BU169" s="2">
        <v>1</v>
      </c>
      <c r="BY169" s="2" t="s">
        <v>293</v>
      </c>
      <c r="BZ169" s="2" t="s">
        <v>530</v>
      </c>
      <c r="CA169" s="2">
        <v>1</v>
      </c>
      <c r="CB169" s="2" t="s">
        <v>254</v>
      </c>
      <c r="CC169" s="2">
        <v>3</v>
      </c>
      <c r="CD169" s="2" t="s">
        <v>253</v>
      </c>
      <c r="CE169" s="2">
        <v>1</v>
      </c>
      <c r="CF169" s="2" t="s">
        <v>7439</v>
      </c>
      <c r="CI169" s="2" t="s">
        <v>7440</v>
      </c>
      <c r="CL169" s="2">
        <v>2</v>
      </c>
      <c r="CM169" s="2">
        <v>2</v>
      </c>
      <c r="CN169" s="2" t="s">
        <v>260</v>
      </c>
      <c r="CO169" s="2" t="s">
        <v>278</v>
      </c>
      <c r="CY169" s="2" t="s">
        <v>685</v>
      </c>
      <c r="DG169" s="2" t="s">
        <v>257</v>
      </c>
      <c r="DW169" s="2" t="s">
        <v>5203</v>
      </c>
      <c r="DY169" s="2" t="str">
        <f t="shared" si="11"/>
        <v>AYARI_Mohamed</v>
      </c>
      <c r="DZ169" s="2" t="str">
        <f>INDEX('Raw Data'!B:B,MATCH(Tunisia_ESPRIT!$DY169,'Raw Data'!$G:$G,0))</f>
        <v>ESPRIT Engineering</v>
      </c>
      <c r="EA169" s="2" t="str">
        <f>INDEX('Raw Data'!H:H,MATCH(Tunisia_ESPRIT!$DY169,'Raw Data'!$G:$G,0))</f>
        <v>Male</v>
      </c>
      <c r="EB169" s="2" t="str">
        <f>INDEX('Raw Data'!Q:Q,MATCH(Tunisia_ESPRIT!$DY169,'Raw Data'!$G:$G,0))</f>
        <v>ING</v>
      </c>
      <c r="EC169" s="57">
        <f>INDEX('Raw Data'!T:T,MATCH(Tunisia_ESPRIT!$DY169,'Raw Data'!$G:$G,0))/10^3</f>
        <v>30.5</v>
      </c>
      <c r="ED169" s="57">
        <f t="shared" si="12"/>
        <v>0</v>
      </c>
      <c r="EE169" s="57" t="str">
        <f>IFERROR(EC169/(AA169*Analysis!$F$286),"")</f>
        <v/>
      </c>
      <c r="EF169" s="59">
        <f t="shared" si="13"/>
        <v>1</v>
      </c>
      <c r="EG169" s="59" t="str">
        <f t="shared" si="10"/>
        <v>75-100%</v>
      </c>
      <c r="EH169" s="2" t="s">
        <v>258</v>
      </c>
      <c r="EK169"/>
    </row>
    <row r="170" spans="1:141" x14ac:dyDescent="0.3">
      <c r="A170" s="3">
        <v>44365.228356481479</v>
      </c>
      <c r="B170" s="3">
        <v>44382.213414351849</v>
      </c>
      <c r="C170" s="2" t="s">
        <v>94</v>
      </c>
      <c r="D170" s="2" t="s">
        <v>7441</v>
      </c>
      <c r="E170" s="2">
        <v>100</v>
      </c>
      <c r="F170" s="2">
        <v>1467509</v>
      </c>
      <c r="G170" s="2" t="b">
        <v>1</v>
      </c>
      <c r="H170" s="3">
        <v>44382.213437500002</v>
      </c>
      <c r="I170" s="2" t="s">
        <v>7442</v>
      </c>
      <c r="J170" s="2" t="s">
        <v>3401</v>
      </c>
      <c r="K170" s="2" t="s">
        <v>419</v>
      </c>
      <c r="L170" s="2" t="s">
        <v>4641</v>
      </c>
      <c r="N170" s="2">
        <v>34.473907470703097</v>
      </c>
      <c r="O170" s="2">
        <v>9.4613037109375</v>
      </c>
      <c r="P170" s="2" t="s">
        <v>239</v>
      </c>
      <c r="Q170" s="2" t="s">
        <v>240</v>
      </c>
      <c r="R170" s="2" t="s">
        <v>1435</v>
      </c>
      <c r="T170" s="2" t="s">
        <v>7443</v>
      </c>
      <c r="U170" s="2" t="s">
        <v>7444</v>
      </c>
      <c r="V170" s="2" t="s">
        <v>430</v>
      </c>
      <c r="W170" s="2" t="s">
        <v>243</v>
      </c>
      <c r="X170" s="2" t="s">
        <v>1509</v>
      </c>
      <c r="Y170" s="2" t="s">
        <v>344</v>
      </c>
      <c r="Z170" s="2" t="s">
        <v>245</v>
      </c>
      <c r="AA170" s="2" t="s">
        <v>1444</v>
      </c>
      <c r="AB170" s="2" t="s">
        <v>267</v>
      </c>
      <c r="AC170" s="2" t="s">
        <v>258</v>
      </c>
      <c r="AD170" s="2" t="s">
        <v>246</v>
      </c>
      <c r="AE170" s="2">
        <v>2021</v>
      </c>
      <c r="AF170" s="2" t="s">
        <v>316</v>
      </c>
      <c r="AH170" s="2">
        <v>1</v>
      </c>
      <c r="AV170" s="2">
        <v>3</v>
      </c>
      <c r="AZ170" s="2">
        <v>2</v>
      </c>
      <c r="BG170" s="2">
        <v>1</v>
      </c>
      <c r="BK170" s="2">
        <v>2</v>
      </c>
      <c r="BO170" s="2">
        <v>4</v>
      </c>
      <c r="BV170" s="2">
        <v>5</v>
      </c>
      <c r="BY170" s="2" t="s">
        <v>247</v>
      </c>
      <c r="CA170" s="2">
        <v>3</v>
      </c>
      <c r="CB170" s="2" t="s">
        <v>254</v>
      </c>
      <c r="CC170" s="2">
        <v>4</v>
      </c>
      <c r="CD170" s="2" t="s">
        <v>249</v>
      </c>
      <c r="CE170" s="2">
        <v>3</v>
      </c>
      <c r="CF170" s="2" t="s">
        <v>7445</v>
      </c>
      <c r="CI170" s="2" t="s">
        <v>7446</v>
      </c>
      <c r="CL170" s="2">
        <v>3</v>
      </c>
      <c r="CM170" s="2">
        <v>2</v>
      </c>
      <c r="CN170" s="2" t="s">
        <v>260</v>
      </c>
      <c r="CO170" s="2" t="s">
        <v>261</v>
      </c>
      <c r="CR170" s="2" t="s">
        <v>6242</v>
      </c>
      <c r="CW170" s="2" t="s">
        <v>684</v>
      </c>
      <c r="DB170" s="2" t="s">
        <v>6209</v>
      </c>
      <c r="DG170" s="2" t="s">
        <v>261</v>
      </c>
      <c r="DJ170" s="2" t="s">
        <v>298</v>
      </c>
      <c r="DK170" s="2" t="s">
        <v>508</v>
      </c>
      <c r="DR170" s="2" t="s">
        <v>7447</v>
      </c>
      <c r="DW170" s="2" t="s">
        <v>4641</v>
      </c>
      <c r="DY170" s="2" t="str">
        <f t="shared" si="11"/>
        <v>DRIDI_Mohamed Ali</v>
      </c>
      <c r="DZ170" s="2" t="str">
        <f>INDEX('Raw Data'!B:B,MATCH(Tunisia_ESPRIT!$DY170,'Raw Data'!$G:$G,0))</f>
        <v>ESPRIT Engineering</v>
      </c>
      <c r="EA170" s="2" t="str">
        <f>INDEX('Raw Data'!H:H,MATCH(Tunisia_ESPRIT!$DY170,'Raw Data'!$G:$G,0))</f>
        <v>Male</v>
      </c>
      <c r="EB170" s="2" t="str">
        <f>INDEX('Raw Data'!Q:Q,MATCH(Tunisia_ESPRIT!$DY170,'Raw Data'!$G:$G,0))</f>
        <v>ING</v>
      </c>
      <c r="EC170" s="57">
        <f>INDEX('Raw Data'!T:T,MATCH(Tunisia_ESPRIT!$DY170,'Raw Data'!$G:$G,0))/10^3</f>
        <v>30.5</v>
      </c>
      <c r="ED170" s="57" t="str">
        <f t="shared" si="12"/>
        <v/>
      </c>
      <c r="EE170" s="57" t="str">
        <f>IFERROR(EC170/(AA170*Analysis!$F$286),"")</f>
        <v/>
      </c>
      <c r="EF170" s="59">
        <f t="shared" si="13"/>
        <v>0.66666666666666663</v>
      </c>
      <c r="EG170" s="59" t="str">
        <f t="shared" si="10"/>
        <v>50-75%</v>
      </c>
      <c r="EH170" s="2" t="s">
        <v>258</v>
      </c>
      <c r="EK170"/>
    </row>
    <row r="171" spans="1:141" x14ac:dyDescent="0.3">
      <c r="A171" s="3">
        <v>44382.210613425923</v>
      </c>
      <c r="B171" s="3">
        <v>44382.219606481478</v>
      </c>
      <c r="C171" s="2" t="s">
        <v>94</v>
      </c>
      <c r="D171" s="2" t="s">
        <v>7448</v>
      </c>
      <c r="E171" s="2">
        <v>100</v>
      </c>
      <c r="F171" s="2">
        <v>777</v>
      </c>
      <c r="G171" s="2" t="b">
        <v>1</v>
      </c>
      <c r="H171" s="3">
        <v>44382.219618055555</v>
      </c>
      <c r="I171" s="2" t="s">
        <v>7449</v>
      </c>
      <c r="J171" s="2" t="s">
        <v>3353</v>
      </c>
      <c r="K171" s="2" t="s">
        <v>3352</v>
      </c>
      <c r="L171" s="2" t="s">
        <v>4598</v>
      </c>
      <c r="N171" s="2">
        <v>43.662704467773402</v>
      </c>
      <c r="O171" s="2">
        <v>7.1544952392578098</v>
      </c>
      <c r="P171" s="2" t="s">
        <v>239</v>
      </c>
      <c r="Q171" s="2" t="s">
        <v>240</v>
      </c>
      <c r="R171" s="2" t="s">
        <v>395</v>
      </c>
      <c r="AH171" s="2">
        <v>1</v>
      </c>
      <c r="AU171" s="2">
        <v>3</v>
      </c>
      <c r="BA171" s="2">
        <v>2</v>
      </c>
      <c r="BG171" s="2">
        <v>1</v>
      </c>
      <c r="BJ171" s="2">
        <v>7</v>
      </c>
      <c r="BP171" s="2">
        <v>6</v>
      </c>
      <c r="BV171" s="2">
        <v>5</v>
      </c>
      <c r="BY171" s="2" t="s">
        <v>270</v>
      </c>
      <c r="CA171" s="2">
        <v>6</v>
      </c>
      <c r="CB171" s="2" t="s">
        <v>248</v>
      </c>
      <c r="CC171" s="2">
        <v>8</v>
      </c>
      <c r="CD171" s="2" t="s">
        <v>279</v>
      </c>
      <c r="CE171" s="2">
        <v>7</v>
      </c>
      <c r="CF171" s="2" t="s">
        <v>7450</v>
      </c>
      <c r="CG171" s="2" t="s">
        <v>7451</v>
      </c>
      <c r="CH171" s="2" t="s">
        <v>7452</v>
      </c>
      <c r="CI171" s="2" t="s">
        <v>7453</v>
      </c>
      <c r="CJ171" s="2" t="s">
        <v>7454</v>
      </c>
      <c r="CK171" s="2" t="s">
        <v>7455</v>
      </c>
      <c r="CL171" s="2">
        <v>3</v>
      </c>
      <c r="CM171" s="2">
        <v>3</v>
      </c>
      <c r="CN171" s="2" t="s">
        <v>260</v>
      </c>
      <c r="CQ171" s="2" t="s">
        <v>6241</v>
      </c>
      <c r="DG171" s="2" t="s">
        <v>261</v>
      </c>
      <c r="DI171" s="2" t="s">
        <v>1015</v>
      </c>
      <c r="DJ171" s="2" t="s">
        <v>298</v>
      </c>
      <c r="DM171" s="2" t="s">
        <v>586</v>
      </c>
      <c r="DO171" s="2" t="s">
        <v>527</v>
      </c>
      <c r="DR171" s="2" t="s">
        <v>7456</v>
      </c>
      <c r="DW171" s="2" t="s">
        <v>4598</v>
      </c>
      <c r="DY171" s="2" t="str">
        <f t="shared" si="11"/>
        <v>COULIBALY_Brehima</v>
      </c>
      <c r="DZ171" s="2" t="str">
        <f>INDEX('Raw Data'!B:B,MATCH(Tunisia_ESPRIT!$DY171,'Raw Data'!$G:$G,0))</f>
        <v>ESPRIT Engineering</v>
      </c>
      <c r="EA171" s="2" t="str">
        <f>INDEX('Raw Data'!H:H,MATCH(Tunisia_ESPRIT!$DY171,'Raw Data'!$G:$G,0))</f>
        <v>Male</v>
      </c>
      <c r="EB171" s="2" t="str">
        <f>INDEX('Raw Data'!Q:Q,MATCH(Tunisia_ESPRIT!$DY171,'Raw Data'!$G:$G,0))</f>
        <v>ING</v>
      </c>
      <c r="EC171" s="57">
        <f>INDEX('Raw Data'!T:T,MATCH(Tunisia_ESPRIT!$DY171,'Raw Data'!$G:$G,0))/10^3</f>
        <v>30.5</v>
      </c>
      <c r="ED171" s="57">
        <f t="shared" si="12"/>
        <v>0</v>
      </c>
      <c r="EE171" s="57" t="str">
        <f>IFERROR(EC171/(AA171*Analysis!$F$286),"")</f>
        <v/>
      </c>
      <c r="EF171" s="59">
        <f t="shared" si="13"/>
        <v>1</v>
      </c>
      <c r="EG171" s="59" t="str">
        <f t="shared" si="10"/>
        <v>75-100%</v>
      </c>
      <c r="EH171" s="2" t="s">
        <v>258</v>
      </c>
      <c r="EK171"/>
    </row>
    <row r="172" spans="1:141" x14ac:dyDescent="0.3">
      <c r="A172" s="3">
        <v>44382.220856481479</v>
      </c>
      <c r="B172" s="3">
        <v>44382.228263888886</v>
      </c>
      <c r="C172" s="2" t="s">
        <v>94</v>
      </c>
      <c r="D172" s="2" t="s">
        <v>7457</v>
      </c>
      <c r="E172" s="2">
        <v>100</v>
      </c>
      <c r="F172" s="2">
        <v>639</v>
      </c>
      <c r="G172" s="2" t="b">
        <v>1</v>
      </c>
      <c r="H172" s="3">
        <v>44382.228263888886</v>
      </c>
      <c r="I172" s="2" t="s">
        <v>7458</v>
      </c>
      <c r="J172" s="2" t="s">
        <v>3646</v>
      </c>
      <c r="K172" s="2" t="s">
        <v>614</v>
      </c>
      <c r="L172" s="2" t="s">
        <v>5026</v>
      </c>
      <c r="N172" s="2">
        <v>36.804901123046797</v>
      </c>
      <c r="O172" s="2">
        <v>10.1777954101562</v>
      </c>
      <c r="P172" s="2" t="s">
        <v>239</v>
      </c>
      <c r="Q172" s="2" t="s">
        <v>240</v>
      </c>
      <c r="R172" s="2" t="s">
        <v>286</v>
      </c>
      <c r="T172" s="2" t="s">
        <v>7459</v>
      </c>
      <c r="U172" s="2" t="s">
        <v>7460</v>
      </c>
      <c r="V172" s="135">
        <v>18537</v>
      </c>
      <c r="W172" s="2" t="s">
        <v>243</v>
      </c>
      <c r="X172" s="2" t="s">
        <v>1509</v>
      </c>
      <c r="Y172" s="2" t="s">
        <v>521</v>
      </c>
      <c r="Z172" s="2" t="s">
        <v>245</v>
      </c>
      <c r="AA172" s="2">
        <v>61</v>
      </c>
      <c r="AB172" s="2" t="s">
        <v>267</v>
      </c>
      <c r="AC172" s="2" t="s">
        <v>258</v>
      </c>
      <c r="AD172" s="2" t="s">
        <v>372</v>
      </c>
      <c r="AE172" s="2">
        <v>2020</v>
      </c>
      <c r="AF172" s="2" t="s">
        <v>366</v>
      </c>
      <c r="AH172" s="2" t="s">
        <v>284</v>
      </c>
      <c r="AK172" s="2">
        <v>3</v>
      </c>
      <c r="AL172" s="2">
        <v>2</v>
      </c>
      <c r="AM172" s="2">
        <v>1</v>
      </c>
      <c r="AU172" s="2">
        <v>1</v>
      </c>
      <c r="BE172" s="2">
        <v>2</v>
      </c>
      <c r="BG172" s="2">
        <v>3</v>
      </c>
      <c r="BJ172" s="2">
        <v>7</v>
      </c>
      <c r="BT172" s="2">
        <v>2</v>
      </c>
      <c r="BV172" s="2">
        <v>3</v>
      </c>
      <c r="BY172" s="2" t="s">
        <v>247</v>
      </c>
      <c r="CA172" s="2">
        <v>6</v>
      </c>
      <c r="CB172" s="2" t="s">
        <v>252</v>
      </c>
      <c r="CC172" s="2">
        <v>9</v>
      </c>
      <c r="CD172" s="2" t="s">
        <v>296</v>
      </c>
      <c r="CE172" s="2">
        <v>5</v>
      </c>
      <c r="CF172" s="2" t="s">
        <v>7461</v>
      </c>
      <c r="CG172" s="2" t="s">
        <v>7462</v>
      </c>
      <c r="CH172" s="2" t="s">
        <v>7463</v>
      </c>
      <c r="CI172" s="2" t="s">
        <v>7464</v>
      </c>
      <c r="CJ172" s="2" t="s">
        <v>7465</v>
      </c>
      <c r="CK172" s="2" t="s">
        <v>7466</v>
      </c>
      <c r="CL172" s="2">
        <v>2</v>
      </c>
      <c r="CM172" s="2">
        <v>1</v>
      </c>
      <c r="CN172" s="2" t="s">
        <v>281</v>
      </c>
      <c r="CO172" s="2" t="s">
        <v>261</v>
      </c>
      <c r="CP172" s="2" t="s">
        <v>681</v>
      </c>
      <c r="DG172" s="2" t="s">
        <v>261</v>
      </c>
      <c r="DW172" s="2" t="s">
        <v>5026</v>
      </c>
      <c r="DY172" s="2" t="str">
        <f t="shared" si="11"/>
        <v>AZIZI_Sana</v>
      </c>
      <c r="DZ172" s="2" t="str">
        <f>INDEX('Raw Data'!B:B,MATCH(Tunisia_ESPRIT!$DY172,'Raw Data'!$G:$G,0))</f>
        <v>ESPRIT Engineering</v>
      </c>
      <c r="EA172" s="2" t="str">
        <f>INDEX('Raw Data'!H:H,MATCH(Tunisia_ESPRIT!$DY172,'Raw Data'!$G:$G,0))</f>
        <v>Female</v>
      </c>
      <c r="EB172" s="2" t="str">
        <f>INDEX('Raw Data'!Q:Q,MATCH(Tunisia_ESPRIT!$DY172,'Raw Data'!$G:$G,0))</f>
        <v>ING</v>
      </c>
      <c r="EC172" s="57">
        <f>INDEX('Raw Data'!T:T,MATCH(Tunisia_ESPRIT!$DY172,'Raw Data'!$G:$G,0))/10^3</f>
        <v>30.5</v>
      </c>
      <c r="ED172" s="57">
        <f t="shared" si="12"/>
        <v>2</v>
      </c>
      <c r="EE172" s="58">
        <f>IFERROR(EC172/(AA172*0.2),"")</f>
        <v>2.5</v>
      </c>
      <c r="EF172" s="59">
        <f t="shared" si="13"/>
        <v>0.5</v>
      </c>
      <c r="EG172" s="59" t="str">
        <f t="shared" si="10"/>
        <v>50-75%</v>
      </c>
      <c r="EH172" s="2" t="s">
        <v>258</v>
      </c>
      <c r="EK172"/>
    </row>
    <row r="173" spans="1:141" x14ac:dyDescent="0.3">
      <c r="A173" s="3">
        <v>44351.516608796293</v>
      </c>
      <c r="B173" s="3">
        <v>44382.272534722222</v>
      </c>
      <c r="C173" s="2" t="s">
        <v>94</v>
      </c>
      <c r="D173" s="2" t="s">
        <v>7467</v>
      </c>
      <c r="E173" s="2">
        <v>100</v>
      </c>
      <c r="F173" s="2">
        <v>2657312</v>
      </c>
      <c r="G173" s="2" t="b">
        <v>1</v>
      </c>
      <c r="H173" s="3">
        <v>44382.272557870368</v>
      </c>
      <c r="I173" s="2" t="s">
        <v>7468</v>
      </c>
      <c r="J173" s="2" t="s">
        <v>3937</v>
      </c>
      <c r="K173" s="2" t="s">
        <v>442</v>
      </c>
      <c r="L173" s="2" t="s">
        <v>5638</v>
      </c>
      <c r="N173" s="2">
        <v>34.473907470703097</v>
      </c>
      <c r="O173" s="2">
        <v>9.4613037109375</v>
      </c>
      <c r="P173" s="2" t="s">
        <v>239</v>
      </c>
      <c r="Q173" s="2" t="s">
        <v>240</v>
      </c>
      <c r="R173" s="2" t="s">
        <v>251</v>
      </c>
      <c r="BA173" s="2">
        <v>3</v>
      </c>
      <c r="BD173" s="2">
        <v>2</v>
      </c>
      <c r="BG173" s="2">
        <v>1</v>
      </c>
      <c r="BP173" s="2">
        <v>5</v>
      </c>
      <c r="BS173" s="2">
        <v>5</v>
      </c>
      <c r="BV173" s="2">
        <v>6</v>
      </c>
      <c r="CA173" s="2">
        <v>5</v>
      </c>
      <c r="CB173" s="2" t="s">
        <v>254</v>
      </c>
      <c r="CC173" s="2">
        <v>6</v>
      </c>
      <c r="CD173" s="2" t="s">
        <v>249</v>
      </c>
      <c r="CE173" s="2">
        <v>5</v>
      </c>
      <c r="CF173" s="2" t="s">
        <v>7469</v>
      </c>
      <c r="CG173" s="2" t="s">
        <v>7470</v>
      </c>
      <c r="CH173" s="2" t="s">
        <v>7471</v>
      </c>
      <c r="CI173" s="2" t="s">
        <v>7472</v>
      </c>
      <c r="CJ173" s="2" t="s">
        <v>7473</v>
      </c>
      <c r="CL173" s="2">
        <v>2</v>
      </c>
      <c r="CM173" s="2">
        <v>2</v>
      </c>
      <c r="CN173" s="2" t="s">
        <v>256</v>
      </c>
      <c r="CU173" s="2" t="s">
        <v>682</v>
      </c>
      <c r="DG173" s="2" t="s">
        <v>257</v>
      </c>
      <c r="DW173" s="2" t="s">
        <v>5638</v>
      </c>
      <c r="DY173" s="2" t="str">
        <f t="shared" si="11"/>
        <v>HICHRI_Ibrahim</v>
      </c>
      <c r="DZ173" s="2" t="str">
        <f>INDEX('Raw Data'!B:B,MATCH(Tunisia_ESPRIT!$DY173,'Raw Data'!$G:$G,0))</f>
        <v>ESPRIT Engineering</v>
      </c>
      <c r="EA173" s="2" t="str">
        <f>INDEX('Raw Data'!H:H,MATCH(Tunisia_ESPRIT!$DY173,'Raw Data'!$G:$G,0))</f>
        <v>Male</v>
      </c>
      <c r="EB173" s="2" t="str">
        <f>INDEX('Raw Data'!Q:Q,MATCH(Tunisia_ESPRIT!$DY173,'Raw Data'!$G:$G,0))</f>
        <v>ING</v>
      </c>
      <c r="EC173" s="57">
        <f>INDEX('Raw Data'!T:T,MATCH(Tunisia_ESPRIT!$DY173,'Raw Data'!$G:$G,0))/10^3</f>
        <v>30.5</v>
      </c>
      <c r="ED173" s="57">
        <f t="shared" si="12"/>
        <v>0</v>
      </c>
      <c r="EE173" s="58" t="str">
        <f>IFERROR(EC173/(AA173*0.2),"")</f>
        <v/>
      </c>
      <c r="EF173" s="59">
        <f t="shared" si="13"/>
        <v>1</v>
      </c>
      <c r="EG173" s="59" t="str">
        <f t="shared" si="10"/>
        <v>75-100%</v>
      </c>
      <c r="EH173" s="2" t="s">
        <v>258</v>
      </c>
      <c r="EK173"/>
    </row>
    <row r="174" spans="1:141" x14ac:dyDescent="0.3">
      <c r="A174" s="3">
        <v>44382.525023148148</v>
      </c>
      <c r="B174" s="3">
        <v>44382.529120370367</v>
      </c>
      <c r="C174" s="2" t="s">
        <v>94</v>
      </c>
      <c r="D174" s="2" t="s">
        <v>7474</v>
      </c>
      <c r="E174" s="2">
        <v>100</v>
      </c>
      <c r="F174" s="2">
        <v>353</v>
      </c>
      <c r="G174" s="2" t="b">
        <v>1</v>
      </c>
      <c r="H174" s="3">
        <v>44382.529131944444</v>
      </c>
      <c r="I174" s="2" t="s">
        <v>7475</v>
      </c>
      <c r="J174" s="2" t="s">
        <v>3659</v>
      </c>
      <c r="K174" s="2" t="s">
        <v>851</v>
      </c>
      <c r="L174" s="2" t="s">
        <v>5573</v>
      </c>
      <c r="N174" s="2">
        <v>36.4508056640625</v>
      </c>
      <c r="O174" s="2">
        <v>10.7411041259765</v>
      </c>
      <c r="P174" s="2" t="s">
        <v>239</v>
      </c>
      <c r="Q174" s="2" t="s">
        <v>240</v>
      </c>
      <c r="R174" s="2" t="s">
        <v>368</v>
      </c>
      <c r="AU174" s="2">
        <v>2</v>
      </c>
      <c r="AV174" s="2">
        <v>1</v>
      </c>
      <c r="BE174" s="2">
        <v>3</v>
      </c>
      <c r="BJ174" s="2">
        <v>5</v>
      </c>
      <c r="BK174" s="2">
        <v>2</v>
      </c>
      <c r="BT174" s="2">
        <v>6</v>
      </c>
      <c r="CA174" s="2">
        <v>4</v>
      </c>
      <c r="CB174" s="2" t="s">
        <v>254</v>
      </c>
      <c r="CC174" s="2">
        <v>6</v>
      </c>
      <c r="CD174" s="2" t="s">
        <v>249</v>
      </c>
      <c r="CE174" s="2">
        <v>3</v>
      </c>
      <c r="CF174" s="2" t="s">
        <v>7476</v>
      </c>
      <c r="CI174" s="2" t="s">
        <v>7477</v>
      </c>
      <c r="CL174" s="2">
        <v>3</v>
      </c>
      <c r="CM174" s="2">
        <v>2</v>
      </c>
      <c r="CN174" s="2" t="s">
        <v>256</v>
      </c>
      <c r="CP174" s="2" t="s">
        <v>681</v>
      </c>
      <c r="CQ174" s="2" t="s">
        <v>6241</v>
      </c>
      <c r="CR174" s="2" t="s">
        <v>6242</v>
      </c>
      <c r="CU174" s="2" t="s">
        <v>682</v>
      </c>
      <c r="CY174" s="2" t="s">
        <v>685</v>
      </c>
      <c r="CZ174" s="2" t="s">
        <v>6217</v>
      </c>
      <c r="DC174" s="2" t="s">
        <v>508</v>
      </c>
      <c r="DD174" s="2" t="s">
        <v>6229</v>
      </c>
      <c r="DG174" s="2" t="s">
        <v>261</v>
      </c>
      <c r="DJ174" s="2" t="s">
        <v>298</v>
      </c>
      <c r="DK174" s="2" t="s">
        <v>508</v>
      </c>
      <c r="DL174" s="2" t="s">
        <v>348</v>
      </c>
      <c r="DM174" s="2" t="s">
        <v>586</v>
      </c>
      <c r="DW174" s="2" t="s">
        <v>5573</v>
      </c>
      <c r="DY174" s="2" t="str">
        <f t="shared" si="11"/>
        <v>HMIDI_Anouar</v>
      </c>
      <c r="DZ174" s="2" t="str">
        <f>INDEX('Raw Data'!B:B,MATCH(Tunisia_ESPRIT!$DY174,'Raw Data'!$G:$G,0))</f>
        <v>ESPRIT Engineering</v>
      </c>
      <c r="EA174" s="2" t="str">
        <f>INDEX('Raw Data'!H:H,MATCH(Tunisia_ESPRIT!$DY174,'Raw Data'!$G:$G,0))</f>
        <v>Male</v>
      </c>
      <c r="EB174" s="2" t="str">
        <f>INDEX('Raw Data'!Q:Q,MATCH(Tunisia_ESPRIT!$DY174,'Raw Data'!$G:$G,0))</f>
        <v>ING</v>
      </c>
      <c r="EC174" s="57">
        <f>INDEX('Raw Data'!T:T,MATCH(Tunisia_ESPRIT!$DY174,'Raw Data'!$G:$G,0))/10^3</f>
        <v>30.5</v>
      </c>
      <c r="ED174" s="57">
        <f t="shared" si="12"/>
        <v>0</v>
      </c>
      <c r="EE174" s="57" t="str">
        <f>IFERROR(EC174/(AA174*Analysis!$F$286),"")</f>
        <v/>
      </c>
      <c r="EF174" s="59">
        <f t="shared" si="13"/>
        <v>0.66666666666666663</v>
      </c>
      <c r="EG174" s="59" t="str">
        <f t="shared" si="10"/>
        <v>50-75%</v>
      </c>
      <c r="EH174" s="2" t="s">
        <v>258</v>
      </c>
      <c r="EK174"/>
    </row>
    <row r="175" spans="1:141" x14ac:dyDescent="0.3">
      <c r="A175" s="3">
        <v>44351.793009259258</v>
      </c>
      <c r="B175" s="3">
        <v>44386.226793981485</v>
      </c>
      <c r="C175" s="2" t="s">
        <v>94</v>
      </c>
      <c r="D175" s="2" t="s">
        <v>7478</v>
      </c>
      <c r="E175" s="2">
        <v>100</v>
      </c>
      <c r="F175" s="2">
        <v>2975079</v>
      </c>
      <c r="G175" s="2" t="b">
        <v>1</v>
      </c>
      <c r="H175" s="3">
        <v>44386.226805555554</v>
      </c>
      <c r="I175" s="2" t="s">
        <v>7479</v>
      </c>
      <c r="J175" s="2" t="s">
        <v>3366</v>
      </c>
      <c r="K175" s="2" t="s">
        <v>1352</v>
      </c>
      <c r="L175" s="2" t="s">
        <v>4967</v>
      </c>
      <c r="N175" s="2">
        <v>48.832305908203097</v>
      </c>
      <c r="O175" s="2">
        <v>2.4075012207031201</v>
      </c>
      <c r="P175" s="2" t="s">
        <v>239</v>
      </c>
      <c r="Q175" s="2" t="s">
        <v>240</v>
      </c>
      <c r="R175" s="2" t="s">
        <v>286</v>
      </c>
      <c r="T175" s="2" t="s">
        <v>7480</v>
      </c>
      <c r="U175" s="2" t="s">
        <v>7481</v>
      </c>
      <c r="V175" s="2" t="s">
        <v>336</v>
      </c>
      <c r="W175" s="2" t="s">
        <v>555</v>
      </c>
      <c r="X175" s="2" t="s">
        <v>590</v>
      </c>
      <c r="Y175" s="2" t="s">
        <v>266</v>
      </c>
      <c r="Z175" s="2" t="s">
        <v>245</v>
      </c>
      <c r="AA175" s="2">
        <v>85</v>
      </c>
      <c r="AB175" s="2" t="s">
        <v>384</v>
      </c>
      <c r="AC175" s="2" t="s">
        <v>384</v>
      </c>
      <c r="AD175" s="2" t="s">
        <v>418</v>
      </c>
      <c r="AE175" s="2">
        <v>2020</v>
      </c>
      <c r="AF175" s="2" t="s">
        <v>366</v>
      </c>
      <c r="AH175" s="2">
        <v>0</v>
      </c>
      <c r="AV175" s="2">
        <v>2</v>
      </c>
      <c r="BD175" s="2">
        <v>1</v>
      </c>
      <c r="BG175" s="2">
        <v>3</v>
      </c>
      <c r="BK175" s="2">
        <v>2</v>
      </c>
      <c r="BS175" s="2">
        <v>6</v>
      </c>
      <c r="BV175" s="2">
        <v>4</v>
      </c>
      <c r="BY175" s="2" t="s">
        <v>247</v>
      </c>
      <c r="CA175" s="2">
        <v>5</v>
      </c>
      <c r="CB175" s="2" t="s">
        <v>252</v>
      </c>
      <c r="CC175" s="2">
        <v>10</v>
      </c>
      <c r="CD175" s="2" t="s">
        <v>253</v>
      </c>
      <c r="CE175" s="2">
        <v>4</v>
      </c>
      <c r="CF175" s="2" t="s">
        <v>7482</v>
      </c>
      <c r="CG175" s="2" t="s">
        <v>7483</v>
      </c>
      <c r="CH175" s="2" t="s">
        <v>7484</v>
      </c>
      <c r="CI175" s="2" t="s">
        <v>7485</v>
      </c>
      <c r="CJ175" s="2" t="s">
        <v>7486</v>
      </c>
      <c r="CL175" s="2">
        <v>5</v>
      </c>
      <c r="CM175" s="2">
        <v>4</v>
      </c>
      <c r="CN175" s="2" t="s">
        <v>256</v>
      </c>
      <c r="CO175" s="2" t="s">
        <v>278</v>
      </c>
      <c r="CQ175" s="2" t="s">
        <v>6241</v>
      </c>
      <c r="DG175" s="2" t="s">
        <v>257</v>
      </c>
      <c r="DW175" s="2" t="s">
        <v>4967</v>
      </c>
      <c r="DY175" s="2" t="str">
        <f t="shared" si="11"/>
        <v>BOUDALI_Anis</v>
      </c>
      <c r="DZ175" s="2" t="str">
        <f>INDEX('Raw Data'!B:B,MATCH(Tunisia_ESPRIT!$DY175,'Raw Data'!$G:$G,0))</f>
        <v>ESPRIT Engineering</v>
      </c>
      <c r="EA175" s="2" t="str">
        <f>INDEX('Raw Data'!H:H,MATCH(Tunisia_ESPRIT!$DY175,'Raw Data'!$G:$G,0))</f>
        <v>Male</v>
      </c>
      <c r="EB175" s="2" t="str">
        <f>INDEX('Raw Data'!Q:Q,MATCH(Tunisia_ESPRIT!$DY175,'Raw Data'!$G:$G,0))</f>
        <v>ING</v>
      </c>
      <c r="EC175" s="57">
        <f>INDEX('Raw Data'!T:T,MATCH(Tunisia_ESPRIT!$DY175,'Raw Data'!$G:$G,0))/10^3</f>
        <v>30.5</v>
      </c>
      <c r="ED175" s="57">
        <f t="shared" si="12"/>
        <v>2.7868852459016393</v>
      </c>
      <c r="EE175" s="58">
        <f>IFERROR(EC175/(AA175*0.2),"")</f>
        <v>1.7941176470588236</v>
      </c>
      <c r="EF175" s="59">
        <f t="shared" si="13"/>
        <v>0.8</v>
      </c>
      <c r="EG175" s="59" t="str">
        <f t="shared" si="10"/>
        <v>75-100%</v>
      </c>
      <c r="EH175" s="2" t="s">
        <v>258</v>
      </c>
      <c r="EK175"/>
    </row>
    <row r="176" spans="1:141" x14ac:dyDescent="0.3">
      <c r="A176" s="3">
        <v>44386.226053240738</v>
      </c>
      <c r="B176" s="3">
        <v>44386.234768518516</v>
      </c>
      <c r="C176" s="2" t="s">
        <v>94</v>
      </c>
      <c r="D176" s="2" t="s">
        <v>7487</v>
      </c>
      <c r="E176" s="2">
        <v>100</v>
      </c>
      <c r="F176" s="2">
        <v>752</v>
      </c>
      <c r="G176" s="2" t="b">
        <v>1</v>
      </c>
      <c r="H176" s="3">
        <v>44386.234791666669</v>
      </c>
      <c r="I176" s="2" t="s">
        <v>7488</v>
      </c>
      <c r="J176" s="2" t="s">
        <v>3223</v>
      </c>
      <c r="K176" s="2" t="s">
        <v>302</v>
      </c>
      <c r="L176" s="2" t="s">
        <v>5193</v>
      </c>
      <c r="N176" s="2">
        <v>36.752304077148402</v>
      </c>
      <c r="O176" s="2">
        <v>10.2572021484375</v>
      </c>
      <c r="P176" s="2" t="s">
        <v>239</v>
      </c>
      <c r="Q176" s="2" t="s">
        <v>240</v>
      </c>
      <c r="R176" s="2" t="s">
        <v>286</v>
      </c>
      <c r="T176" s="2" t="s">
        <v>7489</v>
      </c>
      <c r="U176" s="2" t="s">
        <v>7490</v>
      </c>
      <c r="V176" s="2" t="s">
        <v>430</v>
      </c>
      <c r="W176" s="2" t="s">
        <v>243</v>
      </c>
      <c r="X176" s="2" t="s">
        <v>749</v>
      </c>
      <c r="Y176" s="2" t="s">
        <v>521</v>
      </c>
      <c r="Z176" s="2" t="s">
        <v>245</v>
      </c>
      <c r="AA176" s="2">
        <v>15</v>
      </c>
      <c r="AB176" s="2" t="s">
        <v>267</v>
      </c>
      <c r="AC176" s="2" t="s">
        <v>283</v>
      </c>
      <c r="AD176" s="2" t="s">
        <v>246</v>
      </c>
      <c r="AE176" s="2">
        <v>2021</v>
      </c>
      <c r="AF176" s="2" t="s">
        <v>1433</v>
      </c>
      <c r="AH176" s="2">
        <v>3</v>
      </c>
      <c r="AI176" s="2">
        <v>1</v>
      </c>
      <c r="AK176" s="2">
        <v>2</v>
      </c>
      <c r="AR176" s="2">
        <v>3</v>
      </c>
      <c r="AU176" s="2">
        <v>1</v>
      </c>
      <c r="AZ176" s="2">
        <v>2</v>
      </c>
      <c r="BH176" s="2">
        <v>3</v>
      </c>
      <c r="BI176" s="2" t="s">
        <v>7491</v>
      </c>
      <c r="BJ176" s="2">
        <v>5</v>
      </c>
      <c r="BO176" s="2">
        <v>5</v>
      </c>
      <c r="BW176" s="2">
        <v>1</v>
      </c>
      <c r="BX176" s="2" t="s">
        <v>7492</v>
      </c>
      <c r="BY176" s="2" t="s">
        <v>247</v>
      </c>
      <c r="CA176" s="2">
        <v>2</v>
      </c>
      <c r="CB176" s="2" t="s">
        <v>254</v>
      </c>
      <c r="CC176" s="2">
        <v>5</v>
      </c>
      <c r="CD176" s="2" t="s">
        <v>253</v>
      </c>
      <c r="CE176" s="2">
        <v>5</v>
      </c>
      <c r="CF176" s="2" t="s">
        <v>7493</v>
      </c>
      <c r="CG176" s="2" t="s">
        <v>552</v>
      </c>
      <c r="CH176" s="2" t="s">
        <v>7494</v>
      </c>
      <c r="CI176" s="2" t="s">
        <v>6688</v>
      </c>
      <c r="CJ176" s="2" t="s">
        <v>7495</v>
      </c>
      <c r="CK176" s="2" t="s">
        <v>7496</v>
      </c>
      <c r="CL176" s="2">
        <v>5</v>
      </c>
      <c r="CM176" s="2">
        <v>4</v>
      </c>
      <c r="CN176" s="2" t="s">
        <v>281</v>
      </c>
      <c r="CO176" s="2" t="s">
        <v>278</v>
      </c>
      <c r="CP176" s="2" t="s">
        <v>681</v>
      </c>
      <c r="CQ176" s="2" t="s">
        <v>6241</v>
      </c>
      <c r="CR176" s="2" t="s">
        <v>6242</v>
      </c>
      <c r="CU176" s="2" t="s">
        <v>682</v>
      </c>
      <c r="CV176" s="2" t="s">
        <v>683</v>
      </c>
      <c r="CW176" s="2" t="s">
        <v>684</v>
      </c>
      <c r="CY176" s="2" t="s">
        <v>685</v>
      </c>
      <c r="CZ176" s="2" t="s">
        <v>6217</v>
      </c>
      <c r="DC176" s="2" t="s">
        <v>508</v>
      </c>
      <c r="DD176" s="2" t="s">
        <v>6229</v>
      </c>
      <c r="DG176" s="2" t="s">
        <v>257</v>
      </c>
      <c r="DV176" s="2" t="s">
        <v>7497</v>
      </c>
      <c r="DW176" s="2" t="s">
        <v>5193</v>
      </c>
      <c r="DY176" s="2" t="str">
        <f t="shared" si="11"/>
        <v>CHERIF_Dhouha</v>
      </c>
      <c r="DZ176" s="2" t="str">
        <f>INDEX('Raw Data'!B:B,MATCH(Tunisia_ESPRIT!$DY176,'Raw Data'!$G:$G,0))</f>
        <v>ESPRIT Engineering</v>
      </c>
      <c r="EA176" s="2" t="str">
        <f>INDEX('Raw Data'!H:H,MATCH(Tunisia_ESPRIT!$DY176,'Raw Data'!$G:$G,0))</f>
        <v>Female</v>
      </c>
      <c r="EB176" s="2" t="str">
        <f>INDEX('Raw Data'!Q:Q,MATCH(Tunisia_ESPRIT!$DY176,'Raw Data'!$G:$G,0))</f>
        <v>ING</v>
      </c>
      <c r="EC176" s="57">
        <f>INDEX('Raw Data'!T:T,MATCH(Tunisia_ESPRIT!$DY176,'Raw Data'!$G:$G,0))/10^3</f>
        <v>30.5</v>
      </c>
      <c r="ED176" s="57">
        <f t="shared" si="12"/>
        <v>0.49180327868852458</v>
      </c>
      <c r="EE176" s="58">
        <f>IFERROR(EC176/(AA176*0.2),"")</f>
        <v>10.166666666666666</v>
      </c>
      <c r="EF176" s="59">
        <f t="shared" si="13"/>
        <v>0.8</v>
      </c>
      <c r="EG176" s="59" t="str">
        <f t="shared" si="10"/>
        <v>75-100%</v>
      </c>
      <c r="EH176" s="2" t="s">
        <v>258</v>
      </c>
      <c r="EK176"/>
    </row>
    <row r="177" spans="1:141" x14ac:dyDescent="0.3">
      <c r="A177" s="3">
        <v>44386.226122685184</v>
      </c>
      <c r="B177" s="3">
        <v>44386.235648148147</v>
      </c>
      <c r="C177" s="2" t="s">
        <v>94</v>
      </c>
      <c r="D177" s="2" t="s">
        <v>7498</v>
      </c>
      <c r="E177" s="2">
        <v>100</v>
      </c>
      <c r="F177" s="2">
        <v>822</v>
      </c>
      <c r="G177" s="2" t="b">
        <v>1</v>
      </c>
      <c r="H177" s="3">
        <v>44386.235671296294</v>
      </c>
      <c r="I177" s="2" t="s">
        <v>7499</v>
      </c>
      <c r="J177" s="2" t="s">
        <v>3363</v>
      </c>
      <c r="K177" s="2" t="s">
        <v>408</v>
      </c>
      <c r="L177" s="2" t="s">
        <v>4604</v>
      </c>
      <c r="N177" s="2">
        <v>36.8450927734375</v>
      </c>
      <c r="O177" s="2">
        <v>11.0924987792968</v>
      </c>
      <c r="P177" s="2" t="s">
        <v>239</v>
      </c>
      <c r="Q177" s="2" t="s">
        <v>240</v>
      </c>
      <c r="R177" s="2" t="s">
        <v>286</v>
      </c>
      <c r="T177" s="2" t="s">
        <v>7500</v>
      </c>
      <c r="U177" s="2" t="s">
        <v>7501</v>
      </c>
      <c r="V177" s="2" t="s">
        <v>242</v>
      </c>
      <c r="W177" s="2" t="s">
        <v>265</v>
      </c>
      <c r="X177" s="2" t="s">
        <v>1509</v>
      </c>
      <c r="Y177" s="2" t="s">
        <v>275</v>
      </c>
      <c r="Z177" s="2" t="s">
        <v>245</v>
      </c>
      <c r="AA177" s="2">
        <v>24</v>
      </c>
      <c r="AB177" s="2" t="s">
        <v>267</v>
      </c>
      <c r="AC177" s="2" t="s">
        <v>258</v>
      </c>
      <c r="AD177" s="2" t="s">
        <v>292</v>
      </c>
      <c r="AE177" s="2">
        <v>2020</v>
      </c>
      <c r="AF177" s="2" t="s">
        <v>1433</v>
      </c>
      <c r="AH177" s="2">
        <v>2</v>
      </c>
      <c r="AI177" s="2">
        <v>1</v>
      </c>
      <c r="AK177" s="2">
        <v>2</v>
      </c>
      <c r="AR177" s="2">
        <v>3</v>
      </c>
      <c r="AU177" s="2">
        <v>1</v>
      </c>
      <c r="AV177" s="2">
        <v>3</v>
      </c>
      <c r="BG177" s="2">
        <v>2</v>
      </c>
      <c r="BJ177" s="2">
        <v>5</v>
      </c>
      <c r="BK177" s="2">
        <v>5</v>
      </c>
      <c r="BV177" s="2">
        <v>6</v>
      </c>
      <c r="BY177" s="2" t="s">
        <v>270</v>
      </c>
      <c r="CA177" s="2">
        <v>5</v>
      </c>
      <c r="CB177" s="2" t="s">
        <v>248</v>
      </c>
      <c r="CC177" s="2">
        <v>7</v>
      </c>
      <c r="CD177" s="2" t="s">
        <v>249</v>
      </c>
      <c r="CE177" s="2">
        <v>6</v>
      </c>
      <c r="CF177" s="2" t="s">
        <v>7502</v>
      </c>
      <c r="CG177" s="2" t="s">
        <v>552</v>
      </c>
      <c r="CH177" s="2" t="s">
        <v>7503</v>
      </c>
      <c r="CI177" s="2" t="s">
        <v>7091</v>
      </c>
      <c r="CJ177" s="2" t="s">
        <v>7504</v>
      </c>
      <c r="CK177" s="2" t="s">
        <v>7505</v>
      </c>
      <c r="CL177" s="2">
        <v>2</v>
      </c>
      <c r="CM177" s="2">
        <v>1</v>
      </c>
      <c r="CN177" s="2" t="s">
        <v>260</v>
      </c>
      <c r="CO177" s="2" t="s">
        <v>278</v>
      </c>
      <c r="CP177" s="2" t="s">
        <v>681</v>
      </c>
      <c r="CQ177" s="2" t="s">
        <v>6241</v>
      </c>
      <c r="CR177" s="2" t="s">
        <v>6242</v>
      </c>
      <c r="CS177" s="2" t="s">
        <v>677</v>
      </c>
      <c r="CY177" s="2" t="s">
        <v>685</v>
      </c>
      <c r="DB177" s="2" t="s">
        <v>6209</v>
      </c>
      <c r="DG177" s="2" t="s">
        <v>261</v>
      </c>
      <c r="DJ177" s="2" t="s">
        <v>298</v>
      </c>
      <c r="DN177" s="2" t="s">
        <v>262</v>
      </c>
      <c r="DO177" s="2" t="s">
        <v>527</v>
      </c>
      <c r="DW177" s="2" t="s">
        <v>4604</v>
      </c>
      <c r="DY177" s="2" t="str">
        <f t="shared" si="11"/>
        <v>BAHRI_Mohamed Aziz</v>
      </c>
      <c r="DZ177" s="2" t="str">
        <f>INDEX('Raw Data'!B:B,MATCH(Tunisia_ESPRIT!$DY177,'Raw Data'!$G:$G,0))</f>
        <v>ESPRIT Engineering</v>
      </c>
      <c r="EA177" s="2" t="str">
        <f>INDEX('Raw Data'!H:H,MATCH(Tunisia_ESPRIT!$DY177,'Raw Data'!$G:$G,0))</f>
        <v>Male</v>
      </c>
      <c r="EB177" s="2" t="str">
        <f>INDEX('Raw Data'!Q:Q,MATCH(Tunisia_ESPRIT!$DY177,'Raw Data'!$G:$G,0))</f>
        <v>ING</v>
      </c>
      <c r="EC177" s="57">
        <f>INDEX('Raw Data'!T:T,MATCH(Tunisia_ESPRIT!$DY177,'Raw Data'!$G:$G,0))/10^3</f>
        <v>30.5</v>
      </c>
      <c r="ED177" s="57">
        <f t="shared" si="12"/>
        <v>0.78688524590163933</v>
      </c>
      <c r="EE177" s="57">
        <f>IFERROR(EC177/(AA177*Analysis!$F$286),"")</f>
        <v>1.2708333333333333</v>
      </c>
      <c r="EF177" s="59">
        <f t="shared" si="13"/>
        <v>0.5</v>
      </c>
      <c r="EG177" s="59" t="str">
        <f t="shared" si="10"/>
        <v>50-75%</v>
      </c>
      <c r="EH177" s="2" t="s">
        <v>258</v>
      </c>
      <c r="EK177"/>
    </row>
    <row r="178" spans="1:141" x14ac:dyDescent="0.3">
      <c r="A178" s="3">
        <v>44386.231539351851</v>
      </c>
      <c r="B178" s="3">
        <v>44386.241793981484</v>
      </c>
      <c r="C178" s="2" t="s">
        <v>94</v>
      </c>
      <c r="D178" s="2" t="s">
        <v>7506</v>
      </c>
      <c r="E178" s="2">
        <v>100</v>
      </c>
      <c r="F178" s="2">
        <v>885</v>
      </c>
      <c r="G178" s="2" t="b">
        <v>1</v>
      </c>
      <c r="H178" s="3">
        <v>44386.24181712963</v>
      </c>
      <c r="I178" s="2" t="s">
        <v>7507</v>
      </c>
      <c r="J178" s="2" t="s">
        <v>3962</v>
      </c>
      <c r="K178" s="2" t="s">
        <v>410</v>
      </c>
      <c r="L178" s="2" t="s">
        <v>5251</v>
      </c>
      <c r="N178" s="2">
        <v>36.806106567382798</v>
      </c>
      <c r="O178" s="2">
        <v>10.0930938720703</v>
      </c>
      <c r="P178" s="2" t="s">
        <v>239</v>
      </c>
      <c r="Q178" s="2" t="s">
        <v>240</v>
      </c>
      <c r="R178" s="2" t="s">
        <v>286</v>
      </c>
      <c r="T178" s="2" t="s">
        <v>7508</v>
      </c>
      <c r="U178" s="2" t="s">
        <v>7509</v>
      </c>
      <c r="V178" s="2" t="s">
        <v>430</v>
      </c>
      <c r="W178" s="2" t="s">
        <v>243</v>
      </c>
      <c r="X178" s="2" t="s">
        <v>551</v>
      </c>
      <c r="Y178" s="2" t="s">
        <v>275</v>
      </c>
      <c r="Z178" s="2" t="s">
        <v>245</v>
      </c>
      <c r="AA178" s="2">
        <v>43</v>
      </c>
      <c r="AB178" s="2" t="s">
        <v>267</v>
      </c>
      <c r="AC178" s="2" t="s">
        <v>258</v>
      </c>
      <c r="AD178" s="2" t="s">
        <v>246</v>
      </c>
      <c r="AE178" s="2">
        <v>2020</v>
      </c>
      <c r="AF178" s="2" t="s">
        <v>1433</v>
      </c>
      <c r="AH178" s="2">
        <v>0</v>
      </c>
      <c r="AU178" s="2">
        <v>1</v>
      </c>
      <c r="AV178" s="2">
        <v>2</v>
      </c>
      <c r="BG178" s="2">
        <v>3</v>
      </c>
      <c r="BJ178" s="2">
        <v>4</v>
      </c>
      <c r="BK178" s="2">
        <v>4</v>
      </c>
      <c r="BV178" s="2">
        <v>2</v>
      </c>
      <c r="BY178" s="2" t="s">
        <v>247</v>
      </c>
      <c r="CA178" s="2">
        <v>3</v>
      </c>
      <c r="CB178" s="2" t="s">
        <v>248</v>
      </c>
      <c r="CC178" s="2">
        <v>7</v>
      </c>
      <c r="CD178" s="2" t="s">
        <v>296</v>
      </c>
      <c r="CE178" s="2">
        <v>3</v>
      </c>
      <c r="CF178" s="2" t="s">
        <v>7510</v>
      </c>
      <c r="CI178" s="2" t="s">
        <v>255</v>
      </c>
      <c r="CL178" s="2">
        <v>2</v>
      </c>
      <c r="CM178" s="2">
        <v>2</v>
      </c>
      <c r="CN178" s="2" t="s">
        <v>256</v>
      </c>
      <c r="CO178" s="2" t="s">
        <v>261</v>
      </c>
      <c r="CQ178" s="2" t="s">
        <v>6241</v>
      </c>
      <c r="DG178" s="2" t="s">
        <v>257</v>
      </c>
      <c r="DW178" s="2" t="s">
        <v>5251</v>
      </c>
      <c r="DY178" s="2" t="str">
        <f t="shared" si="11"/>
        <v>SALHI_Islem</v>
      </c>
      <c r="DZ178" s="2" t="str">
        <f>INDEX('Raw Data'!B:B,MATCH(Tunisia_ESPRIT!$DY178,'Raw Data'!$G:$G,0))</f>
        <v>ESPRIT Engineering</v>
      </c>
      <c r="EA178" s="2" t="str">
        <f>INDEX('Raw Data'!H:H,MATCH(Tunisia_ESPRIT!$DY178,'Raw Data'!$G:$G,0))</f>
        <v>Female</v>
      </c>
      <c r="EB178" s="2" t="str">
        <f>INDEX('Raw Data'!Q:Q,MATCH(Tunisia_ESPRIT!$DY178,'Raw Data'!$G:$G,0))</f>
        <v>ING</v>
      </c>
      <c r="EC178" s="57">
        <f>INDEX('Raw Data'!T:T,MATCH(Tunisia_ESPRIT!$DY178,'Raw Data'!$G:$G,0))/10^3</f>
        <v>30.5</v>
      </c>
      <c r="ED178" s="57">
        <f t="shared" si="12"/>
        <v>1.4098360655737705</v>
      </c>
      <c r="EE178" s="57">
        <f>IFERROR(EC178/(AA178*Analysis!$F$286),"")</f>
        <v>0.70930232558139539</v>
      </c>
      <c r="EF178" s="59">
        <f t="shared" si="13"/>
        <v>1</v>
      </c>
      <c r="EG178" s="59" t="str">
        <f t="shared" si="10"/>
        <v>75-100%</v>
      </c>
      <c r="EH178" s="2" t="s">
        <v>258</v>
      </c>
      <c r="EK178"/>
    </row>
    <row r="179" spans="1:141" x14ac:dyDescent="0.3">
      <c r="A179" s="3">
        <v>44386.241273148145</v>
      </c>
      <c r="B179" s="3">
        <v>44386.248171296298</v>
      </c>
      <c r="C179" s="2" t="s">
        <v>94</v>
      </c>
      <c r="D179" s="2" t="s">
        <v>7511</v>
      </c>
      <c r="E179" s="2">
        <v>100</v>
      </c>
      <c r="F179" s="2">
        <v>596</v>
      </c>
      <c r="G179" s="2" t="b">
        <v>1</v>
      </c>
      <c r="H179" s="3">
        <v>44386.248182870368</v>
      </c>
      <c r="I179" s="2" t="s">
        <v>7512</v>
      </c>
      <c r="J179" s="2" t="s">
        <v>3697</v>
      </c>
      <c r="K179" s="2" t="s">
        <v>1285</v>
      </c>
      <c r="L179" s="2" t="s">
        <v>4918</v>
      </c>
      <c r="N179" s="2">
        <v>34.473907470703097</v>
      </c>
      <c r="O179" s="2">
        <v>9.4613037109375</v>
      </c>
      <c r="P179" s="2" t="s">
        <v>239</v>
      </c>
      <c r="Q179" s="2" t="s">
        <v>240</v>
      </c>
      <c r="R179" s="2" t="s">
        <v>286</v>
      </c>
      <c r="T179" s="2" t="s">
        <v>7513</v>
      </c>
      <c r="U179" s="2" t="s">
        <v>7514</v>
      </c>
      <c r="V179" s="2" t="s">
        <v>242</v>
      </c>
      <c r="W179" s="2" t="s">
        <v>243</v>
      </c>
      <c r="X179" s="2" t="s">
        <v>708</v>
      </c>
      <c r="Y179" s="2" t="s">
        <v>521</v>
      </c>
      <c r="Z179" s="2" t="s">
        <v>245</v>
      </c>
      <c r="AA179" s="2">
        <v>20</v>
      </c>
      <c r="AB179" s="2" t="s">
        <v>267</v>
      </c>
      <c r="AC179" s="2" t="s">
        <v>258</v>
      </c>
      <c r="AD179" s="2" t="s">
        <v>418</v>
      </c>
      <c r="AE179" s="2">
        <v>2021</v>
      </c>
      <c r="AF179" s="2" t="s">
        <v>439</v>
      </c>
      <c r="AH179" s="2">
        <v>4</v>
      </c>
      <c r="AI179" s="2">
        <v>1</v>
      </c>
      <c r="AK179" s="2">
        <v>2</v>
      </c>
      <c r="AO179" s="2">
        <v>3</v>
      </c>
      <c r="AV179" s="2">
        <v>2</v>
      </c>
      <c r="AZ179" s="2">
        <v>3</v>
      </c>
      <c r="BG179" s="2">
        <v>1</v>
      </c>
      <c r="BK179" s="2">
        <v>5</v>
      </c>
      <c r="BO179" s="2">
        <v>6</v>
      </c>
      <c r="BV179" s="2">
        <v>3</v>
      </c>
      <c r="BY179" s="2" t="s">
        <v>270</v>
      </c>
      <c r="CA179" s="2">
        <v>5</v>
      </c>
      <c r="CB179" s="2" t="s">
        <v>254</v>
      </c>
      <c r="CC179" s="2">
        <v>5</v>
      </c>
      <c r="CD179" s="2" t="s">
        <v>249</v>
      </c>
      <c r="CE179" s="2">
        <v>4</v>
      </c>
      <c r="CF179" s="2" t="s">
        <v>7515</v>
      </c>
      <c r="CI179" s="2" t="s">
        <v>7516</v>
      </c>
      <c r="CL179" s="2">
        <v>4</v>
      </c>
      <c r="CM179" s="2">
        <v>3</v>
      </c>
      <c r="CN179" s="2" t="s">
        <v>256</v>
      </c>
      <c r="CO179" s="2" t="s">
        <v>278</v>
      </c>
      <c r="DC179" s="2" t="s">
        <v>508</v>
      </c>
      <c r="DG179" s="2" t="s">
        <v>261</v>
      </c>
      <c r="DK179" s="2" t="s">
        <v>508</v>
      </c>
      <c r="DR179" s="2" t="s">
        <v>4918</v>
      </c>
      <c r="DS179" s="2">
        <v>25326222</v>
      </c>
      <c r="DT179" s="2" t="s">
        <v>282</v>
      </c>
      <c r="DU179" s="2" t="s">
        <v>283</v>
      </c>
      <c r="DV179" s="2" t="s">
        <v>7517</v>
      </c>
      <c r="DW179" s="2" t="s">
        <v>4918</v>
      </c>
      <c r="DY179" s="2" t="str">
        <f t="shared" si="11"/>
        <v>GMATI_Sabrine</v>
      </c>
      <c r="DZ179" s="2" t="str">
        <f>INDEX('Raw Data'!B:B,MATCH(Tunisia_ESPRIT!$DY179,'Raw Data'!$G:$G,0))</f>
        <v>ESPRIT Engineering</v>
      </c>
      <c r="EA179" s="2" t="str">
        <f>INDEX('Raw Data'!H:H,MATCH(Tunisia_ESPRIT!$DY179,'Raw Data'!$G:$G,0))</f>
        <v>Female</v>
      </c>
      <c r="EB179" s="2" t="str">
        <f>INDEX('Raw Data'!Q:Q,MATCH(Tunisia_ESPRIT!$DY179,'Raw Data'!$G:$G,0))</f>
        <v>ING</v>
      </c>
      <c r="EC179" s="57">
        <f>INDEX('Raw Data'!T:T,MATCH(Tunisia_ESPRIT!$DY179,'Raw Data'!$G:$G,0))/10^3</f>
        <v>30.5</v>
      </c>
      <c r="ED179" s="57">
        <f t="shared" si="12"/>
        <v>0.65573770491803274</v>
      </c>
      <c r="EE179" s="57">
        <f>IFERROR(EC179/(AA179*Analysis!$F$286),"")</f>
        <v>1.5249999999999999</v>
      </c>
      <c r="EF179" s="59">
        <f t="shared" si="13"/>
        <v>0.75</v>
      </c>
      <c r="EG179" s="59" t="str">
        <f t="shared" si="10"/>
        <v>75-100%</v>
      </c>
      <c r="EH179" s="2" t="s">
        <v>258</v>
      </c>
      <c r="EK179"/>
    </row>
    <row r="180" spans="1:141" x14ac:dyDescent="0.3">
      <c r="A180" s="3">
        <v>44352.096979166665</v>
      </c>
      <c r="B180" s="3">
        <v>44386.432685185187</v>
      </c>
      <c r="C180" s="2" t="s">
        <v>94</v>
      </c>
      <c r="D180" s="2" t="s">
        <v>7518</v>
      </c>
      <c r="E180" s="2">
        <v>100</v>
      </c>
      <c r="F180" s="2">
        <v>2966605</v>
      </c>
      <c r="G180" s="2" t="b">
        <v>1</v>
      </c>
      <c r="H180" s="3">
        <v>44386.432696759257</v>
      </c>
      <c r="I180" s="2" t="s">
        <v>7519</v>
      </c>
      <c r="J180" s="2" t="s">
        <v>3302</v>
      </c>
      <c r="K180" s="2" t="s">
        <v>646</v>
      </c>
      <c r="L180" s="2" t="s">
        <v>4978</v>
      </c>
      <c r="N180" s="2">
        <v>48.166305541992102</v>
      </c>
      <c r="O180" s="2">
        <v>11.5682983398437</v>
      </c>
      <c r="P180" s="2" t="s">
        <v>239</v>
      </c>
      <c r="Q180" s="2" t="s">
        <v>250</v>
      </c>
      <c r="R180" s="2" t="s">
        <v>286</v>
      </c>
      <c r="T180" s="2" t="s">
        <v>7520</v>
      </c>
      <c r="U180" s="2" t="s">
        <v>7521</v>
      </c>
      <c r="V180" s="2" t="s">
        <v>242</v>
      </c>
      <c r="W180" s="2" t="s">
        <v>243</v>
      </c>
      <c r="X180" s="2" t="s">
        <v>1509</v>
      </c>
      <c r="Y180" s="2" t="s">
        <v>275</v>
      </c>
      <c r="Z180" s="2" t="s">
        <v>245</v>
      </c>
      <c r="AA180" s="2">
        <v>51</v>
      </c>
      <c r="AB180" s="2" t="s">
        <v>267</v>
      </c>
      <c r="AC180" s="2" t="s">
        <v>258</v>
      </c>
      <c r="AD180" s="2" t="s">
        <v>321</v>
      </c>
      <c r="AE180" s="2">
        <v>2020</v>
      </c>
      <c r="AF180" s="2" t="s">
        <v>338</v>
      </c>
      <c r="AH180" s="2" t="s">
        <v>284</v>
      </c>
      <c r="AK180" s="2">
        <v>2</v>
      </c>
      <c r="AM180" s="2">
        <v>3</v>
      </c>
      <c r="AO180" s="2">
        <v>1</v>
      </c>
      <c r="AU180" s="2">
        <v>2</v>
      </c>
      <c r="BA180" s="2">
        <v>3</v>
      </c>
      <c r="BG180" s="2">
        <v>1</v>
      </c>
      <c r="BJ180" s="2">
        <v>6</v>
      </c>
      <c r="BP180" s="2">
        <v>5</v>
      </c>
      <c r="BV180" s="2">
        <v>6</v>
      </c>
      <c r="BY180" s="2" t="s">
        <v>247</v>
      </c>
      <c r="CA180" s="2">
        <v>5</v>
      </c>
      <c r="CB180" s="2" t="s">
        <v>248</v>
      </c>
      <c r="CC180" s="2">
        <v>7</v>
      </c>
      <c r="CD180" s="2" t="s">
        <v>249</v>
      </c>
      <c r="CE180" s="2">
        <v>6</v>
      </c>
      <c r="CF180" s="2" t="s">
        <v>7522</v>
      </c>
      <c r="CI180" s="2" t="s">
        <v>789</v>
      </c>
      <c r="CJ180" s="2" t="s">
        <v>7523</v>
      </c>
      <c r="CL180" s="2">
        <v>2</v>
      </c>
      <c r="CM180" s="2">
        <v>2</v>
      </c>
      <c r="CN180" s="2" t="s">
        <v>256</v>
      </c>
      <c r="CO180" s="2" t="s">
        <v>278</v>
      </c>
      <c r="CU180" s="2" t="s">
        <v>682</v>
      </c>
      <c r="CV180" s="2" t="s">
        <v>683</v>
      </c>
      <c r="DB180" s="2" t="s">
        <v>6209</v>
      </c>
      <c r="DD180" s="2" t="s">
        <v>6229</v>
      </c>
      <c r="DG180" s="2" t="s">
        <v>261</v>
      </c>
      <c r="DJ180" s="2" t="s">
        <v>298</v>
      </c>
      <c r="DN180" s="2" t="s">
        <v>262</v>
      </c>
      <c r="DR180" s="2" t="s">
        <v>4978</v>
      </c>
      <c r="DS180" s="2">
        <v>23283002</v>
      </c>
      <c r="DT180" s="2" t="s">
        <v>267</v>
      </c>
      <c r="DU180" s="2" t="s">
        <v>7524</v>
      </c>
      <c r="DW180" s="2" t="s">
        <v>4978</v>
      </c>
      <c r="DY180" s="2" t="str">
        <f t="shared" si="11"/>
        <v>MRAD_Firas</v>
      </c>
      <c r="DZ180" s="2" t="str">
        <f>INDEX('Raw Data'!B:B,MATCH(Tunisia_ESPRIT!$DY180,'Raw Data'!$G:$G,0))</f>
        <v>ESPRIT Engineering</v>
      </c>
      <c r="EA180" s="2" t="str">
        <f>INDEX('Raw Data'!H:H,MATCH(Tunisia_ESPRIT!$DY180,'Raw Data'!$G:$G,0))</f>
        <v>Male</v>
      </c>
      <c r="EB180" s="2" t="str">
        <f>INDEX('Raw Data'!Q:Q,MATCH(Tunisia_ESPRIT!$DY180,'Raw Data'!$G:$G,0))</f>
        <v>ING</v>
      </c>
      <c r="EC180" s="57">
        <f>INDEX('Raw Data'!T:T,MATCH(Tunisia_ESPRIT!$DY180,'Raw Data'!$G:$G,0))/10^3</f>
        <v>30.5</v>
      </c>
      <c r="ED180" s="57">
        <f t="shared" si="12"/>
        <v>1.6721311475409837</v>
      </c>
      <c r="EE180" s="58">
        <f>IFERROR(EC180/(AA180*0.2),"")</f>
        <v>2.9901960784313721</v>
      </c>
      <c r="EF180" s="59">
        <f t="shared" si="13"/>
        <v>1</v>
      </c>
      <c r="EG180" s="59" t="str">
        <f t="shared" si="10"/>
        <v>75-100%</v>
      </c>
      <c r="EH180" s="2" t="s">
        <v>258</v>
      </c>
      <c r="EK180"/>
    </row>
    <row r="181" spans="1:141" x14ac:dyDescent="0.3">
      <c r="A181" s="3">
        <v>44351.516793981478</v>
      </c>
      <c r="B181" s="3">
        <v>44389.080347222225</v>
      </c>
      <c r="C181" s="2" t="s">
        <v>94</v>
      </c>
      <c r="D181" s="2" t="s">
        <v>7525</v>
      </c>
      <c r="E181" s="2">
        <v>100</v>
      </c>
      <c r="F181" s="2">
        <v>3245490</v>
      </c>
      <c r="G181" s="2" t="b">
        <v>1</v>
      </c>
      <c r="H181" s="3">
        <v>44389.080370370371</v>
      </c>
      <c r="I181" s="2" t="s">
        <v>7526</v>
      </c>
      <c r="J181" s="2" t="s">
        <v>3898</v>
      </c>
      <c r="K181" s="2" t="s">
        <v>880</v>
      </c>
      <c r="L181" s="2" t="s">
        <v>5166</v>
      </c>
      <c r="N181" s="2">
        <v>36.856201171875</v>
      </c>
      <c r="O181" s="2">
        <v>10.1905975341796</v>
      </c>
      <c r="P181" s="2" t="s">
        <v>239</v>
      </c>
      <c r="Q181" s="2" t="s">
        <v>250</v>
      </c>
      <c r="R181" s="2" t="s">
        <v>380</v>
      </c>
      <c r="T181" s="2" t="s">
        <v>7527</v>
      </c>
      <c r="U181" s="2" t="s">
        <v>7528</v>
      </c>
      <c r="V181" s="134">
        <v>44470</v>
      </c>
      <c r="W181" s="2" t="s">
        <v>243</v>
      </c>
      <c r="X181" s="2" t="s">
        <v>1509</v>
      </c>
      <c r="Y181" s="2" t="s">
        <v>275</v>
      </c>
      <c r="Z181" s="2" t="s">
        <v>245</v>
      </c>
      <c r="AA181" s="2">
        <v>16</v>
      </c>
      <c r="AB181" s="2" t="s">
        <v>267</v>
      </c>
      <c r="AC181" s="2" t="s">
        <v>283</v>
      </c>
      <c r="AD181" s="2" t="s">
        <v>372</v>
      </c>
      <c r="AE181" s="2">
        <v>2021</v>
      </c>
      <c r="AF181" s="2" t="s">
        <v>439</v>
      </c>
      <c r="AH181" s="2">
        <v>3</v>
      </c>
      <c r="AI181" s="2">
        <v>1</v>
      </c>
      <c r="AM181" s="2">
        <v>2</v>
      </c>
      <c r="AO181" s="2">
        <v>3</v>
      </c>
      <c r="AV181" s="2">
        <v>1</v>
      </c>
      <c r="BA181" s="2">
        <v>2</v>
      </c>
      <c r="BG181" s="2">
        <v>3</v>
      </c>
      <c r="BK181" s="2">
        <v>4</v>
      </c>
      <c r="BP181" s="2">
        <v>6</v>
      </c>
      <c r="BV181" s="2">
        <v>6</v>
      </c>
      <c r="BY181" s="2" t="s">
        <v>247</v>
      </c>
      <c r="CA181" s="2">
        <v>6</v>
      </c>
      <c r="CB181" s="2" t="s">
        <v>248</v>
      </c>
      <c r="CC181" s="2">
        <v>7</v>
      </c>
      <c r="CD181" s="2" t="s">
        <v>296</v>
      </c>
      <c r="CE181" s="2">
        <v>5</v>
      </c>
      <c r="CF181" s="2" t="s">
        <v>7470</v>
      </c>
      <c r="CG181" s="2" t="s">
        <v>6334</v>
      </c>
      <c r="CH181" s="2" t="s">
        <v>7529</v>
      </c>
      <c r="CI181" s="2" t="s">
        <v>7530</v>
      </c>
      <c r="CJ181" s="2" t="s">
        <v>7531</v>
      </c>
      <c r="CK181" s="2" t="s">
        <v>7532</v>
      </c>
      <c r="CL181" s="2">
        <v>2</v>
      </c>
      <c r="CM181" s="2">
        <v>2</v>
      </c>
      <c r="CN181" s="2" t="s">
        <v>260</v>
      </c>
      <c r="CO181" s="2" t="s">
        <v>278</v>
      </c>
      <c r="CS181" s="2" t="s">
        <v>677</v>
      </c>
      <c r="DG181" s="2" t="s">
        <v>261</v>
      </c>
      <c r="DH181" s="2" t="s">
        <v>673</v>
      </c>
      <c r="DI181" s="2" t="s">
        <v>1015</v>
      </c>
      <c r="DJ181" s="2" t="s">
        <v>298</v>
      </c>
      <c r="DL181" s="2" t="s">
        <v>348</v>
      </c>
      <c r="DR181" s="2" t="s">
        <v>5166</v>
      </c>
      <c r="DS181" s="2">
        <v>50396602</v>
      </c>
      <c r="DT181" s="2" t="s">
        <v>282</v>
      </c>
      <c r="DU181" s="2" t="s">
        <v>651</v>
      </c>
      <c r="DW181" s="2" t="s">
        <v>5166</v>
      </c>
      <c r="DY181" s="2" t="str">
        <f t="shared" si="11"/>
        <v>AMMAR_Mohamed Mokhtar</v>
      </c>
      <c r="DZ181" s="2" t="str">
        <f>INDEX('Raw Data'!B:B,MATCH(Tunisia_ESPRIT!$DY181,'Raw Data'!$G:$G,0))</f>
        <v>ESPRIT Engineering</v>
      </c>
      <c r="EA181" s="2" t="str">
        <f>INDEX('Raw Data'!H:H,MATCH(Tunisia_ESPRIT!$DY181,'Raw Data'!$G:$G,0))</f>
        <v>Male</v>
      </c>
      <c r="EB181" s="2" t="str">
        <f>INDEX('Raw Data'!Q:Q,MATCH(Tunisia_ESPRIT!$DY181,'Raw Data'!$G:$G,0))</f>
        <v>ING</v>
      </c>
      <c r="EC181" s="57">
        <f>INDEX('Raw Data'!T:T,MATCH(Tunisia_ESPRIT!$DY181,'Raw Data'!$G:$G,0))/10^3</f>
        <v>30.5</v>
      </c>
      <c r="ED181" s="57">
        <f t="shared" si="12"/>
        <v>0.52459016393442626</v>
      </c>
      <c r="EE181" s="58">
        <f>IFERROR(EC181/(AA181*0.2),"")</f>
        <v>9.53125</v>
      </c>
      <c r="EF181" s="59">
        <f t="shared" si="13"/>
        <v>1</v>
      </c>
      <c r="EG181" s="59" t="str">
        <f t="shared" si="10"/>
        <v>75-100%</v>
      </c>
      <c r="EH181" s="2" t="s">
        <v>258</v>
      </c>
      <c r="EK181"/>
    </row>
    <row r="182" spans="1:141" x14ac:dyDescent="0.3">
      <c r="A182" s="3">
        <v>44384.428472222222</v>
      </c>
      <c r="B182" s="3">
        <v>44390.61917824074</v>
      </c>
      <c r="C182" s="2" t="s">
        <v>94</v>
      </c>
      <c r="D182" s="2" t="s">
        <v>7533</v>
      </c>
      <c r="E182" s="2">
        <v>100</v>
      </c>
      <c r="F182" s="2">
        <v>534876</v>
      </c>
      <c r="G182" s="2" t="b">
        <v>1</v>
      </c>
      <c r="H182" s="3">
        <v>44390.61917824074</v>
      </c>
      <c r="I182" s="2" t="s">
        <v>7534</v>
      </c>
      <c r="J182" s="2" t="s">
        <v>3617</v>
      </c>
      <c r="K182" s="2" t="s">
        <v>1355</v>
      </c>
      <c r="L182" s="2" t="s">
        <v>4847</v>
      </c>
      <c r="N182" s="2">
        <v>34.473907470703097</v>
      </c>
      <c r="O182" s="2">
        <v>9.4613037109375</v>
      </c>
      <c r="P182" s="2" t="s">
        <v>239</v>
      </c>
      <c r="Q182" s="2" t="s">
        <v>250</v>
      </c>
      <c r="R182" s="2" t="s">
        <v>286</v>
      </c>
      <c r="T182" s="2" t="s">
        <v>7535</v>
      </c>
      <c r="U182" s="2" t="s">
        <v>7536</v>
      </c>
      <c r="V182" s="135">
        <v>18537</v>
      </c>
      <c r="W182" s="2" t="s">
        <v>243</v>
      </c>
      <c r="X182" s="2" t="s">
        <v>708</v>
      </c>
      <c r="Y182" s="2" t="s">
        <v>244</v>
      </c>
      <c r="Z182" s="2" t="s">
        <v>245</v>
      </c>
      <c r="AA182" s="2">
        <v>14</v>
      </c>
      <c r="AB182" s="2" t="s">
        <v>267</v>
      </c>
      <c r="AC182" s="2" t="s">
        <v>258</v>
      </c>
      <c r="AD182" s="2" t="s">
        <v>1122</v>
      </c>
      <c r="AE182" s="2">
        <v>2021</v>
      </c>
      <c r="AF182" s="2" t="s">
        <v>269</v>
      </c>
      <c r="AH182" s="2">
        <v>3</v>
      </c>
      <c r="AO182" s="2">
        <v>3</v>
      </c>
      <c r="AP182" s="2">
        <v>2</v>
      </c>
      <c r="AQ182" s="2">
        <v>1</v>
      </c>
      <c r="AX182" s="2">
        <v>3</v>
      </c>
      <c r="BA182" s="2">
        <v>1</v>
      </c>
      <c r="BB182" s="2">
        <v>2</v>
      </c>
      <c r="BM182" s="2">
        <v>6</v>
      </c>
      <c r="BP182" s="2">
        <v>5</v>
      </c>
      <c r="BQ182" s="2">
        <v>7</v>
      </c>
      <c r="BY182" s="2" t="s">
        <v>270</v>
      </c>
      <c r="CA182" s="2">
        <v>5</v>
      </c>
      <c r="CB182" s="2" t="s">
        <v>252</v>
      </c>
      <c r="CC182" s="2">
        <v>10</v>
      </c>
      <c r="CD182" s="2" t="s">
        <v>253</v>
      </c>
      <c r="CE182" s="2">
        <v>6</v>
      </c>
      <c r="CF182" s="2" t="s">
        <v>7537</v>
      </c>
      <c r="CG182" s="2" t="s">
        <v>6821</v>
      </c>
      <c r="CH182" s="2" t="s">
        <v>7538</v>
      </c>
      <c r="CI182" s="2" t="s">
        <v>7539</v>
      </c>
      <c r="CJ182" s="2" t="s">
        <v>7540</v>
      </c>
      <c r="CK182" s="2" t="s">
        <v>7540</v>
      </c>
      <c r="CL182" s="2">
        <v>3</v>
      </c>
      <c r="CM182" s="2">
        <v>1</v>
      </c>
      <c r="CN182" s="2" t="s">
        <v>281</v>
      </c>
      <c r="CO182" s="2" t="s">
        <v>261</v>
      </c>
      <c r="CP182" s="2" t="s">
        <v>681</v>
      </c>
      <c r="CS182" s="2" t="s">
        <v>677</v>
      </c>
      <c r="CT182" s="2" t="s">
        <v>6283</v>
      </c>
      <c r="CU182" s="2" t="s">
        <v>682</v>
      </c>
      <c r="CW182" s="2" t="s">
        <v>684</v>
      </c>
      <c r="CX182" s="2" t="s">
        <v>1015</v>
      </c>
      <c r="CY182" s="2" t="s">
        <v>685</v>
      </c>
      <c r="DA182" s="2" t="s">
        <v>6218</v>
      </c>
      <c r="DB182" s="2" t="s">
        <v>6209</v>
      </c>
      <c r="DD182" s="2" t="s">
        <v>6229</v>
      </c>
      <c r="DG182" s="2" t="s">
        <v>261</v>
      </c>
      <c r="DH182" s="2" t="s">
        <v>673</v>
      </c>
      <c r="DI182" s="2" t="s">
        <v>1015</v>
      </c>
      <c r="DJ182" s="2" t="s">
        <v>298</v>
      </c>
      <c r="DK182" s="2" t="s">
        <v>508</v>
      </c>
      <c r="DL182" s="2" t="s">
        <v>348</v>
      </c>
      <c r="DM182" s="2" t="s">
        <v>586</v>
      </c>
      <c r="DN182" s="2" t="s">
        <v>262</v>
      </c>
      <c r="DO182" s="2" t="s">
        <v>527</v>
      </c>
      <c r="DR182" s="2" t="s">
        <v>7541</v>
      </c>
      <c r="DS182" s="2">
        <v>51800838</v>
      </c>
      <c r="DT182" s="2" t="s">
        <v>267</v>
      </c>
      <c r="DU182" s="2" t="s">
        <v>258</v>
      </c>
      <c r="DW182" s="2" t="s">
        <v>4847</v>
      </c>
      <c r="DY182" s="2" t="str">
        <f t="shared" si="11"/>
        <v>LEFI_Majd</v>
      </c>
      <c r="DZ182" s="2" t="str">
        <f>INDEX('Raw Data'!B:B,MATCH(Tunisia_ESPRIT!$DY182,'Raw Data'!$G:$G,0))</f>
        <v>ESPRIT Engineering</v>
      </c>
      <c r="EA182" s="2" t="str">
        <f>INDEX('Raw Data'!H:H,MATCH(Tunisia_ESPRIT!$DY182,'Raw Data'!$G:$G,0))</f>
        <v>Male</v>
      </c>
      <c r="EB182" s="2" t="str">
        <f>INDEX('Raw Data'!Q:Q,MATCH(Tunisia_ESPRIT!$DY182,'Raw Data'!$G:$G,0))</f>
        <v>ING</v>
      </c>
      <c r="EC182" s="57">
        <f>INDEX('Raw Data'!T:T,MATCH(Tunisia_ESPRIT!$DY182,'Raw Data'!$G:$G,0))/10^3</f>
        <v>30.5</v>
      </c>
      <c r="ED182" s="57">
        <f t="shared" si="12"/>
        <v>0.45901639344262296</v>
      </c>
      <c r="EE182" s="57">
        <f>IFERROR(EC182/(AA182*Analysis!$F$286),"")</f>
        <v>2.1785714285714284</v>
      </c>
      <c r="EF182" s="59">
        <f t="shared" si="13"/>
        <v>0.33333333333333331</v>
      </c>
      <c r="EG182" s="59" t="str">
        <f t="shared" si="10"/>
        <v>25-50%</v>
      </c>
      <c r="EH182" s="2" t="s">
        <v>258</v>
      </c>
      <c r="EK182"/>
    </row>
    <row r="183" spans="1:141" x14ac:dyDescent="0.3">
      <c r="A183" s="3">
        <v>44393.171736111108</v>
      </c>
      <c r="B183" s="3">
        <v>44393.175625000003</v>
      </c>
      <c r="C183" s="2" t="s">
        <v>94</v>
      </c>
      <c r="D183" s="2" t="s">
        <v>7542</v>
      </c>
      <c r="E183" s="2">
        <v>100</v>
      </c>
      <c r="F183" s="2">
        <v>335</v>
      </c>
      <c r="G183" s="2" t="b">
        <v>1</v>
      </c>
      <c r="H183" s="3">
        <v>44393.17564814815</v>
      </c>
      <c r="I183" s="2" t="s">
        <v>7543</v>
      </c>
      <c r="J183" s="2" t="s">
        <v>3311</v>
      </c>
      <c r="K183" s="2" t="s">
        <v>1366</v>
      </c>
      <c r="L183" s="2" t="s">
        <v>4568</v>
      </c>
      <c r="N183" s="2">
        <v>34.473907470703097</v>
      </c>
      <c r="O183" s="2">
        <v>9.4613037109375</v>
      </c>
      <c r="P183" s="2" t="s">
        <v>239</v>
      </c>
      <c r="Q183" s="2" t="s">
        <v>240</v>
      </c>
      <c r="R183" s="2" t="s">
        <v>1435</v>
      </c>
      <c r="T183" s="2" t="s">
        <v>7020</v>
      </c>
      <c r="U183" s="2" t="s">
        <v>7544</v>
      </c>
      <c r="V183" s="2" t="s">
        <v>476</v>
      </c>
      <c r="W183" s="2" t="s">
        <v>243</v>
      </c>
      <c r="X183" s="2" t="s">
        <v>566</v>
      </c>
      <c r="Y183" s="2" t="s">
        <v>244</v>
      </c>
      <c r="Z183" s="2" t="s">
        <v>245</v>
      </c>
      <c r="AA183" s="2">
        <v>19</v>
      </c>
      <c r="AB183" s="2" t="s">
        <v>267</v>
      </c>
      <c r="AC183" s="2" t="s">
        <v>258</v>
      </c>
      <c r="AD183" s="2" t="s">
        <v>276</v>
      </c>
      <c r="AE183" s="2">
        <v>2021</v>
      </c>
      <c r="AF183" s="2" t="s">
        <v>1433</v>
      </c>
      <c r="AH183" s="2">
        <v>2</v>
      </c>
      <c r="AP183" s="2">
        <v>1</v>
      </c>
      <c r="AU183" s="2">
        <v>2</v>
      </c>
      <c r="BA183" s="2">
        <v>3</v>
      </c>
      <c r="BG183" s="2">
        <v>1</v>
      </c>
      <c r="BJ183" s="2">
        <v>4</v>
      </c>
      <c r="BP183" s="2">
        <v>5</v>
      </c>
      <c r="BV183" s="2">
        <v>4</v>
      </c>
      <c r="BY183" s="2" t="s">
        <v>270</v>
      </c>
      <c r="CA183" s="2">
        <v>4</v>
      </c>
      <c r="CB183" s="2" t="s">
        <v>254</v>
      </c>
      <c r="CC183" s="2">
        <v>4</v>
      </c>
      <c r="CD183" s="2" t="s">
        <v>279</v>
      </c>
      <c r="CE183" s="2">
        <v>4</v>
      </c>
      <c r="CF183" s="2" t="s">
        <v>7545</v>
      </c>
      <c r="CG183" s="2" t="s">
        <v>7545</v>
      </c>
      <c r="CH183" s="2" t="s">
        <v>7545</v>
      </c>
      <c r="CI183" s="2" t="s">
        <v>7545</v>
      </c>
      <c r="CJ183" s="2" t="s">
        <v>7545</v>
      </c>
      <c r="CK183" s="2" t="s">
        <v>7545</v>
      </c>
      <c r="CL183" s="2">
        <v>2</v>
      </c>
      <c r="CM183" s="2">
        <v>2</v>
      </c>
      <c r="CN183" s="2" t="s">
        <v>260</v>
      </c>
      <c r="CO183" s="2" t="s">
        <v>261</v>
      </c>
      <c r="CQ183" s="2" t="s">
        <v>6241</v>
      </c>
      <c r="DG183" s="2" t="s">
        <v>261</v>
      </c>
      <c r="DI183" s="2" t="s">
        <v>1015</v>
      </c>
      <c r="DW183" s="2" t="s">
        <v>4568</v>
      </c>
      <c r="DY183" s="2" t="str">
        <f t="shared" si="11"/>
        <v>KHECHINE_Nejmeddine</v>
      </c>
      <c r="DZ183" s="2" t="str">
        <f>INDEX('Raw Data'!B:B,MATCH(Tunisia_ESPRIT!$DY183,'Raw Data'!$G:$G,0))</f>
        <v>ESPRIT Engineering</v>
      </c>
      <c r="EA183" s="2" t="str">
        <f>INDEX('Raw Data'!H:H,MATCH(Tunisia_ESPRIT!$DY183,'Raw Data'!$G:$G,0))</f>
        <v>Male</v>
      </c>
      <c r="EB183" s="2" t="str">
        <f>INDEX('Raw Data'!Q:Q,MATCH(Tunisia_ESPRIT!$DY183,'Raw Data'!$G:$G,0))</f>
        <v>ING</v>
      </c>
      <c r="EC183" s="57">
        <f>INDEX('Raw Data'!T:T,MATCH(Tunisia_ESPRIT!$DY183,'Raw Data'!$G:$G,0))/10^3</f>
        <v>30.5</v>
      </c>
      <c r="ED183" s="57">
        <f t="shared" si="12"/>
        <v>0.62295081967213117</v>
      </c>
      <c r="EE183" s="58">
        <f>IFERROR(EC183/(AA183*0.2),"")</f>
        <v>8.0263157894736832</v>
      </c>
      <c r="EF183" s="59">
        <f t="shared" si="13"/>
        <v>1</v>
      </c>
      <c r="EG183" s="59" t="str">
        <f t="shared" si="10"/>
        <v>75-100%</v>
      </c>
      <c r="EH183" s="2" t="s">
        <v>258</v>
      </c>
      <c r="EK183"/>
    </row>
    <row r="184" spans="1:141" x14ac:dyDescent="0.3">
      <c r="A184" s="3">
        <v>44358.259918981479</v>
      </c>
      <c r="B184" s="3">
        <v>44393.334641203706</v>
      </c>
      <c r="C184" s="2" t="s">
        <v>94</v>
      </c>
      <c r="D184" s="2" t="s">
        <v>7546</v>
      </c>
      <c r="E184" s="2">
        <v>100</v>
      </c>
      <c r="F184" s="2">
        <v>3030456</v>
      </c>
      <c r="G184" s="2" t="b">
        <v>1</v>
      </c>
      <c r="H184" s="3">
        <v>44393.334675925929</v>
      </c>
      <c r="I184" s="2" t="s">
        <v>7547</v>
      </c>
      <c r="J184" s="2" t="s">
        <v>3507</v>
      </c>
      <c r="K184" s="2" t="s">
        <v>7548</v>
      </c>
      <c r="L184" s="2" t="s">
        <v>5652</v>
      </c>
      <c r="N184" s="2">
        <v>51.299301147460902</v>
      </c>
      <c r="O184" s="2">
        <v>9.4909973144531197</v>
      </c>
      <c r="P184" s="2" t="s">
        <v>239</v>
      </c>
      <c r="Q184" s="2" t="s">
        <v>250</v>
      </c>
      <c r="R184" s="2" t="s">
        <v>368</v>
      </c>
      <c r="AV184" s="2">
        <v>1</v>
      </c>
      <c r="BD184" s="2">
        <v>3</v>
      </c>
      <c r="BG184" s="2">
        <v>2</v>
      </c>
      <c r="BK184" s="2">
        <v>6</v>
      </c>
      <c r="BS184" s="2">
        <v>6</v>
      </c>
      <c r="BV184" s="2">
        <v>4</v>
      </c>
      <c r="CA184" s="2">
        <v>5</v>
      </c>
      <c r="CB184" s="2" t="s">
        <v>254</v>
      </c>
      <c r="CC184" s="2">
        <v>6</v>
      </c>
      <c r="CD184" s="2" t="s">
        <v>249</v>
      </c>
      <c r="CE184" s="2">
        <v>5</v>
      </c>
      <c r="CF184" s="2" t="s">
        <v>6367</v>
      </c>
      <c r="CG184" s="2" t="s">
        <v>7549</v>
      </c>
      <c r="CI184" s="2" t="s">
        <v>7550</v>
      </c>
      <c r="CJ184" s="2" t="s">
        <v>7551</v>
      </c>
      <c r="CL184" s="2">
        <v>3</v>
      </c>
      <c r="CM184" s="2">
        <v>2</v>
      </c>
      <c r="CN184" s="2" t="s">
        <v>260</v>
      </c>
      <c r="CQ184" s="2" t="s">
        <v>6241</v>
      </c>
      <c r="CU184" s="2" t="s">
        <v>682</v>
      </c>
      <c r="CW184" s="2" t="s">
        <v>684</v>
      </c>
      <c r="DG184" s="2" t="s">
        <v>257</v>
      </c>
      <c r="DW184" s="2" t="s">
        <v>5652</v>
      </c>
      <c r="DY184" s="2" t="str">
        <f t="shared" si="11"/>
        <v>HABOURI_Oumayma</v>
      </c>
      <c r="DZ184" s="2" t="str">
        <f>INDEX('Raw Data'!B:B,MATCH(Tunisia_ESPRIT!$DY184,'Raw Data'!$G:$G,0))</f>
        <v>ESPRIT Engineering</v>
      </c>
      <c r="EA184" s="2" t="str">
        <f>INDEX('Raw Data'!H:H,MATCH(Tunisia_ESPRIT!$DY184,'Raw Data'!$G:$G,0))</f>
        <v>Female</v>
      </c>
      <c r="EB184" s="2" t="str">
        <f>INDEX('Raw Data'!Q:Q,MATCH(Tunisia_ESPRIT!$DY184,'Raw Data'!$G:$G,0))</f>
        <v>ING</v>
      </c>
      <c r="EC184" s="57">
        <f>INDEX('Raw Data'!T:T,MATCH(Tunisia_ESPRIT!$DY184,'Raw Data'!$G:$G,0))/10^3</f>
        <v>30.5</v>
      </c>
      <c r="ED184" s="57">
        <f t="shared" si="12"/>
        <v>0</v>
      </c>
      <c r="EE184" s="58" t="str">
        <f>IFERROR(EC184/(AA184*0.2),"")</f>
        <v/>
      </c>
      <c r="EF184" s="59">
        <f t="shared" si="13"/>
        <v>0.66666666666666663</v>
      </c>
      <c r="EG184" s="59" t="str">
        <f t="shared" si="10"/>
        <v>50-75%</v>
      </c>
      <c r="EH184" s="2" t="s">
        <v>258</v>
      </c>
      <c r="EK184"/>
    </row>
    <row r="185" spans="1:141" x14ac:dyDescent="0.3">
      <c r="A185" s="3">
        <v>44394.059618055559</v>
      </c>
      <c r="B185" s="3">
        <v>44394.067071759258</v>
      </c>
      <c r="C185" s="2" t="s">
        <v>94</v>
      </c>
      <c r="D185" s="2" t="s">
        <v>7552</v>
      </c>
      <c r="E185" s="2">
        <v>100</v>
      </c>
      <c r="F185" s="2">
        <v>643</v>
      </c>
      <c r="G185" s="2" t="b">
        <v>1</v>
      </c>
      <c r="H185" s="3">
        <v>44394.067094907405</v>
      </c>
      <c r="I185" s="2" t="s">
        <v>7553</v>
      </c>
      <c r="J185" s="2" t="s">
        <v>3980</v>
      </c>
      <c r="K185" s="2" t="s">
        <v>3321</v>
      </c>
      <c r="L185" s="2" t="s">
        <v>5750</v>
      </c>
      <c r="N185" s="2">
        <v>34.473907470703097</v>
      </c>
      <c r="O185" s="2">
        <v>9.4613037109375</v>
      </c>
      <c r="P185" s="2" t="s">
        <v>239</v>
      </c>
      <c r="Q185" s="2" t="s">
        <v>240</v>
      </c>
      <c r="R185" s="2" t="s">
        <v>368</v>
      </c>
      <c r="AY185" s="2">
        <v>3</v>
      </c>
      <c r="BF185" s="2">
        <v>1</v>
      </c>
      <c r="BG185" s="2">
        <v>2</v>
      </c>
      <c r="BN185" s="2">
        <v>5</v>
      </c>
      <c r="BU185" s="2">
        <v>7</v>
      </c>
      <c r="BV185" s="2">
        <v>6</v>
      </c>
      <c r="CA185" s="2">
        <v>3</v>
      </c>
      <c r="CB185" s="2" t="s">
        <v>254</v>
      </c>
      <c r="CC185" s="2">
        <v>4</v>
      </c>
      <c r="CD185" s="2" t="s">
        <v>249</v>
      </c>
      <c r="CE185" s="2">
        <v>4</v>
      </c>
      <c r="CF185" s="2" t="s">
        <v>7554</v>
      </c>
      <c r="CI185" s="2" t="s">
        <v>7555</v>
      </c>
      <c r="CL185" s="2">
        <v>1</v>
      </c>
      <c r="CM185" s="2">
        <v>1</v>
      </c>
      <c r="CN185" s="2" t="s">
        <v>281</v>
      </c>
      <c r="CP185" s="2" t="s">
        <v>681</v>
      </c>
      <c r="CQ185" s="2" t="s">
        <v>6241</v>
      </c>
      <c r="CT185" s="2" t="s">
        <v>6283</v>
      </c>
      <c r="CU185" s="2" t="s">
        <v>682</v>
      </c>
      <c r="CW185" s="2" t="s">
        <v>684</v>
      </c>
      <c r="CY185" s="2" t="s">
        <v>685</v>
      </c>
      <c r="CZ185" s="2" t="s">
        <v>6217</v>
      </c>
      <c r="DD185" s="2" t="s">
        <v>6229</v>
      </c>
      <c r="DG185" s="2" t="s">
        <v>261</v>
      </c>
      <c r="DH185" s="2" t="s">
        <v>673</v>
      </c>
      <c r="DI185" s="2" t="s">
        <v>1015</v>
      </c>
      <c r="DJ185" s="2" t="s">
        <v>298</v>
      </c>
      <c r="DL185" s="2" t="s">
        <v>348</v>
      </c>
      <c r="DN185" s="2" t="s">
        <v>262</v>
      </c>
      <c r="DR185" s="2" t="s">
        <v>5750</v>
      </c>
      <c r="DS185" s="2">
        <v>21247388</v>
      </c>
      <c r="DT185" s="2" t="s">
        <v>282</v>
      </c>
      <c r="DU185" s="2" t="s">
        <v>283</v>
      </c>
      <c r="DW185" s="2" t="s">
        <v>5750</v>
      </c>
      <c r="DY185" s="2" t="str">
        <f t="shared" si="11"/>
        <v>Khalil_ROMDHANE</v>
      </c>
      <c r="DZ185" s="2" t="str">
        <f>INDEX('Raw Data'!B:B,MATCH(Tunisia_ESPRIT!$DY185,'Raw Data'!$G:$G,0))</f>
        <v>ESB</v>
      </c>
      <c r="EA185" s="2" t="str">
        <f>INDEX('Raw Data'!H:H,MATCH(Tunisia_ESPRIT!$DY185,'Raw Data'!$G:$G,0))</f>
        <v>Male</v>
      </c>
      <c r="EB185" s="2" t="str">
        <f>INDEX('Raw Data'!Q:Q,MATCH(Tunisia_ESPRIT!$DY185,'Raw Data'!$G:$G,0))</f>
        <v>Master</v>
      </c>
      <c r="EC185" s="57">
        <f>INDEX('Raw Data'!T:T,MATCH(Tunisia_ESPRIT!$DY185,'Raw Data'!$G:$G,0))/10^3</f>
        <v>13.91</v>
      </c>
      <c r="ED185" s="57">
        <f t="shared" si="12"/>
        <v>0</v>
      </c>
      <c r="EE185" s="57" t="str">
        <f>IFERROR(EC185/(AA185*Analysis!$F$286),"")</f>
        <v/>
      </c>
      <c r="EF185" s="59">
        <f t="shared" si="13"/>
        <v>1</v>
      </c>
      <c r="EG185" s="59" t="str">
        <f t="shared" si="10"/>
        <v>75-100%</v>
      </c>
      <c r="EH185" s="2" t="s">
        <v>258</v>
      </c>
      <c r="EK185"/>
    </row>
    <row r="186" spans="1:141" x14ac:dyDescent="0.3">
      <c r="A186" s="3">
        <v>44352.103819444441</v>
      </c>
      <c r="B186" s="3">
        <v>44394.247870370367</v>
      </c>
      <c r="C186" s="2" t="s">
        <v>94</v>
      </c>
      <c r="D186" s="2" t="s">
        <v>7556</v>
      </c>
      <c r="E186" s="2">
        <v>100</v>
      </c>
      <c r="F186" s="2">
        <v>3641245</v>
      </c>
      <c r="G186" s="2" t="b">
        <v>1</v>
      </c>
      <c r="H186" s="3">
        <v>44394.247893518521</v>
      </c>
      <c r="I186" s="2" t="s">
        <v>7557</v>
      </c>
      <c r="J186" s="2" t="s">
        <v>3966</v>
      </c>
      <c r="K186" s="2" t="s">
        <v>3965</v>
      </c>
      <c r="L186" s="2" t="s">
        <v>5253</v>
      </c>
      <c r="N186" s="2">
        <v>48.832305908203097</v>
      </c>
      <c r="O186" s="2">
        <v>2.4075012207031201</v>
      </c>
      <c r="P186" s="2" t="s">
        <v>239</v>
      </c>
      <c r="Q186" s="2" t="s">
        <v>240</v>
      </c>
      <c r="R186" s="2" t="s">
        <v>272</v>
      </c>
      <c r="S186" s="2" t="s">
        <v>7558</v>
      </c>
      <c r="T186" s="2" t="s">
        <v>7559</v>
      </c>
      <c r="U186" s="2" t="s">
        <v>7560</v>
      </c>
      <c r="V186" s="2" t="s">
        <v>288</v>
      </c>
      <c r="W186" s="2" t="s">
        <v>243</v>
      </c>
      <c r="X186" s="2" t="s">
        <v>642</v>
      </c>
      <c r="Y186" s="2" t="s">
        <v>638</v>
      </c>
      <c r="Z186" s="2" t="s">
        <v>245</v>
      </c>
      <c r="AB186" s="2" t="s">
        <v>384</v>
      </c>
      <c r="AC186" s="2" t="s">
        <v>384</v>
      </c>
      <c r="AD186" s="2" t="s">
        <v>1122</v>
      </c>
      <c r="AE186" s="2">
        <v>2019</v>
      </c>
      <c r="AF186" s="2" t="s">
        <v>366</v>
      </c>
      <c r="AH186" s="2">
        <v>0</v>
      </c>
      <c r="AV186" s="2">
        <v>3</v>
      </c>
      <c r="AY186" s="2">
        <v>2</v>
      </c>
      <c r="BG186" s="2">
        <v>1</v>
      </c>
      <c r="BK186" s="2">
        <v>5</v>
      </c>
      <c r="BN186" s="2">
        <v>6</v>
      </c>
      <c r="BV186" s="2">
        <v>7</v>
      </c>
      <c r="BY186" s="2" t="s">
        <v>247</v>
      </c>
      <c r="CA186" s="2">
        <v>5</v>
      </c>
      <c r="CB186" s="2" t="s">
        <v>254</v>
      </c>
      <c r="CC186" s="2">
        <v>6</v>
      </c>
      <c r="CD186" s="2" t="s">
        <v>279</v>
      </c>
      <c r="CE186" s="2">
        <v>5</v>
      </c>
      <c r="CF186" s="2" t="s">
        <v>7561</v>
      </c>
      <c r="CI186" s="2" t="s">
        <v>552</v>
      </c>
      <c r="CL186" s="2">
        <v>1</v>
      </c>
      <c r="CM186" s="2">
        <v>1</v>
      </c>
      <c r="CN186" s="2" t="s">
        <v>260</v>
      </c>
      <c r="CO186" s="2" t="s">
        <v>261</v>
      </c>
      <c r="CY186" s="2" t="s">
        <v>685</v>
      </c>
      <c r="DG186" s="2" t="s">
        <v>257</v>
      </c>
      <c r="DV186" s="2" t="s">
        <v>297</v>
      </c>
      <c r="DW186" s="2" t="s">
        <v>5253</v>
      </c>
      <c r="DY186" s="2" t="str">
        <f t="shared" si="11"/>
        <v>BARGAOUI_Mohamed Chiheb</v>
      </c>
      <c r="DZ186" s="2" t="str">
        <f>INDEX('Raw Data'!B:B,MATCH(Tunisia_ESPRIT!$DY186,'Raw Data'!$G:$G,0))</f>
        <v>ESPRIT Engineering</v>
      </c>
      <c r="EA186" s="2" t="str">
        <f>INDEX('Raw Data'!H:H,MATCH(Tunisia_ESPRIT!$DY186,'Raw Data'!$G:$G,0))</f>
        <v>Male</v>
      </c>
      <c r="EB186" s="2" t="str">
        <f>INDEX('Raw Data'!Q:Q,MATCH(Tunisia_ESPRIT!$DY186,'Raw Data'!$G:$G,0))</f>
        <v>ING</v>
      </c>
      <c r="EC186" s="57">
        <f>INDEX('Raw Data'!T:T,MATCH(Tunisia_ESPRIT!$DY186,'Raw Data'!$G:$G,0))/10^3</f>
        <v>30.5</v>
      </c>
      <c r="ED186" s="57">
        <f t="shared" si="12"/>
        <v>0</v>
      </c>
      <c r="EE186" s="58" t="str">
        <f>IFERROR(EC186/(AA186*0.2),"")</f>
        <v/>
      </c>
      <c r="EF186" s="59">
        <f t="shared" si="13"/>
        <v>1</v>
      </c>
      <c r="EG186" s="59" t="str">
        <f t="shared" si="10"/>
        <v>75-100%</v>
      </c>
      <c r="EH186" s="2" t="s">
        <v>258</v>
      </c>
      <c r="EK186"/>
    </row>
    <row r="187" spans="1:141" x14ac:dyDescent="0.3">
      <c r="A187" s="3">
        <v>44351.675625000003</v>
      </c>
      <c r="B187" s="3">
        <v>44419.31658564815</v>
      </c>
      <c r="C187" s="2" t="s">
        <v>94</v>
      </c>
      <c r="D187" s="2" t="s">
        <v>7562</v>
      </c>
      <c r="E187" s="2">
        <v>100</v>
      </c>
      <c r="F187" s="2">
        <v>5844178</v>
      </c>
      <c r="G187" s="2" t="b">
        <v>1</v>
      </c>
      <c r="H187" s="3">
        <v>44419.316608796296</v>
      </c>
      <c r="I187" s="2" t="s">
        <v>7563</v>
      </c>
      <c r="J187" s="2" t="s">
        <v>4307</v>
      </c>
      <c r="K187" s="2" t="s">
        <v>3769</v>
      </c>
      <c r="L187" s="2" t="s">
        <v>5786</v>
      </c>
      <c r="N187" s="2">
        <v>48.728302001953097</v>
      </c>
      <c r="O187" s="2">
        <v>2.281494140625</v>
      </c>
      <c r="P187" s="2" t="s">
        <v>239</v>
      </c>
      <c r="Q187" s="2" t="s">
        <v>240</v>
      </c>
      <c r="R187" s="2" t="s">
        <v>395</v>
      </c>
      <c r="AH187" s="2" t="s">
        <v>284</v>
      </c>
      <c r="AI187" s="2">
        <v>1</v>
      </c>
      <c r="AJ187" s="2">
        <v>3</v>
      </c>
      <c r="AP187" s="2">
        <v>2</v>
      </c>
      <c r="AU187" s="2">
        <v>1</v>
      </c>
      <c r="AV187" s="2">
        <v>3</v>
      </c>
      <c r="AZ187" s="2">
        <v>2</v>
      </c>
      <c r="BJ187" s="2">
        <v>5</v>
      </c>
      <c r="BK187" s="2">
        <v>7</v>
      </c>
      <c r="BO187" s="2">
        <v>5</v>
      </c>
      <c r="BY187" s="2" t="s">
        <v>247</v>
      </c>
      <c r="CA187" s="2">
        <v>4</v>
      </c>
      <c r="CB187" s="2" t="s">
        <v>248</v>
      </c>
      <c r="CC187" s="2">
        <v>7</v>
      </c>
      <c r="CD187" s="2" t="s">
        <v>249</v>
      </c>
      <c r="CE187" s="2">
        <v>7</v>
      </c>
      <c r="CF187" s="2" t="s">
        <v>1432</v>
      </c>
      <c r="CI187" s="2" t="s">
        <v>7564</v>
      </c>
      <c r="CJ187" s="2" t="s">
        <v>1507</v>
      </c>
      <c r="CL187" s="2">
        <v>2</v>
      </c>
      <c r="CM187" s="2">
        <v>1</v>
      </c>
      <c r="CN187" s="2" t="s">
        <v>256</v>
      </c>
      <c r="CQ187" s="2" t="s">
        <v>6241</v>
      </c>
      <c r="DG187" s="2" t="s">
        <v>257</v>
      </c>
      <c r="DW187" s="2" t="s">
        <v>5786</v>
      </c>
      <c r="DY187" s="2" t="str">
        <f t="shared" si="11"/>
        <v>Tarek_BEJAR</v>
      </c>
      <c r="DZ187" s="2" t="str">
        <f>INDEX('Raw Data'!B:B,MATCH(Tunisia_ESPRIT!$DY187,'Raw Data'!$G:$G,0))</f>
        <v>ESB</v>
      </c>
      <c r="EA187" s="2" t="str">
        <f>INDEX('Raw Data'!H:H,MATCH(Tunisia_ESPRIT!$DY187,'Raw Data'!$G:$G,0))</f>
        <v>Male</v>
      </c>
      <c r="EB187" s="2" t="str">
        <f>INDEX('Raw Data'!Q:Q,MATCH(Tunisia_ESPRIT!$DY187,'Raw Data'!$G:$G,0))</f>
        <v>Master</v>
      </c>
      <c r="EC187" s="57">
        <f>INDEX('Raw Data'!T:T,MATCH(Tunisia_ESPRIT!$DY187,'Raw Data'!$G:$G,0))/10^3</f>
        <v>13.91</v>
      </c>
      <c r="ED187" s="57">
        <f t="shared" si="12"/>
        <v>0</v>
      </c>
      <c r="EE187" s="57" t="str">
        <f>IFERROR(EC187/(AA187*Analysis!$F$286),"")</f>
        <v/>
      </c>
      <c r="EF187" s="59">
        <f t="shared" si="13"/>
        <v>0.5</v>
      </c>
      <c r="EG187" s="59" t="str">
        <f t="shared" si="10"/>
        <v>50-75%</v>
      </c>
      <c r="EH187" s="2" t="s">
        <v>258</v>
      </c>
      <c r="EK187"/>
    </row>
    <row r="188" spans="1:141" x14ac:dyDescent="0.3">
      <c r="A188" s="3">
        <v>44358.256666666668</v>
      </c>
      <c r="B188" s="3">
        <v>44393.395555555559</v>
      </c>
      <c r="C188" s="2" t="s">
        <v>94</v>
      </c>
      <c r="D188" s="2" t="s">
        <v>7565</v>
      </c>
      <c r="E188" s="2">
        <v>91</v>
      </c>
      <c r="F188" s="2">
        <v>3036000</v>
      </c>
      <c r="G188" s="2" t="b">
        <v>0</v>
      </c>
      <c r="H188" s="3">
        <v>44431.221759259257</v>
      </c>
      <c r="I188" s="2" t="s">
        <v>7566</v>
      </c>
      <c r="J188" s="2" t="s">
        <v>3217</v>
      </c>
      <c r="K188" s="2" t="s">
        <v>3823</v>
      </c>
      <c r="L188" s="2" t="s">
        <v>5080</v>
      </c>
      <c r="P188" s="2" t="s">
        <v>239</v>
      </c>
      <c r="Q188" s="2" t="s">
        <v>240</v>
      </c>
      <c r="R188" s="2" t="s">
        <v>286</v>
      </c>
      <c r="T188" s="2" t="s">
        <v>7567</v>
      </c>
      <c r="U188" s="2" t="s">
        <v>6950</v>
      </c>
      <c r="V188" s="2" t="s">
        <v>476</v>
      </c>
      <c r="W188" s="2" t="s">
        <v>243</v>
      </c>
      <c r="X188" s="2" t="s">
        <v>714</v>
      </c>
      <c r="Y188" s="2" t="s">
        <v>521</v>
      </c>
      <c r="Z188" s="2" t="s">
        <v>245</v>
      </c>
      <c r="AA188" s="2">
        <v>33</v>
      </c>
      <c r="AB188" s="2" t="s">
        <v>267</v>
      </c>
      <c r="AC188" s="2" t="s">
        <v>283</v>
      </c>
      <c r="AD188" s="2" t="s">
        <v>424</v>
      </c>
      <c r="AE188" s="2">
        <v>2021</v>
      </c>
      <c r="AF188" s="2" t="s">
        <v>269</v>
      </c>
      <c r="AH188" s="2">
        <v>2</v>
      </c>
      <c r="AK188" s="2">
        <v>3</v>
      </c>
      <c r="AN188" s="2">
        <v>2</v>
      </c>
      <c r="AO188" s="2">
        <v>1</v>
      </c>
      <c r="AU188" s="2">
        <v>1</v>
      </c>
      <c r="BA188" s="2">
        <v>3</v>
      </c>
      <c r="BG188" s="2">
        <v>2</v>
      </c>
      <c r="BJ188" s="2">
        <v>6</v>
      </c>
      <c r="BP188" s="2">
        <v>4</v>
      </c>
      <c r="BV188" s="2">
        <v>4</v>
      </c>
      <c r="BY188" s="2" t="s">
        <v>247</v>
      </c>
      <c r="CA188" s="2">
        <v>6</v>
      </c>
      <c r="CB188" s="2" t="s">
        <v>248</v>
      </c>
      <c r="CC188" s="2">
        <v>7</v>
      </c>
      <c r="CD188" s="2" t="s">
        <v>249</v>
      </c>
      <c r="CE188" s="2">
        <v>6</v>
      </c>
      <c r="CF188" s="2" t="s">
        <v>7568</v>
      </c>
      <c r="CI188" s="2" t="s">
        <v>7569</v>
      </c>
      <c r="CJ188" s="2" t="s">
        <v>7570</v>
      </c>
      <c r="CL188" s="2">
        <v>4</v>
      </c>
      <c r="CM188" s="2">
        <v>2</v>
      </c>
      <c r="CN188" s="2" t="s">
        <v>260</v>
      </c>
      <c r="CO188" s="2" t="s">
        <v>261</v>
      </c>
      <c r="CP188" s="2" t="s">
        <v>681</v>
      </c>
      <c r="CR188" s="2" t="s">
        <v>6242</v>
      </c>
      <c r="CS188" s="2" t="s">
        <v>677</v>
      </c>
      <c r="CV188" s="2" t="s">
        <v>683</v>
      </c>
      <c r="DA188" s="2" t="s">
        <v>6218</v>
      </c>
      <c r="DB188" s="2" t="s">
        <v>6209</v>
      </c>
      <c r="DG188" s="2" t="s">
        <v>257</v>
      </c>
      <c r="DW188" s="2" t="s">
        <v>5080</v>
      </c>
      <c r="DY188" s="2" t="str">
        <f t="shared" si="11"/>
        <v>DAHEM_Oussama</v>
      </c>
      <c r="DZ188" s="2" t="str">
        <f>INDEX('Raw Data'!B:B,MATCH(Tunisia_ESPRIT!$DY188,'Raw Data'!$G:$G,0))</f>
        <v>ESPRIT Engineering</v>
      </c>
      <c r="EA188" s="2" t="str">
        <f>INDEX('Raw Data'!H:H,MATCH(Tunisia_ESPRIT!$DY188,'Raw Data'!$G:$G,0))</f>
        <v>Male</v>
      </c>
      <c r="EB188" s="2" t="str">
        <f>INDEX('Raw Data'!Q:Q,MATCH(Tunisia_ESPRIT!$DY188,'Raw Data'!$G:$G,0))</f>
        <v>ING</v>
      </c>
      <c r="EC188" s="57">
        <f>INDEX('Raw Data'!T:T,MATCH(Tunisia_ESPRIT!$DY188,'Raw Data'!$G:$G,0))/10^3</f>
        <v>30.5</v>
      </c>
      <c r="ED188" s="57">
        <f t="shared" si="12"/>
        <v>1.0819672131147542</v>
      </c>
      <c r="EE188" s="57">
        <f>IFERROR(EC188/(AA188*Analysis!$F$286),"")</f>
        <v>0.9242424242424242</v>
      </c>
      <c r="EF188" s="59">
        <f t="shared" si="13"/>
        <v>0.5</v>
      </c>
      <c r="EG188" s="59" t="str">
        <f t="shared" si="10"/>
        <v>50-75%</v>
      </c>
      <c r="EH188" s="2" t="s">
        <v>258</v>
      </c>
      <c r="EK188"/>
    </row>
    <row r="189" spans="1:141" x14ac:dyDescent="0.3">
      <c r="A189" s="3">
        <v>44358.259618055556</v>
      </c>
      <c r="B189" s="3">
        <v>44400.119953703703</v>
      </c>
      <c r="C189" s="2" t="s">
        <v>94</v>
      </c>
      <c r="D189" s="2" t="s">
        <v>7571</v>
      </c>
      <c r="E189" s="2">
        <v>85</v>
      </c>
      <c r="F189" s="2">
        <v>3616733</v>
      </c>
      <c r="G189" s="2" t="b">
        <v>0</v>
      </c>
      <c r="H189" s="3">
        <v>44431.221782407411</v>
      </c>
      <c r="I189" s="2" t="s">
        <v>7572</v>
      </c>
      <c r="J189" s="2" t="s">
        <v>4397</v>
      </c>
      <c r="K189" s="2" t="s">
        <v>4396</v>
      </c>
      <c r="L189" s="2" t="s">
        <v>5927</v>
      </c>
      <c r="P189" s="2" t="s">
        <v>239</v>
      </c>
      <c r="Q189" s="2" t="s">
        <v>240</v>
      </c>
      <c r="R189" s="2" t="s">
        <v>241</v>
      </c>
      <c r="T189" s="2" t="s">
        <v>7573</v>
      </c>
      <c r="U189" s="2" t="s">
        <v>7574</v>
      </c>
      <c r="V189" s="134">
        <v>44470</v>
      </c>
      <c r="W189" s="2" t="s">
        <v>265</v>
      </c>
      <c r="X189" s="2" t="s">
        <v>471</v>
      </c>
      <c r="Y189" s="2" t="s">
        <v>313</v>
      </c>
      <c r="Z189" s="2" t="s">
        <v>337</v>
      </c>
      <c r="AB189" s="2" t="s">
        <v>267</v>
      </c>
      <c r="AC189" s="2" t="s">
        <v>258</v>
      </c>
      <c r="AD189" s="2" t="s">
        <v>372</v>
      </c>
      <c r="AE189" s="2">
        <v>2020</v>
      </c>
      <c r="AH189" s="2">
        <v>2</v>
      </c>
      <c r="AI189" s="2">
        <v>2</v>
      </c>
      <c r="AJ189" s="2">
        <v>1</v>
      </c>
      <c r="AS189" s="2">
        <v>3</v>
      </c>
      <c r="AT189" s="2" t="s">
        <v>7575</v>
      </c>
      <c r="AW189" s="2">
        <v>2</v>
      </c>
      <c r="BF189" s="2">
        <v>1</v>
      </c>
      <c r="BH189" s="2">
        <v>3</v>
      </c>
      <c r="BL189" s="2">
        <v>6</v>
      </c>
      <c r="BU189" s="2">
        <v>3</v>
      </c>
      <c r="BW189" s="2">
        <v>2</v>
      </c>
      <c r="BX189" s="2">
        <v>5</v>
      </c>
      <c r="BY189" s="2" t="s">
        <v>293</v>
      </c>
      <c r="BZ189" s="2" t="s">
        <v>260</v>
      </c>
      <c r="CA189" s="2">
        <v>3</v>
      </c>
      <c r="CB189" s="2" t="s">
        <v>254</v>
      </c>
      <c r="CC189" s="2">
        <v>5</v>
      </c>
      <c r="CD189" s="2" t="s">
        <v>249</v>
      </c>
      <c r="CE189" s="2">
        <v>6</v>
      </c>
      <c r="CF189" s="2" t="s">
        <v>7576</v>
      </c>
      <c r="CG189" s="2">
        <v>1</v>
      </c>
      <c r="CH189" s="2">
        <v>1</v>
      </c>
      <c r="CI189" s="2" t="s">
        <v>7577</v>
      </c>
      <c r="CJ189" s="2" t="s">
        <v>7578</v>
      </c>
      <c r="CL189" s="2">
        <v>3</v>
      </c>
      <c r="CM189" s="2">
        <v>3</v>
      </c>
      <c r="CN189" s="2" t="s">
        <v>256</v>
      </c>
      <c r="DA189" s="2" t="s">
        <v>6218</v>
      </c>
      <c r="DG189" s="2" t="s">
        <v>261</v>
      </c>
      <c r="DW189" s="2" t="s">
        <v>5927</v>
      </c>
      <c r="DY189" s="2" t="str">
        <f t="shared" si="11"/>
        <v>Badis_TEBIB</v>
      </c>
      <c r="DZ189" s="2" t="str">
        <f>INDEX('Raw Data'!B:B,MATCH(Tunisia_ESPRIT!$DY189,'Raw Data'!$G:$G,0))</f>
        <v>ESB</v>
      </c>
      <c r="EA189" s="2" t="str">
        <f>INDEX('Raw Data'!H:H,MATCH(Tunisia_ESPRIT!$DY189,'Raw Data'!$G:$G,0))</f>
        <v>Male</v>
      </c>
      <c r="EB189" s="2" t="str">
        <f>INDEX('Raw Data'!Q:Q,MATCH(Tunisia_ESPRIT!$DY189,'Raw Data'!$G:$G,0))</f>
        <v>Bachelor</v>
      </c>
      <c r="EC189" s="57">
        <f>INDEX('Raw Data'!T:T,MATCH(Tunisia_ESPRIT!$DY189,'Raw Data'!$G:$G,0))/10^3</f>
        <v>17.655000000000001</v>
      </c>
      <c r="ED189" s="57">
        <f t="shared" si="12"/>
        <v>0</v>
      </c>
      <c r="EE189" s="57" t="str">
        <f>IFERROR(EC189/(AA189*Analysis!$F$286),"")</f>
        <v/>
      </c>
      <c r="EF189" s="59">
        <f t="shared" si="13"/>
        <v>1</v>
      </c>
      <c r="EG189" s="59" t="str">
        <f t="shared" si="10"/>
        <v>75-100%</v>
      </c>
      <c r="EH189" s="2" t="s">
        <v>258</v>
      </c>
      <c r="EK189"/>
    </row>
    <row r="190" spans="1:141" x14ac:dyDescent="0.3">
      <c r="A190" s="3">
        <v>44355.465902777774</v>
      </c>
      <c r="B190" s="3">
        <v>44365.293344907404</v>
      </c>
      <c r="C190" s="2" t="s">
        <v>94</v>
      </c>
      <c r="D190" s="2" t="s">
        <v>7579</v>
      </c>
      <c r="E190" s="2">
        <v>85</v>
      </c>
      <c r="F190" s="2">
        <v>849090</v>
      </c>
      <c r="G190" s="2" t="b">
        <v>0</v>
      </c>
      <c r="H190" s="3">
        <v>44431.22179398148</v>
      </c>
      <c r="I190" s="2" t="s">
        <v>7580</v>
      </c>
      <c r="J190" s="2" t="s">
        <v>4061</v>
      </c>
      <c r="K190" s="2" t="s">
        <v>480</v>
      </c>
      <c r="L190" s="2" t="s">
        <v>5369</v>
      </c>
      <c r="P190" s="2" t="s">
        <v>239</v>
      </c>
      <c r="Q190" s="2" t="s">
        <v>250</v>
      </c>
      <c r="R190" s="2" t="s">
        <v>286</v>
      </c>
      <c r="T190" s="2" t="s">
        <v>7581</v>
      </c>
      <c r="U190" s="2" t="s">
        <v>7582</v>
      </c>
      <c r="V190" s="2" t="s">
        <v>311</v>
      </c>
      <c r="W190" s="2" t="s">
        <v>243</v>
      </c>
      <c r="X190" s="2" t="s">
        <v>323</v>
      </c>
      <c r="Y190" s="2" t="s">
        <v>275</v>
      </c>
      <c r="Z190" s="2" t="s">
        <v>245</v>
      </c>
      <c r="AA190" s="2">
        <v>27</v>
      </c>
      <c r="AB190" s="2" t="s">
        <v>267</v>
      </c>
      <c r="AC190" s="2" t="s">
        <v>258</v>
      </c>
      <c r="AD190" s="2" t="s">
        <v>345</v>
      </c>
      <c r="AE190" s="2">
        <v>2021</v>
      </c>
      <c r="AF190" s="2" t="s">
        <v>316</v>
      </c>
      <c r="AH190" s="2">
        <v>4</v>
      </c>
      <c r="AI190" s="2">
        <v>2</v>
      </c>
      <c r="AJ190" s="2">
        <v>1</v>
      </c>
      <c r="AP190" s="2">
        <v>3</v>
      </c>
      <c r="AU190" s="2">
        <v>1</v>
      </c>
      <c r="AZ190" s="2">
        <v>2</v>
      </c>
      <c r="BG190" s="2">
        <v>3</v>
      </c>
      <c r="BJ190" s="2">
        <v>6</v>
      </c>
      <c r="BO190" s="2">
        <v>5</v>
      </c>
      <c r="BV190" s="2">
        <v>4</v>
      </c>
      <c r="BY190" s="2" t="s">
        <v>247</v>
      </c>
      <c r="CA190" s="2">
        <v>5</v>
      </c>
      <c r="CB190" s="2" t="s">
        <v>248</v>
      </c>
      <c r="CC190" s="2">
        <v>8</v>
      </c>
      <c r="CD190" s="2" t="s">
        <v>249</v>
      </c>
      <c r="CE190" s="2">
        <v>6</v>
      </c>
      <c r="CF190" s="2" t="s">
        <v>7583</v>
      </c>
      <c r="CG190" s="2" t="s">
        <v>7584</v>
      </c>
      <c r="CI190" s="2" t="s">
        <v>7585</v>
      </c>
      <c r="CJ190" s="2" t="s">
        <v>7586</v>
      </c>
      <c r="CK190" s="2" t="s">
        <v>6599</v>
      </c>
      <c r="CL190" s="2">
        <v>4</v>
      </c>
      <c r="CM190" s="2">
        <v>1</v>
      </c>
      <c r="CN190" s="2" t="s">
        <v>256</v>
      </c>
      <c r="CO190" s="2" t="s">
        <v>261</v>
      </c>
      <c r="DW190" s="2" t="s">
        <v>5369</v>
      </c>
      <c r="DY190" s="2" t="str">
        <f t="shared" si="11"/>
        <v>ALOUI_Mohamed Khalil</v>
      </c>
      <c r="DZ190" s="2" t="str">
        <f>INDEX('Raw Data'!B:B,MATCH(Tunisia_ESPRIT!$DY190,'Raw Data'!$G:$G,0))</f>
        <v>ESPRIT Engineering</v>
      </c>
      <c r="EA190" s="2" t="str">
        <f>INDEX('Raw Data'!H:H,MATCH(Tunisia_ESPRIT!$DY190,'Raw Data'!$G:$G,0))</f>
        <v>Male</v>
      </c>
      <c r="EB190" s="2" t="str">
        <f>INDEX('Raw Data'!Q:Q,MATCH(Tunisia_ESPRIT!$DY190,'Raw Data'!$G:$G,0))</f>
        <v>ING</v>
      </c>
      <c r="EC190" s="57">
        <f>INDEX('Raw Data'!T:T,MATCH(Tunisia_ESPRIT!$DY190,'Raw Data'!$G:$G,0))/10^3</f>
        <v>30.5</v>
      </c>
      <c r="ED190" s="57">
        <f t="shared" si="12"/>
        <v>0.88524590163934425</v>
      </c>
      <c r="EE190" s="57">
        <f>IFERROR(EC190/(AA190*Analysis!$F$286),"")</f>
        <v>1.1296296296296295</v>
      </c>
      <c r="EF190" s="59">
        <f t="shared" si="13"/>
        <v>0.25</v>
      </c>
      <c r="EG190" s="59" t="str">
        <f t="shared" si="10"/>
        <v>25-50%</v>
      </c>
      <c r="EH190" s="2" t="s">
        <v>258</v>
      </c>
      <c r="EK190"/>
    </row>
    <row r="191" spans="1:141" x14ac:dyDescent="0.3">
      <c r="A191" s="3">
        <v>44441.166805555556</v>
      </c>
      <c r="B191" s="3">
        <v>44441.188819444447</v>
      </c>
      <c r="C191" s="2" t="s">
        <v>94</v>
      </c>
      <c r="D191" s="2" t="s">
        <v>7587</v>
      </c>
      <c r="E191" s="2">
        <v>100</v>
      </c>
      <c r="F191" s="2">
        <v>1902</v>
      </c>
      <c r="G191" s="2" t="b">
        <v>1</v>
      </c>
      <c r="H191" s="3">
        <v>44441.188842592594</v>
      </c>
      <c r="I191" s="2" t="s">
        <v>7588</v>
      </c>
      <c r="J191" s="2" t="s">
        <v>4291</v>
      </c>
      <c r="K191" s="2" t="s">
        <v>4290</v>
      </c>
      <c r="L191" s="2" t="s">
        <v>6948</v>
      </c>
      <c r="N191" s="2">
        <v>5.3072052001953098</v>
      </c>
      <c r="O191" s="2">
        <v>-4.0124053955078098</v>
      </c>
      <c r="P191" s="2" t="s">
        <v>239</v>
      </c>
      <c r="Q191" s="2" t="s">
        <v>240</v>
      </c>
      <c r="R191" s="2" t="s">
        <v>286</v>
      </c>
      <c r="T191" s="2" t="s">
        <v>7589</v>
      </c>
      <c r="U191" s="2" t="s">
        <v>7590</v>
      </c>
      <c r="V191" s="2" t="s">
        <v>430</v>
      </c>
      <c r="W191" s="2" t="s">
        <v>243</v>
      </c>
      <c r="X191" s="2" t="s">
        <v>626</v>
      </c>
      <c r="Y191" s="2" t="s">
        <v>764</v>
      </c>
      <c r="Z191" s="2" t="s">
        <v>245</v>
      </c>
      <c r="AA191" s="2">
        <v>30</v>
      </c>
      <c r="AB191" s="2" t="s">
        <v>876</v>
      </c>
      <c r="AC191" s="2" t="s">
        <v>876</v>
      </c>
      <c r="AD191" s="2" t="s">
        <v>292</v>
      </c>
      <c r="AE191" s="2">
        <v>2019</v>
      </c>
      <c r="AF191" s="2" t="s">
        <v>406</v>
      </c>
      <c r="AH191" s="2">
        <v>3</v>
      </c>
      <c r="AI191" s="2">
        <v>1</v>
      </c>
      <c r="AJ191" s="2">
        <v>3</v>
      </c>
      <c r="AO191" s="2">
        <v>2</v>
      </c>
      <c r="AU191" s="2">
        <v>1</v>
      </c>
      <c r="AV191" s="2">
        <v>3</v>
      </c>
      <c r="BA191" s="2">
        <v>2</v>
      </c>
      <c r="BJ191" s="2">
        <v>6</v>
      </c>
      <c r="BK191" s="2">
        <v>5</v>
      </c>
      <c r="BP191" s="2">
        <v>7</v>
      </c>
      <c r="BY191" s="2" t="s">
        <v>270</v>
      </c>
      <c r="CA191" s="2">
        <v>6</v>
      </c>
      <c r="CB191" s="2" t="s">
        <v>252</v>
      </c>
      <c r="CC191" s="2">
        <v>9</v>
      </c>
      <c r="CD191" s="2" t="s">
        <v>279</v>
      </c>
      <c r="CE191" s="2">
        <v>5</v>
      </c>
      <c r="CF191" s="2" t="s">
        <v>7591</v>
      </c>
      <c r="CG191" s="2" t="s">
        <v>7592</v>
      </c>
      <c r="CI191" s="2" t="s">
        <v>7593</v>
      </c>
      <c r="CL191" s="2">
        <v>1</v>
      </c>
      <c r="CM191" s="2">
        <v>1</v>
      </c>
      <c r="CN191" s="2" t="s">
        <v>256</v>
      </c>
      <c r="CO191" s="2" t="s">
        <v>278</v>
      </c>
      <c r="CP191" s="2" t="s">
        <v>681</v>
      </c>
      <c r="CQ191" s="2" t="s">
        <v>6241</v>
      </c>
      <c r="CR191" s="2" t="s">
        <v>6242</v>
      </c>
      <c r="CS191" s="2" t="s">
        <v>677</v>
      </c>
      <c r="CT191" s="2" t="s">
        <v>6283</v>
      </c>
      <c r="CU191" s="2" t="s">
        <v>682</v>
      </c>
      <c r="CW191" s="2" t="s">
        <v>684</v>
      </c>
      <c r="CX191" s="2" t="s">
        <v>1015</v>
      </c>
      <c r="CY191" s="2" t="s">
        <v>685</v>
      </c>
      <c r="CZ191" s="2" t="s">
        <v>6217</v>
      </c>
      <c r="DG191" s="2" t="s">
        <v>261</v>
      </c>
      <c r="DI191" s="2" t="s">
        <v>1015</v>
      </c>
      <c r="DJ191" s="2" t="s">
        <v>298</v>
      </c>
      <c r="DK191" s="2" t="s">
        <v>508</v>
      </c>
      <c r="DL191" s="2" t="s">
        <v>348</v>
      </c>
      <c r="DR191" s="2" t="s">
        <v>6948</v>
      </c>
      <c r="DS191" s="2" t="s">
        <v>7594</v>
      </c>
      <c r="DT191" s="2" t="s">
        <v>6954</v>
      </c>
      <c r="DU191" s="2" t="s">
        <v>6955</v>
      </c>
      <c r="DW191" s="2" t="s">
        <v>6948</v>
      </c>
      <c r="DY191" s="2" t="str">
        <f t="shared" si="11"/>
        <v>Rosemonde Evelyne_BABRI</v>
      </c>
      <c r="DZ191" s="2" t="str">
        <f>INDEX('Raw Data'!B:B,MATCH(Tunisia_ESPRIT!$DY191,'Raw Data'!$G:$G,0))</f>
        <v>ESB</v>
      </c>
      <c r="EA191" s="2" t="str">
        <f>INDEX('Raw Data'!H:H,MATCH(Tunisia_ESPRIT!$DY191,'Raw Data'!$G:$G,0))</f>
        <v>Female</v>
      </c>
      <c r="EB191" s="2" t="str">
        <f>INDEX('Raw Data'!Q:Q,MATCH(Tunisia_ESPRIT!$DY191,'Raw Data'!$G:$G,0))</f>
        <v>Master</v>
      </c>
      <c r="EC191" s="57">
        <f>INDEX('Raw Data'!T:T,MATCH(Tunisia_ESPRIT!$DY191,'Raw Data'!$G:$G,0))/10^3</f>
        <v>13.91</v>
      </c>
      <c r="ED191" s="57">
        <f t="shared" si="12"/>
        <v>2.1567217828900072</v>
      </c>
      <c r="EE191" s="57">
        <f>IFERROR(EC191/(AA191*Analysis!$F$286),"")</f>
        <v>0.46366666666666667</v>
      </c>
      <c r="EF191" s="59">
        <f t="shared" si="13"/>
        <v>1</v>
      </c>
      <c r="EG191" s="59" t="str">
        <f t="shared" si="10"/>
        <v>75-100%</v>
      </c>
      <c r="EH191" s="2" t="s">
        <v>258</v>
      </c>
      <c r="EK191"/>
    </row>
    <row r="192" spans="1:141" x14ac:dyDescent="0.3">
      <c r="A192" s="3">
        <v>44441.390405092592</v>
      </c>
      <c r="B192" s="3">
        <v>44441.412997685184</v>
      </c>
      <c r="C192" s="2" t="s">
        <v>94</v>
      </c>
      <c r="D192" s="2" t="s">
        <v>7595</v>
      </c>
      <c r="E192" s="2">
        <v>100</v>
      </c>
      <c r="F192" s="2">
        <v>1952</v>
      </c>
      <c r="G192" s="2" t="b">
        <v>1</v>
      </c>
      <c r="H192" s="3">
        <v>44441.41302083333</v>
      </c>
      <c r="I192" s="2" t="s">
        <v>7596</v>
      </c>
      <c r="J192" s="2" t="s">
        <v>7597</v>
      </c>
      <c r="K192" s="2" t="s">
        <v>952</v>
      </c>
      <c r="L192" s="2" t="s">
        <v>5685</v>
      </c>
      <c r="N192" s="2">
        <v>36.4508056640625</v>
      </c>
      <c r="O192" s="2">
        <v>10.7411041259765</v>
      </c>
      <c r="P192" s="2" t="s">
        <v>239</v>
      </c>
      <c r="Q192" s="2" t="s">
        <v>250</v>
      </c>
      <c r="R192" s="2" t="s">
        <v>299</v>
      </c>
      <c r="BB192" s="2">
        <v>1</v>
      </c>
      <c r="BC192" s="2">
        <v>2</v>
      </c>
      <c r="BF192" s="2">
        <v>3</v>
      </c>
      <c r="BQ192" s="2">
        <v>6</v>
      </c>
      <c r="BR192" s="2">
        <v>6</v>
      </c>
      <c r="BU192" s="2">
        <v>6</v>
      </c>
      <c r="CA192" s="2">
        <v>6</v>
      </c>
      <c r="CB192" s="2" t="s">
        <v>252</v>
      </c>
      <c r="CC192" s="2">
        <v>10</v>
      </c>
      <c r="CD192" s="2" t="s">
        <v>249</v>
      </c>
      <c r="CE192" s="2">
        <v>5</v>
      </c>
      <c r="CF192" s="2" t="s">
        <v>7598</v>
      </c>
      <c r="CG192" s="2" t="s">
        <v>7599</v>
      </c>
      <c r="CH192" s="2" t="s">
        <v>7307</v>
      </c>
      <c r="CI192" s="2" t="s">
        <v>7600</v>
      </c>
      <c r="CJ192" s="2" t="s">
        <v>7601</v>
      </c>
      <c r="CK192" s="2" t="s">
        <v>7602</v>
      </c>
      <c r="CL192" s="2">
        <v>1</v>
      </c>
      <c r="CM192" s="2">
        <v>1</v>
      </c>
      <c r="CN192" s="2" t="s">
        <v>281</v>
      </c>
      <c r="CQ192" s="2" t="s">
        <v>6241</v>
      </c>
      <c r="CV192" s="2" t="s">
        <v>683</v>
      </c>
      <c r="CW192" s="2" t="s">
        <v>684</v>
      </c>
      <c r="CZ192" s="2" t="s">
        <v>6217</v>
      </c>
      <c r="DD192" s="2" t="s">
        <v>6229</v>
      </c>
      <c r="DG192" s="2" t="s">
        <v>261</v>
      </c>
      <c r="DH192" s="2" t="s">
        <v>673</v>
      </c>
      <c r="DI192" s="2" t="s">
        <v>1015</v>
      </c>
      <c r="DJ192" s="2" t="s">
        <v>298</v>
      </c>
      <c r="DK192" s="2" t="s">
        <v>508</v>
      </c>
      <c r="DL192" s="2" t="s">
        <v>348</v>
      </c>
      <c r="DM192" s="2" t="s">
        <v>586</v>
      </c>
      <c r="DN192" s="2" t="s">
        <v>262</v>
      </c>
      <c r="DO192" s="2" t="s">
        <v>527</v>
      </c>
      <c r="DR192" s="2" t="s">
        <v>7603</v>
      </c>
      <c r="DS192" s="2" t="s">
        <v>7604</v>
      </c>
      <c r="DT192" s="2" t="s">
        <v>267</v>
      </c>
      <c r="DU192" s="2" t="s">
        <v>988</v>
      </c>
      <c r="DV192" s="2" t="s">
        <v>7605</v>
      </c>
      <c r="DW192" s="2" t="s">
        <v>5685</v>
      </c>
      <c r="DY192" s="2" t="str">
        <f t="shared" si="11"/>
        <v>MAHFOUDHI_Mouhamed Achref</v>
      </c>
      <c r="DZ192" s="2" t="str">
        <f>INDEX('Raw Data'!B:B,MATCH(Tunisia_ESPRIT!$DY192,'Raw Data'!$G:$G,0))</f>
        <v>ESPRIT Engineering</v>
      </c>
      <c r="EA192" s="2" t="str">
        <f>INDEX('Raw Data'!H:H,MATCH(Tunisia_ESPRIT!$DY192,'Raw Data'!$G:$G,0))</f>
        <v>Male</v>
      </c>
      <c r="EB192" s="2" t="str">
        <f>INDEX('Raw Data'!Q:Q,MATCH(Tunisia_ESPRIT!$DY192,'Raw Data'!$G:$G,0))</f>
        <v>ING</v>
      </c>
      <c r="EC192" s="57">
        <f>INDEX('Raw Data'!T:T,MATCH(Tunisia_ESPRIT!$DY192,'Raw Data'!$G:$G,0))/10^3</f>
        <v>30.5</v>
      </c>
      <c r="ED192" s="57">
        <f t="shared" si="12"/>
        <v>0</v>
      </c>
      <c r="EE192" s="58" t="str">
        <f>IFERROR(EC192/(AA192*0.2),"")</f>
        <v/>
      </c>
      <c r="EF192" s="59">
        <f t="shared" si="13"/>
        <v>1</v>
      </c>
      <c r="EG192" s="59" t="str">
        <f t="shared" si="10"/>
        <v>75-100%</v>
      </c>
      <c r="EH192" s="2" t="s">
        <v>258</v>
      </c>
      <c r="EK192"/>
    </row>
    <row r="193" spans="1:141" x14ac:dyDescent="0.3">
      <c r="A193" s="3">
        <v>44441.408472222225</v>
      </c>
      <c r="B193" s="3">
        <v>44441.414143518516</v>
      </c>
      <c r="C193" s="2" t="s">
        <v>94</v>
      </c>
      <c r="D193" s="2" t="s">
        <v>7606</v>
      </c>
      <c r="E193" s="2">
        <v>100</v>
      </c>
      <c r="F193" s="2">
        <v>490</v>
      </c>
      <c r="G193" s="2" t="b">
        <v>1</v>
      </c>
      <c r="H193" s="3">
        <v>44441.414166666669</v>
      </c>
      <c r="I193" s="2" t="s">
        <v>7607</v>
      </c>
      <c r="J193" s="2" t="s">
        <v>667</v>
      </c>
      <c r="K193" s="2" t="s">
        <v>3208</v>
      </c>
      <c r="L193" s="2" t="s">
        <v>7608</v>
      </c>
      <c r="N193" s="2">
        <v>35.825103759765597</v>
      </c>
      <c r="O193" s="2">
        <v>10.6446075439453</v>
      </c>
      <c r="P193" s="2" t="s">
        <v>239</v>
      </c>
      <c r="Q193" s="2" t="s">
        <v>240</v>
      </c>
      <c r="R193" s="2" t="s">
        <v>1429</v>
      </c>
      <c r="T193" s="2" t="s">
        <v>7609</v>
      </c>
      <c r="U193" s="2" t="s">
        <v>7610</v>
      </c>
      <c r="V193" s="135">
        <v>18537</v>
      </c>
      <c r="W193" s="2" t="s">
        <v>265</v>
      </c>
      <c r="X193" s="2" t="s">
        <v>753</v>
      </c>
      <c r="Y193" s="2" t="s">
        <v>244</v>
      </c>
      <c r="Z193" s="2" t="s">
        <v>328</v>
      </c>
      <c r="AA193" s="2">
        <v>24</v>
      </c>
      <c r="AB193" s="2" t="s">
        <v>267</v>
      </c>
      <c r="AC193" s="2" t="s">
        <v>258</v>
      </c>
      <c r="AD193" s="2" t="s">
        <v>268</v>
      </c>
      <c r="AE193" s="2">
        <v>2021</v>
      </c>
      <c r="AF193" s="2" t="s">
        <v>316</v>
      </c>
      <c r="AH193" s="2">
        <v>2</v>
      </c>
      <c r="AJ193" s="2">
        <v>3</v>
      </c>
      <c r="AK193" s="2">
        <v>2</v>
      </c>
      <c r="AO193" s="2">
        <v>1</v>
      </c>
      <c r="AW193" s="2">
        <v>3</v>
      </c>
      <c r="BB193" s="2">
        <v>1</v>
      </c>
      <c r="BD193" s="2">
        <v>2</v>
      </c>
      <c r="BL193" s="2">
        <v>6</v>
      </c>
      <c r="BQ193" s="2">
        <v>6</v>
      </c>
      <c r="BS193" s="2">
        <v>6</v>
      </c>
      <c r="BY193" s="2" t="s">
        <v>247</v>
      </c>
      <c r="BZ193" s="2" t="s">
        <v>260</v>
      </c>
      <c r="CA193" s="2">
        <v>6</v>
      </c>
      <c r="CB193" s="2" t="s">
        <v>248</v>
      </c>
      <c r="CC193" s="2">
        <v>8</v>
      </c>
      <c r="CD193" s="2" t="s">
        <v>249</v>
      </c>
      <c r="CE193" s="2">
        <v>4</v>
      </c>
      <c r="CF193" s="2" t="s">
        <v>7611</v>
      </c>
      <c r="CG193" s="2" t="s">
        <v>493</v>
      </c>
      <c r="CH193" s="2" t="s">
        <v>6696</v>
      </c>
      <c r="CI193" s="2" t="s">
        <v>6343</v>
      </c>
      <c r="CJ193" s="2" t="s">
        <v>7612</v>
      </c>
      <c r="CL193" s="2">
        <v>2</v>
      </c>
      <c r="CM193" s="2">
        <v>0</v>
      </c>
      <c r="CN193" s="2" t="s">
        <v>281</v>
      </c>
      <c r="CO193" s="2" t="s">
        <v>261</v>
      </c>
      <c r="CP193" s="2" t="s">
        <v>681</v>
      </c>
      <c r="CS193" s="2" t="s">
        <v>677</v>
      </c>
      <c r="CX193" s="2" t="s">
        <v>1015</v>
      </c>
      <c r="DG193" s="2" t="s">
        <v>261</v>
      </c>
      <c r="DI193" s="2" t="s">
        <v>1015</v>
      </c>
      <c r="DJ193" s="2" t="s">
        <v>298</v>
      </c>
      <c r="DL193" s="2" t="s">
        <v>348</v>
      </c>
      <c r="DO193" s="2" t="s">
        <v>527</v>
      </c>
      <c r="DR193" s="2" t="s">
        <v>7608</v>
      </c>
      <c r="DS193" s="2">
        <v>26545462</v>
      </c>
      <c r="DT193" s="2" t="s">
        <v>379</v>
      </c>
      <c r="DU193" s="2" t="s">
        <v>7613</v>
      </c>
      <c r="DW193" s="2" t="s">
        <v>7608</v>
      </c>
      <c r="DY193" s="2" t="str">
        <f t="shared" si="11"/>
        <v>Ahmed_TURKI</v>
      </c>
      <c r="DZ193" s="2" t="str">
        <f>INDEX('Raw Data'!B:B,MATCH(Tunisia_ESPRIT!$DY193,'Raw Data'!$G:$G,0))</f>
        <v>ESB</v>
      </c>
      <c r="EA193" s="2" t="str">
        <f>INDEX('Raw Data'!H:H,MATCH(Tunisia_ESPRIT!$DY193,'Raw Data'!$G:$G,0))</f>
        <v>Male</v>
      </c>
      <c r="EB193" s="2" t="str">
        <f>INDEX('Raw Data'!Q:Q,MATCH(Tunisia_ESPRIT!$DY193,'Raw Data'!$G:$G,0))</f>
        <v>Bachelor</v>
      </c>
      <c r="EC193" s="57">
        <f>INDEX('Raw Data'!T:T,MATCH(Tunisia_ESPRIT!$DY193,'Raw Data'!$G:$G,0))/10^3</f>
        <v>17.655000000000001</v>
      </c>
      <c r="ED193" s="57">
        <f t="shared" si="12"/>
        <v>1.3593882752761257</v>
      </c>
      <c r="EE193" s="58">
        <f>IFERROR(EC193/(AA193*0.2),"")</f>
        <v>3.6781249999999996</v>
      </c>
      <c r="EF193" s="59">
        <f t="shared" si="13"/>
        <v>0</v>
      </c>
      <c r="EG193" s="59">
        <f t="shared" si="10"/>
        <v>0</v>
      </c>
      <c r="EH193" s="2" t="s">
        <v>258</v>
      </c>
      <c r="EK193"/>
    </row>
    <row r="194" spans="1:141" x14ac:dyDescent="0.3">
      <c r="A194" s="3">
        <v>44441.652384259258</v>
      </c>
      <c r="B194" s="3">
        <v>44441.658472222225</v>
      </c>
      <c r="C194" s="2" t="s">
        <v>94</v>
      </c>
      <c r="D194" s="2" t="s">
        <v>7614</v>
      </c>
      <c r="E194" s="2">
        <v>100</v>
      </c>
      <c r="F194" s="2">
        <v>525</v>
      </c>
      <c r="G194" s="2" t="b">
        <v>1</v>
      </c>
      <c r="H194" s="3">
        <v>44441.658495370371</v>
      </c>
      <c r="I194" s="2" t="s">
        <v>7615</v>
      </c>
      <c r="J194" s="2" t="s">
        <v>3315</v>
      </c>
      <c r="K194" s="2" t="s">
        <v>3267</v>
      </c>
      <c r="L194" s="2" t="s">
        <v>7616</v>
      </c>
      <c r="N194" s="2">
        <v>34.473907470703097</v>
      </c>
      <c r="O194" s="2">
        <v>9.4613037109375</v>
      </c>
      <c r="P194" s="2" t="s">
        <v>239</v>
      </c>
      <c r="Q194" s="2" t="s">
        <v>240</v>
      </c>
      <c r="R194" s="2" t="s">
        <v>251</v>
      </c>
      <c r="BA194" s="2">
        <v>3</v>
      </c>
      <c r="BB194" s="2">
        <v>2</v>
      </c>
      <c r="BG194" s="2">
        <v>1</v>
      </c>
      <c r="BP194" s="2">
        <v>7</v>
      </c>
      <c r="BQ194" s="2">
        <v>5</v>
      </c>
      <c r="BV194" s="2">
        <v>7</v>
      </c>
      <c r="CA194" s="2">
        <v>6</v>
      </c>
      <c r="CB194" s="2" t="s">
        <v>252</v>
      </c>
      <c r="CC194" s="2">
        <v>10</v>
      </c>
      <c r="CD194" s="2" t="s">
        <v>249</v>
      </c>
      <c r="CE194" s="2">
        <v>3</v>
      </c>
      <c r="CF194" s="2" t="s">
        <v>7617</v>
      </c>
      <c r="CG194" s="2" t="s">
        <v>7618</v>
      </c>
      <c r="CI194" s="2" t="s">
        <v>7619</v>
      </c>
      <c r="CL194" s="2">
        <v>2</v>
      </c>
      <c r="CM194" s="2">
        <v>2</v>
      </c>
      <c r="CN194" s="2" t="s">
        <v>260</v>
      </c>
      <c r="CP194" s="2" t="s">
        <v>681</v>
      </c>
      <c r="CX194" s="2" t="s">
        <v>1015</v>
      </c>
      <c r="DA194" s="2" t="s">
        <v>6218</v>
      </c>
      <c r="DD194" s="2" t="s">
        <v>6229</v>
      </c>
      <c r="DG194" s="2" t="s">
        <v>261</v>
      </c>
      <c r="DI194" s="2" t="s">
        <v>1015</v>
      </c>
      <c r="DJ194" s="2" t="s">
        <v>298</v>
      </c>
      <c r="DL194" s="2" t="s">
        <v>348</v>
      </c>
      <c r="DR194" s="2" t="s">
        <v>7620</v>
      </c>
      <c r="DS194" s="2">
        <v>28222023</v>
      </c>
      <c r="DT194" s="2" t="s">
        <v>258</v>
      </c>
      <c r="DU194" s="2" t="s">
        <v>258</v>
      </c>
      <c r="DW194" s="2" t="s">
        <v>7616</v>
      </c>
      <c r="DY194" s="2" t="str">
        <f t="shared" si="11"/>
        <v>Dorra_M'RAD</v>
      </c>
      <c r="DZ194" s="2" t="str">
        <f>INDEX('Raw Data'!B:B,MATCH(Tunisia_ESPRIT!$DY194,'Raw Data'!$G:$G,0))</f>
        <v>ESB</v>
      </c>
      <c r="EA194" s="2" t="str">
        <f>INDEX('Raw Data'!H:H,MATCH(Tunisia_ESPRIT!$DY194,'Raw Data'!$G:$G,0))</f>
        <v>Female</v>
      </c>
      <c r="EB194" s="2" t="str">
        <f>INDEX('Raw Data'!Q:Q,MATCH(Tunisia_ESPRIT!$DY194,'Raw Data'!$G:$G,0))</f>
        <v>Master</v>
      </c>
      <c r="EC194" s="57">
        <f>INDEX('Raw Data'!T:T,MATCH(Tunisia_ESPRIT!$DY194,'Raw Data'!$G:$G,0))/10^3</f>
        <v>13.91</v>
      </c>
      <c r="ED194" s="57">
        <f t="shared" si="12"/>
        <v>0</v>
      </c>
      <c r="EE194" s="57" t="str">
        <f>IFERROR(EC194/(AA194*Analysis!$F$286),"")</f>
        <v/>
      </c>
      <c r="EF194" s="59">
        <f t="shared" si="13"/>
        <v>1</v>
      </c>
      <c r="EG194" s="59" t="str">
        <f t="shared" si="10"/>
        <v>75-100%</v>
      </c>
      <c r="EH194" s="2" t="s">
        <v>258</v>
      </c>
      <c r="EK194"/>
    </row>
    <row r="195" spans="1:141" x14ac:dyDescent="0.3">
      <c r="A195" s="3">
        <v>44442.526608796295</v>
      </c>
      <c r="B195" s="3">
        <v>44442.537789351853</v>
      </c>
      <c r="C195" s="2" t="s">
        <v>94</v>
      </c>
      <c r="D195" s="2" t="s">
        <v>7621</v>
      </c>
      <c r="E195" s="2">
        <v>100</v>
      </c>
      <c r="F195" s="2">
        <v>966</v>
      </c>
      <c r="G195" s="2" t="b">
        <v>1</v>
      </c>
      <c r="H195" s="3">
        <v>44442.537812499999</v>
      </c>
      <c r="I195" s="2" t="s">
        <v>7622</v>
      </c>
      <c r="J195" s="2" t="s">
        <v>3755</v>
      </c>
      <c r="K195" s="2" t="s">
        <v>879</v>
      </c>
      <c r="L195" s="2" t="s">
        <v>5101</v>
      </c>
      <c r="N195" s="2">
        <v>35.671707153320298</v>
      </c>
      <c r="O195" s="2">
        <v>10.0917053222656</v>
      </c>
      <c r="P195" s="2" t="s">
        <v>239</v>
      </c>
      <c r="Q195" s="2" t="s">
        <v>240</v>
      </c>
      <c r="R195" s="2" t="s">
        <v>286</v>
      </c>
      <c r="T195" s="2" t="s">
        <v>7623</v>
      </c>
      <c r="U195" s="2" t="s">
        <v>7065</v>
      </c>
      <c r="V195" s="134">
        <v>44470</v>
      </c>
      <c r="W195" s="2" t="s">
        <v>265</v>
      </c>
      <c r="X195" s="2" t="s">
        <v>1509</v>
      </c>
      <c r="Y195" s="2" t="s">
        <v>594</v>
      </c>
      <c r="Z195" s="2" t="s">
        <v>245</v>
      </c>
      <c r="AA195" s="2">
        <v>12</v>
      </c>
      <c r="AB195" s="2" t="s">
        <v>267</v>
      </c>
      <c r="AC195" s="2" t="s">
        <v>283</v>
      </c>
      <c r="AD195" s="2" t="s">
        <v>345</v>
      </c>
      <c r="AE195" s="2">
        <v>2021</v>
      </c>
      <c r="AF195" s="2" t="s">
        <v>1433</v>
      </c>
      <c r="AH195" s="2" t="s">
        <v>284</v>
      </c>
      <c r="AI195" s="2">
        <v>2</v>
      </c>
      <c r="AL195" s="2">
        <v>3</v>
      </c>
      <c r="AS195" s="2">
        <v>1</v>
      </c>
      <c r="AT195" s="2" t="s">
        <v>7624</v>
      </c>
      <c r="AU195" s="2">
        <v>3</v>
      </c>
      <c r="AV195" s="2">
        <v>2</v>
      </c>
      <c r="BG195" s="2">
        <v>1</v>
      </c>
      <c r="BJ195" s="2">
        <v>5</v>
      </c>
      <c r="BK195" s="2">
        <v>6</v>
      </c>
      <c r="BV195" s="2">
        <v>7</v>
      </c>
      <c r="BY195" s="2" t="s">
        <v>247</v>
      </c>
      <c r="CA195" s="2">
        <v>5</v>
      </c>
      <c r="CB195" s="2" t="s">
        <v>252</v>
      </c>
      <c r="CC195" s="2">
        <v>9</v>
      </c>
      <c r="CD195" s="2" t="s">
        <v>249</v>
      </c>
      <c r="CE195" s="2">
        <v>5</v>
      </c>
      <c r="CF195" s="2" t="s">
        <v>505</v>
      </c>
      <c r="CG195" s="2" t="s">
        <v>505</v>
      </c>
      <c r="CH195" s="2" t="s">
        <v>505</v>
      </c>
      <c r="CI195" s="2" t="s">
        <v>505</v>
      </c>
      <c r="CJ195" s="2" t="s">
        <v>505</v>
      </c>
      <c r="CK195" s="2" t="s">
        <v>505</v>
      </c>
      <c r="CL195" s="2">
        <v>3</v>
      </c>
      <c r="CM195" s="2">
        <v>3</v>
      </c>
      <c r="CN195" s="2" t="s">
        <v>256</v>
      </c>
      <c r="CO195" s="2" t="s">
        <v>278</v>
      </c>
      <c r="CQ195" s="2" t="s">
        <v>6241</v>
      </c>
      <c r="CS195" s="2" t="s">
        <v>677</v>
      </c>
      <c r="CW195" s="2" t="s">
        <v>684</v>
      </c>
      <c r="CX195" s="2" t="s">
        <v>1015</v>
      </c>
      <c r="DA195" s="2" t="s">
        <v>6218</v>
      </c>
      <c r="DB195" s="2" t="s">
        <v>6209</v>
      </c>
      <c r="DG195" s="2" t="s">
        <v>261</v>
      </c>
      <c r="DI195" s="2" t="s">
        <v>1015</v>
      </c>
      <c r="DJ195" s="2" t="s">
        <v>298</v>
      </c>
      <c r="DK195" s="2" t="s">
        <v>508</v>
      </c>
      <c r="DL195" s="2" t="s">
        <v>348</v>
      </c>
      <c r="DN195" s="2" t="s">
        <v>262</v>
      </c>
      <c r="DO195" s="2" t="s">
        <v>527</v>
      </c>
      <c r="DW195" s="2" t="s">
        <v>5101</v>
      </c>
      <c r="DY195" s="2" t="str">
        <f t="shared" si="11"/>
        <v>EL KAMEL_Souhail</v>
      </c>
      <c r="DZ195" s="2" t="str">
        <f>INDEX('Raw Data'!B:B,MATCH(Tunisia_ESPRIT!$DY195,'Raw Data'!$G:$G,0))</f>
        <v>ESPRIT Engineering</v>
      </c>
      <c r="EA195" s="2" t="str">
        <f>INDEX('Raw Data'!H:H,MATCH(Tunisia_ESPRIT!$DY195,'Raw Data'!$G:$G,0))</f>
        <v>Female</v>
      </c>
      <c r="EB195" s="2" t="str">
        <f>INDEX('Raw Data'!Q:Q,MATCH(Tunisia_ESPRIT!$DY195,'Raw Data'!$G:$G,0))</f>
        <v>ING</v>
      </c>
      <c r="EC195" s="57">
        <f>INDEX('Raw Data'!T:T,MATCH(Tunisia_ESPRIT!$DY195,'Raw Data'!$G:$G,0))/10^3</f>
        <v>30.5</v>
      </c>
      <c r="ED195" s="57">
        <f t="shared" si="12"/>
        <v>0.39344262295081966</v>
      </c>
      <c r="EE195" s="58">
        <f>IFERROR(EC195/(AA195*0.2),"")</f>
        <v>12.708333333333332</v>
      </c>
      <c r="EF195" s="59">
        <f t="shared" si="13"/>
        <v>1</v>
      </c>
      <c r="EG195" s="59" t="str">
        <f t="shared" ref="EG195:EG258" si="14">IF(EF195=0,0,IF(AND(EF195&gt;0,EF195&lt;0.25),"0-25%",IF(AND(EF195&gt;=0.25,EF195&lt;0.5),"25-50%",IF(AND(EF195&gt;=0.5,EF195&lt;0.75),"50-75%",IF(AND(EF195&gt;=0.75,EF195&lt;=1),"75-100%","")))))</f>
        <v>75-100%</v>
      </c>
      <c r="EH195" s="2" t="s">
        <v>258</v>
      </c>
      <c r="EK195"/>
    </row>
    <row r="196" spans="1:141" x14ac:dyDescent="0.3">
      <c r="A196" s="3">
        <v>44442.65452546296</v>
      </c>
      <c r="B196" s="3">
        <v>44442.661238425928</v>
      </c>
      <c r="C196" s="2" t="s">
        <v>94</v>
      </c>
      <c r="D196" s="2" t="s">
        <v>7625</v>
      </c>
      <c r="E196" s="2">
        <v>100</v>
      </c>
      <c r="F196" s="2">
        <v>580</v>
      </c>
      <c r="G196" s="2" t="b">
        <v>1</v>
      </c>
      <c r="H196" s="3">
        <v>44442.661249999997</v>
      </c>
      <c r="I196" s="2" t="s">
        <v>7626</v>
      </c>
      <c r="J196" s="2" t="s">
        <v>3924</v>
      </c>
      <c r="K196" s="2" t="s">
        <v>334</v>
      </c>
      <c r="L196" s="2" t="s">
        <v>5199</v>
      </c>
      <c r="N196" s="2">
        <v>34.473907470703097</v>
      </c>
      <c r="O196" s="2">
        <v>9.4613037109375</v>
      </c>
      <c r="P196" s="2" t="s">
        <v>239</v>
      </c>
      <c r="Q196" s="2" t="s">
        <v>240</v>
      </c>
      <c r="R196" s="2" t="s">
        <v>251</v>
      </c>
      <c r="AU196" s="2">
        <v>1</v>
      </c>
      <c r="AV196" s="2">
        <v>2</v>
      </c>
      <c r="BD196" s="2">
        <v>3</v>
      </c>
      <c r="BJ196" s="2">
        <v>5</v>
      </c>
      <c r="BK196" s="2">
        <v>3</v>
      </c>
      <c r="BS196" s="2">
        <v>2</v>
      </c>
      <c r="CA196" s="2">
        <v>6</v>
      </c>
      <c r="CB196" s="2" t="s">
        <v>248</v>
      </c>
      <c r="CC196" s="2">
        <v>7</v>
      </c>
      <c r="CD196" s="2" t="s">
        <v>279</v>
      </c>
      <c r="CE196" s="2">
        <v>2</v>
      </c>
      <c r="CF196" s="2" t="s">
        <v>1004</v>
      </c>
      <c r="CI196" s="2" t="s">
        <v>7627</v>
      </c>
      <c r="CL196" s="2">
        <v>3</v>
      </c>
      <c r="CM196" s="2">
        <v>3</v>
      </c>
      <c r="CN196" s="2" t="s">
        <v>256</v>
      </c>
      <c r="CW196" s="2" t="s">
        <v>684</v>
      </c>
      <c r="DG196" s="2" t="s">
        <v>261</v>
      </c>
      <c r="DJ196" s="2" t="s">
        <v>298</v>
      </c>
      <c r="DN196" s="2" t="s">
        <v>262</v>
      </c>
      <c r="DR196" s="2" t="s">
        <v>7628</v>
      </c>
      <c r="DS196" s="2">
        <v>55141901</v>
      </c>
      <c r="DT196" s="2" t="s">
        <v>379</v>
      </c>
      <c r="DU196" s="2" t="s">
        <v>7629</v>
      </c>
      <c r="DW196" s="2" t="s">
        <v>5199</v>
      </c>
      <c r="DY196" s="2" t="str">
        <f t="shared" ref="DY196:DY259" si="15">CONCATENATE(K196,"_",J196)</f>
        <v>AMRI_Irad</v>
      </c>
      <c r="DZ196" s="2" t="str">
        <f>INDEX('Raw Data'!B:B,MATCH(Tunisia_ESPRIT!$DY196,'Raw Data'!$G:$G,0))</f>
        <v>ESPRIT Engineering</v>
      </c>
      <c r="EA196" s="2" t="str">
        <f>INDEX('Raw Data'!H:H,MATCH(Tunisia_ESPRIT!$DY196,'Raw Data'!$G:$G,0))</f>
        <v>Male</v>
      </c>
      <c r="EB196" s="2" t="str">
        <f>INDEX('Raw Data'!Q:Q,MATCH(Tunisia_ESPRIT!$DY196,'Raw Data'!$G:$G,0))</f>
        <v>ING</v>
      </c>
      <c r="EC196" s="57">
        <f>INDEX('Raw Data'!T:T,MATCH(Tunisia_ESPRIT!$DY196,'Raw Data'!$G:$G,0))/10^3</f>
        <v>30.5</v>
      </c>
      <c r="ED196" s="57">
        <f t="shared" ref="ED196:ED259" si="16">IFERROR(AA196/(EC196),"")</f>
        <v>0</v>
      </c>
      <c r="EE196" s="58" t="str">
        <f>IFERROR(EC196/(AA196*0.2),"")</f>
        <v/>
      </c>
      <c r="EF196" s="59">
        <f t="shared" ref="EF196:EF259" si="17">IFERROR(IF(AND(CM196=CL196,CM196&lt;&gt;0,CL196&lt;&gt;0),1,CM196/CL196),"")</f>
        <v>1</v>
      </c>
      <c r="EG196" s="59" t="str">
        <f t="shared" si="14"/>
        <v>75-100%</v>
      </c>
      <c r="EH196" s="2" t="s">
        <v>258</v>
      </c>
      <c r="EK196"/>
    </row>
    <row r="197" spans="1:141" hidden="1" x14ac:dyDescent="0.3">
      <c r="A197" s="3">
        <v>44351.513877314814</v>
      </c>
      <c r="B197" s="3">
        <v>44351.514108796298</v>
      </c>
      <c r="C197" s="2" t="s">
        <v>94</v>
      </c>
      <c r="D197" s="2" t="s">
        <v>7630</v>
      </c>
      <c r="E197" s="2">
        <v>6</v>
      </c>
      <c r="F197" s="2">
        <v>19</v>
      </c>
      <c r="G197" s="2" t="b">
        <v>0</v>
      </c>
      <c r="H197" s="3">
        <v>44443.514166666668</v>
      </c>
      <c r="I197" s="2" t="s">
        <v>7631</v>
      </c>
      <c r="J197" s="2" t="s">
        <v>3769</v>
      </c>
      <c r="K197" s="2" t="s">
        <v>3768</v>
      </c>
      <c r="L197" s="2" t="s">
        <v>5006</v>
      </c>
      <c r="P197" s="2" t="s">
        <v>239</v>
      </c>
      <c r="Q197" s="2" t="s">
        <v>240</v>
      </c>
      <c r="R197" s="2" t="s">
        <v>241</v>
      </c>
      <c r="DW197" s="2" t="s">
        <v>5006</v>
      </c>
      <c r="DY197" s="2" t="str">
        <f t="shared" si="15"/>
        <v>EL GHOUL_Tarek</v>
      </c>
      <c r="DZ197" s="2" t="str">
        <f>INDEX('Raw Data'!B:B,MATCH(Tunisia_ESPRIT!$DY197,'Raw Data'!$G:$G,0))</f>
        <v>ESPRIT Engineering</v>
      </c>
      <c r="EA197" s="2" t="str">
        <f>INDEX('Raw Data'!H:H,MATCH(Tunisia_ESPRIT!$DY197,'Raw Data'!$G:$G,0))</f>
        <v>Male</v>
      </c>
      <c r="EB197" s="2" t="str">
        <f>INDEX('Raw Data'!Q:Q,MATCH(Tunisia_ESPRIT!$DY197,'Raw Data'!$G:$G,0))</f>
        <v>ING</v>
      </c>
      <c r="EC197" s="57">
        <f>INDEX('Raw Data'!T:T,MATCH(Tunisia_ESPRIT!$DY197,'Raw Data'!$G:$G,0))/10^3</f>
        <v>30.5</v>
      </c>
      <c r="ED197" s="57">
        <f t="shared" si="16"/>
        <v>0</v>
      </c>
      <c r="EE197" s="58" t="str">
        <f>IFERROR(EC197/(AA197*0.2),"")</f>
        <v/>
      </c>
      <c r="EF197" s="59" t="str">
        <f t="shared" si="17"/>
        <v/>
      </c>
      <c r="EG197" s="59" t="str">
        <f t="shared" si="14"/>
        <v/>
      </c>
      <c r="EH197" s="2" t="s">
        <v>258</v>
      </c>
      <c r="EK197"/>
    </row>
    <row r="198" spans="1:141" hidden="1" x14ac:dyDescent="0.3">
      <c r="A198" s="3">
        <v>44351.514085648145</v>
      </c>
      <c r="B198" s="3">
        <v>44351.514317129629</v>
      </c>
      <c r="C198" s="2" t="s">
        <v>94</v>
      </c>
      <c r="D198" s="2" t="s">
        <v>7632</v>
      </c>
      <c r="E198" s="2">
        <v>3</v>
      </c>
      <c r="F198" s="2">
        <v>20</v>
      </c>
      <c r="G198" s="2" t="b">
        <v>0</v>
      </c>
      <c r="H198" s="3">
        <v>44443.514317129629</v>
      </c>
      <c r="I198" s="2" t="s">
        <v>7633</v>
      </c>
      <c r="J198" s="2" t="s">
        <v>4072</v>
      </c>
      <c r="K198" s="2" t="s">
        <v>4071</v>
      </c>
      <c r="L198" s="2" t="s">
        <v>5382</v>
      </c>
      <c r="P198" s="2" t="s">
        <v>239</v>
      </c>
      <c r="Q198" s="2" t="s">
        <v>250</v>
      </c>
      <c r="DW198" s="2" t="s">
        <v>5382</v>
      </c>
      <c r="DY198" s="2" t="str">
        <f t="shared" si="15"/>
        <v>SAADALLAH_Manel</v>
      </c>
      <c r="DZ198" s="2" t="str">
        <f>INDEX('Raw Data'!B:B,MATCH(Tunisia_ESPRIT!$DY198,'Raw Data'!$G:$G,0))</f>
        <v>ESPRIT Engineering</v>
      </c>
      <c r="EA198" s="2" t="str">
        <f>INDEX('Raw Data'!H:H,MATCH(Tunisia_ESPRIT!$DY198,'Raw Data'!$G:$G,0))</f>
        <v>Female</v>
      </c>
      <c r="EB198" s="2" t="str">
        <f>INDEX('Raw Data'!Q:Q,MATCH(Tunisia_ESPRIT!$DY198,'Raw Data'!$G:$G,0))</f>
        <v>ING</v>
      </c>
      <c r="EC198" s="57">
        <f>INDEX('Raw Data'!T:T,MATCH(Tunisia_ESPRIT!$DY198,'Raw Data'!$G:$G,0))/10^3</f>
        <v>30.5</v>
      </c>
      <c r="ED198" s="57">
        <f t="shared" si="16"/>
        <v>0</v>
      </c>
      <c r="EE198" s="57" t="str">
        <f>IFERROR(EC198/(AA198*Analysis!$F$286),"")</f>
        <v/>
      </c>
      <c r="EF198" s="59" t="str">
        <f t="shared" si="17"/>
        <v/>
      </c>
      <c r="EG198" s="59" t="str">
        <f t="shared" si="14"/>
        <v/>
      </c>
      <c r="EH198" s="2" t="s">
        <v>258</v>
      </c>
      <c r="EK198"/>
    </row>
    <row r="199" spans="1:141" hidden="1" x14ac:dyDescent="0.3">
      <c r="A199" s="3">
        <v>44351.515416666669</v>
      </c>
      <c r="B199" s="3">
        <v>44351.515925925924</v>
      </c>
      <c r="C199" s="2" t="s">
        <v>94</v>
      </c>
      <c r="D199" s="2" t="s">
        <v>7634</v>
      </c>
      <c r="E199" s="2">
        <v>6</v>
      </c>
      <c r="F199" s="2">
        <v>44</v>
      </c>
      <c r="G199" s="2" t="b">
        <v>0</v>
      </c>
      <c r="H199" s="3">
        <v>44443.51599537037</v>
      </c>
      <c r="I199" s="2" t="s">
        <v>7635</v>
      </c>
      <c r="J199" s="2" t="s">
        <v>3551</v>
      </c>
      <c r="K199" s="2" t="s">
        <v>3681</v>
      </c>
      <c r="L199" s="2" t="s">
        <v>4899</v>
      </c>
      <c r="P199" s="2" t="s">
        <v>239</v>
      </c>
      <c r="Q199" s="2" t="s">
        <v>240</v>
      </c>
      <c r="R199" s="2" t="s">
        <v>286</v>
      </c>
      <c r="DW199" s="2" t="s">
        <v>4899</v>
      </c>
      <c r="DY199" s="2" t="str">
        <f t="shared" si="15"/>
        <v>JREBI_Mehdi</v>
      </c>
      <c r="DZ199" s="2" t="str">
        <f>INDEX('Raw Data'!B:B,MATCH(Tunisia_ESPRIT!$DY199,'Raw Data'!$G:$G,0))</f>
        <v>ESPRIT Engineering</v>
      </c>
      <c r="EA199" s="2" t="str">
        <f>INDEX('Raw Data'!H:H,MATCH(Tunisia_ESPRIT!$DY199,'Raw Data'!$G:$G,0))</f>
        <v>Male</v>
      </c>
      <c r="EB199" s="2" t="str">
        <f>INDEX('Raw Data'!Q:Q,MATCH(Tunisia_ESPRIT!$DY199,'Raw Data'!$G:$G,0))</f>
        <v>ING</v>
      </c>
      <c r="EC199" s="57">
        <f>INDEX('Raw Data'!T:T,MATCH(Tunisia_ESPRIT!$DY199,'Raw Data'!$G:$G,0))/10^3</f>
        <v>30.5</v>
      </c>
      <c r="ED199" s="57">
        <f t="shared" si="16"/>
        <v>0</v>
      </c>
      <c r="EE199" s="57" t="str">
        <f>IFERROR(EC199/(AA199*Analysis!$F$286),"")</f>
        <v/>
      </c>
      <c r="EF199" s="59" t="str">
        <f t="shared" si="17"/>
        <v/>
      </c>
      <c r="EG199" s="59" t="str">
        <f t="shared" si="14"/>
        <v/>
      </c>
      <c r="EH199" s="2" t="s">
        <v>258</v>
      </c>
      <c r="EK199"/>
    </row>
    <row r="200" spans="1:141" hidden="1" x14ac:dyDescent="0.3">
      <c r="A200" s="3">
        <v>44351.515532407408</v>
      </c>
      <c r="B200" s="3">
        <v>44351.515949074077</v>
      </c>
      <c r="C200" s="2" t="s">
        <v>94</v>
      </c>
      <c r="D200" s="2" t="s">
        <v>7636</v>
      </c>
      <c r="E200" s="2">
        <v>6</v>
      </c>
      <c r="F200" s="2">
        <v>35</v>
      </c>
      <c r="G200" s="2" t="b">
        <v>0</v>
      </c>
      <c r="H200" s="3">
        <v>44443.516006944446</v>
      </c>
      <c r="I200" s="2" t="s">
        <v>7637</v>
      </c>
      <c r="J200" s="2" t="s">
        <v>3939</v>
      </c>
      <c r="K200" s="2" t="s">
        <v>3938</v>
      </c>
      <c r="L200" s="2" t="s">
        <v>5220</v>
      </c>
      <c r="P200" s="2" t="s">
        <v>239</v>
      </c>
      <c r="Q200" s="2" t="s">
        <v>240</v>
      </c>
      <c r="R200" s="2" t="s">
        <v>1429</v>
      </c>
      <c r="DW200" s="2" t="s">
        <v>5220</v>
      </c>
      <c r="DY200" s="2" t="str">
        <f t="shared" si="15"/>
        <v>GHANDRI_Salaheddine</v>
      </c>
      <c r="DZ200" s="2" t="str">
        <f>INDEX('Raw Data'!B:B,MATCH(Tunisia_ESPRIT!$DY200,'Raw Data'!$G:$G,0))</f>
        <v>ESPRIT Engineering</v>
      </c>
      <c r="EA200" s="2" t="str">
        <f>INDEX('Raw Data'!H:H,MATCH(Tunisia_ESPRIT!$DY200,'Raw Data'!$G:$G,0))</f>
        <v>Male</v>
      </c>
      <c r="EB200" s="2" t="str">
        <f>INDEX('Raw Data'!Q:Q,MATCH(Tunisia_ESPRIT!$DY200,'Raw Data'!$G:$G,0))</f>
        <v>ING</v>
      </c>
      <c r="EC200" s="57">
        <f>INDEX('Raw Data'!T:T,MATCH(Tunisia_ESPRIT!$DY200,'Raw Data'!$G:$G,0))/10^3</f>
        <v>30.5</v>
      </c>
      <c r="ED200" s="57">
        <f t="shared" si="16"/>
        <v>0</v>
      </c>
      <c r="EE200" s="58" t="str">
        <f>IFERROR(EC200/(AA200*0.2),"")</f>
        <v/>
      </c>
      <c r="EF200" s="59" t="str">
        <f t="shared" si="17"/>
        <v/>
      </c>
      <c r="EG200" s="59" t="str">
        <f t="shared" si="14"/>
        <v/>
      </c>
      <c r="EH200" s="2" t="s">
        <v>258</v>
      </c>
      <c r="EK200"/>
    </row>
    <row r="201" spans="1:141" hidden="1" x14ac:dyDescent="0.3">
      <c r="A201" s="3">
        <v>44351.515439814815</v>
      </c>
      <c r="B201" s="3">
        <v>44351.516030092593</v>
      </c>
      <c r="C201" s="2" t="s">
        <v>94</v>
      </c>
      <c r="D201" s="2" t="s">
        <v>7638</v>
      </c>
      <c r="E201" s="2">
        <v>6</v>
      </c>
      <c r="F201" s="2">
        <v>51</v>
      </c>
      <c r="G201" s="2" t="b">
        <v>0</v>
      </c>
      <c r="H201" s="3">
        <v>44443.516053240739</v>
      </c>
      <c r="I201" s="2" t="s">
        <v>7639</v>
      </c>
      <c r="J201" s="2" t="s">
        <v>3651</v>
      </c>
      <c r="K201" s="2" t="s">
        <v>943</v>
      </c>
      <c r="L201" s="2" t="s">
        <v>4870</v>
      </c>
      <c r="P201" s="2" t="s">
        <v>239</v>
      </c>
      <c r="Q201" s="2" t="s">
        <v>240</v>
      </c>
      <c r="R201" s="2" t="s">
        <v>286</v>
      </c>
      <c r="DW201" s="2" t="s">
        <v>4870</v>
      </c>
      <c r="DY201" s="2" t="str">
        <f t="shared" si="15"/>
        <v>AFFES_Shema</v>
      </c>
      <c r="DZ201" s="2" t="str">
        <f>INDEX('Raw Data'!B:B,MATCH(Tunisia_ESPRIT!$DY201,'Raw Data'!$G:$G,0))</f>
        <v>ESPRIT Engineering</v>
      </c>
      <c r="EA201" s="2" t="str">
        <f>INDEX('Raw Data'!H:H,MATCH(Tunisia_ESPRIT!$DY201,'Raw Data'!$G:$G,0))</f>
        <v>Female</v>
      </c>
      <c r="EB201" s="2" t="str">
        <f>INDEX('Raw Data'!Q:Q,MATCH(Tunisia_ESPRIT!$DY201,'Raw Data'!$G:$G,0))</f>
        <v>ING</v>
      </c>
      <c r="EC201" s="57">
        <f>INDEX('Raw Data'!T:T,MATCH(Tunisia_ESPRIT!$DY201,'Raw Data'!$G:$G,0))/10^3</f>
        <v>30.5</v>
      </c>
      <c r="ED201" s="57">
        <f t="shared" si="16"/>
        <v>0</v>
      </c>
      <c r="EE201" s="57" t="str">
        <f>IFERROR(EC201/(AA201*Analysis!$F$286),"")</f>
        <v/>
      </c>
      <c r="EF201" s="59" t="str">
        <f t="shared" si="17"/>
        <v/>
      </c>
      <c r="EG201" s="59" t="str">
        <f t="shared" si="14"/>
        <v/>
      </c>
      <c r="EH201" s="2" t="s">
        <v>258</v>
      </c>
      <c r="EK201"/>
    </row>
    <row r="202" spans="1:141" hidden="1" x14ac:dyDescent="0.3">
      <c r="A202" s="3">
        <v>44351.516099537039</v>
      </c>
      <c r="B202" s="3">
        <v>44351.516435185185</v>
      </c>
      <c r="C202" s="2" t="s">
        <v>94</v>
      </c>
      <c r="D202" s="2" t="s">
        <v>7640</v>
      </c>
      <c r="E202" s="2">
        <v>6</v>
      </c>
      <c r="F202" s="2">
        <v>28</v>
      </c>
      <c r="G202" s="2" t="b">
        <v>0</v>
      </c>
      <c r="H202" s="3">
        <v>44443.516458333332</v>
      </c>
      <c r="I202" s="2" t="s">
        <v>7641</v>
      </c>
      <c r="J202" s="2" t="s">
        <v>3455</v>
      </c>
      <c r="K202" s="2" t="s">
        <v>858</v>
      </c>
      <c r="L202" s="2" t="s">
        <v>4695</v>
      </c>
      <c r="P202" s="2" t="s">
        <v>239</v>
      </c>
      <c r="Q202" s="2" t="s">
        <v>240</v>
      </c>
      <c r="R202" s="2" t="s">
        <v>286</v>
      </c>
      <c r="DW202" s="2" t="s">
        <v>4695</v>
      </c>
      <c r="DY202" s="2" t="str">
        <f t="shared" si="15"/>
        <v>BEN FRAJ_Ihebeddine</v>
      </c>
      <c r="DZ202" s="2" t="str">
        <f>INDEX('Raw Data'!B:B,MATCH(Tunisia_ESPRIT!$DY202,'Raw Data'!$G:$G,0))</f>
        <v>ESPRIT Engineering</v>
      </c>
      <c r="EA202" s="2" t="str">
        <f>INDEX('Raw Data'!H:H,MATCH(Tunisia_ESPRIT!$DY202,'Raw Data'!$G:$G,0))</f>
        <v>Male</v>
      </c>
      <c r="EB202" s="2" t="str">
        <f>INDEX('Raw Data'!Q:Q,MATCH(Tunisia_ESPRIT!$DY202,'Raw Data'!$G:$G,0))</f>
        <v>ING</v>
      </c>
      <c r="EC202" s="57">
        <f>INDEX('Raw Data'!T:T,MATCH(Tunisia_ESPRIT!$DY202,'Raw Data'!$G:$G,0))/10^3</f>
        <v>30.5</v>
      </c>
      <c r="ED202" s="57">
        <f t="shared" si="16"/>
        <v>0</v>
      </c>
      <c r="EE202" s="57" t="str">
        <f>IFERROR(EC202/(AA202*Analysis!$F$286),"")</f>
        <v/>
      </c>
      <c r="EF202" s="59" t="str">
        <f t="shared" si="17"/>
        <v/>
      </c>
      <c r="EG202" s="59" t="str">
        <f t="shared" si="14"/>
        <v/>
      </c>
      <c r="EH202" s="2" t="s">
        <v>258</v>
      </c>
      <c r="EK202"/>
    </row>
    <row r="203" spans="1:141" hidden="1" x14ac:dyDescent="0.3">
      <c r="A203" s="3">
        <v>44351.513842592591</v>
      </c>
      <c r="B203" s="3">
        <v>44351.516446759262</v>
      </c>
      <c r="C203" s="2" t="s">
        <v>94</v>
      </c>
      <c r="D203" s="2" t="s">
        <v>7642</v>
      </c>
      <c r="E203" s="2">
        <v>6</v>
      </c>
      <c r="F203" s="2">
        <v>224</v>
      </c>
      <c r="G203" s="2" t="b">
        <v>0</v>
      </c>
      <c r="H203" s="3">
        <v>44443.516469907408</v>
      </c>
      <c r="I203" s="2" t="s">
        <v>7643</v>
      </c>
      <c r="J203" s="2" t="s">
        <v>4409</v>
      </c>
      <c r="K203" s="2" t="s">
        <v>3400</v>
      </c>
      <c r="L203" s="2" t="s">
        <v>5945</v>
      </c>
      <c r="P203" s="2" t="s">
        <v>239</v>
      </c>
      <c r="Q203" s="2" t="s">
        <v>240</v>
      </c>
      <c r="R203" s="2" t="s">
        <v>286</v>
      </c>
      <c r="DW203" s="2" t="s">
        <v>5945</v>
      </c>
      <c r="DY203" s="2" t="str">
        <f t="shared" si="15"/>
        <v>Ines_DORAI</v>
      </c>
      <c r="DZ203" s="2" t="str">
        <f>INDEX('Raw Data'!B:B,MATCH(Tunisia_ESPRIT!$DY203,'Raw Data'!$G:$G,0))</f>
        <v>ESB</v>
      </c>
      <c r="EA203" s="2" t="str">
        <f>INDEX('Raw Data'!H:H,MATCH(Tunisia_ESPRIT!$DY203,'Raw Data'!$G:$G,0))</f>
        <v>Female</v>
      </c>
      <c r="EB203" s="2" t="str">
        <f>INDEX('Raw Data'!Q:Q,MATCH(Tunisia_ESPRIT!$DY203,'Raw Data'!$G:$G,0))</f>
        <v>Bachelor</v>
      </c>
      <c r="EC203" s="57">
        <f>INDEX('Raw Data'!T:T,MATCH(Tunisia_ESPRIT!$DY203,'Raw Data'!$G:$G,0))/10^3</f>
        <v>17.655000000000001</v>
      </c>
      <c r="ED203" s="57">
        <f t="shared" si="16"/>
        <v>0</v>
      </c>
      <c r="EE203" s="57" t="str">
        <f>IFERROR(EC203/(AA203*Analysis!$F$286),"")</f>
        <v/>
      </c>
      <c r="EF203" s="59" t="str">
        <f t="shared" si="17"/>
        <v/>
      </c>
      <c r="EG203" s="59" t="str">
        <f t="shared" si="14"/>
        <v/>
      </c>
      <c r="EH203" s="2" t="s">
        <v>258</v>
      </c>
      <c r="EK203"/>
    </row>
    <row r="204" spans="1:141" hidden="1" x14ac:dyDescent="0.3">
      <c r="A204" s="3">
        <v>44351.517326388886</v>
      </c>
      <c r="B204" s="3">
        <v>44351.517523148148</v>
      </c>
      <c r="C204" s="2" t="s">
        <v>94</v>
      </c>
      <c r="D204" s="2" t="s">
        <v>7644</v>
      </c>
      <c r="E204" s="2">
        <v>6</v>
      </c>
      <c r="F204" s="2">
        <v>16</v>
      </c>
      <c r="G204" s="2" t="b">
        <v>0</v>
      </c>
      <c r="H204" s="3">
        <v>44443.517546296294</v>
      </c>
      <c r="I204" s="2" t="s">
        <v>7645</v>
      </c>
      <c r="J204" s="2" t="s">
        <v>4073</v>
      </c>
      <c r="K204" s="2" t="s">
        <v>440</v>
      </c>
      <c r="L204" s="2" t="s">
        <v>5384</v>
      </c>
      <c r="P204" s="2" t="s">
        <v>239</v>
      </c>
      <c r="Q204" s="2" t="s">
        <v>240</v>
      </c>
      <c r="R204" s="2" t="s">
        <v>286</v>
      </c>
      <c r="DW204" s="2" t="s">
        <v>5384</v>
      </c>
      <c r="DY204" s="2" t="str">
        <f t="shared" si="15"/>
        <v>BEN OTHMEN_Foued</v>
      </c>
      <c r="DZ204" s="2" t="str">
        <f>INDEX('Raw Data'!B:B,MATCH(Tunisia_ESPRIT!$DY204,'Raw Data'!$G:$G,0))</f>
        <v>ESPRIT Engineering</v>
      </c>
      <c r="EA204" s="2" t="str">
        <f>INDEX('Raw Data'!H:H,MATCH(Tunisia_ESPRIT!$DY204,'Raw Data'!$G:$G,0))</f>
        <v>Male</v>
      </c>
      <c r="EB204" s="2" t="str">
        <f>INDEX('Raw Data'!Q:Q,MATCH(Tunisia_ESPRIT!$DY204,'Raw Data'!$G:$G,0))</f>
        <v>ING</v>
      </c>
      <c r="EC204" s="57">
        <f>INDEX('Raw Data'!T:T,MATCH(Tunisia_ESPRIT!$DY204,'Raw Data'!$G:$G,0))/10^3</f>
        <v>30.5</v>
      </c>
      <c r="ED204" s="57">
        <f t="shared" si="16"/>
        <v>0</v>
      </c>
      <c r="EE204" s="57" t="str">
        <f>IFERROR(EC204/(AA204*Analysis!$F$286),"")</f>
        <v/>
      </c>
      <c r="EF204" s="59" t="str">
        <f t="shared" si="17"/>
        <v/>
      </c>
      <c r="EG204" s="59" t="str">
        <f t="shared" si="14"/>
        <v/>
      </c>
      <c r="EH204" s="2" t="s">
        <v>258</v>
      </c>
      <c r="EK204"/>
    </row>
    <row r="205" spans="1:141" hidden="1" x14ac:dyDescent="0.3">
      <c r="A205" s="3">
        <v>44351.517129629632</v>
      </c>
      <c r="B205" s="3">
        <v>44351.517650462964</v>
      </c>
      <c r="C205" s="2" t="s">
        <v>94</v>
      </c>
      <c r="D205" s="2" t="s">
        <v>7646</v>
      </c>
      <c r="E205" s="2">
        <v>6</v>
      </c>
      <c r="F205" s="2">
        <v>44</v>
      </c>
      <c r="G205" s="2" t="b">
        <v>0</v>
      </c>
      <c r="H205" s="3">
        <v>44443.51766203704</v>
      </c>
      <c r="I205" s="2" t="s">
        <v>7647</v>
      </c>
      <c r="J205" s="2" t="s">
        <v>4278</v>
      </c>
      <c r="K205" s="2" t="s">
        <v>3230</v>
      </c>
      <c r="L205" s="2" t="s">
        <v>5706</v>
      </c>
      <c r="P205" s="2" t="s">
        <v>239</v>
      </c>
      <c r="Q205" s="2" t="s">
        <v>240</v>
      </c>
      <c r="R205" s="2" t="s">
        <v>286</v>
      </c>
      <c r="DW205" s="2" t="s">
        <v>5706</v>
      </c>
      <c r="DY205" s="2" t="str">
        <f t="shared" si="15"/>
        <v>Mohamed_JEBNOUN</v>
      </c>
      <c r="DZ205" s="2" t="str">
        <f>INDEX('Raw Data'!B:B,MATCH(Tunisia_ESPRIT!$DY205,'Raw Data'!$G:$G,0))</f>
        <v>ESB</v>
      </c>
      <c r="EA205" s="2" t="str">
        <f>INDEX('Raw Data'!H:H,MATCH(Tunisia_ESPRIT!$DY205,'Raw Data'!$G:$G,0))</f>
        <v>Male</v>
      </c>
      <c r="EB205" s="2" t="str">
        <f>INDEX('Raw Data'!Q:Q,MATCH(Tunisia_ESPRIT!$DY205,'Raw Data'!$G:$G,0))</f>
        <v>Master</v>
      </c>
      <c r="EC205" s="57">
        <f>INDEX('Raw Data'!T:T,MATCH(Tunisia_ESPRIT!$DY205,'Raw Data'!$G:$G,0))/10^3</f>
        <v>13.91</v>
      </c>
      <c r="ED205" s="57">
        <f t="shared" si="16"/>
        <v>0</v>
      </c>
      <c r="EE205" s="57" t="str">
        <f>IFERROR(EC205/(AA205*Analysis!$F$286),"")</f>
        <v/>
      </c>
      <c r="EF205" s="59" t="str">
        <f t="shared" si="17"/>
        <v/>
      </c>
      <c r="EG205" s="59" t="str">
        <f t="shared" si="14"/>
        <v/>
      </c>
      <c r="EH205" s="2" t="s">
        <v>258</v>
      </c>
      <c r="EK205"/>
    </row>
    <row r="206" spans="1:141" hidden="1" x14ac:dyDescent="0.3">
      <c r="A206" s="3">
        <v>44351.517418981479</v>
      </c>
      <c r="B206" s="3">
        <v>44351.518067129633</v>
      </c>
      <c r="C206" s="2" t="s">
        <v>94</v>
      </c>
      <c r="D206" s="2" t="s">
        <v>7648</v>
      </c>
      <c r="E206" s="2">
        <v>6</v>
      </c>
      <c r="F206" s="2">
        <v>55</v>
      </c>
      <c r="G206" s="2" t="b">
        <v>0</v>
      </c>
      <c r="H206" s="3">
        <v>44443.518101851849</v>
      </c>
      <c r="I206" s="2" t="s">
        <v>7649</v>
      </c>
      <c r="J206" s="2" t="s">
        <v>4309</v>
      </c>
      <c r="K206" s="2" t="s">
        <v>3371</v>
      </c>
      <c r="L206" s="2" t="s">
        <v>7650</v>
      </c>
      <c r="P206" s="2" t="s">
        <v>239</v>
      </c>
      <c r="Q206" s="2" t="s">
        <v>240</v>
      </c>
      <c r="R206" s="2" t="s">
        <v>263</v>
      </c>
      <c r="DW206" s="2" t="s">
        <v>7650</v>
      </c>
      <c r="DY206" s="2" t="str">
        <f t="shared" si="15"/>
        <v>Hajer_DAMAK</v>
      </c>
      <c r="DZ206" s="2" t="str">
        <f>INDEX('Raw Data'!B:B,MATCH(Tunisia_ESPRIT!$DY206,'Raw Data'!$G:$G,0))</f>
        <v>ESB</v>
      </c>
      <c r="EA206" s="2" t="str">
        <f>INDEX('Raw Data'!H:H,MATCH(Tunisia_ESPRIT!$DY206,'Raw Data'!$G:$G,0))</f>
        <v>Female</v>
      </c>
      <c r="EB206" s="2" t="str">
        <f>INDEX('Raw Data'!Q:Q,MATCH(Tunisia_ESPRIT!$DY206,'Raw Data'!$G:$G,0))</f>
        <v>Master</v>
      </c>
      <c r="EC206" s="57">
        <f>INDEX('Raw Data'!T:T,MATCH(Tunisia_ESPRIT!$DY206,'Raw Data'!$G:$G,0))/10^3</f>
        <v>13.91</v>
      </c>
      <c r="ED206" s="57">
        <f t="shared" si="16"/>
        <v>0</v>
      </c>
      <c r="EE206" s="58" t="str">
        <f>IFERROR(EC206/(AA206*0.2),"")</f>
        <v/>
      </c>
      <c r="EF206" s="59" t="str">
        <f t="shared" si="17"/>
        <v/>
      </c>
      <c r="EG206" s="59" t="str">
        <f t="shared" si="14"/>
        <v/>
      </c>
      <c r="EH206" s="2" t="s">
        <v>258</v>
      </c>
      <c r="EK206"/>
    </row>
    <row r="207" spans="1:141" hidden="1" x14ac:dyDescent="0.3">
      <c r="A207" s="3">
        <v>44351.514710648145</v>
      </c>
      <c r="B207" s="3">
        <v>44351.518946759257</v>
      </c>
      <c r="C207" s="2" t="s">
        <v>94</v>
      </c>
      <c r="D207" s="2" t="s">
        <v>7651</v>
      </c>
      <c r="E207" s="2">
        <v>45</v>
      </c>
      <c r="F207" s="2">
        <v>365</v>
      </c>
      <c r="G207" s="2" t="b">
        <v>0</v>
      </c>
      <c r="H207" s="3">
        <v>44443.518958333334</v>
      </c>
      <c r="I207" s="2" t="s">
        <v>7652</v>
      </c>
      <c r="J207" s="2" t="s">
        <v>3715</v>
      </c>
      <c r="K207" s="2" t="s">
        <v>7653</v>
      </c>
      <c r="L207" s="2" t="s">
        <v>5668</v>
      </c>
      <c r="P207" s="2" t="s">
        <v>239</v>
      </c>
      <c r="Q207" s="2" t="s">
        <v>240</v>
      </c>
      <c r="R207" s="2" t="s">
        <v>286</v>
      </c>
      <c r="T207" s="2" t="s">
        <v>7654</v>
      </c>
      <c r="U207" s="2" t="s">
        <v>7655</v>
      </c>
      <c r="V207" s="2" t="s">
        <v>336</v>
      </c>
      <c r="W207" s="2" t="s">
        <v>243</v>
      </c>
      <c r="X207" s="2" t="s">
        <v>435</v>
      </c>
      <c r="Y207" s="2" t="s">
        <v>244</v>
      </c>
      <c r="Z207" s="2" t="s">
        <v>328</v>
      </c>
      <c r="AA207" s="2">
        <v>26</v>
      </c>
      <c r="AB207" s="2" t="s">
        <v>267</v>
      </c>
      <c r="AC207" s="2" t="s">
        <v>283</v>
      </c>
      <c r="AD207" s="2" t="s">
        <v>345</v>
      </c>
      <c r="AE207" s="2">
        <v>2015</v>
      </c>
      <c r="AF207" s="2" t="s">
        <v>406</v>
      </c>
      <c r="AH207" s="2">
        <v>2</v>
      </c>
      <c r="AI207" s="2">
        <v>1</v>
      </c>
      <c r="BD207" s="2">
        <v>2</v>
      </c>
      <c r="BF207" s="2">
        <v>1</v>
      </c>
      <c r="BG207" s="2">
        <v>3</v>
      </c>
      <c r="DW207" s="2" t="s">
        <v>5668</v>
      </c>
      <c r="DY207" s="2" t="str">
        <f t="shared" si="15"/>
        <v>ELOUAKDI_Rihab</v>
      </c>
      <c r="DZ207" s="2" t="str">
        <f>INDEX('Raw Data'!B:B,MATCH(Tunisia_ESPRIT!$DY207,'Raw Data'!$G:$G,0))</f>
        <v>ESPRIT Engineering</v>
      </c>
      <c r="EA207" s="2" t="str">
        <f>INDEX('Raw Data'!H:H,MATCH(Tunisia_ESPRIT!$DY207,'Raw Data'!$G:$G,0))</f>
        <v>Female</v>
      </c>
      <c r="EB207" s="2" t="str">
        <f>INDEX('Raw Data'!Q:Q,MATCH(Tunisia_ESPRIT!$DY207,'Raw Data'!$G:$G,0))</f>
        <v>ING</v>
      </c>
      <c r="EC207" s="57">
        <f>INDEX('Raw Data'!T:T,MATCH(Tunisia_ESPRIT!$DY207,'Raw Data'!$G:$G,0))/10^3</f>
        <v>30.5</v>
      </c>
      <c r="ED207" s="57">
        <f t="shared" si="16"/>
        <v>0.85245901639344257</v>
      </c>
      <c r="EE207" s="58">
        <f>IFERROR(EC207/(AA207*0.2),"")</f>
        <v>5.865384615384615</v>
      </c>
      <c r="EF207" s="59" t="str">
        <f t="shared" si="17"/>
        <v/>
      </c>
      <c r="EG207" s="59" t="str">
        <f t="shared" si="14"/>
        <v/>
      </c>
      <c r="EH207" s="2" t="s">
        <v>258</v>
      </c>
      <c r="EK207"/>
    </row>
    <row r="208" spans="1:141" hidden="1" x14ac:dyDescent="0.3">
      <c r="A208" s="3">
        <v>44351.51902777778</v>
      </c>
      <c r="B208" s="3">
        <v>44351.519409722219</v>
      </c>
      <c r="C208" s="2" t="s">
        <v>94</v>
      </c>
      <c r="D208" s="2" t="s">
        <v>7656</v>
      </c>
      <c r="E208" s="2">
        <v>6</v>
      </c>
      <c r="F208" s="2">
        <v>32</v>
      </c>
      <c r="G208" s="2" t="b">
        <v>0</v>
      </c>
      <c r="H208" s="3">
        <v>44443.519432870373</v>
      </c>
      <c r="I208" s="2" t="s">
        <v>7657</v>
      </c>
      <c r="J208" s="2" t="s">
        <v>373</v>
      </c>
      <c r="K208" s="2" t="s">
        <v>3396</v>
      </c>
      <c r="L208" s="2" t="s">
        <v>5784</v>
      </c>
      <c r="P208" s="2" t="s">
        <v>239</v>
      </c>
      <c r="Q208" s="2" t="s">
        <v>240</v>
      </c>
      <c r="R208" s="2" t="s">
        <v>286</v>
      </c>
      <c r="DW208" s="2" t="s">
        <v>5784</v>
      </c>
      <c r="DY208" s="2" t="str">
        <f t="shared" si="15"/>
        <v>Sarra_ARFAOUI</v>
      </c>
      <c r="DZ208" s="2" t="str">
        <f>INDEX('Raw Data'!B:B,MATCH(Tunisia_ESPRIT!$DY208,'Raw Data'!$G:$G,0))</f>
        <v>ESB</v>
      </c>
      <c r="EA208" s="2" t="str">
        <f>INDEX('Raw Data'!H:H,MATCH(Tunisia_ESPRIT!$DY208,'Raw Data'!$G:$G,0))</f>
        <v>Female</v>
      </c>
      <c r="EB208" s="2" t="str">
        <f>INDEX('Raw Data'!Q:Q,MATCH(Tunisia_ESPRIT!$DY208,'Raw Data'!$G:$G,0))</f>
        <v>Master</v>
      </c>
      <c r="EC208" s="57">
        <f>INDEX('Raw Data'!T:T,MATCH(Tunisia_ESPRIT!$DY208,'Raw Data'!$G:$G,0))/10^3</f>
        <v>13.91</v>
      </c>
      <c r="ED208" s="57">
        <f t="shared" si="16"/>
        <v>0</v>
      </c>
      <c r="EE208" s="58" t="str">
        <f>IFERROR(EC208/(AA208*0.2),"")</f>
        <v/>
      </c>
      <c r="EF208" s="59" t="str">
        <f t="shared" si="17"/>
        <v/>
      </c>
      <c r="EG208" s="59" t="str">
        <f t="shared" si="14"/>
        <v/>
      </c>
      <c r="EH208" s="2" t="s">
        <v>258</v>
      </c>
      <c r="EK208"/>
    </row>
    <row r="209" spans="1:141" hidden="1" x14ac:dyDescent="0.3">
      <c r="A209" s="3">
        <v>44351.520069444443</v>
      </c>
      <c r="B209" s="3">
        <v>44351.52065972222</v>
      </c>
      <c r="C209" s="2" t="s">
        <v>94</v>
      </c>
      <c r="D209" s="2" t="s">
        <v>7658</v>
      </c>
      <c r="E209" s="2">
        <v>6</v>
      </c>
      <c r="F209" s="2">
        <v>51</v>
      </c>
      <c r="G209" s="2" t="b">
        <v>0</v>
      </c>
      <c r="H209" s="3">
        <v>44443.520694444444</v>
      </c>
      <c r="I209" s="2" t="s">
        <v>7659</v>
      </c>
      <c r="J209" s="2" t="s">
        <v>1256</v>
      </c>
      <c r="K209" s="2" t="s">
        <v>3349</v>
      </c>
      <c r="L209" s="2" t="s">
        <v>5787</v>
      </c>
      <c r="P209" s="2" t="s">
        <v>239</v>
      </c>
      <c r="Q209" s="2" t="s">
        <v>240</v>
      </c>
      <c r="R209" s="2" t="s">
        <v>286</v>
      </c>
      <c r="DW209" s="2" t="s">
        <v>5787</v>
      </c>
      <c r="DY209" s="2" t="str">
        <f t="shared" si="15"/>
        <v>Emna_BELKADHI</v>
      </c>
      <c r="DZ209" s="2" t="str">
        <f>INDEX('Raw Data'!B:B,MATCH(Tunisia_ESPRIT!$DY209,'Raw Data'!$G:$G,0))</f>
        <v>ESB</v>
      </c>
      <c r="EA209" s="2" t="str">
        <f>INDEX('Raw Data'!H:H,MATCH(Tunisia_ESPRIT!$DY209,'Raw Data'!$G:$G,0))</f>
        <v>Female</v>
      </c>
      <c r="EB209" s="2" t="str">
        <f>INDEX('Raw Data'!Q:Q,MATCH(Tunisia_ESPRIT!$DY209,'Raw Data'!$G:$G,0))</f>
        <v>Master</v>
      </c>
      <c r="EC209" s="57">
        <f>INDEX('Raw Data'!T:T,MATCH(Tunisia_ESPRIT!$DY209,'Raw Data'!$G:$G,0))/10^3</f>
        <v>13.91</v>
      </c>
      <c r="ED209" s="57">
        <f t="shared" si="16"/>
        <v>0</v>
      </c>
      <c r="EE209" s="58" t="str">
        <f>IFERROR(EC209/(AA209*0.2),"")</f>
        <v/>
      </c>
      <c r="EF209" s="59" t="str">
        <f t="shared" si="17"/>
        <v/>
      </c>
      <c r="EG209" s="59" t="str">
        <f t="shared" si="14"/>
        <v/>
      </c>
      <c r="EH209" s="2" t="s">
        <v>258</v>
      </c>
      <c r="EK209"/>
    </row>
    <row r="210" spans="1:141" hidden="1" x14ac:dyDescent="0.3">
      <c r="A210" s="3">
        <v>44351.514733796299</v>
      </c>
      <c r="B210" s="3">
        <v>44351.521689814814</v>
      </c>
      <c r="C210" s="2" t="s">
        <v>94</v>
      </c>
      <c r="D210" s="2" t="s">
        <v>7660</v>
      </c>
      <c r="E210" s="2">
        <v>45</v>
      </c>
      <c r="F210" s="2">
        <v>601</v>
      </c>
      <c r="G210" s="2" t="b">
        <v>0</v>
      </c>
      <c r="H210" s="3">
        <v>44443.521701388891</v>
      </c>
      <c r="I210" s="2" t="s">
        <v>7661</v>
      </c>
      <c r="J210" s="2" t="s">
        <v>4098</v>
      </c>
      <c r="K210" s="2" t="s">
        <v>4097</v>
      </c>
      <c r="L210" s="2" t="s">
        <v>5417</v>
      </c>
      <c r="P210" s="2" t="s">
        <v>239</v>
      </c>
      <c r="Q210" s="2" t="s">
        <v>240</v>
      </c>
      <c r="R210" s="2" t="s">
        <v>1435</v>
      </c>
      <c r="T210" s="2" t="s">
        <v>7662</v>
      </c>
      <c r="U210" s="2" t="s">
        <v>7663</v>
      </c>
      <c r="V210" s="135">
        <v>18537</v>
      </c>
      <c r="W210" s="2" t="s">
        <v>265</v>
      </c>
      <c r="X210" s="2" t="s">
        <v>274</v>
      </c>
      <c r="Y210" s="2" t="s">
        <v>313</v>
      </c>
      <c r="Z210" s="2" t="s">
        <v>245</v>
      </c>
      <c r="AA210" s="2">
        <v>12</v>
      </c>
      <c r="AB210" s="2" t="s">
        <v>267</v>
      </c>
      <c r="AC210" s="2" t="s">
        <v>283</v>
      </c>
      <c r="AD210" s="2" t="s">
        <v>424</v>
      </c>
      <c r="AE210" s="2">
        <v>2021</v>
      </c>
      <c r="AF210" s="2" t="s">
        <v>269</v>
      </c>
      <c r="AH210" s="2" t="s">
        <v>284</v>
      </c>
      <c r="AK210" s="2">
        <v>1</v>
      </c>
      <c r="AN210" s="2">
        <v>2</v>
      </c>
      <c r="AO210" s="2">
        <v>3</v>
      </c>
      <c r="AV210" s="2">
        <v>2</v>
      </c>
      <c r="AZ210" s="2">
        <v>3</v>
      </c>
      <c r="BG210" s="2">
        <v>1</v>
      </c>
      <c r="DW210" s="2" t="s">
        <v>5417</v>
      </c>
      <c r="DY210" s="2" t="str">
        <f t="shared" si="15"/>
        <v>AZOUZ_Yethreb</v>
      </c>
      <c r="DZ210" s="2" t="str">
        <f>INDEX('Raw Data'!B:B,MATCH(Tunisia_ESPRIT!$DY210,'Raw Data'!$G:$G,0))</f>
        <v>ESPRIT Engineering</v>
      </c>
      <c r="EA210" s="2" t="str">
        <f>INDEX('Raw Data'!H:H,MATCH(Tunisia_ESPRIT!$DY210,'Raw Data'!$G:$G,0))</f>
        <v>Female</v>
      </c>
      <c r="EB210" s="2" t="str">
        <f>INDEX('Raw Data'!Q:Q,MATCH(Tunisia_ESPRIT!$DY210,'Raw Data'!$G:$G,0))</f>
        <v>ING</v>
      </c>
      <c r="EC210" s="57">
        <f>INDEX('Raw Data'!T:T,MATCH(Tunisia_ESPRIT!$DY210,'Raw Data'!$G:$G,0))/10^3</f>
        <v>30.5</v>
      </c>
      <c r="ED210" s="57">
        <f t="shared" si="16"/>
        <v>0.39344262295081966</v>
      </c>
      <c r="EE210" s="57">
        <f>IFERROR(EC210/(AA210*Analysis!$F$286),"")</f>
        <v>2.5416666666666665</v>
      </c>
      <c r="EF210" s="59" t="str">
        <f t="shared" si="17"/>
        <v/>
      </c>
      <c r="EG210" s="59" t="str">
        <f t="shared" si="14"/>
        <v/>
      </c>
      <c r="EH210" s="2" t="s">
        <v>258</v>
      </c>
      <c r="EK210"/>
    </row>
    <row r="211" spans="1:141" hidden="1" x14ac:dyDescent="0.3">
      <c r="A211" s="3">
        <v>44351.522175925929</v>
      </c>
      <c r="B211" s="3">
        <v>44351.522905092592</v>
      </c>
      <c r="C211" s="2" t="s">
        <v>94</v>
      </c>
      <c r="D211" s="2" t="s">
        <v>7664</v>
      </c>
      <c r="E211" s="2">
        <v>6</v>
      </c>
      <c r="F211" s="2">
        <v>62</v>
      </c>
      <c r="G211" s="2" t="b">
        <v>0</v>
      </c>
      <c r="H211" s="3">
        <v>44443.522962962961</v>
      </c>
      <c r="I211" s="2" t="s">
        <v>7665</v>
      </c>
      <c r="J211" s="2" t="s">
        <v>3654</v>
      </c>
      <c r="K211" s="2" t="s">
        <v>667</v>
      </c>
      <c r="L211" s="2" t="s">
        <v>5007</v>
      </c>
      <c r="P211" s="2" t="s">
        <v>239</v>
      </c>
      <c r="Q211" s="2" t="s">
        <v>240</v>
      </c>
      <c r="R211" s="2" t="s">
        <v>272</v>
      </c>
      <c r="S211" s="2" t="s">
        <v>7666</v>
      </c>
      <c r="DW211" s="2" t="s">
        <v>5007</v>
      </c>
      <c r="DY211" s="2" t="str">
        <f t="shared" si="15"/>
        <v>TURKI_Hela</v>
      </c>
      <c r="DZ211" s="2" t="str">
        <f>INDEX('Raw Data'!B:B,MATCH(Tunisia_ESPRIT!$DY211,'Raw Data'!$G:$G,0))</f>
        <v>ESPRIT Engineering</v>
      </c>
      <c r="EA211" s="2" t="str">
        <f>INDEX('Raw Data'!H:H,MATCH(Tunisia_ESPRIT!$DY211,'Raw Data'!$G:$G,0))</f>
        <v>Female</v>
      </c>
      <c r="EB211" s="2" t="str">
        <f>INDEX('Raw Data'!Q:Q,MATCH(Tunisia_ESPRIT!$DY211,'Raw Data'!$G:$G,0))</f>
        <v>ING</v>
      </c>
      <c r="EC211" s="57">
        <f>INDEX('Raw Data'!T:T,MATCH(Tunisia_ESPRIT!$DY211,'Raw Data'!$G:$G,0))/10^3</f>
        <v>30.5</v>
      </c>
      <c r="ED211" s="57">
        <f t="shared" si="16"/>
        <v>0</v>
      </c>
      <c r="EE211" s="58" t="str">
        <f>IFERROR(EC211/(AA211*0.2),"")</f>
        <v/>
      </c>
      <c r="EF211" s="59" t="str">
        <f t="shared" si="17"/>
        <v/>
      </c>
      <c r="EG211" s="59" t="str">
        <f t="shared" si="14"/>
        <v/>
      </c>
      <c r="EH211" s="2" t="s">
        <v>258</v>
      </c>
      <c r="EK211"/>
    </row>
    <row r="212" spans="1:141" hidden="1" x14ac:dyDescent="0.3">
      <c r="A212" s="3">
        <v>44351.522789351853</v>
      </c>
      <c r="B212" s="3">
        <v>44351.523113425923</v>
      </c>
      <c r="C212" s="2" t="s">
        <v>94</v>
      </c>
      <c r="D212" s="2" t="s">
        <v>7667</v>
      </c>
      <c r="E212" s="2">
        <v>3</v>
      </c>
      <c r="F212" s="2">
        <v>27</v>
      </c>
      <c r="G212" s="2" t="b">
        <v>0</v>
      </c>
      <c r="H212" s="3">
        <v>44443.523125</v>
      </c>
      <c r="I212" s="2" t="s">
        <v>7668</v>
      </c>
      <c r="J212" s="2" t="s">
        <v>3405</v>
      </c>
      <c r="K212" s="2" t="s">
        <v>903</v>
      </c>
      <c r="L212" s="2" t="s">
        <v>5503</v>
      </c>
      <c r="P212" s="2" t="s">
        <v>239</v>
      </c>
      <c r="Q212" s="2" t="s">
        <v>240</v>
      </c>
      <c r="DW212" s="2" t="s">
        <v>5503</v>
      </c>
      <c r="DY212" s="2" t="str">
        <f t="shared" si="15"/>
        <v>FEHRI_Hamza</v>
      </c>
      <c r="DZ212" s="2" t="str">
        <f>INDEX('Raw Data'!B:B,MATCH(Tunisia_ESPRIT!$DY212,'Raw Data'!$G:$G,0))</f>
        <v>ESPRIT Engineering</v>
      </c>
      <c r="EA212" s="2" t="str">
        <f>INDEX('Raw Data'!H:H,MATCH(Tunisia_ESPRIT!$DY212,'Raw Data'!$G:$G,0))</f>
        <v>Male</v>
      </c>
      <c r="EB212" s="2" t="str">
        <f>INDEX('Raw Data'!Q:Q,MATCH(Tunisia_ESPRIT!$DY212,'Raw Data'!$G:$G,0))</f>
        <v>ING</v>
      </c>
      <c r="EC212" s="57">
        <f>INDEX('Raw Data'!T:T,MATCH(Tunisia_ESPRIT!$DY212,'Raw Data'!$G:$G,0))/10^3</f>
        <v>30.5</v>
      </c>
      <c r="ED212" s="57">
        <f t="shared" si="16"/>
        <v>0</v>
      </c>
      <c r="EE212" s="57" t="str">
        <f>IFERROR(EC212/(AA212*Analysis!$F$286),"")</f>
        <v/>
      </c>
      <c r="EF212" s="59" t="str">
        <f t="shared" si="17"/>
        <v/>
      </c>
      <c r="EG212" s="59" t="str">
        <f t="shared" si="14"/>
        <v/>
      </c>
      <c r="EH212" s="2" t="s">
        <v>258</v>
      </c>
      <c r="EK212"/>
    </row>
    <row r="213" spans="1:141" hidden="1" x14ac:dyDescent="0.3">
      <c r="A213" s="3">
        <v>44351.519965277781</v>
      </c>
      <c r="B213" s="3">
        <v>44351.524560185186</v>
      </c>
      <c r="C213" s="2" t="s">
        <v>94</v>
      </c>
      <c r="D213" s="2" t="s">
        <v>7669</v>
      </c>
      <c r="E213" s="2">
        <v>45</v>
      </c>
      <c r="F213" s="2">
        <v>396</v>
      </c>
      <c r="G213" s="2" t="b">
        <v>0</v>
      </c>
      <c r="H213" s="3">
        <v>44443.524641203701</v>
      </c>
      <c r="I213" s="2" t="s">
        <v>7670</v>
      </c>
      <c r="J213" s="2" t="s">
        <v>4303</v>
      </c>
      <c r="K213" s="2" t="s">
        <v>4302</v>
      </c>
      <c r="L213" s="2" t="s">
        <v>5749</v>
      </c>
      <c r="P213" s="2" t="s">
        <v>239</v>
      </c>
      <c r="Q213" s="2" t="s">
        <v>250</v>
      </c>
      <c r="R213" s="2" t="s">
        <v>1435</v>
      </c>
      <c r="T213" s="2" t="s">
        <v>7671</v>
      </c>
      <c r="U213" s="2" t="s">
        <v>7672</v>
      </c>
      <c r="V213" s="2" t="s">
        <v>242</v>
      </c>
      <c r="W213" s="2" t="s">
        <v>243</v>
      </c>
      <c r="X213" s="2" t="s">
        <v>708</v>
      </c>
      <c r="Y213" s="2" t="s">
        <v>521</v>
      </c>
      <c r="Z213" s="2" t="s">
        <v>245</v>
      </c>
      <c r="AA213" s="2">
        <v>25</v>
      </c>
      <c r="AB213" s="2" t="s">
        <v>267</v>
      </c>
      <c r="AC213" s="2" t="s">
        <v>258</v>
      </c>
      <c r="AD213" s="2" t="s">
        <v>345</v>
      </c>
      <c r="AE213" s="2">
        <v>2019</v>
      </c>
      <c r="AF213" s="2" t="s">
        <v>269</v>
      </c>
      <c r="AH213" s="2" t="s">
        <v>284</v>
      </c>
      <c r="AI213" s="2">
        <v>1</v>
      </c>
      <c r="AJ213" s="2">
        <v>2</v>
      </c>
      <c r="AL213" s="2">
        <v>3</v>
      </c>
      <c r="AU213" s="2">
        <v>2</v>
      </c>
      <c r="BB213" s="2">
        <v>3</v>
      </c>
      <c r="BG213" s="2">
        <v>1</v>
      </c>
      <c r="DW213" s="2" t="s">
        <v>5749</v>
      </c>
      <c r="DY213" s="2" t="str">
        <f t="shared" si="15"/>
        <v>Houceme_NHOUCHI</v>
      </c>
      <c r="DZ213" s="2" t="str">
        <f>INDEX('Raw Data'!B:B,MATCH(Tunisia_ESPRIT!$DY213,'Raw Data'!$G:$G,0))</f>
        <v>ESB</v>
      </c>
      <c r="EA213" s="2" t="str">
        <f>INDEX('Raw Data'!H:H,MATCH(Tunisia_ESPRIT!$DY213,'Raw Data'!$G:$G,0))</f>
        <v>Male</v>
      </c>
      <c r="EB213" s="2" t="str">
        <f>INDEX('Raw Data'!Q:Q,MATCH(Tunisia_ESPRIT!$DY213,'Raw Data'!$G:$G,0))</f>
        <v>Master</v>
      </c>
      <c r="EC213" s="57">
        <f>INDEX('Raw Data'!T:T,MATCH(Tunisia_ESPRIT!$DY213,'Raw Data'!$G:$G,0))/10^3</f>
        <v>13.91</v>
      </c>
      <c r="ED213" s="57">
        <f t="shared" si="16"/>
        <v>1.7972681524083394</v>
      </c>
      <c r="EE213" s="57">
        <f>IFERROR(EC213/(AA213*Analysis!$F$286),"")</f>
        <v>0.55640000000000001</v>
      </c>
      <c r="EF213" s="59" t="str">
        <f t="shared" si="17"/>
        <v/>
      </c>
      <c r="EG213" s="59" t="str">
        <f t="shared" si="14"/>
        <v/>
      </c>
      <c r="EH213" s="2" t="s">
        <v>258</v>
      </c>
      <c r="EK213"/>
    </row>
    <row r="214" spans="1:141" hidden="1" x14ac:dyDescent="0.3">
      <c r="A214" s="3">
        <v>44351.525775462964</v>
      </c>
      <c r="B214" s="3">
        <v>44351.525879629633</v>
      </c>
      <c r="C214" s="2" t="s">
        <v>94</v>
      </c>
      <c r="D214" s="2" t="s">
        <v>7673</v>
      </c>
      <c r="E214" s="2">
        <v>3</v>
      </c>
      <c r="F214" s="2">
        <v>8</v>
      </c>
      <c r="G214" s="2" t="b">
        <v>0</v>
      </c>
      <c r="H214" s="3">
        <v>44443.525879629633</v>
      </c>
      <c r="I214" s="2" t="s">
        <v>7674</v>
      </c>
      <c r="J214" s="2" t="s">
        <v>3405</v>
      </c>
      <c r="K214" s="2" t="s">
        <v>367</v>
      </c>
      <c r="L214" s="2" t="s">
        <v>5390</v>
      </c>
      <c r="P214" s="2" t="s">
        <v>239</v>
      </c>
      <c r="Q214" s="2" t="s">
        <v>240</v>
      </c>
      <c r="DW214" s="2" t="s">
        <v>5390</v>
      </c>
      <c r="DY214" s="2" t="str">
        <f t="shared" si="15"/>
        <v>OUESLATI_Hamza</v>
      </c>
      <c r="DZ214" s="2" t="str">
        <f>INDEX('Raw Data'!B:B,MATCH(Tunisia_ESPRIT!$DY214,'Raw Data'!$G:$G,0))</f>
        <v>ESPRIT Engineering</v>
      </c>
      <c r="EA214" s="2" t="str">
        <f>INDEX('Raw Data'!H:H,MATCH(Tunisia_ESPRIT!$DY214,'Raw Data'!$G:$G,0))</f>
        <v>Male</v>
      </c>
      <c r="EB214" s="2" t="str">
        <f>INDEX('Raw Data'!Q:Q,MATCH(Tunisia_ESPRIT!$DY214,'Raw Data'!$G:$G,0))</f>
        <v>ING</v>
      </c>
      <c r="EC214" s="57">
        <f>INDEX('Raw Data'!T:T,MATCH(Tunisia_ESPRIT!$DY214,'Raw Data'!$G:$G,0))/10^3</f>
        <v>30.5</v>
      </c>
      <c r="ED214" s="57">
        <f t="shared" si="16"/>
        <v>0</v>
      </c>
      <c r="EE214" s="57" t="str">
        <f>IFERROR(EC214/(AA214*Analysis!$F$286),"")</f>
        <v/>
      </c>
      <c r="EF214" s="59" t="str">
        <f t="shared" si="17"/>
        <v/>
      </c>
      <c r="EG214" s="59" t="str">
        <f t="shared" si="14"/>
        <v/>
      </c>
      <c r="EH214" s="2" t="s">
        <v>258</v>
      </c>
      <c r="EK214"/>
    </row>
    <row r="215" spans="1:141" hidden="1" x14ac:dyDescent="0.3">
      <c r="A215" s="3">
        <v>44351.526342592595</v>
      </c>
      <c r="B215" s="3">
        <v>44351.526516203703</v>
      </c>
      <c r="C215" s="2" t="s">
        <v>94</v>
      </c>
      <c r="D215" s="2" t="s">
        <v>7675</v>
      </c>
      <c r="E215" s="2">
        <v>6</v>
      </c>
      <c r="F215" s="2">
        <v>14</v>
      </c>
      <c r="G215" s="2" t="b">
        <v>0</v>
      </c>
      <c r="H215" s="3">
        <v>44443.526597222219</v>
      </c>
      <c r="I215" s="2" t="s">
        <v>7676</v>
      </c>
      <c r="J215" s="2" t="s">
        <v>3191</v>
      </c>
      <c r="K215" s="2" t="s">
        <v>3972</v>
      </c>
      <c r="L215" s="2" t="s">
        <v>5261</v>
      </c>
      <c r="P215" s="2" t="s">
        <v>239</v>
      </c>
      <c r="Q215" s="2" t="s">
        <v>240</v>
      </c>
      <c r="R215" s="2" t="s">
        <v>286</v>
      </c>
      <c r="DW215" s="2" t="s">
        <v>5261</v>
      </c>
      <c r="DY215" s="2" t="str">
        <f t="shared" si="15"/>
        <v>SAFI_Amine</v>
      </c>
      <c r="DZ215" s="2" t="str">
        <f>INDEX('Raw Data'!B:B,MATCH(Tunisia_ESPRIT!$DY215,'Raw Data'!$G:$G,0))</f>
        <v>ESPRIT Engineering</v>
      </c>
      <c r="EA215" s="2" t="str">
        <f>INDEX('Raw Data'!H:H,MATCH(Tunisia_ESPRIT!$DY215,'Raw Data'!$G:$G,0))</f>
        <v>Male</v>
      </c>
      <c r="EB215" s="2" t="str">
        <f>INDEX('Raw Data'!Q:Q,MATCH(Tunisia_ESPRIT!$DY215,'Raw Data'!$G:$G,0))</f>
        <v>ING</v>
      </c>
      <c r="EC215" s="57">
        <f>INDEX('Raw Data'!T:T,MATCH(Tunisia_ESPRIT!$DY215,'Raw Data'!$G:$G,0))/10^3</f>
        <v>30.5</v>
      </c>
      <c r="ED215" s="57">
        <f t="shared" si="16"/>
        <v>0</v>
      </c>
      <c r="EE215" s="57" t="str">
        <f>IFERROR(EC215/(AA215*Analysis!$F$286),"")</f>
        <v/>
      </c>
      <c r="EF215" s="59" t="str">
        <f t="shared" si="17"/>
        <v/>
      </c>
      <c r="EG215" s="59" t="str">
        <f t="shared" si="14"/>
        <v/>
      </c>
      <c r="EH215" s="2" t="s">
        <v>258</v>
      </c>
      <c r="EK215"/>
    </row>
    <row r="216" spans="1:141" hidden="1" x14ac:dyDescent="0.3">
      <c r="A216" s="3">
        <v>44351.525902777779</v>
      </c>
      <c r="B216" s="3">
        <v>44351.527060185188</v>
      </c>
      <c r="C216" s="2" t="s">
        <v>94</v>
      </c>
      <c r="D216" s="2" t="s">
        <v>7677</v>
      </c>
      <c r="E216" s="2">
        <v>45</v>
      </c>
      <c r="F216" s="2">
        <v>100</v>
      </c>
      <c r="G216" s="2" t="b">
        <v>0</v>
      </c>
      <c r="H216" s="3">
        <v>44443.527094907404</v>
      </c>
      <c r="I216" s="2" t="s">
        <v>7678</v>
      </c>
      <c r="J216" s="2" t="s">
        <v>3923</v>
      </c>
      <c r="K216" s="2" t="s">
        <v>3288</v>
      </c>
      <c r="L216" s="2" t="s">
        <v>5198</v>
      </c>
      <c r="P216" s="2" t="s">
        <v>239</v>
      </c>
      <c r="Q216" s="2" t="s">
        <v>240</v>
      </c>
      <c r="R216" s="2" t="s">
        <v>251</v>
      </c>
      <c r="AU216" s="2">
        <v>3</v>
      </c>
      <c r="AV216" s="2">
        <v>1</v>
      </c>
      <c r="BD216" s="2">
        <v>2</v>
      </c>
      <c r="DW216" s="2" t="s">
        <v>5198</v>
      </c>
      <c r="DY216" s="2" t="str">
        <f t="shared" si="15"/>
        <v>AKROUT_Anwar</v>
      </c>
      <c r="DZ216" s="2" t="str">
        <f>INDEX('Raw Data'!B:B,MATCH(Tunisia_ESPRIT!$DY216,'Raw Data'!$G:$G,0))</f>
        <v>ESPRIT Engineering</v>
      </c>
      <c r="EA216" s="2" t="str">
        <f>INDEX('Raw Data'!H:H,MATCH(Tunisia_ESPRIT!$DY216,'Raw Data'!$G:$G,0))</f>
        <v>Male</v>
      </c>
      <c r="EB216" s="2" t="str">
        <f>INDEX('Raw Data'!Q:Q,MATCH(Tunisia_ESPRIT!$DY216,'Raw Data'!$G:$G,0))</f>
        <v>ING</v>
      </c>
      <c r="EC216" s="57">
        <f>INDEX('Raw Data'!T:T,MATCH(Tunisia_ESPRIT!$DY216,'Raw Data'!$G:$G,0))/10^3</f>
        <v>30.5</v>
      </c>
      <c r="ED216" s="57">
        <f t="shared" si="16"/>
        <v>0</v>
      </c>
      <c r="EE216" s="57" t="str">
        <f>IFERROR(EC216/(AA216*Analysis!$F$286),"")</f>
        <v/>
      </c>
      <c r="EF216" s="59" t="str">
        <f t="shared" si="17"/>
        <v/>
      </c>
      <c r="EG216" s="59" t="str">
        <f t="shared" si="14"/>
        <v/>
      </c>
      <c r="EH216" s="2" t="s">
        <v>258</v>
      </c>
      <c r="EK216"/>
    </row>
    <row r="217" spans="1:141" hidden="1" x14ac:dyDescent="0.3">
      <c r="A217" s="3">
        <v>44351.527326388888</v>
      </c>
      <c r="B217" s="3">
        <v>44351.52753472222</v>
      </c>
      <c r="C217" s="2" t="s">
        <v>94</v>
      </c>
      <c r="D217" s="2" t="s">
        <v>7679</v>
      </c>
      <c r="E217" s="2">
        <v>33</v>
      </c>
      <c r="F217" s="2">
        <v>18</v>
      </c>
      <c r="G217" s="2" t="b">
        <v>0</v>
      </c>
      <c r="H217" s="3">
        <v>44443.527557870373</v>
      </c>
      <c r="I217" s="2" t="s">
        <v>7680</v>
      </c>
      <c r="J217" s="2" t="s">
        <v>3424</v>
      </c>
      <c r="K217" s="2" t="s">
        <v>7681</v>
      </c>
      <c r="L217" s="2" t="s">
        <v>6046</v>
      </c>
      <c r="P217" s="2" t="s">
        <v>239</v>
      </c>
      <c r="Q217" s="2" t="s">
        <v>240</v>
      </c>
      <c r="R217" s="2" t="s">
        <v>395</v>
      </c>
      <c r="DW217" s="2" t="s">
        <v>6046</v>
      </c>
      <c r="DY217" s="2" t="str">
        <f t="shared" si="15"/>
        <v>KHOUALDIA_Mohamed Amine</v>
      </c>
      <c r="DZ217" s="2" t="str">
        <f>INDEX('Raw Data'!B:B,MATCH(Tunisia_ESPRIT!$DY217,'Raw Data'!$G:$G,0))</f>
        <v>ESPRIT Engineering</v>
      </c>
      <c r="EA217" s="2" t="str">
        <f>INDEX('Raw Data'!H:H,MATCH(Tunisia_ESPRIT!$DY217,'Raw Data'!$G:$G,0))</f>
        <v>Male</v>
      </c>
      <c r="EB217" s="2" t="str">
        <f>INDEX('Raw Data'!Q:Q,MATCH(Tunisia_ESPRIT!$DY217,'Raw Data'!$G:$G,0))</f>
        <v>ING</v>
      </c>
      <c r="EC217" s="57">
        <f>INDEX('Raw Data'!T:T,MATCH(Tunisia_ESPRIT!$DY217,'Raw Data'!$G:$G,0))/10^3</f>
        <v>30.5</v>
      </c>
      <c r="ED217" s="57">
        <f t="shared" si="16"/>
        <v>0</v>
      </c>
      <c r="EE217" s="57" t="str">
        <f>IFERROR(EC217/(AA217*Analysis!$F$286),"")</f>
        <v/>
      </c>
      <c r="EF217" s="59" t="str">
        <f t="shared" si="17"/>
        <v/>
      </c>
      <c r="EG217" s="59" t="str">
        <f t="shared" si="14"/>
        <v/>
      </c>
      <c r="EH217" s="2" t="s">
        <v>258</v>
      </c>
      <c r="EK217"/>
    </row>
    <row r="218" spans="1:141" hidden="1" x14ac:dyDescent="0.3">
      <c r="A218" s="3">
        <v>44351.527488425927</v>
      </c>
      <c r="B218" s="3">
        <v>44351.527719907404</v>
      </c>
      <c r="C218" s="2" t="s">
        <v>94</v>
      </c>
      <c r="D218" s="2" t="s">
        <v>7682</v>
      </c>
      <c r="E218" s="2">
        <v>42</v>
      </c>
      <c r="F218" s="2">
        <v>19</v>
      </c>
      <c r="G218" s="2" t="b">
        <v>0</v>
      </c>
      <c r="H218" s="3">
        <v>44443.527719907404</v>
      </c>
      <c r="I218" s="2" t="s">
        <v>7683</v>
      </c>
      <c r="J218" s="2" t="s">
        <v>4214</v>
      </c>
      <c r="K218" s="2" t="s">
        <v>646</v>
      </c>
      <c r="L218" s="2" t="s">
        <v>5582</v>
      </c>
      <c r="P218" s="2" t="s">
        <v>239</v>
      </c>
      <c r="Q218" s="2" t="s">
        <v>240</v>
      </c>
      <c r="R218" s="2" t="s">
        <v>299</v>
      </c>
      <c r="DW218" s="2" t="s">
        <v>5582</v>
      </c>
      <c r="DY218" s="2" t="str">
        <f t="shared" si="15"/>
        <v>MRAD_Mehrez Yassine</v>
      </c>
      <c r="DZ218" s="2" t="str">
        <f>INDEX('Raw Data'!B:B,MATCH(Tunisia_ESPRIT!$DY218,'Raw Data'!$G:$G,0))</f>
        <v>ESPRIT Engineering</v>
      </c>
      <c r="EA218" s="2" t="str">
        <f>INDEX('Raw Data'!H:H,MATCH(Tunisia_ESPRIT!$DY218,'Raw Data'!$G:$G,0))</f>
        <v>Male</v>
      </c>
      <c r="EB218" s="2" t="str">
        <f>INDEX('Raw Data'!Q:Q,MATCH(Tunisia_ESPRIT!$DY218,'Raw Data'!$G:$G,0))</f>
        <v>ING</v>
      </c>
      <c r="EC218" s="57">
        <f>INDEX('Raw Data'!T:T,MATCH(Tunisia_ESPRIT!$DY218,'Raw Data'!$G:$G,0))/10^3</f>
        <v>30.5</v>
      </c>
      <c r="ED218" s="57">
        <f t="shared" si="16"/>
        <v>0</v>
      </c>
      <c r="EE218" s="57" t="str">
        <f>IFERROR(EC218/(AA218*Analysis!$F$286),"")</f>
        <v/>
      </c>
      <c r="EF218" s="59" t="str">
        <f t="shared" si="17"/>
        <v/>
      </c>
      <c r="EG218" s="59" t="str">
        <f t="shared" si="14"/>
        <v/>
      </c>
      <c r="EH218" s="2" t="s">
        <v>258</v>
      </c>
      <c r="EK218"/>
    </row>
    <row r="219" spans="1:141" hidden="1" x14ac:dyDescent="0.3">
      <c r="A219" s="3">
        <v>44351.524363425924</v>
      </c>
      <c r="B219" s="3">
        <v>44351.527719907404</v>
      </c>
      <c r="C219" s="2" t="s">
        <v>94</v>
      </c>
      <c r="D219" s="2" t="s">
        <v>7684</v>
      </c>
      <c r="E219" s="2">
        <v>39</v>
      </c>
      <c r="F219" s="2">
        <v>289</v>
      </c>
      <c r="G219" s="2" t="b">
        <v>0</v>
      </c>
      <c r="H219" s="3">
        <v>44443.527743055558</v>
      </c>
      <c r="I219" s="2" t="s">
        <v>7685</v>
      </c>
      <c r="J219" s="2" t="s">
        <v>349</v>
      </c>
      <c r="K219" s="2" t="s">
        <v>3782</v>
      </c>
      <c r="L219" s="2" t="s">
        <v>6011</v>
      </c>
      <c r="P219" s="2" t="s">
        <v>239</v>
      </c>
      <c r="Q219" s="2" t="s">
        <v>240</v>
      </c>
      <c r="R219" s="2" t="s">
        <v>1429</v>
      </c>
      <c r="T219" s="2" t="s">
        <v>7686</v>
      </c>
      <c r="U219" s="2" t="s">
        <v>7687</v>
      </c>
      <c r="V219" s="2" t="s">
        <v>430</v>
      </c>
      <c r="W219" s="2" t="s">
        <v>243</v>
      </c>
      <c r="X219" s="2" t="s">
        <v>758</v>
      </c>
      <c r="Y219" s="2" t="s">
        <v>244</v>
      </c>
      <c r="Z219" s="2" t="s">
        <v>245</v>
      </c>
      <c r="AA219" s="2">
        <v>22</v>
      </c>
      <c r="AB219" s="2" t="s">
        <v>267</v>
      </c>
      <c r="AC219" s="2" t="s">
        <v>283</v>
      </c>
      <c r="AD219" s="2" t="s">
        <v>424</v>
      </c>
      <c r="AE219" s="2">
        <v>2020</v>
      </c>
      <c r="AF219" s="2" t="s">
        <v>1433</v>
      </c>
      <c r="AH219" s="2">
        <v>4</v>
      </c>
      <c r="DW219" s="2" t="s">
        <v>6011</v>
      </c>
      <c r="DY219" s="2" t="str">
        <f t="shared" si="15"/>
        <v>Wafa_TRABELSI</v>
      </c>
      <c r="DZ219" s="2" t="str">
        <f>INDEX('Raw Data'!B:B,MATCH(Tunisia_ESPRIT!$DY219,'Raw Data'!$G:$G,0))</f>
        <v>ESB</v>
      </c>
      <c r="EA219" s="2" t="str">
        <f>INDEX('Raw Data'!H:H,MATCH(Tunisia_ESPRIT!$DY219,'Raw Data'!$G:$G,0))</f>
        <v>Female</v>
      </c>
      <c r="EB219" s="2" t="str">
        <f>INDEX('Raw Data'!Q:Q,MATCH(Tunisia_ESPRIT!$DY219,'Raw Data'!$G:$G,0))</f>
        <v>Bachelor</v>
      </c>
      <c r="EC219" s="57">
        <f>INDEX('Raw Data'!T:T,MATCH(Tunisia_ESPRIT!$DY219,'Raw Data'!$G:$G,0))/10^3</f>
        <v>17.655000000000001</v>
      </c>
      <c r="ED219" s="57">
        <f t="shared" si="16"/>
        <v>1.2461059190031152</v>
      </c>
      <c r="EE219" s="58">
        <f>IFERROR(EC219/(AA219*0.2),"")</f>
        <v>4.0125000000000002</v>
      </c>
      <c r="EF219" s="59" t="str">
        <f t="shared" si="17"/>
        <v/>
      </c>
      <c r="EG219" s="59" t="str">
        <f t="shared" si="14"/>
        <v/>
      </c>
      <c r="EH219" s="2" t="s">
        <v>258</v>
      </c>
      <c r="EK219"/>
    </row>
    <row r="220" spans="1:141" hidden="1" x14ac:dyDescent="0.3">
      <c r="A220" s="3">
        <v>44351.528136574074</v>
      </c>
      <c r="B220" s="3">
        <v>44351.528877314813</v>
      </c>
      <c r="C220" s="2" t="s">
        <v>94</v>
      </c>
      <c r="D220" s="2" t="s">
        <v>7688</v>
      </c>
      <c r="E220" s="2">
        <v>6</v>
      </c>
      <c r="F220" s="2">
        <v>63</v>
      </c>
      <c r="G220" s="2" t="b">
        <v>0</v>
      </c>
      <c r="H220" s="3">
        <v>44443.528946759259</v>
      </c>
      <c r="I220" s="2" t="s">
        <v>7689</v>
      </c>
      <c r="J220" s="2" t="s">
        <v>3733</v>
      </c>
      <c r="K220" s="2" t="s">
        <v>1381</v>
      </c>
      <c r="L220" s="2" t="s">
        <v>6029</v>
      </c>
      <c r="P220" s="2" t="s">
        <v>239</v>
      </c>
      <c r="Q220" s="2" t="s">
        <v>240</v>
      </c>
      <c r="R220" s="2" t="s">
        <v>286</v>
      </c>
      <c r="DW220" s="2" t="s">
        <v>6029</v>
      </c>
      <c r="DY220" s="2" t="str">
        <f t="shared" si="15"/>
        <v>BEN BARKA_Safa</v>
      </c>
      <c r="DZ220" s="2" t="str">
        <f>INDEX('Raw Data'!B:B,MATCH(Tunisia_ESPRIT!$DY220,'Raw Data'!$G:$G,0))</f>
        <v>ESPRIT Engineering</v>
      </c>
      <c r="EA220" s="2" t="str">
        <f>INDEX('Raw Data'!H:H,MATCH(Tunisia_ESPRIT!$DY220,'Raw Data'!$G:$G,0))</f>
        <v>Female</v>
      </c>
      <c r="EB220" s="2" t="str">
        <f>INDEX('Raw Data'!Q:Q,MATCH(Tunisia_ESPRIT!$DY220,'Raw Data'!$G:$G,0))</f>
        <v>ING</v>
      </c>
      <c r="EC220" s="57">
        <f>INDEX('Raw Data'!T:T,MATCH(Tunisia_ESPRIT!$DY220,'Raw Data'!$G:$G,0))/10^3</f>
        <v>30.5</v>
      </c>
      <c r="ED220" s="57">
        <f t="shared" si="16"/>
        <v>0</v>
      </c>
      <c r="EE220" s="58" t="str">
        <f>IFERROR(EC220/(AA220*0.2),"")</f>
        <v/>
      </c>
      <c r="EF220" s="59" t="str">
        <f t="shared" si="17"/>
        <v/>
      </c>
      <c r="EG220" s="59" t="str">
        <f t="shared" si="14"/>
        <v/>
      </c>
      <c r="EH220" s="2" t="s">
        <v>258</v>
      </c>
      <c r="EK220"/>
    </row>
    <row r="221" spans="1:141" hidden="1" x14ac:dyDescent="0.3">
      <c r="A221" s="3">
        <v>44351.531655092593</v>
      </c>
      <c r="B221" s="3">
        <v>44351.532685185186</v>
      </c>
      <c r="C221" s="2" t="s">
        <v>94</v>
      </c>
      <c r="D221" s="2" t="s">
        <v>7690</v>
      </c>
      <c r="E221" s="2">
        <v>42</v>
      </c>
      <c r="F221" s="2">
        <v>89</v>
      </c>
      <c r="G221" s="2" t="b">
        <v>0</v>
      </c>
      <c r="H221" s="3">
        <v>44443.532731481479</v>
      </c>
      <c r="I221" s="2" t="s">
        <v>7691</v>
      </c>
      <c r="J221" s="2" t="s">
        <v>4331</v>
      </c>
      <c r="K221" s="2" t="s">
        <v>3191</v>
      </c>
      <c r="L221" s="2" t="s">
        <v>5834</v>
      </c>
      <c r="P221" s="2" t="s">
        <v>239</v>
      </c>
      <c r="Q221" s="2" t="s">
        <v>250</v>
      </c>
      <c r="R221" s="2" t="s">
        <v>395</v>
      </c>
      <c r="AH221" s="2">
        <v>1</v>
      </c>
      <c r="DW221" s="2" t="s">
        <v>5834</v>
      </c>
      <c r="DY221" s="2" t="str">
        <f t="shared" si="15"/>
        <v>Amine_RABBOUDI</v>
      </c>
      <c r="DZ221" s="2" t="str">
        <f>INDEX('Raw Data'!B:B,MATCH(Tunisia_ESPRIT!$DY221,'Raw Data'!$G:$G,0))</f>
        <v>ESB</v>
      </c>
      <c r="EA221" s="2" t="str">
        <f>INDEX('Raw Data'!H:H,MATCH(Tunisia_ESPRIT!$DY221,'Raw Data'!$G:$G,0))</f>
        <v>Male</v>
      </c>
      <c r="EB221" s="2" t="str">
        <f>INDEX('Raw Data'!Q:Q,MATCH(Tunisia_ESPRIT!$DY221,'Raw Data'!$G:$G,0))</f>
        <v>Bachelor</v>
      </c>
      <c r="EC221" s="57">
        <f>INDEX('Raw Data'!T:T,MATCH(Tunisia_ESPRIT!$DY221,'Raw Data'!$G:$G,0))/10^3</f>
        <v>17.655000000000001</v>
      </c>
      <c r="ED221" s="57">
        <f t="shared" si="16"/>
        <v>0</v>
      </c>
      <c r="EE221" s="57" t="str">
        <f>IFERROR(EC221/(AA221*Analysis!$F$286),"")</f>
        <v/>
      </c>
      <c r="EF221" s="59" t="str">
        <f t="shared" si="17"/>
        <v/>
      </c>
      <c r="EG221" s="59" t="str">
        <f t="shared" si="14"/>
        <v/>
      </c>
      <c r="EH221" s="2" t="s">
        <v>258</v>
      </c>
      <c r="EK221"/>
    </row>
    <row r="222" spans="1:141" hidden="1" x14ac:dyDescent="0.3">
      <c r="A222" s="3">
        <v>44351.533692129633</v>
      </c>
      <c r="B222" s="3">
        <v>44351.533946759257</v>
      </c>
      <c r="C222" s="2" t="s">
        <v>94</v>
      </c>
      <c r="D222" s="2" t="s">
        <v>7692</v>
      </c>
      <c r="E222" s="2">
        <v>42</v>
      </c>
      <c r="F222" s="2">
        <v>21</v>
      </c>
      <c r="G222" s="2" t="b">
        <v>0</v>
      </c>
      <c r="H222" s="3">
        <v>44443.533958333333</v>
      </c>
      <c r="I222" s="2" t="s">
        <v>7693</v>
      </c>
      <c r="J222" s="2" t="s">
        <v>4109</v>
      </c>
      <c r="K222" s="2" t="s">
        <v>657</v>
      </c>
      <c r="L222" s="2" t="s">
        <v>5430</v>
      </c>
      <c r="P222" s="2" t="s">
        <v>239</v>
      </c>
      <c r="Q222" s="2" t="s">
        <v>240</v>
      </c>
      <c r="R222" s="2" t="s">
        <v>251</v>
      </c>
      <c r="DW222" s="2" t="s">
        <v>5430</v>
      </c>
      <c r="DY222" s="2" t="str">
        <f t="shared" si="15"/>
        <v>JEBALI_Mohamed Arbi</v>
      </c>
      <c r="DZ222" s="2" t="str">
        <f>INDEX('Raw Data'!B:B,MATCH(Tunisia_ESPRIT!$DY222,'Raw Data'!$G:$G,0))</f>
        <v>ESPRIT Engineering</v>
      </c>
      <c r="EA222" s="2" t="str">
        <f>INDEX('Raw Data'!H:H,MATCH(Tunisia_ESPRIT!$DY222,'Raw Data'!$G:$G,0))</f>
        <v>Male</v>
      </c>
      <c r="EB222" s="2" t="str">
        <f>INDEX('Raw Data'!Q:Q,MATCH(Tunisia_ESPRIT!$DY222,'Raw Data'!$G:$G,0))</f>
        <v>ING</v>
      </c>
      <c r="EC222" s="57">
        <f>INDEX('Raw Data'!T:T,MATCH(Tunisia_ESPRIT!$DY222,'Raw Data'!$G:$G,0))/10^3</f>
        <v>30.5</v>
      </c>
      <c r="ED222" s="57">
        <f t="shared" si="16"/>
        <v>0</v>
      </c>
      <c r="EE222" s="57" t="str">
        <f>IFERROR(EC222/(AA222*Analysis!$F$286),"")</f>
        <v/>
      </c>
      <c r="EF222" s="59" t="str">
        <f t="shared" si="17"/>
        <v/>
      </c>
      <c r="EG222" s="59" t="str">
        <f t="shared" si="14"/>
        <v/>
      </c>
      <c r="EH222" s="2" t="s">
        <v>258</v>
      </c>
      <c r="EK222"/>
    </row>
    <row r="223" spans="1:141" hidden="1" x14ac:dyDescent="0.3">
      <c r="A223" s="3">
        <v>44351.535208333335</v>
      </c>
      <c r="B223" s="3">
        <v>44351.535613425927</v>
      </c>
      <c r="C223" s="2" t="s">
        <v>94</v>
      </c>
      <c r="D223" s="2" t="s">
        <v>7694</v>
      </c>
      <c r="E223" s="2">
        <v>6</v>
      </c>
      <c r="F223" s="2">
        <v>34</v>
      </c>
      <c r="G223" s="2" t="b">
        <v>0</v>
      </c>
      <c r="H223" s="3">
        <v>44443.535636574074</v>
      </c>
      <c r="I223" s="2" t="s">
        <v>7695</v>
      </c>
      <c r="J223" s="2" t="s">
        <v>3385</v>
      </c>
      <c r="K223" s="2" t="s">
        <v>1436</v>
      </c>
      <c r="L223" s="2" t="s">
        <v>4622</v>
      </c>
      <c r="P223" s="2" t="s">
        <v>239</v>
      </c>
      <c r="Q223" s="2" t="s">
        <v>240</v>
      </c>
      <c r="R223" s="2" t="s">
        <v>286</v>
      </c>
      <c r="DW223" s="2" t="s">
        <v>4622</v>
      </c>
      <c r="DY223" s="2" t="str">
        <f t="shared" si="15"/>
        <v>HAGUI_Nadhem</v>
      </c>
      <c r="DZ223" s="2" t="str">
        <f>INDEX('Raw Data'!B:B,MATCH(Tunisia_ESPRIT!$DY223,'Raw Data'!$G:$G,0))</f>
        <v>ESPRIT Engineering</v>
      </c>
      <c r="EA223" s="2" t="str">
        <f>INDEX('Raw Data'!H:H,MATCH(Tunisia_ESPRIT!$DY223,'Raw Data'!$G:$G,0))</f>
        <v>Male</v>
      </c>
      <c r="EB223" s="2" t="str">
        <f>INDEX('Raw Data'!Q:Q,MATCH(Tunisia_ESPRIT!$DY223,'Raw Data'!$G:$G,0))</f>
        <v>ING</v>
      </c>
      <c r="EC223" s="57">
        <f>INDEX('Raw Data'!T:T,MATCH(Tunisia_ESPRIT!$DY223,'Raw Data'!$G:$G,0))/10^3</f>
        <v>30.5</v>
      </c>
      <c r="ED223" s="57">
        <f t="shared" si="16"/>
        <v>0</v>
      </c>
      <c r="EE223" s="58" t="str">
        <f>IFERROR(EC223/(AA223*0.2),"")</f>
        <v/>
      </c>
      <c r="EF223" s="59" t="str">
        <f t="shared" si="17"/>
        <v/>
      </c>
      <c r="EG223" s="59" t="str">
        <f t="shared" si="14"/>
        <v/>
      </c>
      <c r="EH223" s="2" t="s">
        <v>258</v>
      </c>
      <c r="EK223"/>
    </row>
    <row r="224" spans="1:141" hidden="1" x14ac:dyDescent="0.3">
      <c r="A224" s="3">
        <v>44351.538414351853</v>
      </c>
      <c r="B224" s="3">
        <v>44351.538773148146</v>
      </c>
      <c r="C224" s="2" t="s">
        <v>94</v>
      </c>
      <c r="D224" s="2" t="s">
        <v>7696</v>
      </c>
      <c r="E224" s="2">
        <v>6</v>
      </c>
      <c r="F224" s="2">
        <v>30</v>
      </c>
      <c r="G224" s="2" t="b">
        <v>0</v>
      </c>
      <c r="H224" s="3">
        <v>44443.5387962963</v>
      </c>
      <c r="I224" s="2" t="s">
        <v>7697</v>
      </c>
      <c r="J224" s="2" t="s">
        <v>3217</v>
      </c>
      <c r="K224" s="2" t="s">
        <v>1326</v>
      </c>
      <c r="L224" s="2" t="s">
        <v>5435</v>
      </c>
      <c r="P224" s="2" t="s">
        <v>239</v>
      </c>
      <c r="Q224" s="2" t="s">
        <v>240</v>
      </c>
      <c r="R224" s="2" t="s">
        <v>286</v>
      </c>
      <c r="DW224" s="2" t="s">
        <v>5435</v>
      </c>
      <c r="DY224" s="2" t="str">
        <f t="shared" si="15"/>
        <v>IBRARI_Oussama</v>
      </c>
      <c r="DZ224" s="2" t="str">
        <f>INDEX('Raw Data'!B:B,MATCH(Tunisia_ESPRIT!$DY224,'Raw Data'!$G:$G,0))</f>
        <v>ESPRIT Engineering</v>
      </c>
      <c r="EA224" s="2" t="str">
        <f>INDEX('Raw Data'!H:H,MATCH(Tunisia_ESPRIT!$DY224,'Raw Data'!$G:$G,0))</f>
        <v>Male</v>
      </c>
      <c r="EB224" s="2" t="str">
        <f>INDEX('Raw Data'!Q:Q,MATCH(Tunisia_ESPRIT!$DY224,'Raw Data'!$G:$G,0))</f>
        <v>ING</v>
      </c>
      <c r="EC224" s="57">
        <f>INDEX('Raw Data'!T:T,MATCH(Tunisia_ESPRIT!$DY224,'Raw Data'!$G:$G,0))/10^3</f>
        <v>30.5</v>
      </c>
      <c r="ED224" s="57">
        <f t="shared" si="16"/>
        <v>0</v>
      </c>
      <c r="EE224" s="58" t="str">
        <f>IFERROR(EC224/(AA224*0.2),"")</f>
        <v/>
      </c>
      <c r="EF224" s="59" t="str">
        <f t="shared" si="17"/>
        <v/>
      </c>
      <c r="EG224" s="59" t="str">
        <f t="shared" si="14"/>
        <v/>
      </c>
      <c r="EH224" s="2" t="s">
        <v>258</v>
      </c>
      <c r="EK224"/>
    </row>
    <row r="225" spans="1:141" hidden="1" x14ac:dyDescent="0.3">
      <c r="A225" s="3">
        <v>44351.538483796299</v>
      </c>
      <c r="B225" s="3">
        <v>44351.538831018515</v>
      </c>
      <c r="C225" s="2" t="s">
        <v>94</v>
      </c>
      <c r="D225" s="2" t="s">
        <v>7698</v>
      </c>
      <c r="E225" s="2">
        <v>6</v>
      </c>
      <c r="F225" s="2">
        <v>29</v>
      </c>
      <c r="G225" s="2" t="b">
        <v>0</v>
      </c>
      <c r="H225" s="3">
        <v>44443.538854166669</v>
      </c>
      <c r="I225" s="2" t="s">
        <v>7699</v>
      </c>
      <c r="J225" s="2" t="s">
        <v>4212</v>
      </c>
      <c r="K225" s="2" t="s">
        <v>4275</v>
      </c>
      <c r="L225" s="2" t="s">
        <v>5699</v>
      </c>
      <c r="P225" s="2" t="s">
        <v>239</v>
      </c>
      <c r="Q225" s="2" t="s">
        <v>250</v>
      </c>
      <c r="R225" s="2" t="s">
        <v>272</v>
      </c>
      <c r="S225" s="2" t="s">
        <v>7700</v>
      </c>
      <c r="DW225" s="2" t="s">
        <v>5699</v>
      </c>
      <c r="DY225" s="2" t="str">
        <f t="shared" si="15"/>
        <v>BOUSLIMI_Syrine</v>
      </c>
      <c r="DZ225" s="2" t="str">
        <f>INDEX('Raw Data'!B:B,MATCH(Tunisia_ESPRIT!$DY225,'Raw Data'!$G:$G,0))</f>
        <v>ESPRIT Engineering</v>
      </c>
      <c r="EA225" s="2" t="str">
        <f>INDEX('Raw Data'!H:H,MATCH(Tunisia_ESPRIT!$DY225,'Raw Data'!$G:$G,0))</f>
        <v>Female</v>
      </c>
      <c r="EB225" s="2" t="str">
        <f>INDEX('Raw Data'!Q:Q,MATCH(Tunisia_ESPRIT!$DY225,'Raw Data'!$G:$G,0))</f>
        <v>ING</v>
      </c>
      <c r="EC225" s="57">
        <f>INDEX('Raw Data'!T:T,MATCH(Tunisia_ESPRIT!$DY225,'Raw Data'!$G:$G,0))/10^3</f>
        <v>30.5</v>
      </c>
      <c r="ED225" s="57">
        <f t="shared" si="16"/>
        <v>0</v>
      </c>
      <c r="EE225" s="57" t="str">
        <f>IFERROR(EC225/(AA225*Analysis!$F$286),"")</f>
        <v/>
      </c>
      <c r="EF225" s="59" t="str">
        <f t="shared" si="17"/>
        <v/>
      </c>
      <c r="EG225" s="59" t="str">
        <f t="shared" si="14"/>
        <v/>
      </c>
      <c r="EH225" s="2" t="s">
        <v>258</v>
      </c>
      <c r="EK225"/>
    </row>
    <row r="226" spans="1:141" hidden="1" x14ac:dyDescent="0.3">
      <c r="A226" s="3">
        <v>44351.538124999999</v>
      </c>
      <c r="B226" s="3">
        <v>44351.540671296294</v>
      </c>
      <c r="C226" s="2" t="s">
        <v>94</v>
      </c>
      <c r="D226" s="2" t="s">
        <v>7701</v>
      </c>
      <c r="E226" s="2">
        <v>45</v>
      </c>
      <c r="F226" s="2">
        <v>219</v>
      </c>
      <c r="G226" s="2" t="b">
        <v>0</v>
      </c>
      <c r="H226" s="3">
        <v>44443.540729166663</v>
      </c>
      <c r="I226" s="2" t="s">
        <v>7702</v>
      </c>
      <c r="J226" s="2" t="s">
        <v>4356</v>
      </c>
      <c r="K226" s="2" t="s">
        <v>3490</v>
      </c>
      <c r="L226" s="2" t="s">
        <v>7703</v>
      </c>
      <c r="P226" s="2" t="s">
        <v>239</v>
      </c>
      <c r="Q226" s="2" t="s">
        <v>240</v>
      </c>
      <c r="R226" s="2" t="s">
        <v>395</v>
      </c>
      <c r="AH226" s="2" t="s">
        <v>284</v>
      </c>
      <c r="AQ226" s="2">
        <v>2</v>
      </c>
      <c r="AR226" s="2">
        <v>1</v>
      </c>
      <c r="AV226" s="2">
        <v>3</v>
      </c>
      <c r="BA226" s="2">
        <v>2</v>
      </c>
      <c r="BG226" s="2">
        <v>1</v>
      </c>
      <c r="DW226" s="2" t="s">
        <v>7703</v>
      </c>
      <c r="DY226" s="2" t="str">
        <f t="shared" si="15"/>
        <v>Eya_BEN ALAYA</v>
      </c>
      <c r="DZ226" s="2" t="str">
        <f>INDEX('Raw Data'!B:B,MATCH(Tunisia_ESPRIT!$DY226,'Raw Data'!$G:$G,0))</f>
        <v>ESB</v>
      </c>
      <c r="EA226" s="2" t="str">
        <f>INDEX('Raw Data'!H:H,MATCH(Tunisia_ESPRIT!$DY226,'Raw Data'!$G:$G,0))</f>
        <v>Female</v>
      </c>
      <c r="EB226" s="2" t="str">
        <f>INDEX('Raw Data'!Q:Q,MATCH(Tunisia_ESPRIT!$DY226,'Raw Data'!$G:$G,0))</f>
        <v>Bachelor</v>
      </c>
      <c r="EC226" s="57">
        <f>INDEX('Raw Data'!T:T,MATCH(Tunisia_ESPRIT!$DY226,'Raw Data'!$G:$G,0))/10^3</f>
        <v>17.655000000000001</v>
      </c>
      <c r="ED226" s="57">
        <f t="shared" si="16"/>
        <v>0</v>
      </c>
      <c r="EE226" s="57" t="str">
        <f>IFERROR(EC226/(AA226*Analysis!$F$286),"")</f>
        <v/>
      </c>
      <c r="EF226" s="59" t="str">
        <f t="shared" si="17"/>
        <v/>
      </c>
      <c r="EG226" s="59" t="str">
        <f t="shared" si="14"/>
        <v/>
      </c>
      <c r="EH226" s="2" t="s">
        <v>258</v>
      </c>
      <c r="EK226"/>
    </row>
    <row r="227" spans="1:141" hidden="1" x14ac:dyDescent="0.3">
      <c r="A227" s="3">
        <v>44351.537060185183</v>
      </c>
      <c r="B227" s="3">
        <v>44351.541481481479</v>
      </c>
      <c r="C227" s="2" t="s">
        <v>94</v>
      </c>
      <c r="D227" s="2" t="s">
        <v>7704</v>
      </c>
      <c r="E227" s="2">
        <v>42</v>
      </c>
      <c r="F227" s="2">
        <v>382</v>
      </c>
      <c r="G227" s="2" t="b">
        <v>0</v>
      </c>
      <c r="H227" s="3">
        <v>44443.541504629633</v>
      </c>
      <c r="I227" s="2" t="s">
        <v>7705</v>
      </c>
      <c r="J227" s="2" t="s">
        <v>883</v>
      </c>
      <c r="K227" s="2" t="s">
        <v>4136</v>
      </c>
      <c r="L227" s="2" t="s">
        <v>5463</v>
      </c>
      <c r="P227" s="2" t="s">
        <v>239</v>
      </c>
      <c r="Q227" s="2" t="s">
        <v>250</v>
      </c>
      <c r="R227" s="2" t="s">
        <v>286</v>
      </c>
      <c r="T227" s="2" t="s">
        <v>7706</v>
      </c>
      <c r="U227" s="2" t="s">
        <v>7707</v>
      </c>
      <c r="V227" s="2" t="s">
        <v>430</v>
      </c>
      <c r="W227" s="2" t="s">
        <v>243</v>
      </c>
      <c r="X227" s="2" t="s">
        <v>1509</v>
      </c>
      <c r="Y227" s="2" t="s">
        <v>275</v>
      </c>
      <c r="Z227" s="2" t="s">
        <v>245</v>
      </c>
      <c r="AA227" s="2">
        <v>37</v>
      </c>
      <c r="AB227" s="2" t="s">
        <v>267</v>
      </c>
      <c r="AC227" s="2" t="s">
        <v>258</v>
      </c>
      <c r="AD227" s="2" t="s">
        <v>345</v>
      </c>
      <c r="AE227" s="2">
        <v>2021</v>
      </c>
      <c r="AF227" s="2" t="s">
        <v>338</v>
      </c>
      <c r="AH227" s="2">
        <v>3</v>
      </c>
      <c r="AL227" s="2">
        <v>1</v>
      </c>
      <c r="DW227" s="2" t="s">
        <v>5463</v>
      </c>
      <c r="DY227" s="2" t="str">
        <f t="shared" si="15"/>
        <v>Fadhloun_FERIEL</v>
      </c>
      <c r="DZ227" s="2" t="str">
        <f>INDEX('Raw Data'!B:B,MATCH(Tunisia_ESPRIT!$DY227,'Raw Data'!$G:$G,0))</f>
        <v>ESPRIT Engineering</v>
      </c>
      <c r="EA227" s="2" t="str">
        <f>INDEX('Raw Data'!H:H,MATCH(Tunisia_ESPRIT!$DY227,'Raw Data'!$G:$G,0))</f>
        <v>Female</v>
      </c>
      <c r="EB227" s="2" t="str">
        <f>INDEX('Raw Data'!Q:Q,MATCH(Tunisia_ESPRIT!$DY227,'Raw Data'!$G:$G,0))</f>
        <v>ING</v>
      </c>
      <c r="EC227" s="57">
        <f>INDEX('Raw Data'!T:T,MATCH(Tunisia_ESPRIT!$DY227,'Raw Data'!$G:$G,0))/10^3</f>
        <v>30.5</v>
      </c>
      <c r="ED227" s="57">
        <f t="shared" si="16"/>
        <v>1.2131147540983607</v>
      </c>
      <c r="EE227" s="57">
        <f>IFERROR(EC227/(AA227*Analysis!$F$286),"")</f>
        <v>0.82432432432432434</v>
      </c>
      <c r="EF227" s="59" t="str">
        <f t="shared" si="17"/>
        <v/>
      </c>
      <c r="EG227" s="59" t="str">
        <f t="shared" si="14"/>
        <v/>
      </c>
      <c r="EH227" s="2" t="s">
        <v>258</v>
      </c>
      <c r="EK227"/>
    </row>
    <row r="228" spans="1:141" hidden="1" x14ac:dyDescent="0.3">
      <c r="A228" s="3">
        <v>44351.552476851852</v>
      </c>
      <c r="B228" s="3">
        <v>44351.552581018521</v>
      </c>
      <c r="C228" s="2" t="s">
        <v>94</v>
      </c>
      <c r="D228" s="2" t="s">
        <v>7708</v>
      </c>
      <c r="E228" s="2">
        <v>3</v>
      </c>
      <c r="F228" s="2">
        <v>8</v>
      </c>
      <c r="G228" s="2" t="b">
        <v>0</v>
      </c>
      <c r="H228" s="3">
        <v>44443.552604166667</v>
      </c>
      <c r="I228" s="2" t="s">
        <v>7709</v>
      </c>
      <c r="J228" s="2" t="s">
        <v>3315</v>
      </c>
      <c r="K228" s="2" t="s">
        <v>3267</v>
      </c>
      <c r="L228" s="2" t="s">
        <v>7616</v>
      </c>
      <c r="P228" s="2" t="s">
        <v>239</v>
      </c>
      <c r="Q228" s="2" t="s">
        <v>240</v>
      </c>
      <c r="DW228" s="2" t="s">
        <v>7616</v>
      </c>
      <c r="DY228" s="2" t="str">
        <f t="shared" si="15"/>
        <v>Dorra_M'RAD</v>
      </c>
      <c r="DZ228" s="2" t="str">
        <f>INDEX('Raw Data'!B:B,MATCH(Tunisia_ESPRIT!$DY228,'Raw Data'!$G:$G,0))</f>
        <v>ESB</v>
      </c>
      <c r="EA228" s="2" t="str">
        <f>INDEX('Raw Data'!H:H,MATCH(Tunisia_ESPRIT!$DY228,'Raw Data'!$G:$G,0))</f>
        <v>Female</v>
      </c>
      <c r="EB228" s="2" t="str">
        <f>INDEX('Raw Data'!Q:Q,MATCH(Tunisia_ESPRIT!$DY228,'Raw Data'!$G:$G,0))</f>
        <v>Master</v>
      </c>
      <c r="EC228" s="57">
        <f>INDEX('Raw Data'!T:T,MATCH(Tunisia_ESPRIT!$DY228,'Raw Data'!$G:$G,0))/10^3</f>
        <v>13.91</v>
      </c>
      <c r="ED228" s="57">
        <f t="shared" si="16"/>
        <v>0</v>
      </c>
      <c r="EE228" s="57" t="str">
        <f>IFERROR(EC228/(AA228*Analysis!$F$286),"")</f>
        <v/>
      </c>
      <c r="EF228" s="59" t="str">
        <f t="shared" si="17"/>
        <v/>
      </c>
      <c r="EG228" s="59" t="str">
        <f t="shared" si="14"/>
        <v/>
      </c>
      <c r="EH228" s="2" t="s">
        <v>258</v>
      </c>
      <c r="EK228"/>
    </row>
    <row r="229" spans="1:141" hidden="1" x14ac:dyDescent="0.3">
      <c r="A229" s="3">
        <v>44351.554629629631</v>
      </c>
      <c r="B229" s="3">
        <v>44351.554780092592</v>
      </c>
      <c r="C229" s="2" t="s">
        <v>94</v>
      </c>
      <c r="D229" s="2" t="s">
        <v>7710</v>
      </c>
      <c r="E229" s="2">
        <v>3</v>
      </c>
      <c r="F229" s="2">
        <v>13</v>
      </c>
      <c r="G229" s="2" t="b">
        <v>0</v>
      </c>
      <c r="H229" s="3">
        <v>44443.554803240739</v>
      </c>
      <c r="I229" s="2" t="s">
        <v>7711</v>
      </c>
      <c r="J229" s="2" t="s">
        <v>3677</v>
      </c>
      <c r="K229" s="2" t="s">
        <v>450</v>
      </c>
      <c r="L229" s="2" t="s">
        <v>4893</v>
      </c>
      <c r="P229" s="2" t="s">
        <v>239</v>
      </c>
      <c r="Q229" s="2" t="s">
        <v>240</v>
      </c>
      <c r="DW229" s="2" t="s">
        <v>4893</v>
      </c>
      <c r="DY229" s="2" t="str">
        <f t="shared" si="15"/>
        <v>CHERNI_Mohamed Nacer</v>
      </c>
      <c r="DZ229" s="2" t="str">
        <f>INDEX('Raw Data'!B:B,MATCH(Tunisia_ESPRIT!$DY229,'Raw Data'!$G:$G,0))</f>
        <v>ESPRIT Engineering</v>
      </c>
      <c r="EA229" s="2" t="str">
        <f>INDEX('Raw Data'!H:H,MATCH(Tunisia_ESPRIT!$DY229,'Raw Data'!$G:$G,0))</f>
        <v>Male</v>
      </c>
      <c r="EB229" s="2" t="str">
        <f>INDEX('Raw Data'!Q:Q,MATCH(Tunisia_ESPRIT!$DY229,'Raw Data'!$G:$G,0))</f>
        <v>ING</v>
      </c>
      <c r="EC229" s="57">
        <f>INDEX('Raw Data'!T:T,MATCH(Tunisia_ESPRIT!$DY229,'Raw Data'!$G:$G,0))/10^3</f>
        <v>30.5</v>
      </c>
      <c r="ED229" s="57">
        <f t="shared" si="16"/>
        <v>0</v>
      </c>
      <c r="EE229" s="57" t="str">
        <f>IFERROR(EC229/(AA229*Analysis!$F$286),"")</f>
        <v/>
      </c>
      <c r="EF229" s="59" t="str">
        <f t="shared" si="17"/>
        <v/>
      </c>
      <c r="EG229" s="59" t="str">
        <f t="shared" si="14"/>
        <v/>
      </c>
      <c r="EH229" s="2" t="s">
        <v>258</v>
      </c>
      <c r="EK229"/>
    </row>
    <row r="230" spans="1:141" hidden="1" x14ac:dyDescent="0.3">
      <c r="A230" s="3">
        <v>44351.561435185184</v>
      </c>
      <c r="B230" s="3">
        <v>44351.561701388891</v>
      </c>
      <c r="C230" s="2" t="s">
        <v>94</v>
      </c>
      <c r="D230" s="2" t="s">
        <v>7712</v>
      </c>
      <c r="E230" s="2">
        <v>6</v>
      </c>
      <c r="F230" s="2">
        <v>22</v>
      </c>
      <c r="G230" s="2" t="b">
        <v>0</v>
      </c>
      <c r="H230" s="3">
        <v>44443.561701388891</v>
      </c>
      <c r="I230" s="2" t="s">
        <v>7713</v>
      </c>
      <c r="J230" s="2" t="s">
        <v>3438</v>
      </c>
      <c r="K230" s="2" t="s">
        <v>3451</v>
      </c>
      <c r="L230" s="2" t="s">
        <v>4691</v>
      </c>
      <c r="P230" s="2" t="s">
        <v>239</v>
      </c>
      <c r="Q230" s="2" t="s">
        <v>240</v>
      </c>
      <c r="R230" s="2" t="s">
        <v>286</v>
      </c>
      <c r="DW230" s="2" t="s">
        <v>4691</v>
      </c>
      <c r="DY230" s="2" t="str">
        <f t="shared" si="15"/>
        <v>MAALEJ_Mohamed Badis</v>
      </c>
      <c r="DZ230" s="2" t="str">
        <f>INDEX('Raw Data'!B:B,MATCH(Tunisia_ESPRIT!$DY230,'Raw Data'!$G:$G,0))</f>
        <v>ESPRIT Engineering</v>
      </c>
      <c r="EA230" s="2" t="str">
        <f>INDEX('Raw Data'!H:H,MATCH(Tunisia_ESPRIT!$DY230,'Raw Data'!$G:$G,0))</f>
        <v>Male</v>
      </c>
      <c r="EB230" s="2" t="str">
        <f>INDEX('Raw Data'!Q:Q,MATCH(Tunisia_ESPRIT!$DY230,'Raw Data'!$G:$G,0))</f>
        <v>ING</v>
      </c>
      <c r="EC230" s="57">
        <f>INDEX('Raw Data'!T:T,MATCH(Tunisia_ESPRIT!$DY230,'Raw Data'!$G:$G,0))/10^3</f>
        <v>30.5</v>
      </c>
      <c r="ED230" s="57">
        <f t="shared" si="16"/>
        <v>0</v>
      </c>
      <c r="EE230" s="58" t="str">
        <f>IFERROR(EC230/(AA230*0.2),"")</f>
        <v/>
      </c>
      <c r="EF230" s="59" t="str">
        <f t="shared" si="17"/>
        <v/>
      </c>
      <c r="EG230" s="59" t="str">
        <f t="shared" si="14"/>
        <v/>
      </c>
      <c r="EH230" s="2" t="s">
        <v>258</v>
      </c>
      <c r="EK230"/>
    </row>
    <row r="231" spans="1:141" hidden="1" x14ac:dyDescent="0.3">
      <c r="A231" s="3">
        <v>44351.558564814812</v>
      </c>
      <c r="B231" s="3">
        <v>44351.563159722224</v>
      </c>
      <c r="C231" s="2" t="s">
        <v>94</v>
      </c>
      <c r="D231" s="2" t="s">
        <v>7714</v>
      </c>
      <c r="E231" s="2">
        <v>45</v>
      </c>
      <c r="F231" s="2">
        <v>397</v>
      </c>
      <c r="G231" s="2" t="b">
        <v>0</v>
      </c>
      <c r="H231" s="3">
        <v>44443.563194444447</v>
      </c>
      <c r="I231" s="2" t="s">
        <v>7715</v>
      </c>
      <c r="J231" s="2" t="s">
        <v>3383</v>
      </c>
      <c r="K231" s="2" t="s">
        <v>7716</v>
      </c>
      <c r="L231" s="2" t="s">
        <v>4770</v>
      </c>
      <c r="P231" s="2" t="s">
        <v>239</v>
      </c>
      <c r="Q231" s="2" t="s">
        <v>240</v>
      </c>
      <c r="R231" s="2" t="s">
        <v>286</v>
      </c>
      <c r="T231" s="2" t="s">
        <v>6619</v>
      </c>
      <c r="U231" s="2" t="s">
        <v>7717</v>
      </c>
      <c r="V231" s="2" t="s">
        <v>242</v>
      </c>
      <c r="W231" s="2" t="s">
        <v>243</v>
      </c>
      <c r="X231" s="2" t="s">
        <v>1509</v>
      </c>
      <c r="Y231" s="2" t="s">
        <v>280</v>
      </c>
      <c r="Z231" s="2" t="s">
        <v>245</v>
      </c>
      <c r="AA231" s="2">
        <v>21</v>
      </c>
      <c r="AB231" s="2" t="s">
        <v>267</v>
      </c>
      <c r="AC231" s="2" t="s">
        <v>258</v>
      </c>
      <c r="AD231" s="2" t="s">
        <v>345</v>
      </c>
      <c r="AE231" s="2">
        <v>2021</v>
      </c>
      <c r="AF231" s="2" t="s">
        <v>269</v>
      </c>
      <c r="AH231" s="2">
        <v>5</v>
      </c>
      <c r="AJ231" s="2">
        <v>1</v>
      </c>
      <c r="AU231" s="2">
        <v>3</v>
      </c>
      <c r="AV231" s="2">
        <v>2</v>
      </c>
      <c r="AZ231" s="2">
        <v>1</v>
      </c>
      <c r="DW231" s="2" t="s">
        <v>4770</v>
      </c>
      <c r="DY231" s="2" t="str">
        <f t="shared" si="15"/>
        <v>BEN HADJ YOUSSEF_Heythem</v>
      </c>
      <c r="DZ231" s="2" t="str">
        <f>INDEX('Raw Data'!B:B,MATCH(Tunisia_ESPRIT!$DY231,'Raw Data'!$G:$G,0))</f>
        <v>ESPRIT Engineering</v>
      </c>
      <c r="EA231" s="2" t="str">
        <f>INDEX('Raw Data'!H:H,MATCH(Tunisia_ESPRIT!$DY231,'Raw Data'!$G:$G,0))</f>
        <v>Male</v>
      </c>
      <c r="EB231" s="2" t="str">
        <f>INDEX('Raw Data'!Q:Q,MATCH(Tunisia_ESPRIT!$DY231,'Raw Data'!$G:$G,0))</f>
        <v>ING</v>
      </c>
      <c r="EC231" s="57">
        <f>INDEX('Raw Data'!T:T,MATCH(Tunisia_ESPRIT!$DY231,'Raw Data'!$G:$G,0))/10^3</f>
        <v>30.5</v>
      </c>
      <c r="ED231" s="57">
        <f t="shared" si="16"/>
        <v>0.68852459016393441</v>
      </c>
      <c r="EE231" s="58">
        <f>IFERROR(EC231/(AA231*0.2),"")</f>
        <v>7.2619047619047619</v>
      </c>
      <c r="EF231" s="59" t="str">
        <f t="shared" si="17"/>
        <v/>
      </c>
      <c r="EG231" s="59" t="str">
        <f t="shared" si="14"/>
        <v/>
      </c>
      <c r="EH231" s="2" t="s">
        <v>258</v>
      </c>
      <c r="EK231"/>
    </row>
    <row r="232" spans="1:141" hidden="1" x14ac:dyDescent="0.3">
      <c r="A232" s="3">
        <v>44351.564456018517</v>
      </c>
      <c r="B232" s="3">
        <v>44351.564849537041</v>
      </c>
      <c r="C232" s="2" t="s">
        <v>94</v>
      </c>
      <c r="D232" s="2" t="s">
        <v>7718</v>
      </c>
      <c r="E232" s="2">
        <v>6</v>
      </c>
      <c r="F232" s="2">
        <v>34</v>
      </c>
      <c r="G232" s="2" t="b">
        <v>0</v>
      </c>
      <c r="H232" s="3">
        <v>44443.564953703702</v>
      </c>
      <c r="I232" s="2" t="s">
        <v>7719</v>
      </c>
      <c r="J232" s="2" t="s">
        <v>3230</v>
      </c>
      <c r="K232" s="2" t="s">
        <v>1304</v>
      </c>
      <c r="L232" s="2" t="s">
        <v>4512</v>
      </c>
      <c r="P232" s="2" t="s">
        <v>239</v>
      </c>
      <c r="Q232" s="2" t="s">
        <v>240</v>
      </c>
      <c r="R232" s="2" t="s">
        <v>263</v>
      </c>
      <c r="DW232" s="2" t="s">
        <v>4512</v>
      </c>
      <c r="DY232" s="2" t="str">
        <f t="shared" si="15"/>
        <v>BOUABIDI_Mohamed</v>
      </c>
      <c r="DZ232" s="2" t="str">
        <f>INDEX('Raw Data'!B:B,MATCH(Tunisia_ESPRIT!$DY232,'Raw Data'!$G:$G,0))</f>
        <v>ESPRIT Engineering</v>
      </c>
      <c r="EA232" s="2" t="str">
        <f>INDEX('Raw Data'!H:H,MATCH(Tunisia_ESPRIT!$DY232,'Raw Data'!$G:$G,0))</f>
        <v>Male</v>
      </c>
      <c r="EB232" s="2" t="str">
        <f>INDEX('Raw Data'!Q:Q,MATCH(Tunisia_ESPRIT!$DY232,'Raw Data'!$G:$G,0))</f>
        <v>ING</v>
      </c>
      <c r="EC232" s="57">
        <f>INDEX('Raw Data'!T:T,MATCH(Tunisia_ESPRIT!$DY232,'Raw Data'!$G:$G,0))/10^3</f>
        <v>30.5</v>
      </c>
      <c r="ED232" s="57">
        <f t="shared" si="16"/>
        <v>0</v>
      </c>
      <c r="EE232" s="58" t="str">
        <f>IFERROR(EC232/(AA232*0.2),"")</f>
        <v/>
      </c>
      <c r="EF232" s="59" t="str">
        <f t="shared" si="17"/>
        <v/>
      </c>
      <c r="EG232" s="59" t="str">
        <f t="shared" si="14"/>
        <v/>
      </c>
      <c r="EH232" s="2" t="s">
        <v>258</v>
      </c>
      <c r="EK232"/>
    </row>
    <row r="233" spans="1:141" hidden="1" x14ac:dyDescent="0.3">
      <c r="A233" s="3">
        <v>44351.624675925923</v>
      </c>
      <c r="B233" s="3">
        <v>44351.626064814816</v>
      </c>
      <c r="C233" s="2" t="s">
        <v>94</v>
      </c>
      <c r="D233" s="2" t="s">
        <v>7720</v>
      </c>
      <c r="E233" s="2">
        <v>3</v>
      </c>
      <c r="F233" s="2">
        <v>120</v>
      </c>
      <c r="G233" s="2" t="b">
        <v>0</v>
      </c>
      <c r="H233" s="3">
        <v>44443.626099537039</v>
      </c>
      <c r="I233" s="2" t="s">
        <v>7721</v>
      </c>
      <c r="J233" s="2" t="s">
        <v>4073</v>
      </c>
      <c r="K233" s="2" t="s">
        <v>367</v>
      </c>
      <c r="L233" s="2" t="s">
        <v>6067</v>
      </c>
      <c r="P233" s="2" t="s">
        <v>239</v>
      </c>
      <c r="Q233" s="2" t="s">
        <v>240</v>
      </c>
      <c r="DW233" s="2" t="s">
        <v>6067</v>
      </c>
      <c r="DY233" s="2" t="str">
        <f t="shared" si="15"/>
        <v>OUESLATI_Foued</v>
      </c>
      <c r="DZ233" s="2" t="str">
        <f>INDEX('Raw Data'!B:B,MATCH(Tunisia_ESPRIT!$DY233,'Raw Data'!$G:$G,0))</f>
        <v>ESPRIT Engineering</v>
      </c>
      <c r="EA233" s="2" t="str">
        <f>INDEX('Raw Data'!H:H,MATCH(Tunisia_ESPRIT!$DY233,'Raw Data'!$G:$G,0))</f>
        <v>Male</v>
      </c>
      <c r="EB233" s="2" t="str">
        <f>INDEX('Raw Data'!Q:Q,MATCH(Tunisia_ESPRIT!$DY233,'Raw Data'!$G:$G,0))</f>
        <v>ING</v>
      </c>
      <c r="EC233" s="57">
        <f>INDEX('Raw Data'!T:T,MATCH(Tunisia_ESPRIT!$DY233,'Raw Data'!$G:$G,0))/10^3</f>
        <v>30.5</v>
      </c>
      <c r="ED233" s="57">
        <f t="shared" si="16"/>
        <v>0</v>
      </c>
      <c r="EE233" s="58" t="str">
        <f>IFERROR(EC233/(AA233*0.2),"")</f>
        <v/>
      </c>
      <c r="EF233" s="59" t="str">
        <f t="shared" si="17"/>
        <v/>
      </c>
      <c r="EG233" s="59" t="str">
        <f t="shared" si="14"/>
        <v/>
      </c>
      <c r="EH233" s="2" t="s">
        <v>258</v>
      </c>
      <c r="EK233"/>
    </row>
    <row r="234" spans="1:141" hidden="1" x14ac:dyDescent="0.3">
      <c r="A234" s="3">
        <v>44351.628993055558</v>
      </c>
      <c r="B234" s="3">
        <v>44351.63013888889</v>
      </c>
      <c r="C234" s="2" t="s">
        <v>94</v>
      </c>
      <c r="D234" s="2" t="s">
        <v>7722</v>
      </c>
      <c r="E234" s="2">
        <v>6</v>
      </c>
      <c r="F234" s="2">
        <v>99</v>
      </c>
      <c r="G234" s="2" t="b">
        <v>0</v>
      </c>
      <c r="H234" s="3">
        <v>44443.630196759259</v>
      </c>
      <c r="I234" s="2" t="s">
        <v>7723</v>
      </c>
      <c r="J234" s="2" t="s">
        <v>3282</v>
      </c>
      <c r="K234" s="2" t="s">
        <v>603</v>
      </c>
      <c r="L234" s="2" t="s">
        <v>5126</v>
      </c>
      <c r="P234" s="2" t="s">
        <v>239</v>
      </c>
      <c r="Q234" s="2" t="s">
        <v>240</v>
      </c>
      <c r="R234" s="2" t="s">
        <v>286</v>
      </c>
      <c r="DW234" s="2" t="s">
        <v>5126</v>
      </c>
      <c r="DY234" s="2" t="str">
        <f t="shared" si="15"/>
        <v>MAALAOUI_Houssem</v>
      </c>
      <c r="DZ234" s="2" t="str">
        <f>INDEX('Raw Data'!B:B,MATCH(Tunisia_ESPRIT!$DY234,'Raw Data'!$G:$G,0))</f>
        <v>ESPRIT Engineering</v>
      </c>
      <c r="EA234" s="2" t="str">
        <f>INDEX('Raw Data'!H:H,MATCH(Tunisia_ESPRIT!$DY234,'Raw Data'!$G:$G,0))</f>
        <v>Male</v>
      </c>
      <c r="EB234" s="2" t="str">
        <f>INDEX('Raw Data'!Q:Q,MATCH(Tunisia_ESPRIT!$DY234,'Raw Data'!$G:$G,0))</f>
        <v>ING</v>
      </c>
      <c r="EC234" s="57">
        <f>INDEX('Raw Data'!T:T,MATCH(Tunisia_ESPRIT!$DY234,'Raw Data'!$G:$G,0))/10^3</f>
        <v>30.5</v>
      </c>
      <c r="ED234" s="57">
        <f t="shared" si="16"/>
        <v>0</v>
      </c>
      <c r="EE234" s="58" t="str">
        <f>IFERROR(EC234/(AA234*0.2),"")</f>
        <v/>
      </c>
      <c r="EF234" s="59" t="str">
        <f t="shared" si="17"/>
        <v/>
      </c>
      <c r="EG234" s="59" t="str">
        <f t="shared" si="14"/>
        <v/>
      </c>
      <c r="EH234" s="2" t="s">
        <v>258</v>
      </c>
      <c r="EK234"/>
    </row>
    <row r="235" spans="1:141" hidden="1" x14ac:dyDescent="0.3">
      <c r="A235" s="3">
        <v>44351.646504629629</v>
      </c>
      <c r="B235" s="3">
        <v>44351.648738425924</v>
      </c>
      <c r="C235" s="2" t="s">
        <v>94</v>
      </c>
      <c r="D235" s="2" t="s">
        <v>7694</v>
      </c>
      <c r="E235" s="2">
        <v>6</v>
      </c>
      <c r="F235" s="2">
        <v>192</v>
      </c>
      <c r="G235" s="2" t="b">
        <v>0</v>
      </c>
      <c r="H235" s="3">
        <v>44443.648761574077</v>
      </c>
      <c r="I235" s="2" t="s">
        <v>7724</v>
      </c>
      <c r="J235" s="2" t="s">
        <v>4205</v>
      </c>
      <c r="K235" s="2" t="s">
        <v>1345</v>
      </c>
      <c r="L235" s="2" t="s">
        <v>5558</v>
      </c>
      <c r="P235" s="2" t="s">
        <v>239</v>
      </c>
      <c r="Q235" s="2" t="s">
        <v>250</v>
      </c>
      <c r="R235" s="2" t="s">
        <v>286</v>
      </c>
      <c r="DW235" s="2" t="s">
        <v>5558</v>
      </c>
      <c r="DY235" s="2" t="str">
        <f t="shared" si="15"/>
        <v>LADIB_Nasr</v>
      </c>
      <c r="DZ235" s="2" t="str">
        <f>INDEX('Raw Data'!B:B,MATCH(Tunisia_ESPRIT!$DY235,'Raw Data'!$G:$G,0))</f>
        <v>ESPRIT Engineering</v>
      </c>
      <c r="EA235" s="2" t="str">
        <f>INDEX('Raw Data'!H:H,MATCH(Tunisia_ESPRIT!$DY235,'Raw Data'!$G:$G,0))</f>
        <v>Male</v>
      </c>
      <c r="EB235" s="2" t="str">
        <f>INDEX('Raw Data'!Q:Q,MATCH(Tunisia_ESPRIT!$DY235,'Raw Data'!$G:$G,0))</f>
        <v>ING</v>
      </c>
      <c r="EC235" s="57">
        <f>INDEX('Raw Data'!T:T,MATCH(Tunisia_ESPRIT!$DY235,'Raw Data'!$G:$G,0))/10^3</f>
        <v>30.5</v>
      </c>
      <c r="ED235" s="57">
        <f t="shared" si="16"/>
        <v>0</v>
      </c>
      <c r="EE235" s="57" t="str">
        <f>IFERROR(EC235/(AA235*Analysis!$F$286),"")</f>
        <v/>
      </c>
      <c r="EF235" s="59" t="str">
        <f t="shared" si="17"/>
        <v/>
      </c>
      <c r="EG235" s="59" t="str">
        <f t="shared" si="14"/>
        <v/>
      </c>
      <c r="EH235" s="2" t="s">
        <v>258</v>
      </c>
      <c r="EK235"/>
    </row>
    <row r="236" spans="1:141" hidden="1" x14ac:dyDescent="0.3">
      <c r="A236" s="3">
        <v>44351.65929398148</v>
      </c>
      <c r="B236" s="3">
        <v>44351.659490740742</v>
      </c>
      <c r="C236" s="2" t="s">
        <v>94</v>
      </c>
      <c r="D236" s="2" t="s">
        <v>7725</v>
      </c>
      <c r="E236" s="2">
        <v>3</v>
      </c>
      <c r="F236" s="2">
        <v>17</v>
      </c>
      <c r="G236" s="2" t="b">
        <v>0</v>
      </c>
      <c r="H236" s="3">
        <v>44443.659537037034</v>
      </c>
      <c r="I236" s="2" t="s">
        <v>7726</v>
      </c>
      <c r="J236" s="2" t="s">
        <v>3199</v>
      </c>
      <c r="K236" s="2" t="s">
        <v>1380</v>
      </c>
      <c r="L236" s="2" t="s">
        <v>5680</v>
      </c>
      <c r="P236" s="2" t="s">
        <v>239</v>
      </c>
      <c r="Q236" s="2" t="s">
        <v>250</v>
      </c>
      <c r="DW236" s="2" t="s">
        <v>5680</v>
      </c>
      <c r="DY236" s="2" t="str">
        <f t="shared" si="15"/>
        <v>BELGUESMI_Aymen</v>
      </c>
      <c r="DZ236" s="2" t="str">
        <f>INDEX('Raw Data'!B:B,MATCH(Tunisia_ESPRIT!$DY236,'Raw Data'!$G:$G,0))</f>
        <v>ESPRIT Engineering</v>
      </c>
      <c r="EA236" s="2" t="str">
        <f>INDEX('Raw Data'!H:H,MATCH(Tunisia_ESPRIT!$DY236,'Raw Data'!$G:$G,0))</f>
        <v>Male</v>
      </c>
      <c r="EB236" s="2" t="str">
        <f>INDEX('Raw Data'!Q:Q,MATCH(Tunisia_ESPRIT!$DY236,'Raw Data'!$G:$G,0))</f>
        <v>ING</v>
      </c>
      <c r="EC236" s="57">
        <f>INDEX('Raw Data'!T:T,MATCH(Tunisia_ESPRIT!$DY236,'Raw Data'!$G:$G,0))/10^3</f>
        <v>30.5</v>
      </c>
      <c r="ED236" s="57">
        <f t="shared" si="16"/>
        <v>0</v>
      </c>
      <c r="EE236" s="58" t="str">
        <f>IFERROR(EC236/(AA236*0.2),"")</f>
        <v/>
      </c>
      <c r="EF236" s="59" t="str">
        <f t="shared" si="17"/>
        <v/>
      </c>
      <c r="EG236" s="59" t="str">
        <f t="shared" si="14"/>
        <v/>
      </c>
      <c r="EH236" s="2" t="s">
        <v>258</v>
      </c>
      <c r="EK236"/>
    </row>
    <row r="237" spans="1:141" hidden="1" x14ac:dyDescent="0.3">
      <c r="A237" s="3">
        <v>44351.677546296298</v>
      </c>
      <c r="B237" s="3">
        <v>44351.677604166667</v>
      </c>
      <c r="C237" s="2" t="s">
        <v>94</v>
      </c>
      <c r="D237" s="2" t="s">
        <v>7727</v>
      </c>
      <c r="E237" s="2">
        <v>3</v>
      </c>
      <c r="F237" s="2">
        <v>5</v>
      </c>
      <c r="G237" s="2" t="b">
        <v>0</v>
      </c>
      <c r="H237" s="3">
        <v>44443.67763888889</v>
      </c>
      <c r="I237" s="2" t="s">
        <v>7728</v>
      </c>
      <c r="J237" s="2" t="s">
        <v>3937</v>
      </c>
      <c r="K237" s="2" t="s">
        <v>3936</v>
      </c>
      <c r="L237" s="2" t="s">
        <v>5219</v>
      </c>
      <c r="P237" s="2" t="s">
        <v>239</v>
      </c>
      <c r="Q237" s="2" t="s">
        <v>250</v>
      </c>
      <c r="DW237" s="2" t="s">
        <v>5219</v>
      </c>
      <c r="DY237" s="2" t="str">
        <f t="shared" si="15"/>
        <v>AYOUNI_Ibrahim</v>
      </c>
      <c r="DZ237" s="2" t="str">
        <f>INDEX('Raw Data'!B:B,MATCH(Tunisia_ESPRIT!$DY237,'Raw Data'!$G:$G,0))</f>
        <v>ESPRIT Engineering</v>
      </c>
      <c r="EA237" s="2" t="str">
        <f>INDEX('Raw Data'!H:H,MATCH(Tunisia_ESPRIT!$DY237,'Raw Data'!$G:$G,0))</f>
        <v>Male</v>
      </c>
      <c r="EB237" s="2" t="str">
        <f>INDEX('Raw Data'!Q:Q,MATCH(Tunisia_ESPRIT!$DY237,'Raw Data'!$G:$G,0))</f>
        <v>ING</v>
      </c>
      <c r="EC237" s="57">
        <f>INDEX('Raw Data'!T:T,MATCH(Tunisia_ESPRIT!$DY237,'Raw Data'!$G:$G,0))/10^3</f>
        <v>30.5</v>
      </c>
      <c r="ED237" s="57">
        <f t="shared" si="16"/>
        <v>0</v>
      </c>
      <c r="EE237" s="58" t="str">
        <f>IFERROR(EC237/(AA237*0.2),"")</f>
        <v/>
      </c>
      <c r="EF237" s="59" t="str">
        <f t="shared" si="17"/>
        <v/>
      </c>
      <c r="EG237" s="59" t="str">
        <f t="shared" si="14"/>
        <v/>
      </c>
      <c r="EH237" s="2" t="s">
        <v>258</v>
      </c>
      <c r="EK237"/>
    </row>
    <row r="238" spans="1:141" hidden="1" x14ac:dyDescent="0.3">
      <c r="A238" s="3">
        <v>44351.724189814813</v>
      </c>
      <c r="B238" s="3">
        <v>44351.72446759259</v>
      </c>
      <c r="C238" s="2" t="s">
        <v>94</v>
      </c>
      <c r="D238" s="2" t="s">
        <v>7729</v>
      </c>
      <c r="E238" s="2">
        <v>42</v>
      </c>
      <c r="F238" s="2">
        <v>23</v>
      </c>
      <c r="G238" s="2" t="b">
        <v>0</v>
      </c>
      <c r="H238" s="3">
        <v>44443.724490740744</v>
      </c>
      <c r="I238" s="2" t="s">
        <v>7730</v>
      </c>
      <c r="J238" s="2" t="s">
        <v>3771</v>
      </c>
      <c r="K238" s="2" t="s">
        <v>3770</v>
      </c>
      <c r="L238" s="2" t="s">
        <v>5008</v>
      </c>
      <c r="P238" s="2" t="s">
        <v>239</v>
      </c>
      <c r="Q238" s="2" t="s">
        <v>250</v>
      </c>
      <c r="R238" s="2" t="s">
        <v>251</v>
      </c>
      <c r="DW238" s="2" t="s">
        <v>5008</v>
      </c>
      <c r="DY238" s="2" t="str">
        <f t="shared" si="15"/>
        <v>LAHSOUMI_Monia</v>
      </c>
      <c r="DZ238" s="2" t="str">
        <f>INDEX('Raw Data'!B:B,MATCH(Tunisia_ESPRIT!$DY238,'Raw Data'!$G:$G,0))</f>
        <v>ESPRIT Engineering</v>
      </c>
      <c r="EA238" s="2" t="str">
        <f>INDEX('Raw Data'!H:H,MATCH(Tunisia_ESPRIT!$DY238,'Raw Data'!$G:$G,0))</f>
        <v>Female</v>
      </c>
      <c r="EB238" s="2" t="str">
        <f>INDEX('Raw Data'!Q:Q,MATCH(Tunisia_ESPRIT!$DY238,'Raw Data'!$G:$G,0))</f>
        <v>ING</v>
      </c>
      <c r="EC238" s="57">
        <f>INDEX('Raw Data'!T:T,MATCH(Tunisia_ESPRIT!$DY238,'Raw Data'!$G:$G,0))/10^3</f>
        <v>30.5</v>
      </c>
      <c r="ED238" s="57">
        <f t="shared" si="16"/>
        <v>0</v>
      </c>
      <c r="EE238" s="58" t="str">
        <f>IFERROR(EC238/(AA238*0.2),"")</f>
        <v/>
      </c>
      <c r="EF238" s="59" t="str">
        <f t="shared" si="17"/>
        <v/>
      </c>
      <c r="EG238" s="59" t="str">
        <f t="shared" si="14"/>
        <v/>
      </c>
      <c r="EH238" s="2" t="s">
        <v>258</v>
      </c>
      <c r="EK238"/>
    </row>
    <row r="239" spans="1:141" hidden="1" x14ac:dyDescent="0.3">
      <c r="A239" s="3">
        <v>44351.749050925922</v>
      </c>
      <c r="B239" s="3">
        <v>44351.749722222223</v>
      </c>
      <c r="C239" s="2" t="s">
        <v>94</v>
      </c>
      <c r="D239" s="2" t="s">
        <v>7731</v>
      </c>
      <c r="E239" s="2">
        <v>6</v>
      </c>
      <c r="F239" s="2">
        <v>58</v>
      </c>
      <c r="G239" s="2" t="b">
        <v>0</v>
      </c>
      <c r="H239" s="3">
        <v>44443.749745370369</v>
      </c>
      <c r="I239" s="2" t="s">
        <v>7732</v>
      </c>
      <c r="J239" s="2" t="s">
        <v>497</v>
      </c>
      <c r="K239" s="2" t="s">
        <v>3225</v>
      </c>
      <c r="L239" s="2" t="s">
        <v>5797</v>
      </c>
      <c r="P239" s="2" t="s">
        <v>239</v>
      </c>
      <c r="Q239" s="2" t="s">
        <v>240</v>
      </c>
      <c r="R239" s="2" t="s">
        <v>286</v>
      </c>
      <c r="DW239" s="2" t="s">
        <v>5797</v>
      </c>
      <c r="DY239" s="2" t="str">
        <f t="shared" si="15"/>
        <v>Skander_NASRI</v>
      </c>
      <c r="DZ239" s="2" t="str">
        <f>INDEX('Raw Data'!B:B,MATCH(Tunisia_ESPRIT!$DY239,'Raw Data'!$G:$G,0))</f>
        <v>ESB</v>
      </c>
      <c r="EA239" s="2" t="str">
        <f>INDEX('Raw Data'!H:H,MATCH(Tunisia_ESPRIT!$DY239,'Raw Data'!$G:$G,0))</f>
        <v>Male</v>
      </c>
      <c r="EB239" s="2" t="str">
        <f>INDEX('Raw Data'!Q:Q,MATCH(Tunisia_ESPRIT!$DY239,'Raw Data'!$G:$G,0))</f>
        <v>Master</v>
      </c>
      <c r="EC239" s="57">
        <f>INDEX('Raw Data'!T:T,MATCH(Tunisia_ESPRIT!$DY239,'Raw Data'!$G:$G,0))/10^3</f>
        <v>13.91</v>
      </c>
      <c r="ED239" s="57">
        <f t="shared" si="16"/>
        <v>0</v>
      </c>
      <c r="EE239" s="57" t="str">
        <f>IFERROR(EC239/(AA239*Analysis!$F$286),"")</f>
        <v/>
      </c>
      <c r="EF239" s="59" t="str">
        <f t="shared" si="17"/>
        <v/>
      </c>
      <c r="EG239" s="59" t="str">
        <f t="shared" si="14"/>
        <v/>
      </c>
      <c r="EH239" s="2" t="s">
        <v>258</v>
      </c>
      <c r="EK239"/>
    </row>
    <row r="240" spans="1:141" hidden="1" x14ac:dyDescent="0.3">
      <c r="A240" s="3">
        <v>44352.045393518521</v>
      </c>
      <c r="B240" s="3">
        <v>44352.071053240739</v>
      </c>
      <c r="C240" s="2" t="s">
        <v>94</v>
      </c>
      <c r="D240" s="2" t="s">
        <v>7733</v>
      </c>
      <c r="E240" s="2">
        <v>3</v>
      </c>
      <c r="F240" s="2">
        <v>2217</v>
      </c>
      <c r="G240" s="2" t="b">
        <v>0</v>
      </c>
      <c r="H240" s="3">
        <v>44444.071087962962</v>
      </c>
      <c r="I240" s="2" t="s">
        <v>7734</v>
      </c>
      <c r="J240" s="2" t="s">
        <v>620</v>
      </c>
      <c r="K240" s="2" t="s">
        <v>3405</v>
      </c>
      <c r="L240" s="2" t="s">
        <v>5705</v>
      </c>
      <c r="P240" s="2" t="s">
        <v>239</v>
      </c>
      <c r="Q240" s="2" t="s">
        <v>240</v>
      </c>
      <c r="DW240" s="2" t="s">
        <v>5705</v>
      </c>
      <c r="DY240" s="2" t="str">
        <f t="shared" si="15"/>
        <v>Hamza_GUESMI</v>
      </c>
      <c r="DZ240" s="2" t="str">
        <f>INDEX('Raw Data'!B:B,MATCH(Tunisia_ESPRIT!$DY240,'Raw Data'!$G:$G,0))</f>
        <v>ESB</v>
      </c>
      <c r="EA240" s="2" t="str">
        <f>INDEX('Raw Data'!H:H,MATCH(Tunisia_ESPRIT!$DY240,'Raw Data'!$G:$G,0))</f>
        <v>Male</v>
      </c>
      <c r="EB240" s="2" t="str">
        <f>INDEX('Raw Data'!Q:Q,MATCH(Tunisia_ESPRIT!$DY240,'Raw Data'!$G:$G,0))</f>
        <v>Master</v>
      </c>
      <c r="EC240" s="57">
        <f>INDEX('Raw Data'!T:T,MATCH(Tunisia_ESPRIT!$DY240,'Raw Data'!$G:$G,0))/10^3</f>
        <v>13.91</v>
      </c>
      <c r="ED240" s="57">
        <f t="shared" si="16"/>
        <v>0</v>
      </c>
      <c r="EE240" s="57" t="str">
        <f>IFERROR(EC240/(AA240*Analysis!$F$286),"")</f>
        <v/>
      </c>
      <c r="EF240" s="59" t="str">
        <f t="shared" si="17"/>
        <v/>
      </c>
      <c r="EG240" s="59" t="str">
        <f t="shared" si="14"/>
        <v/>
      </c>
      <c r="EH240" s="2" t="s">
        <v>258</v>
      </c>
      <c r="EK240"/>
    </row>
    <row r="241" spans="1:141" hidden="1" x14ac:dyDescent="0.3">
      <c r="A241" s="3">
        <v>44352.076284722221</v>
      </c>
      <c r="B241" s="3">
        <v>44352.076516203706</v>
      </c>
      <c r="C241" s="2" t="s">
        <v>94</v>
      </c>
      <c r="D241" s="2" t="s">
        <v>7735</v>
      </c>
      <c r="E241" s="2">
        <v>3</v>
      </c>
      <c r="F241" s="2">
        <v>19</v>
      </c>
      <c r="G241" s="2" t="b">
        <v>0</v>
      </c>
      <c r="H241" s="3">
        <v>44444.076516203706</v>
      </c>
      <c r="I241" s="2" t="s">
        <v>7736</v>
      </c>
      <c r="J241" s="2" t="s">
        <v>3421</v>
      </c>
      <c r="K241" s="2" t="s">
        <v>3886</v>
      </c>
      <c r="L241" s="2" t="s">
        <v>5147</v>
      </c>
      <c r="P241" s="2" t="s">
        <v>239</v>
      </c>
      <c r="Q241" s="2" t="s">
        <v>250</v>
      </c>
      <c r="DW241" s="2" t="s">
        <v>5147</v>
      </c>
      <c r="DY241" s="2" t="str">
        <f t="shared" si="15"/>
        <v>BOUZAIANE_Yassine</v>
      </c>
      <c r="DZ241" s="2" t="str">
        <f>INDEX('Raw Data'!B:B,MATCH(Tunisia_ESPRIT!$DY241,'Raw Data'!$G:$G,0))</f>
        <v>ESPRIT Engineering</v>
      </c>
      <c r="EA241" s="2" t="str">
        <f>INDEX('Raw Data'!H:H,MATCH(Tunisia_ESPRIT!$DY241,'Raw Data'!$G:$G,0))</f>
        <v>Male</v>
      </c>
      <c r="EB241" s="2" t="str">
        <f>INDEX('Raw Data'!Q:Q,MATCH(Tunisia_ESPRIT!$DY241,'Raw Data'!$G:$G,0))</f>
        <v>ING</v>
      </c>
      <c r="EC241" s="57">
        <f>INDEX('Raw Data'!T:T,MATCH(Tunisia_ESPRIT!$DY241,'Raw Data'!$G:$G,0))/10^3</f>
        <v>30.5</v>
      </c>
      <c r="ED241" s="57">
        <f t="shared" si="16"/>
        <v>0</v>
      </c>
      <c r="EE241" s="57" t="str">
        <f>IFERROR(EC241/(AA241*Analysis!$F$286),"")</f>
        <v/>
      </c>
      <c r="EF241" s="59" t="str">
        <f t="shared" si="17"/>
        <v/>
      </c>
      <c r="EG241" s="59" t="str">
        <f t="shared" si="14"/>
        <v/>
      </c>
      <c r="EH241" s="2" t="s">
        <v>258</v>
      </c>
      <c r="EJ241" s="2" t="str">
        <f>INDEX('Raw Data'!D:D,MATCH(Tunisia_ESPRIT!$DY241,'Raw Data'!$G:$G,0))</f>
        <v>173JMT0046</v>
      </c>
      <c r="EK241"/>
    </row>
    <row r="242" spans="1:141" hidden="1" x14ac:dyDescent="0.3">
      <c r="A242" s="3">
        <v>44352.100104166668</v>
      </c>
      <c r="B242" s="3">
        <v>44352.100694444445</v>
      </c>
      <c r="C242" s="2" t="s">
        <v>94</v>
      </c>
      <c r="D242" s="2" t="s">
        <v>7737</v>
      </c>
      <c r="E242" s="2">
        <v>6</v>
      </c>
      <c r="F242" s="2">
        <v>50</v>
      </c>
      <c r="G242" s="2" t="b">
        <v>0</v>
      </c>
      <c r="H242" s="3">
        <v>44444.100706018522</v>
      </c>
      <c r="I242" s="2" t="s">
        <v>7738</v>
      </c>
      <c r="J242" s="2" t="s">
        <v>3360</v>
      </c>
      <c r="K242" s="2" t="s">
        <v>3676</v>
      </c>
      <c r="L242" s="2" t="s">
        <v>4892</v>
      </c>
      <c r="P242" s="2" t="s">
        <v>239</v>
      </c>
      <c r="Q242" s="2" t="s">
        <v>240</v>
      </c>
      <c r="R242" s="2" t="s">
        <v>1435</v>
      </c>
      <c r="DW242" s="2" t="s">
        <v>4892</v>
      </c>
      <c r="DY242" s="2" t="str">
        <f t="shared" si="15"/>
        <v>BERRIMA_Ghassen</v>
      </c>
      <c r="DZ242" s="2" t="str">
        <f>INDEX('Raw Data'!B:B,MATCH(Tunisia_ESPRIT!$DY242,'Raw Data'!$G:$G,0))</f>
        <v>ESPRIT Engineering</v>
      </c>
      <c r="EA242" s="2" t="str">
        <f>INDEX('Raw Data'!H:H,MATCH(Tunisia_ESPRIT!$DY242,'Raw Data'!$G:$G,0))</f>
        <v>Male</v>
      </c>
      <c r="EB242" s="2" t="str">
        <f>INDEX('Raw Data'!Q:Q,MATCH(Tunisia_ESPRIT!$DY242,'Raw Data'!$G:$G,0))</f>
        <v>ING</v>
      </c>
      <c r="EC242" s="57">
        <f>INDEX('Raw Data'!T:T,MATCH(Tunisia_ESPRIT!$DY242,'Raw Data'!$G:$G,0))/10^3</f>
        <v>30.5</v>
      </c>
      <c r="ED242" s="57">
        <f t="shared" si="16"/>
        <v>0</v>
      </c>
      <c r="EE242" s="58" t="str">
        <f>IFERROR(EC242/(AA242*0.2),"")</f>
        <v/>
      </c>
      <c r="EF242" s="59" t="str">
        <f t="shared" si="17"/>
        <v/>
      </c>
      <c r="EG242" s="59" t="str">
        <f t="shared" si="14"/>
        <v/>
      </c>
      <c r="EH242" s="2" t="s">
        <v>258</v>
      </c>
      <c r="EK242"/>
    </row>
    <row r="243" spans="1:141" hidden="1" x14ac:dyDescent="0.3">
      <c r="A243" s="3">
        <v>44352.11923611111</v>
      </c>
      <c r="B243" s="3">
        <v>44352.119699074072</v>
      </c>
      <c r="C243" s="2" t="s">
        <v>94</v>
      </c>
      <c r="D243" s="2" t="s">
        <v>7739</v>
      </c>
      <c r="E243" s="2">
        <v>6</v>
      </c>
      <c r="F243" s="2">
        <v>40</v>
      </c>
      <c r="G243" s="2" t="b">
        <v>0</v>
      </c>
      <c r="H243" s="3">
        <v>44444.119768518518</v>
      </c>
      <c r="I243" s="2" t="s">
        <v>7740</v>
      </c>
      <c r="J243" s="2" t="s">
        <v>4152</v>
      </c>
      <c r="K243" s="2" t="s">
        <v>886</v>
      </c>
      <c r="L243" s="2" t="s">
        <v>5486</v>
      </c>
      <c r="P243" s="2" t="s">
        <v>239</v>
      </c>
      <c r="Q243" s="2" t="s">
        <v>240</v>
      </c>
      <c r="R243" s="2" t="s">
        <v>286</v>
      </c>
      <c r="DW243" s="2" t="s">
        <v>5486</v>
      </c>
      <c r="DY243" s="2" t="str">
        <f t="shared" si="15"/>
        <v>MEZNI_Mouafek</v>
      </c>
      <c r="DZ243" s="2" t="str">
        <f>INDEX('Raw Data'!B:B,MATCH(Tunisia_ESPRIT!$DY243,'Raw Data'!$G:$G,0))</f>
        <v>ESPRIT Engineering</v>
      </c>
      <c r="EA243" s="2" t="str">
        <f>INDEX('Raw Data'!H:H,MATCH(Tunisia_ESPRIT!$DY243,'Raw Data'!$G:$G,0))</f>
        <v>Male</v>
      </c>
      <c r="EB243" s="2" t="str">
        <f>INDEX('Raw Data'!Q:Q,MATCH(Tunisia_ESPRIT!$DY243,'Raw Data'!$G:$G,0))</f>
        <v>ING</v>
      </c>
      <c r="EC243" s="57">
        <f>INDEX('Raw Data'!T:T,MATCH(Tunisia_ESPRIT!$DY243,'Raw Data'!$G:$G,0))/10^3</f>
        <v>30.5</v>
      </c>
      <c r="ED243" s="57">
        <f t="shared" si="16"/>
        <v>0</v>
      </c>
      <c r="EE243" s="58" t="str">
        <f>IFERROR(EC243/(AA243*0.2),"")</f>
        <v/>
      </c>
      <c r="EF243" s="59" t="str">
        <f t="shared" si="17"/>
        <v/>
      </c>
      <c r="EG243" s="59" t="str">
        <f t="shared" si="14"/>
        <v/>
      </c>
      <c r="EH243" s="2" t="s">
        <v>258</v>
      </c>
      <c r="EK243"/>
    </row>
    <row r="244" spans="1:141" hidden="1" x14ac:dyDescent="0.3">
      <c r="A244" s="3">
        <v>44352.131423611114</v>
      </c>
      <c r="B244" s="3">
        <v>44352.134328703702</v>
      </c>
      <c r="C244" s="2" t="s">
        <v>94</v>
      </c>
      <c r="D244" s="2" t="s">
        <v>7741</v>
      </c>
      <c r="E244" s="2">
        <v>45</v>
      </c>
      <c r="F244" s="2">
        <v>250</v>
      </c>
      <c r="G244" s="2" t="b">
        <v>0</v>
      </c>
      <c r="H244" s="3">
        <v>44444.134340277778</v>
      </c>
      <c r="I244" s="2" t="s">
        <v>7742</v>
      </c>
      <c r="J244" s="2" t="s">
        <v>3404</v>
      </c>
      <c r="K244" s="2" t="s">
        <v>3487</v>
      </c>
      <c r="L244" s="2" t="s">
        <v>4725</v>
      </c>
      <c r="P244" s="2" t="s">
        <v>239</v>
      </c>
      <c r="Q244" s="2" t="s">
        <v>240</v>
      </c>
      <c r="R244" s="2" t="s">
        <v>286</v>
      </c>
      <c r="T244" s="2" t="s">
        <v>7743</v>
      </c>
      <c r="U244" s="2" t="s">
        <v>6190</v>
      </c>
      <c r="V244" s="2" t="s">
        <v>476</v>
      </c>
      <c r="W244" s="2" t="s">
        <v>243</v>
      </c>
      <c r="X244" s="2" t="s">
        <v>714</v>
      </c>
      <c r="Y244" s="2" t="s">
        <v>275</v>
      </c>
      <c r="Z244" s="2" t="s">
        <v>245</v>
      </c>
      <c r="AA244" s="2">
        <v>28</v>
      </c>
      <c r="AB244" s="2" t="s">
        <v>267</v>
      </c>
      <c r="AC244" s="2" t="s">
        <v>283</v>
      </c>
      <c r="AD244" s="2" t="s">
        <v>372</v>
      </c>
      <c r="AE244" s="2">
        <v>2020</v>
      </c>
      <c r="AF244" s="2" t="s">
        <v>269</v>
      </c>
      <c r="AH244" s="2">
        <v>1</v>
      </c>
      <c r="AZ244" s="2">
        <v>3</v>
      </c>
      <c r="BD244" s="2">
        <v>1</v>
      </c>
      <c r="BG244" s="2">
        <v>2</v>
      </c>
      <c r="DW244" s="2" t="s">
        <v>4725</v>
      </c>
      <c r="DY244" s="2" t="str">
        <f t="shared" si="15"/>
        <v>GATRI_Wael</v>
      </c>
      <c r="DZ244" s="2" t="str">
        <f>INDEX('Raw Data'!B:B,MATCH(Tunisia_ESPRIT!$DY244,'Raw Data'!$G:$G,0))</f>
        <v>ESPRIT Engineering</v>
      </c>
      <c r="EA244" s="2" t="str">
        <f>INDEX('Raw Data'!H:H,MATCH(Tunisia_ESPRIT!$DY244,'Raw Data'!$G:$G,0))</f>
        <v>Male</v>
      </c>
      <c r="EB244" s="2" t="str">
        <f>INDEX('Raw Data'!Q:Q,MATCH(Tunisia_ESPRIT!$DY244,'Raw Data'!$G:$G,0))</f>
        <v>ING</v>
      </c>
      <c r="EC244" s="57">
        <f>INDEX('Raw Data'!T:T,MATCH(Tunisia_ESPRIT!$DY244,'Raw Data'!$G:$G,0))/10^3</f>
        <v>30.5</v>
      </c>
      <c r="ED244" s="57">
        <f t="shared" si="16"/>
        <v>0.91803278688524592</v>
      </c>
      <c r="EE244" s="57">
        <f>IFERROR(EC244/(AA244*Analysis!$F$286),"")</f>
        <v>1.0892857142857142</v>
      </c>
      <c r="EF244" s="59" t="str">
        <f t="shared" si="17"/>
        <v/>
      </c>
      <c r="EG244" s="59" t="str">
        <f t="shared" si="14"/>
        <v/>
      </c>
      <c r="EH244" s="2" t="s">
        <v>258</v>
      </c>
      <c r="EJ244" s="2" t="str">
        <f>INDEX('Raw Data'!D:D,MATCH(Tunisia_ESPRIT!$DY244,'Raw Data'!$G:$G,0))</f>
        <v>151JMT2073</v>
      </c>
      <c r="EK244"/>
    </row>
    <row r="245" spans="1:141" x14ac:dyDescent="0.3">
      <c r="A245" s="3">
        <v>44441.14702546296</v>
      </c>
      <c r="B245" s="3">
        <v>44444.146793981483</v>
      </c>
      <c r="C245" s="2" t="s">
        <v>94</v>
      </c>
      <c r="D245" s="2" t="s">
        <v>7744</v>
      </c>
      <c r="E245" s="2">
        <v>100</v>
      </c>
      <c r="F245" s="2">
        <v>259179</v>
      </c>
      <c r="G245" s="2" t="b">
        <v>1</v>
      </c>
      <c r="H245" s="3">
        <v>44444.146817129629</v>
      </c>
      <c r="I245" s="2" t="s">
        <v>7745</v>
      </c>
      <c r="J245" s="2" t="s">
        <v>3352</v>
      </c>
      <c r="K245" s="2" t="s">
        <v>6571</v>
      </c>
      <c r="L245" s="2" t="s">
        <v>6572</v>
      </c>
      <c r="N245" s="2">
        <v>17</v>
      </c>
      <c r="O245" s="2">
        <v>-4</v>
      </c>
      <c r="P245" s="2" t="s">
        <v>239</v>
      </c>
      <c r="Q245" s="2" t="s">
        <v>240</v>
      </c>
      <c r="R245" s="2" t="s">
        <v>251</v>
      </c>
      <c r="BC245" s="2">
        <v>2</v>
      </c>
      <c r="BD245" s="2">
        <v>3</v>
      </c>
      <c r="BG245" s="2">
        <v>1</v>
      </c>
      <c r="BR245" s="2">
        <v>5</v>
      </c>
      <c r="BS245" s="2">
        <v>3</v>
      </c>
      <c r="BV245" s="2">
        <v>3</v>
      </c>
      <c r="CA245" s="2">
        <v>4</v>
      </c>
      <c r="CB245" s="2" t="s">
        <v>254</v>
      </c>
      <c r="CC245" s="2">
        <v>4</v>
      </c>
      <c r="CD245" s="2" t="s">
        <v>249</v>
      </c>
      <c r="CE245" s="2">
        <v>3</v>
      </c>
      <c r="CF245" s="2" t="s">
        <v>7381</v>
      </c>
      <c r="CI245" s="2" t="s">
        <v>7746</v>
      </c>
      <c r="CL245" s="2">
        <v>0</v>
      </c>
      <c r="CQ245" s="2" t="s">
        <v>6241</v>
      </c>
      <c r="CT245" s="2" t="s">
        <v>6283</v>
      </c>
      <c r="CW245" s="2" t="s">
        <v>684</v>
      </c>
      <c r="DA245" s="2" t="s">
        <v>6218</v>
      </c>
      <c r="DG245" s="2" t="s">
        <v>261</v>
      </c>
      <c r="DH245" s="2" t="s">
        <v>673</v>
      </c>
      <c r="DI245" s="2" t="s">
        <v>1015</v>
      </c>
      <c r="DJ245" s="2" t="s">
        <v>298</v>
      </c>
      <c r="DM245" s="2" t="s">
        <v>586</v>
      </c>
      <c r="DN245" s="2" t="s">
        <v>262</v>
      </c>
      <c r="DR245" s="2" t="s">
        <v>6572</v>
      </c>
      <c r="DS245" s="2">
        <v>22375358173</v>
      </c>
      <c r="DT245" s="2" t="s">
        <v>1410</v>
      </c>
      <c r="DU245" s="2" t="s">
        <v>6577</v>
      </c>
      <c r="DV245" s="2" t="s">
        <v>7747</v>
      </c>
      <c r="DW245" s="2" t="s">
        <v>6572</v>
      </c>
      <c r="DY245" s="2" t="str">
        <f t="shared" si="15"/>
        <v>Sidy Bekaye_COULIBALY</v>
      </c>
      <c r="DZ245" s="2" t="str">
        <f>INDEX('Raw Data'!B:B,MATCH(Tunisia_ESPRIT!$DY245,'Raw Data'!$G:$G,0))</f>
        <v>ESB</v>
      </c>
      <c r="EA245" s="2" t="str">
        <f>INDEX('Raw Data'!H:H,MATCH(Tunisia_ESPRIT!$DY245,'Raw Data'!$G:$G,0))</f>
        <v>Male</v>
      </c>
      <c r="EB245" s="2" t="str">
        <f>INDEX('Raw Data'!Q:Q,MATCH(Tunisia_ESPRIT!$DY245,'Raw Data'!$G:$G,0))</f>
        <v>Bachelor</v>
      </c>
      <c r="EC245" s="57">
        <f>INDEX('Raw Data'!T:T,MATCH(Tunisia_ESPRIT!$DY245,'Raw Data'!$G:$G,0))/10^3</f>
        <v>17.655000000000001</v>
      </c>
      <c r="ED245" s="57">
        <f t="shared" si="16"/>
        <v>0</v>
      </c>
      <c r="EE245" s="57" t="str">
        <f>IFERROR(EC245/(AA245*Analysis!$F$286),"")</f>
        <v/>
      </c>
      <c r="EF245" s="59" t="str">
        <f t="shared" si="17"/>
        <v/>
      </c>
      <c r="EG245" s="59" t="str">
        <f t="shared" si="14"/>
        <v/>
      </c>
      <c r="EH245" s="2" t="s">
        <v>258</v>
      </c>
      <c r="EJ245" s="2" t="str">
        <f>INDEX('Raw Data'!D:D,MATCH(Tunisia_ESPRIT!$DY245,'Raw Data'!$G:$G,0))</f>
        <v>181JMEB694</v>
      </c>
      <c r="EK245"/>
    </row>
    <row r="246" spans="1:141" x14ac:dyDescent="0.3">
      <c r="A246" s="3">
        <v>44444.151863425926</v>
      </c>
      <c r="B246" s="3">
        <v>44444.155243055553</v>
      </c>
      <c r="C246" s="2" t="s">
        <v>94</v>
      </c>
      <c r="D246" s="2" t="s">
        <v>7748</v>
      </c>
      <c r="E246" s="2">
        <v>100</v>
      </c>
      <c r="F246" s="2">
        <v>291</v>
      </c>
      <c r="G246" s="2" t="b">
        <v>1</v>
      </c>
      <c r="H246" s="3">
        <v>44444.155243055553</v>
      </c>
      <c r="I246" s="2" t="s">
        <v>7749</v>
      </c>
      <c r="J246" s="2" t="s">
        <v>917</v>
      </c>
      <c r="K246" s="2" t="s">
        <v>6884</v>
      </c>
      <c r="L246" s="2" t="s">
        <v>6885</v>
      </c>
      <c r="N246" s="2">
        <v>34.473907470703097</v>
      </c>
      <c r="O246" s="2">
        <v>9.4613037109375</v>
      </c>
      <c r="P246" s="2" t="s">
        <v>239</v>
      </c>
      <c r="Q246" s="2" t="s">
        <v>250</v>
      </c>
      <c r="R246" s="2" t="s">
        <v>251</v>
      </c>
      <c r="AV246" s="2">
        <v>2</v>
      </c>
      <c r="AW246" s="2">
        <v>3</v>
      </c>
      <c r="BA246" s="2">
        <v>1</v>
      </c>
      <c r="BK246" s="2">
        <v>3</v>
      </c>
      <c r="BL246" s="2">
        <v>3</v>
      </c>
      <c r="BP246" s="2">
        <v>5</v>
      </c>
      <c r="CA246" s="2">
        <v>5</v>
      </c>
      <c r="CB246" s="2" t="s">
        <v>254</v>
      </c>
      <c r="CC246" s="2">
        <v>6</v>
      </c>
      <c r="CD246" s="2" t="s">
        <v>249</v>
      </c>
      <c r="CE246" s="2">
        <v>4</v>
      </c>
      <c r="CF246" s="2" t="s">
        <v>7750</v>
      </c>
      <c r="CI246" s="2" t="s">
        <v>7751</v>
      </c>
      <c r="CL246" s="2">
        <v>2</v>
      </c>
      <c r="CM246" s="2">
        <v>2</v>
      </c>
      <c r="CN246" s="2" t="s">
        <v>256</v>
      </c>
      <c r="CZ246" s="2" t="s">
        <v>6217</v>
      </c>
      <c r="DG246" s="2" t="s">
        <v>261</v>
      </c>
      <c r="DJ246" s="2" t="s">
        <v>298</v>
      </c>
      <c r="DW246" s="2" t="s">
        <v>6885</v>
      </c>
      <c r="DY246" s="2" t="str">
        <f t="shared" si="15"/>
        <v>Montacer Belleh_SEKRI</v>
      </c>
      <c r="DZ246" s="2" t="str">
        <f>INDEX('Raw Data'!B:B,MATCH(Tunisia_ESPRIT!$DY246,'Raw Data'!$G:$G,0))</f>
        <v>ESB</v>
      </c>
      <c r="EA246" s="2" t="str">
        <f>INDEX('Raw Data'!H:H,MATCH(Tunisia_ESPRIT!$DY246,'Raw Data'!$G:$G,0))</f>
        <v>Male</v>
      </c>
      <c r="EB246" s="2" t="str">
        <f>INDEX('Raw Data'!Q:Q,MATCH(Tunisia_ESPRIT!$DY246,'Raw Data'!$G:$G,0))</f>
        <v>Master</v>
      </c>
      <c r="EC246" s="57">
        <f>INDEX('Raw Data'!T:T,MATCH(Tunisia_ESPRIT!$DY246,'Raw Data'!$G:$G,0))/10^3</f>
        <v>13.91</v>
      </c>
      <c r="ED246" s="57">
        <f t="shared" si="16"/>
        <v>0</v>
      </c>
      <c r="EE246" s="58" t="str">
        <f>IFERROR(EC246/(AA246*0.2),"")</f>
        <v/>
      </c>
      <c r="EF246" s="59">
        <f t="shared" si="17"/>
        <v>1</v>
      </c>
      <c r="EG246" s="59" t="str">
        <f t="shared" si="14"/>
        <v>75-100%</v>
      </c>
      <c r="EH246" s="2" t="s">
        <v>258</v>
      </c>
      <c r="EK246"/>
    </row>
    <row r="247" spans="1:141" hidden="1" x14ac:dyDescent="0.3">
      <c r="A247" s="3">
        <v>44352.179386574076</v>
      </c>
      <c r="B247" s="3">
        <v>44352.180115740739</v>
      </c>
      <c r="C247" s="2" t="s">
        <v>94</v>
      </c>
      <c r="D247" s="2" t="s">
        <v>7752</v>
      </c>
      <c r="E247" s="2">
        <v>6</v>
      </c>
      <c r="F247" s="2">
        <v>63</v>
      </c>
      <c r="G247" s="2" t="b">
        <v>0</v>
      </c>
      <c r="H247" s="3">
        <v>44444.180162037039</v>
      </c>
      <c r="I247" s="2" t="s">
        <v>7753</v>
      </c>
      <c r="J247" s="2" t="s">
        <v>3377</v>
      </c>
      <c r="K247" s="2" t="s">
        <v>309</v>
      </c>
      <c r="L247" s="2" t="s">
        <v>4822</v>
      </c>
      <c r="P247" s="2" t="s">
        <v>239</v>
      </c>
      <c r="Q247" s="2" t="s">
        <v>240</v>
      </c>
      <c r="R247" s="2" t="s">
        <v>286</v>
      </c>
      <c r="DW247" s="2" t="s">
        <v>4822</v>
      </c>
      <c r="DY247" s="2" t="str">
        <f t="shared" si="15"/>
        <v>FERSI_Anas</v>
      </c>
      <c r="DZ247" s="2" t="str">
        <f>INDEX('Raw Data'!B:B,MATCH(Tunisia_ESPRIT!$DY247,'Raw Data'!$G:$G,0))</f>
        <v>ESPRIT Engineering</v>
      </c>
      <c r="EA247" s="2" t="str">
        <f>INDEX('Raw Data'!H:H,MATCH(Tunisia_ESPRIT!$DY247,'Raw Data'!$G:$G,0))</f>
        <v>Male</v>
      </c>
      <c r="EB247" s="2" t="str">
        <f>INDEX('Raw Data'!Q:Q,MATCH(Tunisia_ESPRIT!$DY247,'Raw Data'!$G:$G,0))</f>
        <v>ING</v>
      </c>
      <c r="EC247" s="57">
        <f>INDEX('Raw Data'!T:T,MATCH(Tunisia_ESPRIT!$DY247,'Raw Data'!$G:$G,0))/10^3</f>
        <v>30.5</v>
      </c>
      <c r="ED247" s="57">
        <f t="shared" si="16"/>
        <v>0</v>
      </c>
      <c r="EE247" s="58" t="str">
        <f>IFERROR(EC247/(AA247*0.2),"")</f>
        <v/>
      </c>
      <c r="EF247" s="59" t="str">
        <f t="shared" si="17"/>
        <v/>
      </c>
      <c r="EG247" s="59" t="str">
        <f t="shared" si="14"/>
        <v/>
      </c>
      <c r="EH247" s="2" t="s">
        <v>258</v>
      </c>
      <c r="EK247"/>
    </row>
    <row r="248" spans="1:141" x14ac:dyDescent="0.3">
      <c r="A248" s="3">
        <v>44444.191469907404</v>
      </c>
      <c r="B248" s="3">
        <v>44444.206354166665</v>
      </c>
      <c r="C248" s="2" t="s">
        <v>94</v>
      </c>
      <c r="D248" s="2" t="s">
        <v>7754</v>
      </c>
      <c r="E248" s="2">
        <v>100</v>
      </c>
      <c r="F248" s="2">
        <v>1286</v>
      </c>
      <c r="G248" s="2" t="b">
        <v>1</v>
      </c>
      <c r="H248" s="3">
        <v>44444.206377314818</v>
      </c>
      <c r="I248" s="2" t="s">
        <v>7755</v>
      </c>
      <c r="J248" s="2" t="s">
        <v>3239</v>
      </c>
      <c r="K248" s="2" t="s">
        <v>450</v>
      </c>
      <c r="L248" s="2" t="s">
        <v>4519</v>
      </c>
      <c r="N248" s="2">
        <v>34.473907470703097</v>
      </c>
      <c r="O248" s="2">
        <v>9.4613037109375</v>
      </c>
      <c r="P248" s="2" t="s">
        <v>239</v>
      </c>
      <c r="Q248" s="2" t="s">
        <v>240</v>
      </c>
      <c r="R248" s="2" t="s">
        <v>286</v>
      </c>
      <c r="T248" s="2" t="s">
        <v>6402</v>
      </c>
      <c r="U248" s="2" t="s">
        <v>7756</v>
      </c>
      <c r="V248" s="134">
        <v>44470</v>
      </c>
      <c r="W248" s="2" t="s">
        <v>265</v>
      </c>
      <c r="X248" s="2" t="s">
        <v>453</v>
      </c>
      <c r="Y248" s="2" t="s">
        <v>244</v>
      </c>
      <c r="Z248" s="2" t="s">
        <v>245</v>
      </c>
      <c r="AA248" s="2">
        <v>7</v>
      </c>
      <c r="AB248" s="2" t="s">
        <v>267</v>
      </c>
      <c r="AC248" s="2" t="s">
        <v>1506</v>
      </c>
      <c r="AD248" s="2" t="s">
        <v>246</v>
      </c>
      <c r="AE248" s="2">
        <v>2021</v>
      </c>
      <c r="AF248" s="2" t="s">
        <v>316</v>
      </c>
      <c r="AH248" s="2">
        <v>2</v>
      </c>
      <c r="AL248" s="2">
        <v>3</v>
      </c>
      <c r="AM248" s="2">
        <v>2</v>
      </c>
      <c r="AN248" s="2">
        <v>1</v>
      </c>
      <c r="AW248" s="2">
        <v>3</v>
      </c>
      <c r="BD248" s="2">
        <v>2</v>
      </c>
      <c r="BG248" s="2">
        <v>1</v>
      </c>
      <c r="BL248" s="2">
        <v>7</v>
      </c>
      <c r="BS248" s="2">
        <v>4</v>
      </c>
      <c r="BV248" s="2">
        <v>7</v>
      </c>
      <c r="BY248" s="2" t="s">
        <v>247</v>
      </c>
      <c r="BZ248" s="2" t="s">
        <v>260</v>
      </c>
      <c r="CA248" s="2">
        <v>6</v>
      </c>
      <c r="CB248" s="2" t="s">
        <v>252</v>
      </c>
      <c r="CC248" s="2">
        <v>10</v>
      </c>
      <c r="CD248" s="2" t="s">
        <v>249</v>
      </c>
      <c r="CE248" s="2">
        <v>5</v>
      </c>
      <c r="CF248" s="2" t="s">
        <v>7757</v>
      </c>
      <c r="CG248" s="2" t="s">
        <v>7758</v>
      </c>
      <c r="CH248" s="2" t="s">
        <v>7759</v>
      </c>
      <c r="CI248" s="2" t="s">
        <v>7760</v>
      </c>
      <c r="CJ248" s="2" t="s">
        <v>7761</v>
      </c>
      <c r="CL248" s="2">
        <v>4</v>
      </c>
      <c r="CM248" s="2">
        <v>3</v>
      </c>
      <c r="CN248" s="2" t="s">
        <v>256</v>
      </c>
      <c r="CO248" s="2" t="s">
        <v>278</v>
      </c>
      <c r="CP248" s="2" t="s">
        <v>681</v>
      </c>
      <c r="CQ248" s="2" t="s">
        <v>6241</v>
      </c>
      <c r="CV248" s="2" t="s">
        <v>683</v>
      </c>
      <c r="CW248" s="2" t="s">
        <v>684</v>
      </c>
      <c r="CY248" s="2" t="s">
        <v>685</v>
      </c>
      <c r="CZ248" s="2" t="s">
        <v>6217</v>
      </c>
      <c r="DA248" s="2" t="s">
        <v>6218</v>
      </c>
      <c r="DB248" s="2" t="s">
        <v>6209</v>
      </c>
      <c r="DC248" s="2" t="s">
        <v>508</v>
      </c>
      <c r="DD248" s="2" t="s">
        <v>6229</v>
      </c>
      <c r="DG248" s="2" t="s">
        <v>261</v>
      </c>
      <c r="DI248" s="2" t="s">
        <v>1015</v>
      </c>
      <c r="DJ248" s="2" t="s">
        <v>298</v>
      </c>
      <c r="DK248" s="2" t="s">
        <v>508</v>
      </c>
      <c r="DL248" s="2" t="s">
        <v>348</v>
      </c>
      <c r="DM248" s="2" t="s">
        <v>586</v>
      </c>
      <c r="DN248" s="2" t="s">
        <v>262</v>
      </c>
      <c r="DO248" s="2" t="s">
        <v>527</v>
      </c>
      <c r="DR248" s="2" t="s">
        <v>7762</v>
      </c>
      <c r="DS248" s="2">
        <v>99425925</v>
      </c>
      <c r="DT248" s="2" t="s">
        <v>267</v>
      </c>
      <c r="DU248" s="2" t="s">
        <v>7763</v>
      </c>
      <c r="DW248" s="2" t="s">
        <v>4519</v>
      </c>
      <c r="DY248" s="2" t="str">
        <f t="shared" si="15"/>
        <v>CHERNI_Rania</v>
      </c>
      <c r="DZ248" s="2" t="str">
        <f>INDEX('Raw Data'!B:B,MATCH(Tunisia_ESPRIT!$DY248,'Raw Data'!$G:$G,0))</f>
        <v>ESPRIT Engineering</v>
      </c>
      <c r="EA248" s="2" t="str">
        <f>INDEX('Raw Data'!H:H,MATCH(Tunisia_ESPRIT!$DY248,'Raw Data'!$G:$G,0))</f>
        <v>Female</v>
      </c>
      <c r="EB248" s="2" t="str">
        <f>INDEX('Raw Data'!Q:Q,MATCH(Tunisia_ESPRIT!$DY248,'Raw Data'!$G:$G,0))</f>
        <v>ING</v>
      </c>
      <c r="EC248" s="57">
        <f>INDEX('Raw Data'!T:T,MATCH(Tunisia_ESPRIT!$DY248,'Raw Data'!$G:$G,0))/10^3</f>
        <v>30.5</v>
      </c>
      <c r="ED248" s="57">
        <f t="shared" si="16"/>
        <v>0.22950819672131148</v>
      </c>
      <c r="EE248" s="57">
        <f>IFERROR(EC248/(AA248*Analysis!$F$286),"")</f>
        <v>4.3571428571428568</v>
      </c>
      <c r="EF248" s="59">
        <f t="shared" si="17"/>
        <v>0.75</v>
      </c>
      <c r="EG248" s="59" t="str">
        <f t="shared" si="14"/>
        <v>75-100%</v>
      </c>
      <c r="EH248" s="2" t="s">
        <v>258</v>
      </c>
      <c r="EJ248" s="2" t="str">
        <f>INDEX('Raw Data'!D:D,MATCH(Tunisia_ESPRIT!$DY248,'Raw Data'!$G:$G,0))</f>
        <v>151JFT3556</v>
      </c>
      <c r="EK248"/>
    </row>
    <row r="249" spans="1:141" hidden="1" x14ac:dyDescent="0.3">
      <c r="A249" s="3">
        <v>44352.257361111115</v>
      </c>
      <c r="B249" s="3">
        <v>44352.25744212963</v>
      </c>
      <c r="C249" s="2" t="s">
        <v>94</v>
      </c>
      <c r="D249" s="2" t="s">
        <v>7764</v>
      </c>
      <c r="E249" s="2">
        <v>3</v>
      </c>
      <c r="F249" s="2">
        <v>6</v>
      </c>
      <c r="G249" s="2" t="b">
        <v>0</v>
      </c>
      <c r="H249" s="3">
        <v>44444.257476851853</v>
      </c>
      <c r="I249" s="2" t="s">
        <v>7765</v>
      </c>
      <c r="J249" s="2" t="s">
        <v>3654</v>
      </c>
      <c r="K249" s="2" t="s">
        <v>4173</v>
      </c>
      <c r="L249" s="2" t="s">
        <v>5518</v>
      </c>
      <c r="P249" s="2" t="s">
        <v>239</v>
      </c>
      <c r="Q249" s="2" t="s">
        <v>240</v>
      </c>
      <c r="DW249" s="2" t="s">
        <v>5518</v>
      </c>
      <c r="DY249" s="2" t="str">
        <f t="shared" si="15"/>
        <v>BOUKARI_Hela</v>
      </c>
      <c r="DZ249" s="2" t="str">
        <f>INDEX('Raw Data'!B:B,MATCH(Tunisia_ESPRIT!$DY249,'Raw Data'!$G:$G,0))</f>
        <v>ESPRIT Engineering</v>
      </c>
      <c r="EA249" s="2" t="str">
        <f>INDEX('Raw Data'!H:H,MATCH(Tunisia_ESPRIT!$DY249,'Raw Data'!$G:$G,0))</f>
        <v>Female</v>
      </c>
      <c r="EB249" s="2" t="str">
        <f>INDEX('Raw Data'!Q:Q,MATCH(Tunisia_ESPRIT!$DY249,'Raw Data'!$G:$G,0))</f>
        <v>ING</v>
      </c>
      <c r="EC249" s="57">
        <f>INDEX('Raw Data'!T:T,MATCH(Tunisia_ESPRIT!$DY249,'Raw Data'!$G:$G,0))/10^3</f>
        <v>30.5</v>
      </c>
      <c r="ED249" s="57">
        <f t="shared" si="16"/>
        <v>0</v>
      </c>
      <c r="EE249" s="57" t="str">
        <f>IFERROR(EC249/(AA249*Analysis!$F$286),"")</f>
        <v/>
      </c>
      <c r="EF249" s="59" t="str">
        <f t="shared" si="17"/>
        <v/>
      </c>
      <c r="EG249" s="59" t="str">
        <f t="shared" si="14"/>
        <v/>
      </c>
      <c r="EH249" s="2" t="s">
        <v>258</v>
      </c>
      <c r="EJ249" s="2" t="str">
        <f>INDEX('Raw Data'!D:D,MATCH(Tunisia_ESPRIT!$DY249,'Raw Data'!$G:$G,0))</f>
        <v>173JFT0414</v>
      </c>
      <c r="EK249"/>
    </row>
    <row r="250" spans="1:141" x14ac:dyDescent="0.3">
      <c r="A250" s="3">
        <v>44444.318032407406</v>
      </c>
      <c r="B250" s="3">
        <v>44444.323460648149</v>
      </c>
      <c r="C250" s="2" t="s">
        <v>94</v>
      </c>
      <c r="D250" s="2" t="s">
        <v>7766</v>
      </c>
      <c r="E250" s="2">
        <v>100</v>
      </c>
      <c r="F250" s="2">
        <v>468</v>
      </c>
      <c r="G250" s="2" t="b">
        <v>1</v>
      </c>
      <c r="H250" s="3">
        <v>44444.323483796295</v>
      </c>
      <c r="I250" s="2" t="s">
        <v>7767</v>
      </c>
      <c r="J250" s="2" t="s">
        <v>3387</v>
      </c>
      <c r="K250" s="2" t="s">
        <v>3885</v>
      </c>
      <c r="L250" s="2" t="s">
        <v>5146</v>
      </c>
      <c r="N250" s="2">
        <v>37.041000366210902</v>
      </c>
      <c r="O250" s="2">
        <v>9.6665954589843697</v>
      </c>
      <c r="P250" s="2" t="s">
        <v>239</v>
      </c>
      <c r="Q250" s="2" t="s">
        <v>240</v>
      </c>
      <c r="R250" s="2" t="s">
        <v>286</v>
      </c>
      <c r="T250" s="2" t="s">
        <v>7768</v>
      </c>
      <c r="U250" s="2" t="s">
        <v>7769</v>
      </c>
      <c r="V250" s="2" t="s">
        <v>430</v>
      </c>
      <c r="W250" s="2" t="s">
        <v>243</v>
      </c>
      <c r="X250" s="2" t="s">
        <v>749</v>
      </c>
      <c r="Y250" s="2" t="s">
        <v>275</v>
      </c>
      <c r="Z250" s="2" t="s">
        <v>245</v>
      </c>
      <c r="AA250" s="2">
        <v>18</v>
      </c>
      <c r="AB250" s="2" t="s">
        <v>267</v>
      </c>
      <c r="AC250" s="2" t="s">
        <v>258</v>
      </c>
      <c r="AD250" s="2" t="s">
        <v>315</v>
      </c>
      <c r="AE250" s="2">
        <v>2020</v>
      </c>
      <c r="AF250" s="2" t="s">
        <v>269</v>
      </c>
      <c r="AH250" s="2">
        <v>0</v>
      </c>
      <c r="AU250" s="2">
        <v>1</v>
      </c>
      <c r="AW250" s="2">
        <v>2</v>
      </c>
      <c r="BD250" s="2">
        <v>3</v>
      </c>
      <c r="BJ250" s="2">
        <v>6</v>
      </c>
      <c r="BL250" s="2">
        <v>3</v>
      </c>
      <c r="BS250" s="2">
        <v>5</v>
      </c>
      <c r="BY250" s="2" t="s">
        <v>270</v>
      </c>
      <c r="BZ250" s="2" t="s">
        <v>530</v>
      </c>
      <c r="CA250" s="2">
        <v>7</v>
      </c>
      <c r="CB250" s="2" t="s">
        <v>252</v>
      </c>
      <c r="CC250" s="2">
        <v>10</v>
      </c>
      <c r="CD250" s="2" t="s">
        <v>253</v>
      </c>
      <c r="CE250" s="2">
        <v>3</v>
      </c>
      <c r="CF250" s="2" t="s">
        <v>6587</v>
      </c>
      <c r="CI250" s="2" t="s">
        <v>7770</v>
      </c>
      <c r="CJ250" s="2" t="s">
        <v>6341</v>
      </c>
      <c r="CK250" s="2" t="s">
        <v>7771</v>
      </c>
      <c r="CL250" s="2">
        <v>4</v>
      </c>
      <c r="CM250" s="2">
        <v>2</v>
      </c>
      <c r="CN250" s="2" t="s">
        <v>256</v>
      </c>
      <c r="CO250" s="2" t="s">
        <v>278</v>
      </c>
      <c r="CT250" s="2" t="s">
        <v>6283</v>
      </c>
      <c r="CW250" s="2" t="s">
        <v>684</v>
      </c>
      <c r="CX250" s="2" t="s">
        <v>1015</v>
      </c>
      <c r="DB250" s="2" t="s">
        <v>6209</v>
      </c>
      <c r="DG250" s="2" t="s">
        <v>261</v>
      </c>
      <c r="DI250" s="2" t="s">
        <v>1015</v>
      </c>
      <c r="DJ250" s="2" t="s">
        <v>298</v>
      </c>
      <c r="DR250" s="2" t="s">
        <v>7772</v>
      </c>
      <c r="DS250" s="2">
        <v>54057831</v>
      </c>
      <c r="DT250" s="2" t="s">
        <v>267</v>
      </c>
      <c r="DU250" s="2" t="s">
        <v>258</v>
      </c>
      <c r="DW250" s="2" t="s">
        <v>5146</v>
      </c>
      <c r="DY250" s="2" t="str">
        <f t="shared" si="15"/>
        <v>BEN HASSOUNA_Nihel</v>
      </c>
      <c r="DZ250" s="2" t="str">
        <f>INDEX('Raw Data'!B:B,MATCH(Tunisia_ESPRIT!$DY250,'Raw Data'!$G:$G,0))</f>
        <v>ESPRIT Engineering</v>
      </c>
      <c r="EA250" s="2" t="str">
        <f>INDEX('Raw Data'!H:H,MATCH(Tunisia_ESPRIT!$DY250,'Raw Data'!$G:$G,0))</f>
        <v>Female</v>
      </c>
      <c r="EB250" s="2" t="str">
        <f>INDEX('Raw Data'!Q:Q,MATCH(Tunisia_ESPRIT!$DY250,'Raw Data'!$G:$G,0))</f>
        <v>ING</v>
      </c>
      <c r="EC250" s="57">
        <f>INDEX('Raw Data'!T:T,MATCH(Tunisia_ESPRIT!$DY250,'Raw Data'!$G:$G,0))/10^3</f>
        <v>30.5</v>
      </c>
      <c r="ED250" s="57">
        <f t="shared" si="16"/>
        <v>0.5901639344262295</v>
      </c>
      <c r="EE250" s="58">
        <f>IFERROR(EC250/(AA250*0.2),"")</f>
        <v>8.4722222222222214</v>
      </c>
      <c r="EF250" s="59">
        <f t="shared" si="17"/>
        <v>0.5</v>
      </c>
      <c r="EG250" s="59" t="str">
        <f t="shared" si="14"/>
        <v>50-75%</v>
      </c>
      <c r="EH250" s="2" t="s">
        <v>258</v>
      </c>
      <c r="EK250"/>
    </row>
    <row r="251" spans="1:141" hidden="1" x14ac:dyDescent="0.3">
      <c r="A251" s="3">
        <v>44352.327916666669</v>
      </c>
      <c r="B251" s="3">
        <v>44352.328460648147</v>
      </c>
      <c r="C251" s="2" t="s">
        <v>94</v>
      </c>
      <c r="D251" s="2" t="s">
        <v>7773</v>
      </c>
      <c r="E251" s="2">
        <v>6</v>
      </c>
      <c r="F251" s="2">
        <v>47</v>
      </c>
      <c r="G251" s="2" t="b">
        <v>0</v>
      </c>
      <c r="H251" s="3">
        <v>44444.328483796293</v>
      </c>
      <c r="I251" s="2" t="s">
        <v>7774</v>
      </c>
      <c r="J251" s="2" t="s">
        <v>3210</v>
      </c>
      <c r="K251" s="2" t="s">
        <v>3778</v>
      </c>
      <c r="L251" s="2" t="s">
        <v>5066</v>
      </c>
      <c r="P251" s="2" t="s">
        <v>239</v>
      </c>
      <c r="Q251" s="2" t="s">
        <v>250</v>
      </c>
      <c r="R251" s="2" t="s">
        <v>380</v>
      </c>
      <c r="DW251" s="2" t="s">
        <v>5066</v>
      </c>
      <c r="DY251" s="2" t="str">
        <f t="shared" si="15"/>
        <v>ABDENNADHER_Achraf</v>
      </c>
      <c r="DZ251" s="2" t="str">
        <f>INDEX('Raw Data'!B:B,MATCH(Tunisia_ESPRIT!$DY251,'Raw Data'!$G:$G,0))</f>
        <v>ESPRIT Engineering</v>
      </c>
      <c r="EA251" s="2" t="str">
        <f>INDEX('Raw Data'!H:H,MATCH(Tunisia_ESPRIT!$DY251,'Raw Data'!$G:$G,0))</f>
        <v>Male</v>
      </c>
      <c r="EB251" s="2" t="str">
        <f>INDEX('Raw Data'!Q:Q,MATCH(Tunisia_ESPRIT!$DY251,'Raw Data'!$G:$G,0))</f>
        <v>ING</v>
      </c>
      <c r="EC251" s="57">
        <f>INDEX('Raw Data'!T:T,MATCH(Tunisia_ESPRIT!$DY251,'Raw Data'!$G:$G,0))/10^3</f>
        <v>30.5</v>
      </c>
      <c r="ED251" s="57">
        <f t="shared" si="16"/>
        <v>0</v>
      </c>
      <c r="EE251" s="57" t="str">
        <f>IFERROR(EC251/(AA251*Analysis!$F$286),"")</f>
        <v/>
      </c>
      <c r="EF251" s="59" t="str">
        <f t="shared" si="17"/>
        <v/>
      </c>
      <c r="EG251" s="59" t="str">
        <f t="shared" si="14"/>
        <v/>
      </c>
      <c r="EH251" s="2" t="s">
        <v>258</v>
      </c>
      <c r="EK251"/>
    </row>
    <row r="252" spans="1:141" hidden="1" x14ac:dyDescent="0.3">
      <c r="A252" s="3">
        <v>44353.232789351852</v>
      </c>
      <c r="B252" s="3">
        <v>44353.23609953704</v>
      </c>
      <c r="C252" s="2" t="s">
        <v>94</v>
      </c>
      <c r="D252" s="2" t="s">
        <v>7775</v>
      </c>
      <c r="E252" s="2">
        <v>39</v>
      </c>
      <c r="F252" s="2">
        <v>286</v>
      </c>
      <c r="G252" s="2" t="b">
        <v>0</v>
      </c>
      <c r="H252" s="3">
        <v>44445.236134259256</v>
      </c>
      <c r="I252" s="2" t="s">
        <v>7776</v>
      </c>
      <c r="J252" s="2" t="s">
        <v>3199</v>
      </c>
      <c r="K252" s="2" t="s">
        <v>4202</v>
      </c>
      <c r="L252" s="2" t="s">
        <v>5556</v>
      </c>
      <c r="P252" s="2" t="s">
        <v>239</v>
      </c>
      <c r="Q252" s="2" t="s">
        <v>240</v>
      </c>
      <c r="R252" s="2" t="s">
        <v>286</v>
      </c>
      <c r="T252" s="2" t="s">
        <v>7777</v>
      </c>
      <c r="U252" s="2" t="s">
        <v>7778</v>
      </c>
      <c r="V252" s="2" t="s">
        <v>242</v>
      </c>
      <c r="W252" s="2" t="s">
        <v>243</v>
      </c>
      <c r="X252" s="2" t="s">
        <v>713</v>
      </c>
      <c r="Y252" s="2" t="s">
        <v>275</v>
      </c>
      <c r="Z252" s="2" t="s">
        <v>245</v>
      </c>
      <c r="AA252" s="2">
        <v>40</v>
      </c>
      <c r="AB252" s="2" t="s">
        <v>7779</v>
      </c>
      <c r="AC252" s="2" t="s">
        <v>7779</v>
      </c>
      <c r="AD252" s="2" t="s">
        <v>372</v>
      </c>
      <c r="AE252" s="2">
        <v>2021</v>
      </c>
      <c r="AF252" s="2" t="s">
        <v>316</v>
      </c>
      <c r="AH252" s="2" t="s">
        <v>284</v>
      </c>
      <c r="DW252" s="2" t="s">
        <v>5556</v>
      </c>
      <c r="DY252" s="2" t="str">
        <f t="shared" si="15"/>
        <v>BEN CHAABANE_Aymen</v>
      </c>
      <c r="DZ252" s="2" t="str">
        <f>INDEX('Raw Data'!B:B,MATCH(Tunisia_ESPRIT!$DY252,'Raw Data'!$G:$G,0))</f>
        <v>ESPRIT Engineering</v>
      </c>
      <c r="EA252" s="2" t="str">
        <f>INDEX('Raw Data'!H:H,MATCH(Tunisia_ESPRIT!$DY252,'Raw Data'!$G:$G,0))</f>
        <v>Male</v>
      </c>
      <c r="EB252" s="2" t="str">
        <f>INDEX('Raw Data'!Q:Q,MATCH(Tunisia_ESPRIT!$DY252,'Raw Data'!$G:$G,0))</f>
        <v>ING</v>
      </c>
      <c r="EC252" s="57">
        <f>INDEX('Raw Data'!T:T,MATCH(Tunisia_ESPRIT!$DY252,'Raw Data'!$G:$G,0))/10^3</f>
        <v>30.5</v>
      </c>
      <c r="ED252" s="57">
        <f t="shared" si="16"/>
        <v>1.3114754098360655</v>
      </c>
      <c r="EE252" s="58">
        <f>IFERROR(EC252/(AA252*0.2),"")</f>
        <v>3.8125</v>
      </c>
      <c r="EF252" s="59" t="str">
        <f t="shared" si="17"/>
        <v/>
      </c>
      <c r="EG252" s="59" t="str">
        <f t="shared" si="14"/>
        <v/>
      </c>
      <c r="EH252" s="2" t="s">
        <v>258</v>
      </c>
      <c r="EK252"/>
    </row>
    <row r="253" spans="1:141" x14ac:dyDescent="0.3">
      <c r="A253" s="3">
        <v>44445.243622685186</v>
      </c>
      <c r="B253" s="3">
        <v>44445.247152777774</v>
      </c>
      <c r="C253" s="2" t="s">
        <v>94</v>
      </c>
      <c r="D253" s="2" t="s">
        <v>7780</v>
      </c>
      <c r="E253" s="2">
        <v>100</v>
      </c>
      <c r="F253" s="2">
        <v>304</v>
      </c>
      <c r="G253" s="2" t="b">
        <v>1</v>
      </c>
      <c r="H253" s="3">
        <v>44445.247175925928</v>
      </c>
      <c r="I253" s="2" t="s">
        <v>7781</v>
      </c>
      <c r="J253" s="2" t="s">
        <v>4263</v>
      </c>
      <c r="K253" s="2" t="s">
        <v>4262</v>
      </c>
      <c r="L253" s="2" t="s">
        <v>5657</v>
      </c>
      <c r="N253" s="2">
        <v>36.856201171875</v>
      </c>
      <c r="O253" s="2">
        <v>10.1905975341796</v>
      </c>
      <c r="P253" s="2" t="s">
        <v>239</v>
      </c>
      <c r="Q253" s="2" t="s">
        <v>240</v>
      </c>
      <c r="R253" s="2" t="s">
        <v>251</v>
      </c>
      <c r="AU253" s="2">
        <v>2</v>
      </c>
      <c r="AV253" s="2">
        <v>3</v>
      </c>
      <c r="BG253" s="2">
        <v>1</v>
      </c>
      <c r="BJ253" s="2">
        <v>4</v>
      </c>
      <c r="BK253" s="2">
        <v>3</v>
      </c>
      <c r="BV253" s="2">
        <v>5</v>
      </c>
      <c r="CA253" s="2">
        <v>2</v>
      </c>
      <c r="CB253" s="2" t="s">
        <v>254</v>
      </c>
      <c r="CC253" s="2">
        <v>4</v>
      </c>
      <c r="CD253" s="2" t="s">
        <v>249</v>
      </c>
      <c r="CE253" s="2">
        <v>3</v>
      </c>
      <c r="CF253" s="2" t="s">
        <v>7782</v>
      </c>
      <c r="CI253" s="2" t="s">
        <v>6638</v>
      </c>
      <c r="CL253" s="2">
        <v>3</v>
      </c>
      <c r="CM253" s="2">
        <v>3</v>
      </c>
      <c r="CN253" s="2" t="s">
        <v>281</v>
      </c>
      <c r="CW253" s="2" t="s">
        <v>684</v>
      </c>
      <c r="DG253" s="2" t="s">
        <v>261</v>
      </c>
      <c r="DJ253" s="2" t="s">
        <v>298</v>
      </c>
      <c r="DW253" s="2" t="s">
        <v>5657</v>
      </c>
      <c r="DY253" s="2" t="str">
        <f t="shared" si="15"/>
        <v>JAOUANI_Mohamed Alaa</v>
      </c>
      <c r="DZ253" s="2" t="str">
        <f>INDEX('Raw Data'!B:B,MATCH(Tunisia_ESPRIT!$DY253,'Raw Data'!$G:$G,0))</f>
        <v>ESPRIT Engineering</v>
      </c>
      <c r="EA253" s="2" t="str">
        <f>INDEX('Raw Data'!H:H,MATCH(Tunisia_ESPRIT!$DY253,'Raw Data'!$G:$G,0))</f>
        <v>Male</v>
      </c>
      <c r="EB253" s="2" t="str">
        <f>INDEX('Raw Data'!Q:Q,MATCH(Tunisia_ESPRIT!$DY253,'Raw Data'!$G:$G,0))</f>
        <v>ING</v>
      </c>
      <c r="EC253" s="57">
        <f>INDEX('Raw Data'!T:T,MATCH(Tunisia_ESPRIT!$DY253,'Raw Data'!$G:$G,0))/10^3</f>
        <v>30.5</v>
      </c>
      <c r="ED253" s="57">
        <f t="shared" si="16"/>
        <v>0</v>
      </c>
      <c r="EE253" s="58" t="str">
        <f>IFERROR(EC253/(AA253*0.2),"")</f>
        <v/>
      </c>
      <c r="EF253" s="59">
        <f t="shared" si="17"/>
        <v>1</v>
      </c>
      <c r="EG253" s="59" t="str">
        <f t="shared" si="14"/>
        <v>75-100%</v>
      </c>
      <c r="EH253" s="2" t="s">
        <v>258</v>
      </c>
      <c r="EK253"/>
    </row>
    <row r="254" spans="1:141" hidden="1" x14ac:dyDescent="0.3">
      <c r="A254" s="3">
        <v>44353.313611111109</v>
      </c>
      <c r="B254" s="3">
        <v>44353.316458333335</v>
      </c>
      <c r="C254" s="2" t="s">
        <v>94</v>
      </c>
      <c r="D254" s="2" t="s">
        <v>7783</v>
      </c>
      <c r="E254" s="2">
        <v>33</v>
      </c>
      <c r="F254" s="2">
        <v>246</v>
      </c>
      <c r="G254" s="2" t="b">
        <v>0</v>
      </c>
      <c r="H254" s="3">
        <v>44445.316481481481</v>
      </c>
      <c r="I254" s="2" t="s">
        <v>7784</v>
      </c>
      <c r="J254" s="2" t="s">
        <v>3230</v>
      </c>
      <c r="K254" s="2" t="s">
        <v>614</v>
      </c>
      <c r="L254" s="2" t="s">
        <v>5034</v>
      </c>
      <c r="P254" s="2" t="s">
        <v>239</v>
      </c>
      <c r="Q254" s="2" t="s">
        <v>240</v>
      </c>
      <c r="R254" s="2" t="s">
        <v>286</v>
      </c>
      <c r="T254" s="2" t="s">
        <v>7785</v>
      </c>
      <c r="U254" s="2" t="s">
        <v>7786</v>
      </c>
      <c r="V254" s="2" t="s">
        <v>430</v>
      </c>
      <c r="W254" s="2" t="s">
        <v>265</v>
      </c>
      <c r="X254" s="2" t="s">
        <v>747</v>
      </c>
      <c r="Y254" s="2" t="s">
        <v>594</v>
      </c>
      <c r="Z254" s="2" t="s">
        <v>245</v>
      </c>
      <c r="AA254" s="2">
        <v>100</v>
      </c>
      <c r="AB254" s="2" t="s">
        <v>267</v>
      </c>
      <c r="AC254" s="2" t="s">
        <v>543</v>
      </c>
      <c r="AD254" s="2" t="s">
        <v>1122</v>
      </c>
      <c r="AE254" s="2">
        <v>2021</v>
      </c>
      <c r="DW254" s="2" t="s">
        <v>5034</v>
      </c>
      <c r="DY254" s="2" t="str">
        <f t="shared" si="15"/>
        <v>AZIZI_Mohamed</v>
      </c>
      <c r="DZ254" s="2" t="str">
        <f>INDEX('Raw Data'!B:B,MATCH(Tunisia_ESPRIT!$DY254,'Raw Data'!$G:$G,0))</f>
        <v>ESPRIT Engineering</v>
      </c>
      <c r="EA254" s="2" t="str">
        <f>INDEX('Raw Data'!H:H,MATCH(Tunisia_ESPRIT!$DY254,'Raw Data'!$G:$G,0))</f>
        <v>Male</v>
      </c>
      <c r="EB254" s="2" t="str">
        <f>INDEX('Raw Data'!Q:Q,MATCH(Tunisia_ESPRIT!$DY254,'Raw Data'!$G:$G,0))</f>
        <v>ING</v>
      </c>
      <c r="EC254" s="57">
        <f>INDEX('Raw Data'!T:T,MATCH(Tunisia_ESPRIT!$DY254,'Raw Data'!$G:$G,0))/10^3</f>
        <v>30.5</v>
      </c>
      <c r="ED254" s="57">
        <f t="shared" si="16"/>
        <v>3.278688524590164</v>
      </c>
      <c r="EE254" s="58">
        <f>IFERROR(EC254/(AA254*0.2),"")</f>
        <v>1.5249999999999999</v>
      </c>
      <c r="EF254" s="59" t="str">
        <f t="shared" si="17"/>
        <v/>
      </c>
      <c r="EG254" s="59" t="str">
        <f t="shared" si="14"/>
        <v/>
      </c>
      <c r="EH254" s="2" t="s">
        <v>258</v>
      </c>
      <c r="EK254"/>
    </row>
    <row r="255" spans="1:141" hidden="1" x14ac:dyDescent="0.3">
      <c r="A255" s="3">
        <v>44353.696446759262</v>
      </c>
      <c r="B255" s="3">
        <v>44353.698194444441</v>
      </c>
      <c r="C255" s="2" t="s">
        <v>94</v>
      </c>
      <c r="D255" s="2" t="s">
        <v>7787</v>
      </c>
      <c r="E255" s="2">
        <v>6</v>
      </c>
      <c r="F255" s="2">
        <v>151</v>
      </c>
      <c r="G255" s="2" t="b">
        <v>0</v>
      </c>
      <c r="H255" s="3">
        <v>44445.698229166665</v>
      </c>
      <c r="I255" s="2" t="s">
        <v>7788</v>
      </c>
      <c r="J255" s="2" t="s">
        <v>3504</v>
      </c>
      <c r="K255" s="2" t="s">
        <v>3802</v>
      </c>
      <c r="L255" s="2" t="s">
        <v>5049</v>
      </c>
      <c r="P255" s="2" t="s">
        <v>239</v>
      </c>
      <c r="Q255" s="2" t="s">
        <v>240</v>
      </c>
      <c r="R255" s="2" t="s">
        <v>241</v>
      </c>
      <c r="DW255" s="2" t="s">
        <v>5049</v>
      </c>
      <c r="DY255" s="2" t="str">
        <f t="shared" si="15"/>
        <v>NJAIMI_Amal</v>
      </c>
      <c r="DZ255" s="2" t="str">
        <f>INDEX('Raw Data'!B:B,MATCH(Tunisia_ESPRIT!$DY255,'Raw Data'!$G:$G,0))</f>
        <v>ESPRIT Engineering</v>
      </c>
      <c r="EA255" s="2" t="str">
        <f>INDEX('Raw Data'!H:H,MATCH(Tunisia_ESPRIT!$DY255,'Raw Data'!$G:$G,0))</f>
        <v>Female</v>
      </c>
      <c r="EB255" s="2" t="str">
        <f>INDEX('Raw Data'!Q:Q,MATCH(Tunisia_ESPRIT!$DY255,'Raw Data'!$G:$G,0))</f>
        <v>ING</v>
      </c>
      <c r="EC255" s="57">
        <f>INDEX('Raw Data'!T:T,MATCH(Tunisia_ESPRIT!$DY255,'Raw Data'!$G:$G,0))/10^3</f>
        <v>30.5</v>
      </c>
      <c r="ED255" s="57">
        <f t="shared" si="16"/>
        <v>0</v>
      </c>
      <c r="EE255" s="57" t="str">
        <f>IFERROR(EC255/(AA255*Analysis!$F$286),"")</f>
        <v/>
      </c>
      <c r="EF255" s="59" t="str">
        <f t="shared" si="17"/>
        <v/>
      </c>
      <c r="EG255" s="59" t="str">
        <f t="shared" si="14"/>
        <v/>
      </c>
      <c r="EH255" s="2" t="s">
        <v>258</v>
      </c>
      <c r="EK255"/>
    </row>
    <row r="256" spans="1:141" hidden="1" x14ac:dyDescent="0.3">
      <c r="A256" s="3">
        <v>44353.698576388888</v>
      </c>
      <c r="B256" s="3">
        <v>44353.698657407411</v>
      </c>
      <c r="C256" s="2" t="s">
        <v>94</v>
      </c>
      <c r="D256" s="2" t="s">
        <v>7789</v>
      </c>
      <c r="E256" s="2">
        <v>3</v>
      </c>
      <c r="F256" s="2">
        <v>7</v>
      </c>
      <c r="G256" s="2" t="b">
        <v>0</v>
      </c>
      <c r="H256" s="3">
        <v>44445.698657407411</v>
      </c>
      <c r="I256" s="2" t="s">
        <v>7790</v>
      </c>
      <c r="J256" s="2" t="s">
        <v>3381</v>
      </c>
      <c r="K256" s="2" t="s">
        <v>463</v>
      </c>
      <c r="L256" s="2" t="s">
        <v>4619</v>
      </c>
      <c r="P256" s="2" t="s">
        <v>239</v>
      </c>
      <c r="Q256" s="2" t="s">
        <v>240</v>
      </c>
      <c r="DW256" s="2" t="s">
        <v>4619</v>
      </c>
      <c r="DY256" s="2" t="str">
        <f t="shared" si="15"/>
        <v>HAMMAMI_Rayen</v>
      </c>
      <c r="DZ256" s="2" t="str">
        <f>INDEX('Raw Data'!B:B,MATCH(Tunisia_ESPRIT!$DY256,'Raw Data'!$G:$G,0))</f>
        <v>ESPRIT Engineering</v>
      </c>
      <c r="EA256" s="2" t="str">
        <f>INDEX('Raw Data'!H:H,MATCH(Tunisia_ESPRIT!$DY256,'Raw Data'!$G:$G,0))</f>
        <v>Male</v>
      </c>
      <c r="EB256" s="2" t="str">
        <f>INDEX('Raw Data'!Q:Q,MATCH(Tunisia_ESPRIT!$DY256,'Raw Data'!$G:$G,0))</f>
        <v>ING</v>
      </c>
      <c r="EC256" s="57">
        <f>INDEX('Raw Data'!T:T,MATCH(Tunisia_ESPRIT!$DY256,'Raw Data'!$G:$G,0))/10^3</f>
        <v>30.5</v>
      </c>
      <c r="ED256" s="57">
        <f t="shared" si="16"/>
        <v>0</v>
      </c>
      <c r="EE256" s="58" t="str">
        <f>IFERROR(EC256/(AA256*0.2),"")</f>
        <v/>
      </c>
      <c r="EF256" s="59" t="str">
        <f t="shared" si="17"/>
        <v/>
      </c>
      <c r="EG256" s="59" t="str">
        <f t="shared" si="14"/>
        <v/>
      </c>
      <c r="EH256" s="2" t="s">
        <v>258</v>
      </c>
      <c r="EK256"/>
    </row>
    <row r="257" spans="1:141" x14ac:dyDescent="0.3">
      <c r="A257" s="3">
        <v>44445.984976851854</v>
      </c>
      <c r="B257" s="3">
        <v>44445.998888888891</v>
      </c>
      <c r="C257" s="2" t="s">
        <v>94</v>
      </c>
      <c r="D257" s="2" t="s">
        <v>7791</v>
      </c>
      <c r="E257" s="2">
        <v>100</v>
      </c>
      <c r="F257" s="2">
        <v>1202</v>
      </c>
      <c r="G257" s="2" t="b">
        <v>1</v>
      </c>
      <c r="H257" s="3">
        <v>44445.998912037037</v>
      </c>
      <c r="I257" s="2" t="s">
        <v>7792</v>
      </c>
      <c r="J257" s="2" t="s">
        <v>3391</v>
      </c>
      <c r="K257" s="2" t="s">
        <v>285</v>
      </c>
      <c r="L257" s="2" t="s">
        <v>5285</v>
      </c>
      <c r="N257" s="2">
        <v>48.858200073242102</v>
      </c>
      <c r="O257" s="2">
        <v>2.3386993408203098</v>
      </c>
      <c r="P257" s="2" t="s">
        <v>239</v>
      </c>
      <c r="Q257" s="2" t="s">
        <v>240</v>
      </c>
      <c r="R257" s="2" t="s">
        <v>1429</v>
      </c>
      <c r="T257" s="2" t="s">
        <v>7793</v>
      </c>
      <c r="U257" s="2" t="s">
        <v>7794</v>
      </c>
      <c r="V257" s="2" t="s">
        <v>336</v>
      </c>
      <c r="W257" s="2" t="s">
        <v>243</v>
      </c>
      <c r="X257" s="2" t="s">
        <v>357</v>
      </c>
      <c r="Y257" s="2" t="s">
        <v>275</v>
      </c>
      <c r="Z257" s="2" t="s">
        <v>365</v>
      </c>
      <c r="AA257" s="2">
        <v>63</v>
      </c>
      <c r="AB257" s="2" t="s">
        <v>384</v>
      </c>
      <c r="AC257" s="2" t="s">
        <v>384</v>
      </c>
      <c r="AD257" s="2" t="s">
        <v>268</v>
      </c>
      <c r="AE257" s="2">
        <v>2021</v>
      </c>
      <c r="AF257" s="2" t="s">
        <v>325</v>
      </c>
      <c r="AH257" s="2">
        <v>2</v>
      </c>
      <c r="AL257" s="2">
        <v>3</v>
      </c>
      <c r="AO257" s="2">
        <v>2</v>
      </c>
      <c r="AR257" s="2">
        <v>1</v>
      </c>
      <c r="AZ257" s="2">
        <v>3</v>
      </c>
      <c r="BA257" s="2">
        <v>2</v>
      </c>
      <c r="BG257" s="2">
        <v>1</v>
      </c>
      <c r="BO257" s="2">
        <v>7</v>
      </c>
      <c r="BP257" s="2">
        <v>6</v>
      </c>
      <c r="BV257" s="2">
        <v>7</v>
      </c>
      <c r="BY257" s="2" t="s">
        <v>270</v>
      </c>
      <c r="CA257" s="2">
        <v>7</v>
      </c>
      <c r="CB257" s="2" t="s">
        <v>252</v>
      </c>
      <c r="CC257" s="2">
        <v>9</v>
      </c>
      <c r="CD257" s="2" t="s">
        <v>249</v>
      </c>
      <c r="CE257" s="2">
        <v>3</v>
      </c>
      <c r="CF257" s="2" t="s">
        <v>7795</v>
      </c>
      <c r="CG257" s="2" t="s">
        <v>7796</v>
      </c>
      <c r="CH257" s="2" t="s">
        <v>7797</v>
      </c>
      <c r="CI257" s="2" t="s">
        <v>7798</v>
      </c>
      <c r="CJ257" s="2" t="s">
        <v>6589</v>
      </c>
      <c r="CK257" s="2" t="s">
        <v>7799</v>
      </c>
      <c r="CL257" s="2">
        <v>2</v>
      </c>
      <c r="CM257" s="2">
        <v>2</v>
      </c>
      <c r="CN257" s="2" t="s">
        <v>260</v>
      </c>
      <c r="CO257" s="2" t="s">
        <v>278</v>
      </c>
      <c r="CP257" s="2" t="s">
        <v>681</v>
      </c>
      <c r="CV257" s="2" t="s">
        <v>683</v>
      </c>
      <c r="CW257" s="2" t="s">
        <v>684</v>
      </c>
      <c r="CY257" s="2" t="s">
        <v>685</v>
      </c>
      <c r="DG257" s="2" t="s">
        <v>261</v>
      </c>
      <c r="DI257" s="2" t="s">
        <v>1015</v>
      </c>
      <c r="DJ257" s="2" t="s">
        <v>298</v>
      </c>
      <c r="DK257" s="2" t="s">
        <v>508</v>
      </c>
      <c r="DL257" s="2" t="s">
        <v>348</v>
      </c>
      <c r="DM257" s="2" t="s">
        <v>586</v>
      </c>
      <c r="DR257" s="2" t="s">
        <v>5285</v>
      </c>
      <c r="DS257" s="2">
        <v>749740757</v>
      </c>
      <c r="DT257" s="2" t="s">
        <v>384</v>
      </c>
      <c r="DU257" s="2" t="s">
        <v>6548</v>
      </c>
      <c r="DW257" s="2" t="s">
        <v>5285</v>
      </c>
      <c r="DY257" s="2" t="str">
        <f t="shared" si="15"/>
        <v>JENDOUBI_Marwen</v>
      </c>
      <c r="DZ257" s="2" t="str">
        <f>INDEX('Raw Data'!B:B,MATCH(Tunisia_ESPRIT!$DY257,'Raw Data'!$G:$G,0))</f>
        <v>ESPRIT Engineering</v>
      </c>
      <c r="EA257" s="2" t="str">
        <f>INDEX('Raw Data'!H:H,MATCH(Tunisia_ESPRIT!$DY257,'Raw Data'!$G:$G,0))</f>
        <v>Male</v>
      </c>
      <c r="EB257" s="2" t="str">
        <f>INDEX('Raw Data'!Q:Q,MATCH(Tunisia_ESPRIT!$DY257,'Raw Data'!$G:$G,0))</f>
        <v>ING</v>
      </c>
      <c r="EC257" s="57">
        <f>INDEX('Raw Data'!T:T,MATCH(Tunisia_ESPRIT!$DY257,'Raw Data'!$G:$G,0))/10^3</f>
        <v>30.5</v>
      </c>
      <c r="ED257" s="57">
        <f t="shared" si="16"/>
        <v>2.0655737704918034</v>
      </c>
      <c r="EE257" s="58">
        <f>IFERROR(EC257/(AA257*0.2),"")</f>
        <v>2.4206349206349205</v>
      </c>
      <c r="EF257" s="59">
        <f t="shared" si="17"/>
        <v>1</v>
      </c>
      <c r="EG257" s="59" t="str">
        <f t="shared" si="14"/>
        <v>75-100%</v>
      </c>
      <c r="EH257" s="2" t="s">
        <v>258</v>
      </c>
      <c r="EK257"/>
    </row>
    <row r="258" spans="1:141" x14ac:dyDescent="0.3">
      <c r="A258" s="3">
        <v>44446.073125000003</v>
      </c>
      <c r="B258" s="3">
        <v>44446.08148148148</v>
      </c>
      <c r="C258" s="2" t="s">
        <v>94</v>
      </c>
      <c r="D258" s="2" t="s">
        <v>7800</v>
      </c>
      <c r="E258" s="2">
        <v>100</v>
      </c>
      <c r="F258" s="2">
        <v>722</v>
      </c>
      <c r="G258" s="2" t="b">
        <v>1</v>
      </c>
      <c r="H258" s="3">
        <v>44446.081493055557</v>
      </c>
      <c r="I258" s="2" t="s">
        <v>7801</v>
      </c>
      <c r="J258" s="2" t="s">
        <v>3882</v>
      </c>
      <c r="K258" s="2" t="s">
        <v>3881</v>
      </c>
      <c r="L258" s="2" t="s">
        <v>5143</v>
      </c>
      <c r="N258" s="2">
        <v>36.770706176757798</v>
      </c>
      <c r="O258" s="2">
        <v>10.2404022216796</v>
      </c>
      <c r="P258" s="2" t="s">
        <v>239</v>
      </c>
      <c r="Q258" s="2" t="s">
        <v>240</v>
      </c>
      <c r="R258" s="2" t="s">
        <v>286</v>
      </c>
      <c r="T258" s="2" t="s">
        <v>7802</v>
      </c>
      <c r="U258" s="2" t="s">
        <v>6374</v>
      </c>
      <c r="V258" s="2" t="s">
        <v>476</v>
      </c>
      <c r="W258" s="2" t="s">
        <v>265</v>
      </c>
      <c r="X258" s="2" t="s">
        <v>650</v>
      </c>
      <c r="Y258" s="2" t="s">
        <v>353</v>
      </c>
      <c r="Z258" s="2" t="s">
        <v>245</v>
      </c>
      <c r="AA258" s="2">
        <v>5</v>
      </c>
      <c r="AB258" s="2" t="s">
        <v>267</v>
      </c>
      <c r="AC258" s="2" t="s">
        <v>308</v>
      </c>
      <c r="AD258" s="2" t="s">
        <v>268</v>
      </c>
      <c r="AE258" s="2">
        <v>2021</v>
      </c>
      <c r="AF258" s="2" t="s">
        <v>439</v>
      </c>
      <c r="AH258" s="2">
        <v>0</v>
      </c>
      <c r="AU258" s="2">
        <v>1</v>
      </c>
      <c r="BA258" s="2">
        <v>2</v>
      </c>
      <c r="BG258" s="2">
        <v>3</v>
      </c>
      <c r="BJ258" s="2">
        <v>6</v>
      </c>
      <c r="BP258" s="2">
        <v>6</v>
      </c>
      <c r="BV258" s="2">
        <v>7</v>
      </c>
      <c r="BY258" s="2" t="s">
        <v>270</v>
      </c>
      <c r="CA258" s="2">
        <v>5</v>
      </c>
      <c r="CB258" s="2" t="s">
        <v>252</v>
      </c>
      <c r="CC258" s="2">
        <v>10</v>
      </c>
      <c r="CD258" s="2" t="s">
        <v>249</v>
      </c>
      <c r="CE258" s="2">
        <v>5</v>
      </c>
      <c r="CF258" s="2" t="s">
        <v>7803</v>
      </c>
      <c r="CI258" s="2" t="s">
        <v>7804</v>
      </c>
      <c r="CL258" s="2">
        <v>3</v>
      </c>
      <c r="CM258" s="2">
        <v>3</v>
      </c>
      <c r="CN258" s="2" t="s">
        <v>260</v>
      </c>
      <c r="CO258" s="2" t="s">
        <v>278</v>
      </c>
      <c r="CP258" s="2" t="s">
        <v>681</v>
      </c>
      <c r="CR258" s="2" t="s">
        <v>6242</v>
      </c>
      <c r="CU258" s="2" t="s">
        <v>682</v>
      </c>
      <c r="CV258" s="2" t="s">
        <v>683</v>
      </c>
      <c r="CW258" s="2" t="s">
        <v>684</v>
      </c>
      <c r="DC258" s="2" t="s">
        <v>508</v>
      </c>
      <c r="DG258" s="2" t="s">
        <v>261</v>
      </c>
      <c r="DH258" s="2" t="s">
        <v>673</v>
      </c>
      <c r="DI258" s="2" t="s">
        <v>1015</v>
      </c>
      <c r="DJ258" s="2" t="s">
        <v>298</v>
      </c>
      <c r="DK258" s="2" t="s">
        <v>508</v>
      </c>
      <c r="DM258" s="2" t="s">
        <v>586</v>
      </c>
      <c r="DN258" s="2" t="s">
        <v>262</v>
      </c>
      <c r="DO258" s="2" t="s">
        <v>527</v>
      </c>
      <c r="DR258" s="2" t="s">
        <v>7805</v>
      </c>
      <c r="DS258" s="2">
        <v>50594541</v>
      </c>
      <c r="DT258" s="2" t="s">
        <v>282</v>
      </c>
      <c r="DU258" s="2" t="s">
        <v>308</v>
      </c>
      <c r="DV258" s="2" t="s">
        <v>1428</v>
      </c>
      <c r="DW258" s="2" t="s">
        <v>5143</v>
      </c>
      <c r="DY258" s="2" t="str">
        <f t="shared" si="15"/>
        <v>DAHMEN_Salem</v>
      </c>
      <c r="DZ258" s="2" t="str">
        <f>INDEX('Raw Data'!B:B,MATCH(Tunisia_ESPRIT!$DY258,'Raw Data'!$G:$G,0))</f>
        <v>ESPRIT Engineering</v>
      </c>
      <c r="EA258" s="2" t="str">
        <f>INDEX('Raw Data'!H:H,MATCH(Tunisia_ESPRIT!$DY258,'Raw Data'!$G:$G,0))</f>
        <v>Male</v>
      </c>
      <c r="EB258" s="2" t="str">
        <f>INDEX('Raw Data'!Q:Q,MATCH(Tunisia_ESPRIT!$DY258,'Raw Data'!$G:$G,0))</f>
        <v>ING</v>
      </c>
      <c r="EC258" s="57">
        <f>INDEX('Raw Data'!T:T,MATCH(Tunisia_ESPRIT!$DY258,'Raw Data'!$G:$G,0))/10^3</f>
        <v>30.5</v>
      </c>
      <c r="ED258" s="57">
        <f t="shared" si="16"/>
        <v>0.16393442622950818</v>
      </c>
      <c r="EE258" s="58">
        <f>IFERROR(EC258/(AA258*0.2),"")</f>
        <v>30.5</v>
      </c>
      <c r="EF258" s="59">
        <f t="shared" si="17"/>
        <v>1</v>
      </c>
      <c r="EG258" s="59" t="str">
        <f t="shared" si="14"/>
        <v>75-100%</v>
      </c>
      <c r="EH258" s="2" t="s">
        <v>258</v>
      </c>
      <c r="EK258"/>
    </row>
    <row r="259" spans="1:141" hidden="1" x14ac:dyDescent="0.3">
      <c r="A259" s="3">
        <v>44354.227199074077</v>
      </c>
      <c r="B259" s="3">
        <v>44354.234375</v>
      </c>
      <c r="C259" s="2" t="s">
        <v>94</v>
      </c>
      <c r="D259" s="2" t="s">
        <v>7806</v>
      </c>
      <c r="E259" s="2">
        <v>42</v>
      </c>
      <c r="F259" s="2">
        <v>620</v>
      </c>
      <c r="G259" s="2" t="b">
        <v>0</v>
      </c>
      <c r="H259" s="3">
        <v>44446.234398148146</v>
      </c>
      <c r="I259" s="2" t="s">
        <v>7807</v>
      </c>
      <c r="J259" s="2" t="s">
        <v>3641</v>
      </c>
      <c r="K259" s="2" t="s">
        <v>4174</v>
      </c>
      <c r="L259" s="2" t="s">
        <v>5519</v>
      </c>
      <c r="P259" s="2" t="s">
        <v>239</v>
      </c>
      <c r="Q259" s="2" t="s">
        <v>240</v>
      </c>
      <c r="R259" s="2" t="s">
        <v>286</v>
      </c>
      <c r="T259" s="2" t="s">
        <v>7808</v>
      </c>
      <c r="U259" s="2" t="s">
        <v>6196</v>
      </c>
      <c r="V259" s="2" t="s">
        <v>242</v>
      </c>
      <c r="W259" s="2" t="s">
        <v>243</v>
      </c>
      <c r="X259" s="2" t="s">
        <v>323</v>
      </c>
      <c r="Y259" s="2" t="s">
        <v>280</v>
      </c>
      <c r="Z259" s="2" t="s">
        <v>245</v>
      </c>
      <c r="AA259" s="2" t="s">
        <v>1444</v>
      </c>
      <c r="AB259" s="2" t="s">
        <v>7809</v>
      </c>
      <c r="AC259" s="2" t="s">
        <v>7809</v>
      </c>
      <c r="AD259" s="2" t="s">
        <v>424</v>
      </c>
      <c r="AE259" s="2">
        <v>2021</v>
      </c>
      <c r="AF259" s="2" t="s">
        <v>269</v>
      </c>
      <c r="AH259" s="2" t="s">
        <v>284</v>
      </c>
      <c r="AI259" s="2">
        <v>1</v>
      </c>
      <c r="AJ259" s="2">
        <v>2</v>
      </c>
      <c r="AO259" s="2">
        <v>3</v>
      </c>
      <c r="DW259" s="2" t="s">
        <v>5519</v>
      </c>
      <c r="DY259" s="2" t="str">
        <f t="shared" si="15"/>
        <v>TOUNEKTI_Nader</v>
      </c>
      <c r="DZ259" s="2" t="str">
        <f>INDEX('Raw Data'!B:B,MATCH(Tunisia_ESPRIT!$DY259,'Raw Data'!$G:$G,0))</f>
        <v>ESPRIT Engineering</v>
      </c>
      <c r="EA259" s="2" t="str">
        <f>INDEX('Raw Data'!H:H,MATCH(Tunisia_ESPRIT!$DY259,'Raw Data'!$G:$G,0))</f>
        <v>Male</v>
      </c>
      <c r="EB259" s="2" t="str">
        <f>INDEX('Raw Data'!Q:Q,MATCH(Tunisia_ESPRIT!$DY259,'Raw Data'!$G:$G,0))</f>
        <v>ING</v>
      </c>
      <c r="EC259" s="57">
        <f>INDEX('Raw Data'!T:T,MATCH(Tunisia_ESPRIT!$DY259,'Raw Data'!$G:$G,0))/10^3</f>
        <v>30.5</v>
      </c>
      <c r="ED259" s="57" t="str">
        <f t="shared" si="16"/>
        <v/>
      </c>
      <c r="EE259" s="58" t="str">
        <f>IFERROR(EC259/(AA259*0.2),"")</f>
        <v/>
      </c>
      <c r="EF259" s="59" t="str">
        <f t="shared" si="17"/>
        <v/>
      </c>
      <c r="EG259" s="59" t="str">
        <f t="shared" ref="EG259:EG322" si="18">IF(EF259=0,0,IF(AND(EF259&gt;0,EF259&lt;0.25),"0-25%",IF(AND(EF259&gt;=0.25,EF259&lt;0.5),"25-50%",IF(AND(EF259&gt;=0.5,EF259&lt;0.75),"50-75%",IF(AND(EF259&gt;=0.75,EF259&lt;=1),"75-100%","")))))</f>
        <v/>
      </c>
      <c r="EH259" s="2" t="s">
        <v>258</v>
      </c>
      <c r="EK259"/>
    </row>
    <row r="260" spans="1:141" hidden="1" x14ac:dyDescent="0.3">
      <c r="A260" s="3">
        <v>44354.264444444445</v>
      </c>
      <c r="B260" s="3">
        <v>44354.264687499999</v>
      </c>
      <c r="C260" s="2" t="s">
        <v>94</v>
      </c>
      <c r="D260" s="2" t="s">
        <v>7810</v>
      </c>
      <c r="E260" s="2">
        <v>6</v>
      </c>
      <c r="F260" s="2">
        <v>19</v>
      </c>
      <c r="G260" s="2" t="b">
        <v>0</v>
      </c>
      <c r="H260" s="3">
        <v>44446.264722222222</v>
      </c>
      <c r="I260" s="2" t="s">
        <v>7811</v>
      </c>
      <c r="J260" s="2" t="s">
        <v>3282</v>
      </c>
      <c r="K260" s="2" t="s">
        <v>646</v>
      </c>
      <c r="L260" s="2" t="s">
        <v>5204</v>
      </c>
      <c r="P260" s="2" t="s">
        <v>239</v>
      </c>
      <c r="Q260" s="2" t="s">
        <v>240</v>
      </c>
      <c r="R260" s="2" t="s">
        <v>286</v>
      </c>
      <c r="DW260" s="2" t="s">
        <v>5204</v>
      </c>
      <c r="DY260" s="2" t="str">
        <f t="shared" ref="DY260:DY323" si="19">CONCATENATE(K260,"_",J260)</f>
        <v>MRAD_Houssem</v>
      </c>
      <c r="DZ260" s="2" t="str">
        <f>INDEX('Raw Data'!B:B,MATCH(Tunisia_ESPRIT!$DY260,'Raw Data'!$G:$G,0))</f>
        <v>ESPRIT Engineering</v>
      </c>
      <c r="EA260" s="2" t="str">
        <f>INDEX('Raw Data'!H:H,MATCH(Tunisia_ESPRIT!$DY260,'Raw Data'!$G:$G,0))</f>
        <v>Male</v>
      </c>
      <c r="EB260" s="2" t="str">
        <f>INDEX('Raw Data'!Q:Q,MATCH(Tunisia_ESPRIT!$DY260,'Raw Data'!$G:$G,0))</f>
        <v>ING</v>
      </c>
      <c r="EC260" s="57">
        <f>INDEX('Raw Data'!T:T,MATCH(Tunisia_ESPRIT!$DY260,'Raw Data'!$G:$G,0))/10^3</f>
        <v>30.5</v>
      </c>
      <c r="ED260" s="57">
        <f t="shared" ref="ED260:ED323" si="20">IFERROR(AA260/(EC260),"")</f>
        <v>0</v>
      </c>
      <c r="EE260" s="57" t="str">
        <f>IFERROR(EC260/(AA260*Analysis!$F$286),"")</f>
        <v/>
      </c>
      <c r="EF260" s="59" t="str">
        <f t="shared" ref="EF260:EF323" si="21">IFERROR(IF(AND(CM260=CL260,CM260&lt;&gt;0,CL260&lt;&gt;0),1,CM260/CL260),"")</f>
        <v/>
      </c>
      <c r="EG260" s="59" t="str">
        <f t="shared" si="18"/>
        <v/>
      </c>
      <c r="EH260" s="2" t="s">
        <v>258</v>
      </c>
      <c r="EK260"/>
    </row>
    <row r="261" spans="1:141" hidden="1" x14ac:dyDescent="0.3">
      <c r="A261" s="3">
        <v>44354.289687500001</v>
      </c>
      <c r="B261" s="3">
        <v>44354.290486111109</v>
      </c>
      <c r="C261" s="2" t="s">
        <v>94</v>
      </c>
      <c r="D261" s="2" t="s">
        <v>7812</v>
      </c>
      <c r="E261" s="2">
        <v>6</v>
      </c>
      <c r="F261" s="2">
        <v>68</v>
      </c>
      <c r="G261" s="2" t="b">
        <v>0</v>
      </c>
      <c r="H261" s="3">
        <v>44446.290509259263</v>
      </c>
      <c r="I261" s="2" t="s">
        <v>7813</v>
      </c>
      <c r="J261" s="2" t="s">
        <v>4297</v>
      </c>
      <c r="K261" s="2" t="s">
        <v>4296</v>
      </c>
      <c r="L261" s="2" t="s">
        <v>7814</v>
      </c>
      <c r="P261" s="2" t="s">
        <v>239</v>
      </c>
      <c r="Q261" s="2" t="s">
        <v>240</v>
      </c>
      <c r="R261" s="2" t="s">
        <v>286</v>
      </c>
      <c r="DW261" s="2" t="s">
        <v>7814</v>
      </c>
      <c r="DY261" s="2" t="str">
        <f t="shared" si="19"/>
        <v>Djade Reine_EHU</v>
      </c>
      <c r="DZ261" s="2" t="str">
        <f>INDEX('Raw Data'!B:B,MATCH(Tunisia_ESPRIT!$DY261,'Raw Data'!$G:$G,0))</f>
        <v>ESB</v>
      </c>
      <c r="EA261" s="2" t="str">
        <f>INDEX('Raw Data'!H:H,MATCH(Tunisia_ESPRIT!$DY261,'Raw Data'!$G:$G,0))</f>
        <v>Female</v>
      </c>
      <c r="EB261" s="2" t="str">
        <f>INDEX('Raw Data'!Q:Q,MATCH(Tunisia_ESPRIT!$DY261,'Raw Data'!$G:$G,0))</f>
        <v>Master</v>
      </c>
      <c r="EC261" s="57">
        <f>INDEX('Raw Data'!T:T,MATCH(Tunisia_ESPRIT!$DY261,'Raw Data'!$G:$G,0))/10^3</f>
        <v>13.91</v>
      </c>
      <c r="ED261" s="57">
        <f t="shared" si="20"/>
        <v>0</v>
      </c>
      <c r="EE261" s="58" t="str">
        <f>IFERROR(EC261/(AA261*0.2),"")</f>
        <v/>
      </c>
      <c r="EF261" s="59" t="str">
        <f t="shared" si="21"/>
        <v/>
      </c>
      <c r="EG261" s="59" t="str">
        <f t="shared" si="18"/>
        <v/>
      </c>
      <c r="EH261" s="2" t="s">
        <v>258</v>
      </c>
      <c r="EK261"/>
    </row>
    <row r="262" spans="1:141" hidden="1" x14ac:dyDescent="0.3">
      <c r="A262" s="3">
        <v>44354.34070601852</v>
      </c>
      <c r="B262" s="3">
        <v>44354.353182870371</v>
      </c>
      <c r="C262" s="2" t="s">
        <v>94</v>
      </c>
      <c r="D262" s="2" t="s">
        <v>7815</v>
      </c>
      <c r="E262" s="2">
        <v>33</v>
      </c>
      <c r="F262" s="2">
        <v>1077</v>
      </c>
      <c r="G262" s="2" t="b">
        <v>0</v>
      </c>
      <c r="H262" s="3">
        <v>44446.353206018517</v>
      </c>
      <c r="I262" s="2" t="s">
        <v>7816</v>
      </c>
      <c r="J262" s="2" t="s">
        <v>3741</v>
      </c>
      <c r="K262" s="2" t="s">
        <v>3740</v>
      </c>
      <c r="L262" s="2" t="s">
        <v>4964</v>
      </c>
      <c r="P262" s="2" t="s">
        <v>239</v>
      </c>
      <c r="Q262" s="2" t="s">
        <v>240</v>
      </c>
      <c r="R262" s="2" t="s">
        <v>286</v>
      </c>
      <c r="T262" s="2" t="s">
        <v>7817</v>
      </c>
      <c r="U262" s="2" t="s">
        <v>7818</v>
      </c>
      <c r="V262" s="135">
        <v>18537</v>
      </c>
      <c r="W262" s="2" t="s">
        <v>243</v>
      </c>
      <c r="X262" s="2" t="s">
        <v>1509</v>
      </c>
      <c r="Y262" s="2" t="s">
        <v>521</v>
      </c>
      <c r="Z262" s="2" t="s">
        <v>245</v>
      </c>
      <c r="AB262" s="2" t="s">
        <v>267</v>
      </c>
      <c r="AC262" s="2" t="s">
        <v>283</v>
      </c>
      <c r="AD262" s="2" t="s">
        <v>345</v>
      </c>
      <c r="AE262" s="2">
        <v>2021</v>
      </c>
      <c r="AF262" s="2" t="s">
        <v>316</v>
      </c>
      <c r="AH262" s="2">
        <v>2</v>
      </c>
      <c r="DW262" s="2" t="s">
        <v>4964</v>
      </c>
      <c r="DY262" s="2" t="str">
        <f t="shared" si="19"/>
        <v>BRAIKI_Ahmed Radhi</v>
      </c>
      <c r="DZ262" s="2" t="str">
        <f>INDEX('Raw Data'!B:B,MATCH(Tunisia_ESPRIT!$DY262,'Raw Data'!$G:$G,0))</f>
        <v>ESPRIT Engineering</v>
      </c>
      <c r="EA262" s="2" t="str">
        <f>INDEX('Raw Data'!H:H,MATCH(Tunisia_ESPRIT!$DY262,'Raw Data'!$G:$G,0))</f>
        <v>Male</v>
      </c>
      <c r="EB262" s="2" t="str">
        <f>INDEX('Raw Data'!Q:Q,MATCH(Tunisia_ESPRIT!$DY262,'Raw Data'!$G:$G,0))</f>
        <v>ING</v>
      </c>
      <c r="EC262" s="57">
        <f>INDEX('Raw Data'!T:T,MATCH(Tunisia_ESPRIT!$DY262,'Raw Data'!$G:$G,0))/10^3</f>
        <v>30.5</v>
      </c>
      <c r="ED262" s="57">
        <f t="shared" si="20"/>
        <v>0</v>
      </c>
      <c r="EE262" s="57" t="str">
        <f>IFERROR(EC262/(AA262*Analysis!$F$286),"")</f>
        <v/>
      </c>
      <c r="EF262" s="59" t="str">
        <f t="shared" si="21"/>
        <v/>
      </c>
      <c r="EG262" s="59" t="str">
        <f t="shared" si="18"/>
        <v/>
      </c>
      <c r="EH262" s="2" t="s">
        <v>258</v>
      </c>
      <c r="EJ262" s="2" t="str">
        <f>INDEX('Raw Data'!D:D,MATCH(Tunisia_ESPRIT!$DY262,'Raw Data'!$G:$G,0))</f>
        <v>173JMT0038</v>
      </c>
      <c r="EK262"/>
    </row>
    <row r="263" spans="1:141" hidden="1" x14ac:dyDescent="0.3">
      <c r="A263" s="3">
        <v>44354.447476851848</v>
      </c>
      <c r="B263" s="3">
        <v>44354.447847222225</v>
      </c>
      <c r="C263" s="2" t="s">
        <v>94</v>
      </c>
      <c r="D263" s="2" t="s">
        <v>7819</v>
      </c>
      <c r="E263" s="2">
        <v>6</v>
      </c>
      <c r="F263" s="2">
        <v>32</v>
      </c>
      <c r="G263" s="2" t="b">
        <v>0</v>
      </c>
      <c r="H263" s="3">
        <v>44446.447870370372</v>
      </c>
      <c r="I263" s="2" t="s">
        <v>7820</v>
      </c>
      <c r="J263" s="2" t="s">
        <v>3230</v>
      </c>
      <c r="K263" s="2" t="s">
        <v>3554</v>
      </c>
      <c r="L263" s="2" t="s">
        <v>4790</v>
      </c>
      <c r="P263" s="2" t="s">
        <v>239</v>
      </c>
      <c r="Q263" s="2" t="s">
        <v>240</v>
      </c>
      <c r="R263" s="2" t="s">
        <v>286</v>
      </c>
      <c r="DW263" s="2" t="s">
        <v>4790</v>
      </c>
      <c r="DY263" s="2" t="str">
        <f t="shared" si="19"/>
        <v>EL HAMMI_Mohamed</v>
      </c>
      <c r="DZ263" s="2" t="str">
        <f>INDEX('Raw Data'!B:B,MATCH(Tunisia_ESPRIT!$DY263,'Raw Data'!$G:$G,0))</f>
        <v>ESPRIT Engineering</v>
      </c>
      <c r="EA263" s="2" t="str">
        <f>INDEX('Raw Data'!H:H,MATCH(Tunisia_ESPRIT!$DY263,'Raw Data'!$G:$G,0))</f>
        <v>Male</v>
      </c>
      <c r="EB263" s="2" t="str">
        <f>INDEX('Raw Data'!Q:Q,MATCH(Tunisia_ESPRIT!$DY263,'Raw Data'!$G:$G,0))</f>
        <v>ING</v>
      </c>
      <c r="EC263" s="57">
        <f>INDEX('Raw Data'!T:T,MATCH(Tunisia_ESPRIT!$DY263,'Raw Data'!$G:$G,0))/10^3</f>
        <v>30.5</v>
      </c>
      <c r="ED263" s="57">
        <f t="shared" si="20"/>
        <v>0</v>
      </c>
      <c r="EE263" s="57" t="str">
        <f>IFERROR(EC263/(AA263*Analysis!$F$286),"")</f>
        <v/>
      </c>
      <c r="EF263" s="59" t="str">
        <f t="shared" si="21"/>
        <v/>
      </c>
      <c r="EG263" s="59" t="str">
        <f t="shared" si="18"/>
        <v/>
      </c>
      <c r="EH263" s="2" t="s">
        <v>258</v>
      </c>
      <c r="EJ263" s="2" t="str">
        <f>INDEX('Raw Data'!D:D,MATCH(Tunisia_ESPRIT!$DY263,'Raw Data'!$G:$G,0))</f>
        <v>151JMT1598</v>
      </c>
      <c r="EK263"/>
    </row>
    <row r="264" spans="1:141" x14ac:dyDescent="0.3">
      <c r="A264" s="3">
        <v>44446.579571759263</v>
      </c>
      <c r="B264" s="3">
        <v>44446.609525462962</v>
      </c>
      <c r="C264" s="2" t="s">
        <v>94</v>
      </c>
      <c r="D264" s="2" t="s">
        <v>7821</v>
      </c>
      <c r="E264" s="2">
        <v>100</v>
      </c>
      <c r="F264" s="2">
        <v>2587</v>
      </c>
      <c r="G264" s="2" t="b">
        <v>1</v>
      </c>
      <c r="H264" s="3">
        <v>44446.609548611108</v>
      </c>
      <c r="I264" s="2" t="s">
        <v>7822</v>
      </c>
      <c r="J264" s="2" t="s">
        <v>3404</v>
      </c>
      <c r="K264" s="2" t="s">
        <v>652</v>
      </c>
      <c r="L264" s="2" t="s">
        <v>5097</v>
      </c>
      <c r="N264" s="2">
        <v>34.473907470703097</v>
      </c>
      <c r="O264" s="2">
        <v>9.4613037109375</v>
      </c>
      <c r="P264" s="2" t="s">
        <v>239</v>
      </c>
      <c r="Q264" s="2" t="s">
        <v>240</v>
      </c>
      <c r="R264" s="2" t="s">
        <v>286</v>
      </c>
      <c r="T264" s="2" t="s">
        <v>7823</v>
      </c>
      <c r="U264" s="2" t="s">
        <v>7824</v>
      </c>
      <c r="V264" s="135">
        <v>18537</v>
      </c>
      <c r="W264" s="2" t="s">
        <v>243</v>
      </c>
      <c r="X264" s="2" t="s">
        <v>754</v>
      </c>
      <c r="Y264" s="2" t="s">
        <v>244</v>
      </c>
      <c r="Z264" s="2" t="s">
        <v>245</v>
      </c>
      <c r="AA264" s="2">
        <v>19</v>
      </c>
      <c r="AB264" s="2" t="s">
        <v>267</v>
      </c>
      <c r="AC264" s="2" t="s">
        <v>283</v>
      </c>
      <c r="AD264" s="2" t="s">
        <v>276</v>
      </c>
      <c r="AE264" s="2">
        <v>2021</v>
      </c>
      <c r="AF264" s="2" t="s">
        <v>1433</v>
      </c>
      <c r="AH264" s="2">
        <v>0</v>
      </c>
      <c r="AX264" s="2">
        <v>1</v>
      </c>
      <c r="BD264" s="2">
        <v>3</v>
      </c>
      <c r="BF264" s="2">
        <v>2</v>
      </c>
      <c r="BM264" s="2">
        <v>1</v>
      </c>
      <c r="BS264" s="2">
        <v>1</v>
      </c>
      <c r="BU264" s="2">
        <v>7</v>
      </c>
      <c r="BY264" s="2" t="s">
        <v>293</v>
      </c>
      <c r="CA264" s="2">
        <v>2</v>
      </c>
      <c r="CB264" s="2" t="s">
        <v>254</v>
      </c>
      <c r="CC264" s="2">
        <v>5</v>
      </c>
      <c r="CD264" s="2" t="s">
        <v>253</v>
      </c>
      <c r="CE264" s="2">
        <v>2</v>
      </c>
      <c r="CF264" s="2" t="s">
        <v>1499</v>
      </c>
      <c r="CG264" s="2" t="s">
        <v>1498</v>
      </c>
      <c r="CH264" s="2" t="s">
        <v>7825</v>
      </c>
      <c r="CI264" s="2" t="s">
        <v>7826</v>
      </c>
      <c r="CJ264" s="2" t="s">
        <v>524</v>
      </c>
      <c r="CK264" s="2" t="s">
        <v>7827</v>
      </c>
      <c r="CL264" s="2">
        <v>2</v>
      </c>
      <c r="CM264" s="2">
        <v>0</v>
      </c>
      <c r="CN264" s="2" t="s">
        <v>256</v>
      </c>
      <c r="CO264" s="2" t="s">
        <v>261</v>
      </c>
      <c r="CW264" s="2" t="s">
        <v>684</v>
      </c>
      <c r="DG264" s="2" t="s">
        <v>261</v>
      </c>
      <c r="DI264" s="2" t="s">
        <v>1015</v>
      </c>
      <c r="DW264" s="2" t="s">
        <v>5097</v>
      </c>
      <c r="DY264" s="2" t="str">
        <f t="shared" si="19"/>
        <v>ISSAOUI_Wael</v>
      </c>
      <c r="DZ264" s="2" t="str">
        <f>INDEX('Raw Data'!B:B,MATCH(Tunisia_ESPRIT!$DY264,'Raw Data'!$G:$G,0))</f>
        <v>ESPRIT Engineering</v>
      </c>
      <c r="EA264" s="2" t="str">
        <f>INDEX('Raw Data'!H:H,MATCH(Tunisia_ESPRIT!$DY264,'Raw Data'!$G:$G,0))</f>
        <v>Male</v>
      </c>
      <c r="EB264" s="2" t="str">
        <f>INDEX('Raw Data'!Q:Q,MATCH(Tunisia_ESPRIT!$DY264,'Raw Data'!$G:$G,0))</f>
        <v>ING</v>
      </c>
      <c r="EC264" s="57">
        <f>INDEX('Raw Data'!T:T,MATCH(Tunisia_ESPRIT!$DY264,'Raw Data'!$G:$G,0))/10^3</f>
        <v>30.5</v>
      </c>
      <c r="ED264" s="57">
        <f t="shared" si="20"/>
        <v>0.62295081967213117</v>
      </c>
      <c r="EE264" s="58">
        <f>IFERROR(EC264/(AA264*0.2),"")</f>
        <v>8.0263157894736832</v>
      </c>
      <c r="EF264" s="59">
        <f t="shared" si="21"/>
        <v>0</v>
      </c>
      <c r="EG264" s="59">
        <f t="shared" si="18"/>
        <v>0</v>
      </c>
      <c r="EH264" s="2" t="s">
        <v>258</v>
      </c>
      <c r="EK264"/>
    </row>
    <row r="265" spans="1:141" x14ac:dyDescent="0.3">
      <c r="A265" s="3">
        <v>44446.746932870374</v>
      </c>
      <c r="B265" s="3">
        <v>44446.758217592593</v>
      </c>
      <c r="C265" s="2" t="s">
        <v>94</v>
      </c>
      <c r="D265" s="2" t="s">
        <v>7828</v>
      </c>
      <c r="E265" s="2">
        <v>100</v>
      </c>
      <c r="F265" s="2">
        <v>974</v>
      </c>
      <c r="G265" s="2" t="b">
        <v>1</v>
      </c>
      <c r="H265" s="3">
        <v>44446.758240740739</v>
      </c>
      <c r="I265" s="2" t="s">
        <v>7829</v>
      </c>
      <c r="J265" s="2" t="s">
        <v>3240</v>
      </c>
      <c r="K265" s="2" t="s">
        <v>4178</v>
      </c>
      <c r="L265" s="2" t="s">
        <v>5526</v>
      </c>
      <c r="N265" s="2">
        <v>35.671707153320298</v>
      </c>
      <c r="O265" s="2">
        <v>10.0917053222656</v>
      </c>
      <c r="P265" s="2" t="s">
        <v>239</v>
      </c>
      <c r="Q265" s="2" t="s">
        <v>240</v>
      </c>
      <c r="R265" s="2" t="s">
        <v>286</v>
      </c>
      <c r="T265" s="2" t="s">
        <v>7041</v>
      </c>
      <c r="U265" s="2" t="s">
        <v>7312</v>
      </c>
      <c r="V265" s="2" t="s">
        <v>288</v>
      </c>
      <c r="W265" s="2" t="s">
        <v>243</v>
      </c>
      <c r="X265" s="2" t="s">
        <v>642</v>
      </c>
      <c r="Y265" s="2" t="s">
        <v>275</v>
      </c>
      <c r="Z265" s="2" t="s">
        <v>245</v>
      </c>
      <c r="AA265" s="2">
        <v>26</v>
      </c>
      <c r="AB265" s="2" t="s">
        <v>267</v>
      </c>
      <c r="AC265" s="2" t="s">
        <v>283</v>
      </c>
      <c r="AD265" s="2" t="s">
        <v>246</v>
      </c>
      <c r="AE265" s="2">
        <v>2021</v>
      </c>
      <c r="AF265" s="2" t="s">
        <v>269</v>
      </c>
      <c r="AH265" s="2" t="s">
        <v>284</v>
      </c>
      <c r="AI265" s="2">
        <v>1</v>
      </c>
      <c r="AK265" s="2">
        <v>2</v>
      </c>
      <c r="AO265" s="2">
        <v>3</v>
      </c>
      <c r="AV265" s="2">
        <v>3</v>
      </c>
      <c r="AZ265" s="2">
        <v>2</v>
      </c>
      <c r="BB265" s="2">
        <v>1</v>
      </c>
      <c r="BK265" s="2">
        <v>6</v>
      </c>
      <c r="BO265" s="2">
        <v>5</v>
      </c>
      <c r="BQ265" s="2">
        <v>5</v>
      </c>
      <c r="BY265" s="2" t="s">
        <v>270</v>
      </c>
      <c r="CA265" s="2">
        <v>5</v>
      </c>
      <c r="CB265" s="2" t="s">
        <v>248</v>
      </c>
      <c r="CC265" s="2">
        <v>8</v>
      </c>
      <c r="CD265" s="2" t="s">
        <v>249</v>
      </c>
      <c r="CE265" s="2">
        <v>5</v>
      </c>
      <c r="CF265" s="2" t="s">
        <v>7197</v>
      </c>
      <c r="CI265" s="2" t="s">
        <v>7830</v>
      </c>
      <c r="CJ265" s="2" t="s">
        <v>523</v>
      </c>
      <c r="CK265" s="2" t="s">
        <v>574</v>
      </c>
      <c r="CL265" s="2">
        <v>3</v>
      </c>
      <c r="CM265" s="2">
        <v>3</v>
      </c>
      <c r="CN265" s="2" t="s">
        <v>260</v>
      </c>
      <c r="CO265" s="2" t="s">
        <v>278</v>
      </c>
      <c r="CP265" s="2" t="s">
        <v>681</v>
      </c>
      <c r="CT265" s="2" t="s">
        <v>6283</v>
      </c>
      <c r="CU265" s="2" t="s">
        <v>682</v>
      </c>
      <c r="CW265" s="2" t="s">
        <v>684</v>
      </c>
      <c r="CY265" s="2" t="s">
        <v>685</v>
      </c>
      <c r="CZ265" s="2" t="s">
        <v>6217</v>
      </c>
      <c r="DB265" s="2" t="s">
        <v>6209</v>
      </c>
      <c r="DD265" s="2" t="s">
        <v>6229</v>
      </c>
      <c r="DE265" s="2" t="s">
        <v>277</v>
      </c>
      <c r="DF265" s="2" t="s">
        <v>7831</v>
      </c>
      <c r="DG265" s="2" t="s">
        <v>261</v>
      </c>
      <c r="DJ265" s="2" t="s">
        <v>298</v>
      </c>
      <c r="DK265" s="2" t="s">
        <v>508</v>
      </c>
      <c r="DL265" s="2" t="s">
        <v>348</v>
      </c>
      <c r="DN265" s="2" t="s">
        <v>262</v>
      </c>
      <c r="DO265" s="2" t="s">
        <v>527</v>
      </c>
      <c r="DW265" s="2" t="s">
        <v>5526</v>
      </c>
      <c r="DY265" s="2" t="str">
        <f t="shared" si="19"/>
        <v>LADJIMI_Ghazi</v>
      </c>
      <c r="DZ265" s="2" t="str">
        <f>INDEX('Raw Data'!B:B,MATCH(Tunisia_ESPRIT!$DY265,'Raw Data'!$G:$G,0))</f>
        <v>ESPRIT Engineering</v>
      </c>
      <c r="EA265" s="2" t="str">
        <f>INDEX('Raw Data'!H:H,MATCH(Tunisia_ESPRIT!$DY265,'Raw Data'!$G:$G,0))</f>
        <v>Male</v>
      </c>
      <c r="EB265" s="2" t="str">
        <f>INDEX('Raw Data'!Q:Q,MATCH(Tunisia_ESPRIT!$DY265,'Raw Data'!$G:$G,0))</f>
        <v>ING</v>
      </c>
      <c r="EC265" s="57">
        <f>INDEX('Raw Data'!T:T,MATCH(Tunisia_ESPRIT!$DY265,'Raw Data'!$G:$G,0))/10^3</f>
        <v>30.5</v>
      </c>
      <c r="ED265" s="57">
        <f t="shared" si="20"/>
        <v>0.85245901639344257</v>
      </c>
      <c r="EE265" s="58">
        <f>IFERROR(EC265/(AA265*0.2),"")</f>
        <v>5.865384615384615</v>
      </c>
      <c r="EF265" s="59">
        <f t="shared" si="21"/>
        <v>1</v>
      </c>
      <c r="EG265" s="59" t="str">
        <f t="shared" si="18"/>
        <v>75-100%</v>
      </c>
      <c r="EH265" s="2" t="s">
        <v>258</v>
      </c>
      <c r="EK265"/>
    </row>
    <row r="266" spans="1:141" hidden="1" x14ac:dyDescent="0.3">
      <c r="A266" s="3">
        <v>44355.220567129632</v>
      </c>
      <c r="B266" s="3">
        <v>44355.220659722225</v>
      </c>
      <c r="C266" s="2" t="s">
        <v>94</v>
      </c>
      <c r="D266" s="2" t="s">
        <v>7832</v>
      </c>
      <c r="E266" s="2">
        <v>3</v>
      </c>
      <c r="F266" s="2">
        <v>8</v>
      </c>
      <c r="G266" s="2" t="b">
        <v>0</v>
      </c>
      <c r="H266" s="3">
        <v>44447.220682870371</v>
      </c>
      <c r="I266" s="2" t="s">
        <v>7833</v>
      </c>
      <c r="J266" s="2" t="s">
        <v>3566</v>
      </c>
      <c r="K266" s="2" t="s">
        <v>603</v>
      </c>
      <c r="L266" s="2" t="s">
        <v>5663</v>
      </c>
      <c r="P266" s="2" t="s">
        <v>239</v>
      </c>
      <c r="Q266" s="2" t="s">
        <v>240</v>
      </c>
      <c r="DW266" s="2" t="s">
        <v>5663</v>
      </c>
      <c r="DY266" s="2" t="str">
        <f t="shared" si="19"/>
        <v>MAALAOUI_Wiem</v>
      </c>
      <c r="DZ266" s="2" t="str">
        <f>INDEX('Raw Data'!B:B,MATCH(Tunisia_ESPRIT!$DY266,'Raw Data'!$G:$G,0))</f>
        <v>ESPRIT Engineering</v>
      </c>
      <c r="EA266" s="2" t="str">
        <f>INDEX('Raw Data'!H:H,MATCH(Tunisia_ESPRIT!$DY266,'Raw Data'!$G:$G,0))</f>
        <v>Female</v>
      </c>
      <c r="EB266" s="2" t="str">
        <f>INDEX('Raw Data'!Q:Q,MATCH(Tunisia_ESPRIT!$DY266,'Raw Data'!$G:$G,0))</f>
        <v>ING</v>
      </c>
      <c r="EC266" s="57">
        <f>INDEX('Raw Data'!T:T,MATCH(Tunisia_ESPRIT!$DY266,'Raw Data'!$G:$G,0))/10^3</f>
        <v>30.5</v>
      </c>
      <c r="ED266" s="57">
        <f t="shared" si="20"/>
        <v>0</v>
      </c>
      <c r="EE266" s="58" t="str">
        <f>IFERROR(EC266/(AA266*0.2),"")</f>
        <v/>
      </c>
      <c r="EF266" s="59" t="str">
        <f t="shared" si="21"/>
        <v/>
      </c>
      <c r="EG266" s="59" t="str">
        <f t="shared" si="18"/>
        <v/>
      </c>
      <c r="EH266" s="2" t="s">
        <v>258</v>
      </c>
      <c r="EK266"/>
    </row>
    <row r="267" spans="1:141" hidden="1" x14ac:dyDescent="0.3">
      <c r="A267" s="3">
        <v>44354.385497685187</v>
      </c>
      <c r="B267" s="3">
        <v>44355.314571759256</v>
      </c>
      <c r="C267" s="2" t="s">
        <v>94</v>
      </c>
      <c r="D267" s="2" t="s">
        <v>7834</v>
      </c>
      <c r="E267" s="2">
        <v>45</v>
      </c>
      <c r="F267" s="2">
        <v>80271</v>
      </c>
      <c r="G267" s="2" t="b">
        <v>0</v>
      </c>
      <c r="H267" s="3">
        <v>44447.31459490741</v>
      </c>
      <c r="I267" s="2" t="s">
        <v>7835</v>
      </c>
      <c r="J267" s="2" t="s">
        <v>3900</v>
      </c>
      <c r="K267" s="2" t="s">
        <v>3901</v>
      </c>
      <c r="L267" s="2" t="s">
        <v>5170</v>
      </c>
      <c r="P267" s="2" t="s">
        <v>239</v>
      </c>
      <c r="Q267" s="2" t="s">
        <v>240</v>
      </c>
      <c r="R267" s="2" t="s">
        <v>286</v>
      </c>
      <c r="T267" s="2" t="s">
        <v>7836</v>
      </c>
      <c r="U267" s="2" t="s">
        <v>7837</v>
      </c>
      <c r="V267" s="2" t="s">
        <v>242</v>
      </c>
      <c r="W267" s="2" t="s">
        <v>265</v>
      </c>
      <c r="X267" s="2" t="s">
        <v>1509</v>
      </c>
      <c r="Y267" s="2" t="s">
        <v>275</v>
      </c>
      <c r="Z267" s="2" t="s">
        <v>245</v>
      </c>
      <c r="AA267" s="2">
        <v>23</v>
      </c>
      <c r="AB267" s="2" t="s">
        <v>267</v>
      </c>
      <c r="AC267" s="2" t="s">
        <v>283</v>
      </c>
      <c r="AD267" s="2" t="s">
        <v>321</v>
      </c>
      <c r="AE267" s="2">
        <v>2020</v>
      </c>
      <c r="AF267" s="2" t="s">
        <v>366</v>
      </c>
      <c r="AH267" s="2">
        <v>0</v>
      </c>
      <c r="AU267" s="2">
        <v>1</v>
      </c>
      <c r="AV267" s="2">
        <v>2</v>
      </c>
      <c r="BG267" s="2">
        <v>3</v>
      </c>
      <c r="DW267" s="2" t="s">
        <v>5170</v>
      </c>
      <c r="DY267" s="2" t="str">
        <f t="shared" si="19"/>
        <v>BENHADJ_Khouloud</v>
      </c>
      <c r="DZ267" s="2" t="str">
        <f>INDEX('Raw Data'!B:B,MATCH(Tunisia_ESPRIT!$DY267,'Raw Data'!$G:$G,0))</f>
        <v>ESPRIT Engineering</v>
      </c>
      <c r="EA267" s="2" t="str">
        <f>INDEX('Raw Data'!H:H,MATCH(Tunisia_ESPRIT!$DY267,'Raw Data'!$G:$G,0))</f>
        <v>Female</v>
      </c>
      <c r="EB267" s="2" t="str">
        <f>INDEX('Raw Data'!Q:Q,MATCH(Tunisia_ESPRIT!$DY267,'Raw Data'!$G:$G,0))</f>
        <v>ING</v>
      </c>
      <c r="EC267" s="57">
        <f>INDEX('Raw Data'!T:T,MATCH(Tunisia_ESPRIT!$DY267,'Raw Data'!$G:$G,0))/10^3</f>
        <v>30.5</v>
      </c>
      <c r="ED267" s="57">
        <f t="shared" si="20"/>
        <v>0.75409836065573765</v>
      </c>
      <c r="EE267" s="57">
        <f>IFERROR(EC267/(AA267*Analysis!$F$286),"")</f>
        <v>1.326086956521739</v>
      </c>
      <c r="EF267" s="59" t="str">
        <f t="shared" si="21"/>
        <v/>
      </c>
      <c r="EG267" s="59" t="str">
        <f t="shared" si="18"/>
        <v/>
      </c>
      <c r="EH267" s="2" t="s">
        <v>258</v>
      </c>
      <c r="EK267"/>
    </row>
    <row r="268" spans="1:141" x14ac:dyDescent="0.3">
      <c r="A268" s="3">
        <v>44448.125497685185</v>
      </c>
      <c r="B268" s="3">
        <v>44448.133923611109</v>
      </c>
      <c r="C268" s="2" t="s">
        <v>94</v>
      </c>
      <c r="D268" s="2" t="s">
        <v>7773</v>
      </c>
      <c r="E268" s="2">
        <v>100</v>
      </c>
      <c r="F268" s="2">
        <v>727</v>
      </c>
      <c r="G268" s="2" t="b">
        <v>1</v>
      </c>
      <c r="H268" s="3">
        <v>44448.133946759262</v>
      </c>
      <c r="I268" s="2" t="s">
        <v>7838</v>
      </c>
      <c r="J268" s="2" t="s">
        <v>3210</v>
      </c>
      <c r="K268" s="2" t="s">
        <v>3778</v>
      </c>
      <c r="L268" s="2" t="s">
        <v>5066</v>
      </c>
      <c r="N268" s="2">
        <v>47.5635986328125</v>
      </c>
      <c r="O268" s="2">
        <v>19.0946960449218</v>
      </c>
      <c r="P268" s="2" t="s">
        <v>239</v>
      </c>
      <c r="Q268" s="2" t="s">
        <v>250</v>
      </c>
      <c r="R268" s="2" t="s">
        <v>286</v>
      </c>
      <c r="T268" s="2" t="s">
        <v>7839</v>
      </c>
      <c r="U268" s="2" t="s">
        <v>7840</v>
      </c>
      <c r="V268" s="134">
        <v>44470</v>
      </c>
      <c r="W268" s="2" t="s">
        <v>265</v>
      </c>
      <c r="X268" s="2" t="s">
        <v>1509</v>
      </c>
      <c r="Y268" s="2" t="s">
        <v>594</v>
      </c>
      <c r="Z268" s="2" t="s">
        <v>245</v>
      </c>
      <c r="AA268" s="2">
        <v>60</v>
      </c>
      <c r="AB268" s="2" t="s">
        <v>7841</v>
      </c>
      <c r="AC268" s="2" t="s">
        <v>7841</v>
      </c>
      <c r="AD268" s="2" t="s">
        <v>268</v>
      </c>
      <c r="AE268" s="2">
        <v>2021</v>
      </c>
      <c r="AF268" s="2" t="s">
        <v>366</v>
      </c>
      <c r="AH268" s="2">
        <v>1</v>
      </c>
      <c r="AU268" s="2">
        <v>1</v>
      </c>
      <c r="AX268" s="2">
        <v>2</v>
      </c>
      <c r="BE268" s="2">
        <v>3</v>
      </c>
      <c r="BJ268" s="2">
        <v>6</v>
      </c>
      <c r="BM268" s="2">
        <v>5</v>
      </c>
      <c r="BT268" s="2">
        <v>5</v>
      </c>
      <c r="BY268" s="2" t="s">
        <v>247</v>
      </c>
      <c r="CA268" s="2">
        <v>6</v>
      </c>
      <c r="CB268" s="2" t="s">
        <v>252</v>
      </c>
      <c r="CC268" s="2">
        <v>10</v>
      </c>
      <c r="CD268" s="2" t="s">
        <v>279</v>
      </c>
      <c r="CE268" s="2">
        <v>6</v>
      </c>
      <c r="CF268" s="2" t="s">
        <v>7842</v>
      </c>
      <c r="CG268" s="2" t="s">
        <v>7843</v>
      </c>
      <c r="CH268" s="2" t="s">
        <v>7844</v>
      </c>
      <c r="CI268" s="2" t="s">
        <v>7091</v>
      </c>
      <c r="CJ268" s="2" t="s">
        <v>7845</v>
      </c>
      <c r="CK268" s="2" t="s">
        <v>7846</v>
      </c>
      <c r="CL268" s="2">
        <v>2</v>
      </c>
      <c r="CM268" s="2">
        <v>2</v>
      </c>
      <c r="CN268" s="2" t="s">
        <v>256</v>
      </c>
      <c r="CO268" s="2" t="s">
        <v>261</v>
      </c>
      <c r="CW268" s="2" t="s">
        <v>684</v>
      </c>
      <c r="DG268" s="2" t="s">
        <v>257</v>
      </c>
      <c r="DW268" s="2" t="s">
        <v>5066</v>
      </c>
      <c r="DY268" s="2" t="str">
        <f t="shared" si="19"/>
        <v>ABDENNADHER_Achraf</v>
      </c>
      <c r="DZ268" s="2" t="str">
        <f>INDEX('Raw Data'!B:B,MATCH(Tunisia_ESPRIT!$DY268,'Raw Data'!$G:$G,0))</f>
        <v>ESPRIT Engineering</v>
      </c>
      <c r="EA268" s="2" t="str">
        <f>INDEX('Raw Data'!H:H,MATCH(Tunisia_ESPRIT!$DY268,'Raw Data'!$G:$G,0))</f>
        <v>Male</v>
      </c>
      <c r="EB268" s="2" t="str">
        <f>INDEX('Raw Data'!Q:Q,MATCH(Tunisia_ESPRIT!$DY268,'Raw Data'!$G:$G,0))</f>
        <v>ING</v>
      </c>
      <c r="EC268" s="57">
        <f>INDEX('Raw Data'!T:T,MATCH(Tunisia_ESPRIT!$DY268,'Raw Data'!$G:$G,0))/10^3</f>
        <v>30.5</v>
      </c>
      <c r="ED268" s="57">
        <f t="shared" si="20"/>
        <v>1.9672131147540983</v>
      </c>
      <c r="EE268" s="58">
        <f>IFERROR(EC268/(AA268*0.2),"")</f>
        <v>2.5416666666666665</v>
      </c>
      <c r="EF268" s="59">
        <f t="shared" si="21"/>
        <v>1</v>
      </c>
      <c r="EG268" s="59" t="str">
        <f t="shared" si="18"/>
        <v>75-100%</v>
      </c>
      <c r="EH268" s="2" t="s">
        <v>258</v>
      </c>
      <c r="EK268"/>
    </row>
    <row r="269" spans="1:141" hidden="1" x14ac:dyDescent="0.3">
      <c r="A269" s="3">
        <v>44356.583425925928</v>
      </c>
      <c r="B269" s="3">
        <v>44356.586828703701</v>
      </c>
      <c r="C269" s="2" t="s">
        <v>94</v>
      </c>
      <c r="D269" s="2" t="s">
        <v>7847</v>
      </c>
      <c r="E269" s="2">
        <v>39</v>
      </c>
      <c r="F269" s="2">
        <v>293</v>
      </c>
      <c r="G269" s="2" t="b">
        <v>0</v>
      </c>
      <c r="H269" s="3">
        <v>44448.586875000001</v>
      </c>
      <c r="I269" s="2" t="s">
        <v>7848</v>
      </c>
      <c r="J269" s="2" t="s">
        <v>3714</v>
      </c>
      <c r="K269" s="2" t="s">
        <v>1322</v>
      </c>
      <c r="L269" s="2" t="s">
        <v>4952</v>
      </c>
      <c r="P269" s="2" t="s">
        <v>239</v>
      </c>
      <c r="Q269" s="2" t="s">
        <v>250</v>
      </c>
      <c r="R269" s="2" t="s">
        <v>286</v>
      </c>
      <c r="T269" s="2" t="s">
        <v>7849</v>
      </c>
      <c r="U269" s="2" t="s">
        <v>7850</v>
      </c>
      <c r="V269" s="2" t="s">
        <v>242</v>
      </c>
      <c r="W269" s="2" t="s">
        <v>265</v>
      </c>
      <c r="X269" s="2" t="s">
        <v>453</v>
      </c>
      <c r="Y269" s="2" t="s">
        <v>275</v>
      </c>
      <c r="Z269" s="2" t="s">
        <v>245</v>
      </c>
      <c r="AA269" s="2">
        <v>11</v>
      </c>
      <c r="AB269" s="2" t="s">
        <v>267</v>
      </c>
      <c r="AC269" s="2" t="s">
        <v>258</v>
      </c>
      <c r="AD269" s="2" t="s">
        <v>292</v>
      </c>
      <c r="AE269" s="2">
        <v>2020</v>
      </c>
      <c r="AF269" s="2" t="s">
        <v>316</v>
      </c>
      <c r="AH269" s="2">
        <v>3</v>
      </c>
      <c r="DW269" s="2" t="s">
        <v>4952</v>
      </c>
      <c r="DY269" s="2" t="str">
        <f t="shared" si="19"/>
        <v>BEN ZAIED_Haythem</v>
      </c>
      <c r="DZ269" s="2" t="str">
        <f>INDEX('Raw Data'!B:B,MATCH(Tunisia_ESPRIT!$DY269,'Raw Data'!$G:$G,0))</f>
        <v>ESPRIT Engineering</v>
      </c>
      <c r="EA269" s="2" t="str">
        <f>INDEX('Raw Data'!H:H,MATCH(Tunisia_ESPRIT!$DY269,'Raw Data'!$G:$G,0))</f>
        <v>Male</v>
      </c>
      <c r="EB269" s="2" t="str">
        <f>INDEX('Raw Data'!Q:Q,MATCH(Tunisia_ESPRIT!$DY269,'Raw Data'!$G:$G,0))</f>
        <v>ING</v>
      </c>
      <c r="EC269" s="57">
        <f>INDEX('Raw Data'!T:T,MATCH(Tunisia_ESPRIT!$DY269,'Raw Data'!$G:$G,0))/10^3</f>
        <v>30.5</v>
      </c>
      <c r="ED269" s="57">
        <f t="shared" si="20"/>
        <v>0.36065573770491804</v>
      </c>
      <c r="EE269" s="58">
        <f>IFERROR(EC269/(AA269*0.2),"")</f>
        <v>13.863636363636363</v>
      </c>
      <c r="EF269" s="59" t="str">
        <f t="shared" si="21"/>
        <v/>
      </c>
      <c r="EG269" s="59" t="str">
        <f t="shared" si="18"/>
        <v/>
      </c>
      <c r="EH269" s="2" t="s">
        <v>258</v>
      </c>
      <c r="EK269"/>
    </row>
    <row r="270" spans="1:141" hidden="1" x14ac:dyDescent="0.3">
      <c r="A270" s="3">
        <v>44357.646793981483</v>
      </c>
      <c r="B270" s="3">
        <v>44357.647534722222</v>
      </c>
      <c r="C270" s="2" t="s">
        <v>94</v>
      </c>
      <c r="D270" s="2" t="s">
        <v>7851</v>
      </c>
      <c r="E270" s="2">
        <v>6</v>
      </c>
      <c r="F270" s="2">
        <v>63</v>
      </c>
      <c r="G270" s="2" t="b">
        <v>0</v>
      </c>
      <c r="H270" s="3">
        <v>44449.647638888891</v>
      </c>
      <c r="I270" s="2" t="s">
        <v>7852</v>
      </c>
      <c r="J270" s="2" t="s">
        <v>3404</v>
      </c>
      <c r="K270" s="2" t="s">
        <v>652</v>
      </c>
      <c r="L270" s="2" t="s">
        <v>5097</v>
      </c>
      <c r="P270" s="2" t="s">
        <v>239</v>
      </c>
      <c r="Q270" s="2" t="s">
        <v>240</v>
      </c>
      <c r="R270" s="2" t="s">
        <v>286</v>
      </c>
      <c r="DW270" s="2" t="s">
        <v>5097</v>
      </c>
      <c r="DY270" s="2" t="str">
        <f t="shared" si="19"/>
        <v>ISSAOUI_Wael</v>
      </c>
      <c r="DZ270" s="2" t="str">
        <f>INDEX('Raw Data'!B:B,MATCH(Tunisia_ESPRIT!$DY270,'Raw Data'!$G:$G,0))</f>
        <v>ESPRIT Engineering</v>
      </c>
      <c r="EA270" s="2" t="str">
        <f>INDEX('Raw Data'!H:H,MATCH(Tunisia_ESPRIT!$DY270,'Raw Data'!$G:$G,0))</f>
        <v>Male</v>
      </c>
      <c r="EB270" s="2" t="str">
        <f>INDEX('Raw Data'!Q:Q,MATCH(Tunisia_ESPRIT!$DY270,'Raw Data'!$G:$G,0))</f>
        <v>ING</v>
      </c>
      <c r="EC270" s="57">
        <f>INDEX('Raw Data'!T:T,MATCH(Tunisia_ESPRIT!$DY270,'Raw Data'!$G:$G,0))/10^3</f>
        <v>30.5</v>
      </c>
      <c r="ED270" s="57">
        <f t="shared" si="20"/>
        <v>0</v>
      </c>
      <c r="EE270" s="58" t="str">
        <f>IFERROR(EC270/(AA270*0.2),"")</f>
        <v/>
      </c>
      <c r="EF270" s="59" t="str">
        <f t="shared" si="21"/>
        <v/>
      </c>
      <c r="EG270" s="59" t="str">
        <f t="shared" si="18"/>
        <v/>
      </c>
      <c r="EH270" s="2" t="s">
        <v>258</v>
      </c>
      <c r="EK270"/>
    </row>
    <row r="271" spans="1:141" hidden="1" x14ac:dyDescent="0.3">
      <c r="A271" s="3">
        <v>44357.654328703706</v>
      </c>
      <c r="B271" s="3">
        <v>44357.655069444445</v>
      </c>
      <c r="C271" s="2" t="s">
        <v>94</v>
      </c>
      <c r="D271" s="2" t="s">
        <v>7853</v>
      </c>
      <c r="E271" s="2">
        <v>6</v>
      </c>
      <c r="F271" s="2">
        <v>64</v>
      </c>
      <c r="G271" s="2" t="b">
        <v>0</v>
      </c>
      <c r="H271" s="3">
        <v>44449.655127314814</v>
      </c>
      <c r="I271" s="2" t="s">
        <v>7854</v>
      </c>
      <c r="J271" s="2" t="s">
        <v>3360</v>
      </c>
      <c r="K271" s="2" t="s">
        <v>3579</v>
      </c>
      <c r="L271" s="2" t="s">
        <v>4808</v>
      </c>
      <c r="P271" s="2" t="s">
        <v>239</v>
      </c>
      <c r="Q271" s="2" t="s">
        <v>250</v>
      </c>
      <c r="R271" s="2" t="s">
        <v>286</v>
      </c>
      <c r="DW271" s="2" t="s">
        <v>4808</v>
      </c>
      <c r="DY271" s="2" t="str">
        <f t="shared" si="19"/>
        <v>DAOUDI_Ghassen</v>
      </c>
      <c r="DZ271" s="2" t="str">
        <f>INDEX('Raw Data'!B:B,MATCH(Tunisia_ESPRIT!$DY271,'Raw Data'!$G:$G,0))</f>
        <v>ESPRIT Engineering</v>
      </c>
      <c r="EA271" s="2" t="str">
        <f>INDEX('Raw Data'!H:H,MATCH(Tunisia_ESPRIT!$DY271,'Raw Data'!$G:$G,0))</f>
        <v>Male</v>
      </c>
      <c r="EB271" s="2" t="str">
        <f>INDEX('Raw Data'!Q:Q,MATCH(Tunisia_ESPRIT!$DY271,'Raw Data'!$G:$G,0))</f>
        <v>ING</v>
      </c>
      <c r="EC271" s="57">
        <f>INDEX('Raw Data'!T:T,MATCH(Tunisia_ESPRIT!$DY271,'Raw Data'!$G:$G,0))/10^3</f>
        <v>30.5</v>
      </c>
      <c r="ED271" s="57">
        <f t="shared" si="20"/>
        <v>0</v>
      </c>
      <c r="EE271" s="58" t="str">
        <f>IFERROR(EC271/(AA271*0.2),"")</f>
        <v/>
      </c>
      <c r="EF271" s="59" t="str">
        <f t="shared" si="21"/>
        <v/>
      </c>
      <c r="EG271" s="59" t="str">
        <f t="shared" si="18"/>
        <v/>
      </c>
      <c r="EH271" s="2" t="s">
        <v>258</v>
      </c>
      <c r="EK271"/>
    </row>
    <row r="272" spans="1:141" hidden="1" x14ac:dyDescent="0.3">
      <c r="A272" s="3">
        <v>44358.257754629631</v>
      </c>
      <c r="B272" s="3">
        <v>44358.257893518516</v>
      </c>
      <c r="C272" s="2" t="s">
        <v>94</v>
      </c>
      <c r="D272" s="2" t="s">
        <v>7855</v>
      </c>
      <c r="E272" s="2">
        <v>3</v>
      </c>
      <c r="F272" s="2">
        <v>12</v>
      </c>
      <c r="G272" s="2" t="b">
        <v>0</v>
      </c>
      <c r="H272" s="3">
        <v>44450.257939814815</v>
      </c>
      <c r="I272" s="2" t="s">
        <v>7856</v>
      </c>
      <c r="J272" s="2" t="s">
        <v>3213</v>
      </c>
      <c r="K272" s="2" t="s">
        <v>1290</v>
      </c>
      <c r="L272" s="2" t="s">
        <v>4701</v>
      </c>
      <c r="P272" s="2" t="s">
        <v>239</v>
      </c>
      <c r="Q272" s="2" t="s">
        <v>240</v>
      </c>
      <c r="DW272" s="2" t="s">
        <v>4701</v>
      </c>
      <c r="DY272" s="2" t="str">
        <f t="shared" si="19"/>
        <v>GAROUACHI_Ali</v>
      </c>
      <c r="DZ272" s="2" t="str">
        <f>INDEX('Raw Data'!B:B,MATCH(Tunisia_ESPRIT!$DY272,'Raw Data'!$G:$G,0))</f>
        <v>ESPRIT Engineering</v>
      </c>
      <c r="EA272" s="2" t="str">
        <f>INDEX('Raw Data'!H:H,MATCH(Tunisia_ESPRIT!$DY272,'Raw Data'!$G:$G,0))</f>
        <v>Male</v>
      </c>
      <c r="EB272" s="2" t="str">
        <f>INDEX('Raw Data'!Q:Q,MATCH(Tunisia_ESPRIT!$DY272,'Raw Data'!$G:$G,0))</f>
        <v>ING</v>
      </c>
      <c r="EC272" s="57">
        <f>INDEX('Raw Data'!T:T,MATCH(Tunisia_ESPRIT!$DY272,'Raw Data'!$G:$G,0))/10^3</f>
        <v>30.5</v>
      </c>
      <c r="ED272" s="57">
        <f t="shared" si="20"/>
        <v>0</v>
      </c>
      <c r="EE272" s="57" t="str">
        <f>IFERROR(EC272/(AA272*Analysis!$F$286),"")</f>
        <v/>
      </c>
      <c r="EF272" s="59" t="str">
        <f t="shared" si="21"/>
        <v/>
      </c>
      <c r="EG272" s="59" t="str">
        <f t="shared" si="18"/>
        <v/>
      </c>
      <c r="EH272" s="2" t="s">
        <v>258</v>
      </c>
      <c r="EK272"/>
    </row>
    <row r="273" spans="1:141" hidden="1" x14ac:dyDescent="0.3">
      <c r="A273" s="3">
        <v>44358.259062500001</v>
      </c>
      <c r="B273" s="3">
        <v>44358.259236111109</v>
      </c>
      <c r="C273" s="2" t="s">
        <v>94</v>
      </c>
      <c r="D273" s="2" t="s">
        <v>7857</v>
      </c>
      <c r="E273" s="2">
        <v>3</v>
      </c>
      <c r="F273" s="2">
        <v>15</v>
      </c>
      <c r="G273" s="2" t="b">
        <v>0</v>
      </c>
      <c r="H273" s="3">
        <v>44450.259236111109</v>
      </c>
      <c r="I273" s="2" t="s">
        <v>7858</v>
      </c>
      <c r="J273" s="2" t="s">
        <v>3838</v>
      </c>
      <c r="K273" s="2" t="s">
        <v>3855</v>
      </c>
      <c r="L273" s="2" t="s">
        <v>5119</v>
      </c>
      <c r="P273" s="2" t="s">
        <v>239</v>
      </c>
      <c r="Q273" s="2" t="s">
        <v>240</v>
      </c>
      <c r="DW273" s="2" t="s">
        <v>5119</v>
      </c>
      <c r="DY273" s="2" t="str">
        <f t="shared" si="19"/>
        <v>NACER_Houssem Eddine</v>
      </c>
      <c r="DZ273" s="2" t="str">
        <f>INDEX('Raw Data'!B:B,MATCH(Tunisia_ESPRIT!$DY273,'Raw Data'!$G:$G,0))</f>
        <v>ESPRIT Engineering</v>
      </c>
      <c r="EA273" s="2" t="str">
        <f>INDEX('Raw Data'!H:H,MATCH(Tunisia_ESPRIT!$DY273,'Raw Data'!$G:$G,0))</f>
        <v>Male</v>
      </c>
      <c r="EB273" s="2" t="str">
        <f>INDEX('Raw Data'!Q:Q,MATCH(Tunisia_ESPRIT!$DY273,'Raw Data'!$G:$G,0))</f>
        <v>ING</v>
      </c>
      <c r="EC273" s="57">
        <f>INDEX('Raw Data'!T:T,MATCH(Tunisia_ESPRIT!$DY273,'Raw Data'!$G:$G,0))/10^3</f>
        <v>30.5</v>
      </c>
      <c r="ED273" s="57">
        <f t="shared" si="20"/>
        <v>0</v>
      </c>
      <c r="EE273" s="57" t="str">
        <f>IFERROR(EC273/(AA273*Analysis!$F$286),"")</f>
        <v/>
      </c>
      <c r="EF273" s="59" t="str">
        <f t="shared" si="21"/>
        <v/>
      </c>
      <c r="EG273" s="59" t="str">
        <f t="shared" si="18"/>
        <v/>
      </c>
      <c r="EH273" s="2" t="s">
        <v>258</v>
      </c>
      <c r="EK273"/>
    </row>
    <row r="274" spans="1:141" hidden="1" x14ac:dyDescent="0.3">
      <c r="A274" s="3">
        <v>44358.259270833332</v>
      </c>
      <c r="B274" s="3">
        <v>44358.259571759256</v>
      </c>
      <c r="C274" s="2" t="s">
        <v>94</v>
      </c>
      <c r="D274" s="2" t="s">
        <v>7859</v>
      </c>
      <c r="E274" s="2">
        <v>6</v>
      </c>
      <c r="F274" s="2">
        <v>26</v>
      </c>
      <c r="G274" s="2" t="b">
        <v>0</v>
      </c>
      <c r="H274" s="3">
        <v>44450.259583333333</v>
      </c>
      <c r="I274" s="2" t="s">
        <v>7860</v>
      </c>
      <c r="J274" s="2" t="s">
        <v>3927</v>
      </c>
      <c r="K274" s="2" t="s">
        <v>3926</v>
      </c>
      <c r="L274" s="2" t="s">
        <v>5205</v>
      </c>
      <c r="P274" s="2" t="s">
        <v>239</v>
      </c>
      <c r="Q274" s="2" t="s">
        <v>240</v>
      </c>
      <c r="R274" s="2" t="s">
        <v>286</v>
      </c>
      <c r="DW274" s="2" t="s">
        <v>5205</v>
      </c>
      <c r="DY274" s="2" t="str">
        <f t="shared" si="19"/>
        <v>HALAOUA_Mayamen</v>
      </c>
      <c r="DZ274" s="2" t="str">
        <f>INDEX('Raw Data'!B:B,MATCH(Tunisia_ESPRIT!$DY274,'Raw Data'!$G:$G,0))</f>
        <v>ESPRIT Engineering</v>
      </c>
      <c r="EA274" s="2" t="str">
        <f>INDEX('Raw Data'!H:H,MATCH(Tunisia_ESPRIT!$DY274,'Raw Data'!$G:$G,0))</f>
        <v>Female</v>
      </c>
      <c r="EB274" s="2" t="str">
        <f>INDEX('Raw Data'!Q:Q,MATCH(Tunisia_ESPRIT!$DY274,'Raw Data'!$G:$G,0))</f>
        <v>ING</v>
      </c>
      <c r="EC274" s="57">
        <f>INDEX('Raw Data'!T:T,MATCH(Tunisia_ESPRIT!$DY274,'Raw Data'!$G:$G,0))/10^3</f>
        <v>30.5</v>
      </c>
      <c r="ED274" s="57">
        <f t="shared" si="20"/>
        <v>0</v>
      </c>
      <c r="EE274" s="57" t="str">
        <f>IFERROR(EC274/(AA274*Analysis!$F$286),"")</f>
        <v/>
      </c>
      <c r="EF274" s="59" t="str">
        <f t="shared" si="21"/>
        <v/>
      </c>
      <c r="EG274" s="59" t="str">
        <f t="shared" si="18"/>
        <v/>
      </c>
      <c r="EH274" s="2" t="s">
        <v>258</v>
      </c>
      <c r="EK274"/>
    </row>
    <row r="275" spans="1:141" hidden="1" x14ac:dyDescent="0.3">
      <c r="A275" s="3">
        <v>44358.259189814817</v>
      </c>
      <c r="B275" s="3">
        <v>44358.259629629632</v>
      </c>
      <c r="C275" s="2" t="s">
        <v>94</v>
      </c>
      <c r="D275" s="2" t="s">
        <v>7861</v>
      </c>
      <c r="E275" s="2">
        <v>6</v>
      </c>
      <c r="F275" s="2">
        <v>37</v>
      </c>
      <c r="G275" s="2" t="b">
        <v>0</v>
      </c>
      <c r="H275" s="3">
        <v>44450.259629629632</v>
      </c>
      <c r="I275" s="2" t="s">
        <v>7862</v>
      </c>
      <c r="J275" s="2" t="s">
        <v>3405</v>
      </c>
      <c r="K275" s="2" t="s">
        <v>1400</v>
      </c>
      <c r="L275" s="2" t="s">
        <v>5347</v>
      </c>
      <c r="P275" s="2" t="s">
        <v>239</v>
      </c>
      <c r="Q275" s="2" t="s">
        <v>250</v>
      </c>
      <c r="R275" s="2" t="s">
        <v>286</v>
      </c>
      <c r="DW275" s="2" t="s">
        <v>5347</v>
      </c>
      <c r="DY275" s="2" t="str">
        <f t="shared" si="19"/>
        <v>HADDADA_Hamza</v>
      </c>
      <c r="DZ275" s="2" t="str">
        <f>INDEX('Raw Data'!B:B,MATCH(Tunisia_ESPRIT!$DY275,'Raw Data'!$G:$G,0))</f>
        <v>ESPRIT Engineering</v>
      </c>
      <c r="EA275" s="2" t="str">
        <f>INDEX('Raw Data'!H:H,MATCH(Tunisia_ESPRIT!$DY275,'Raw Data'!$G:$G,0))</f>
        <v>Male</v>
      </c>
      <c r="EB275" s="2" t="str">
        <f>INDEX('Raw Data'!Q:Q,MATCH(Tunisia_ESPRIT!$DY275,'Raw Data'!$G:$G,0))</f>
        <v>ING</v>
      </c>
      <c r="EC275" s="57">
        <f>INDEX('Raw Data'!T:T,MATCH(Tunisia_ESPRIT!$DY275,'Raw Data'!$G:$G,0))/10^3</f>
        <v>30.5</v>
      </c>
      <c r="ED275" s="57">
        <f t="shared" si="20"/>
        <v>0</v>
      </c>
      <c r="EE275" s="57" t="str">
        <f>IFERROR(EC275/(AA275*Analysis!$F$286),"")</f>
        <v/>
      </c>
      <c r="EF275" s="59" t="str">
        <f t="shared" si="21"/>
        <v/>
      </c>
      <c r="EG275" s="59" t="str">
        <f t="shared" si="18"/>
        <v/>
      </c>
      <c r="EH275" s="2" t="s">
        <v>258</v>
      </c>
      <c r="EK275"/>
    </row>
    <row r="276" spans="1:141" hidden="1" x14ac:dyDescent="0.3">
      <c r="A276" s="3">
        <v>44358.258611111109</v>
      </c>
      <c r="B276" s="3">
        <v>44358.261087962965</v>
      </c>
      <c r="C276" s="2" t="s">
        <v>94</v>
      </c>
      <c r="D276" s="2" t="s">
        <v>7863</v>
      </c>
      <c r="E276" s="2">
        <v>39</v>
      </c>
      <c r="F276" s="2">
        <v>213</v>
      </c>
      <c r="G276" s="2" t="b">
        <v>0</v>
      </c>
      <c r="H276" s="3">
        <v>44450.261099537034</v>
      </c>
      <c r="I276" s="2" t="s">
        <v>7864</v>
      </c>
      <c r="J276" s="2" t="s">
        <v>3424</v>
      </c>
      <c r="K276" s="2" t="s">
        <v>4095</v>
      </c>
      <c r="L276" s="2" t="s">
        <v>5410</v>
      </c>
      <c r="P276" s="2" t="s">
        <v>239</v>
      </c>
      <c r="Q276" s="2" t="s">
        <v>240</v>
      </c>
      <c r="R276" s="2" t="s">
        <v>286</v>
      </c>
      <c r="T276" s="2" t="s">
        <v>7865</v>
      </c>
      <c r="U276" s="2" t="s">
        <v>7866</v>
      </c>
      <c r="V276" s="2" t="s">
        <v>242</v>
      </c>
      <c r="W276" s="2" t="s">
        <v>243</v>
      </c>
      <c r="X276" s="2" t="s">
        <v>1509</v>
      </c>
      <c r="Y276" s="2" t="s">
        <v>275</v>
      </c>
      <c r="Z276" s="2" t="s">
        <v>245</v>
      </c>
      <c r="AA276" s="2">
        <v>18</v>
      </c>
      <c r="AB276" s="2" t="s">
        <v>267</v>
      </c>
      <c r="AC276" s="2" t="s">
        <v>258</v>
      </c>
      <c r="AD276" s="2" t="s">
        <v>418</v>
      </c>
      <c r="AE276" s="2">
        <v>2020</v>
      </c>
      <c r="AF276" s="2" t="s">
        <v>366</v>
      </c>
      <c r="AH276" s="2" t="s">
        <v>284</v>
      </c>
      <c r="DW276" s="2" t="s">
        <v>5410</v>
      </c>
      <c r="DY276" s="2" t="str">
        <f t="shared" si="19"/>
        <v>BOUANENE_Mohamed Amine</v>
      </c>
      <c r="DZ276" s="2" t="str">
        <f>INDEX('Raw Data'!B:B,MATCH(Tunisia_ESPRIT!$DY276,'Raw Data'!$G:$G,0))</f>
        <v>ESPRIT Engineering</v>
      </c>
      <c r="EA276" s="2" t="str">
        <f>INDEX('Raw Data'!H:H,MATCH(Tunisia_ESPRIT!$DY276,'Raw Data'!$G:$G,0))</f>
        <v>Male</v>
      </c>
      <c r="EB276" s="2" t="str">
        <f>INDEX('Raw Data'!Q:Q,MATCH(Tunisia_ESPRIT!$DY276,'Raw Data'!$G:$G,0))</f>
        <v>ING</v>
      </c>
      <c r="EC276" s="57">
        <f>INDEX('Raw Data'!T:T,MATCH(Tunisia_ESPRIT!$DY276,'Raw Data'!$G:$G,0))/10^3</f>
        <v>30.5</v>
      </c>
      <c r="ED276" s="57">
        <f t="shared" si="20"/>
        <v>0.5901639344262295</v>
      </c>
      <c r="EE276" s="58">
        <f>IFERROR(EC276/(AA276*0.2),"")</f>
        <v>8.4722222222222214</v>
      </c>
      <c r="EF276" s="59" t="str">
        <f t="shared" si="21"/>
        <v/>
      </c>
      <c r="EG276" s="59" t="str">
        <f t="shared" si="18"/>
        <v/>
      </c>
      <c r="EH276" s="2" t="s">
        <v>258</v>
      </c>
      <c r="EK276"/>
    </row>
    <row r="277" spans="1:141" hidden="1" x14ac:dyDescent="0.3">
      <c r="A277" s="3">
        <v>44358.262928240743</v>
      </c>
      <c r="B277" s="3">
        <v>44358.263206018521</v>
      </c>
      <c r="C277" s="2" t="s">
        <v>94</v>
      </c>
      <c r="D277" s="2" t="s">
        <v>7867</v>
      </c>
      <c r="E277" s="2">
        <v>3</v>
      </c>
      <c r="F277" s="2">
        <v>23</v>
      </c>
      <c r="G277" s="2" t="b">
        <v>0</v>
      </c>
      <c r="H277" s="3">
        <v>44450.26321759259</v>
      </c>
      <c r="I277" s="2" t="s">
        <v>7868</v>
      </c>
      <c r="J277" s="2" t="s">
        <v>3389</v>
      </c>
      <c r="K277" s="2" t="s">
        <v>856</v>
      </c>
      <c r="L277" s="2" t="s">
        <v>5595</v>
      </c>
      <c r="P277" s="2" t="s">
        <v>239</v>
      </c>
      <c r="Q277" s="2" t="s">
        <v>250</v>
      </c>
      <c r="DW277" s="2" t="s">
        <v>5595</v>
      </c>
      <c r="DY277" s="2" t="str">
        <f t="shared" si="19"/>
        <v>BOURAOUI_Malek</v>
      </c>
      <c r="DZ277" s="2" t="str">
        <f>INDEX('Raw Data'!B:B,MATCH(Tunisia_ESPRIT!$DY277,'Raw Data'!$G:$G,0))</f>
        <v>ESPRIT Engineering</v>
      </c>
      <c r="EA277" s="2" t="str">
        <f>INDEX('Raw Data'!H:H,MATCH(Tunisia_ESPRIT!$DY277,'Raw Data'!$G:$G,0))</f>
        <v>Female</v>
      </c>
      <c r="EB277" s="2" t="str">
        <f>INDEX('Raw Data'!Q:Q,MATCH(Tunisia_ESPRIT!$DY277,'Raw Data'!$G:$G,0))</f>
        <v>ING</v>
      </c>
      <c r="EC277" s="57">
        <f>INDEX('Raw Data'!T:T,MATCH(Tunisia_ESPRIT!$DY277,'Raw Data'!$G:$G,0))/10^3</f>
        <v>30.5</v>
      </c>
      <c r="ED277" s="57">
        <f t="shared" si="20"/>
        <v>0</v>
      </c>
      <c r="EE277" s="58" t="str">
        <f>IFERROR(EC277/(AA277*0.2),"")</f>
        <v/>
      </c>
      <c r="EF277" s="59" t="str">
        <f t="shared" si="21"/>
        <v/>
      </c>
      <c r="EG277" s="59" t="str">
        <f t="shared" si="18"/>
        <v/>
      </c>
      <c r="EH277" s="2" t="s">
        <v>258</v>
      </c>
      <c r="EK277"/>
    </row>
    <row r="278" spans="1:141" hidden="1" x14ac:dyDescent="0.3">
      <c r="A278" s="3">
        <v>44358.263888888891</v>
      </c>
      <c r="B278" s="3">
        <v>44358.264050925929</v>
      </c>
      <c r="C278" s="2" t="s">
        <v>94</v>
      </c>
      <c r="D278" s="2" t="s">
        <v>7869</v>
      </c>
      <c r="E278" s="2">
        <v>6</v>
      </c>
      <c r="F278" s="2">
        <v>13</v>
      </c>
      <c r="G278" s="2" t="b">
        <v>0</v>
      </c>
      <c r="H278" s="3">
        <v>44450.264050925929</v>
      </c>
      <c r="I278" s="2" t="s">
        <v>7870</v>
      </c>
      <c r="J278" s="2" t="s">
        <v>3893</v>
      </c>
      <c r="K278" s="2" t="s">
        <v>3892</v>
      </c>
      <c r="L278" s="2" t="s">
        <v>5156</v>
      </c>
      <c r="P278" s="2" t="s">
        <v>239</v>
      </c>
      <c r="Q278" s="2" t="s">
        <v>250</v>
      </c>
      <c r="R278" s="2" t="s">
        <v>286</v>
      </c>
      <c r="DW278" s="2" t="s">
        <v>5156</v>
      </c>
      <c r="DY278" s="2" t="str">
        <f t="shared" si="19"/>
        <v>MESSAOUD_Mohamed Yahya</v>
      </c>
      <c r="DZ278" s="2" t="str">
        <f>INDEX('Raw Data'!B:B,MATCH(Tunisia_ESPRIT!$DY278,'Raw Data'!$G:$G,0))</f>
        <v>ESPRIT Engineering</v>
      </c>
      <c r="EA278" s="2" t="str">
        <f>INDEX('Raw Data'!H:H,MATCH(Tunisia_ESPRIT!$DY278,'Raw Data'!$G:$G,0))</f>
        <v>Male</v>
      </c>
      <c r="EB278" s="2" t="str">
        <f>INDEX('Raw Data'!Q:Q,MATCH(Tunisia_ESPRIT!$DY278,'Raw Data'!$G:$G,0))</f>
        <v>ING</v>
      </c>
      <c r="EC278" s="57">
        <f>INDEX('Raw Data'!T:T,MATCH(Tunisia_ESPRIT!$DY278,'Raw Data'!$G:$G,0))/10^3</f>
        <v>30.5</v>
      </c>
      <c r="ED278" s="57">
        <f t="shared" si="20"/>
        <v>0</v>
      </c>
      <c r="EE278" s="58" t="str">
        <f>IFERROR(EC278/(AA278*0.2),"")</f>
        <v/>
      </c>
      <c r="EF278" s="59" t="str">
        <f t="shared" si="21"/>
        <v/>
      </c>
      <c r="EG278" s="59" t="str">
        <f t="shared" si="18"/>
        <v/>
      </c>
      <c r="EH278" s="2" t="s">
        <v>258</v>
      </c>
      <c r="EK278"/>
    </row>
    <row r="279" spans="1:141" hidden="1" x14ac:dyDescent="0.3">
      <c r="A279" s="3">
        <v>44358.271851851852</v>
      </c>
      <c r="B279" s="3">
        <v>44358.272129629629</v>
      </c>
      <c r="C279" s="2" t="s">
        <v>94</v>
      </c>
      <c r="D279" s="2" t="s">
        <v>7871</v>
      </c>
      <c r="E279" s="2">
        <v>3</v>
      </c>
      <c r="F279" s="2">
        <v>24</v>
      </c>
      <c r="G279" s="2" t="b">
        <v>0</v>
      </c>
      <c r="H279" s="3">
        <v>44450.272164351853</v>
      </c>
      <c r="I279" s="2" t="s">
        <v>7872</v>
      </c>
      <c r="J279" s="2" t="s">
        <v>3405</v>
      </c>
      <c r="K279" s="2" t="s">
        <v>573</v>
      </c>
      <c r="L279" s="2" t="s">
        <v>5059</v>
      </c>
      <c r="P279" s="2" t="s">
        <v>239</v>
      </c>
      <c r="Q279" s="2" t="s">
        <v>250</v>
      </c>
      <c r="DW279" s="2" t="s">
        <v>5059</v>
      </c>
      <c r="DY279" s="2" t="str">
        <f t="shared" si="19"/>
        <v>SAIDI_Hamza</v>
      </c>
      <c r="DZ279" s="2" t="str">
        <f>INDEX('Raw Data'!B:B,MATCH(Tunisia_ESPRIT!$DY279,'Raw Data'!$G:$G,0))</f>
        <v>ESPRIT Engineering</v>
      </c>
      <c r="EA279" s="2" t="str">
        <f>INDEX('Raw Data'!H:H,MATCH(Tunisia_ESPRIT!$DY279,'Raw Data'!$G:$G,0))</f>
        <v>Male</v>
      </c>
      <c r="EB279" s="2" t="str">
        <f>INDEX('Raw Data'!Q:Q,MATCH(Tunisia_ESPRIT!$DY279,'Raw Data'!$G:$G,0))</f>
        <v>ING</v>
      </c>
      <c r="EC279" s="57">
        <f>INDEX('Raw Data'!T:T,MATCH(Tunisia_ESPRIT!$DY279,'Raw Data'!$G:$G,0))/10^3</f>
        <v>30.5</v>
      </c>
      <c r="ED279" s="57">
        <f t="shared" si="20"/>
        <v>0</v>
      </c>
      <c r="EE279" s="58" t="str">
        <f>IFERROR(EC279/(AA279*0.2),"")</f>
        <v/>
      </c>
      <c r="EF279" s="59" t="str">
        <f t="shared" si="21"/>
        <v/>
      </c>
      <c r="EG279" s="59" t="str">
        <f t="shared" si="18"/>
        <v/>
      </c>
      <c r="EH279" s="2" t="s">
        <v>258</v>
      </c>
      <c r="EK279"/>
    </row>
    <row r="280" spans="1:141" hidden="1" x14ac:dyDescent="0.3">
      <c r="A280" s="3">
        <v>44358.272187499999</v>
      </c>
      <c r="B280" s="3">
        <v>44358.276006944441</v>
      </c>
      <c r="C280" s="2" t="s">
        <v>94</v>
      </c>
      <c r="D280" s="2" t="s">
        <v>7873</v>
      </c>
      <c r="E280" s="2">
        <v>6</v>
      </c>
      <c r="F280" s="2">
        <v>329</v>
      </c>
      <c r="G280" s="2" t="b">
        <v>0</v>
      </c>
      <c r="H280" s="3">
        <v>44450.276006944441</v>
      </c>
      <c r="I280" s="2" t="s">
        <v>7874</v>
      </c>
      <c r="J280" s="2" t="s">
        <v>3325</v>
      </c>
      <c r="K280" s="2" t="s">
        <v>3791</v>
      </c>
      <c r="L280" s="2" t="s">
        <v>5031</v>
      </c>
      <c r="P280" s="2" t="s">
        <v>239</v>
      </c>
      <c r="Q280" s="2" t="s">
        <v>250</v>
      </c>
      <c r="R280" s="2" t="s">
        <v>286</v>
      </c>
      <c r="DW280" s="2" t="s">
        <v>5031</v>
      </c>
      <c r="DY280" s="2" t="str">
        <f t="shared" si="19"/>
        <v>BERGAOUI_Kais</v>
      </c>
      <c r="DZ280" s="2" t="str">
        <f>INDEX('Raw Data'!B:B,MATCH(Tunisia_ESPRIT!$DY280,'Raw Data'!$G:$G,0))</f>
        <v>ESPRIT Engineering</v>
      </c>
      <c r="EA280" s="2" t="str">
        <f>INDEX('Raw Data'!H:H,MATCH(Tunisia_ESPRIT!$DY280,'Raw Data'!$G:$G,0))</f>
        <v>Male</v>
      </c>
      <c r="EB280" s="2" t="str">
        <f>INDEX('Raw Data'!Q:Q,MATCH(Tunisia_ESPRIT!$DY280,'Raw Data'!$G:$G,0))</f>
        <v>ING</v>
      </c>
      <c r="EC280" s="57">
        <f>INDEX('Raw Data'!T:T,MATCH(Tunisia_ESPRIT!$DY280,'Raw Data'!$G:$G,0))/10^3</f>
        <v>30.5</v>
      </c>
      <c r="ED280" s="57">
        <f t="shared" si="20"/>
        <v>0</v>
      </c>
      <c r="EE280" s="58" t="str">
        <f>IFERROR(EC280/(AA280*0.2),"")</f>
        <v/>
      </c>
      <c r="EF280" s="59" t="str">
        <f t="shared" si="21"/>
        <v/>
      </c>
      <c r="EG280" s="59" t="str">
        <f t="shared" si="18"/>
        <v/>
      </c>
      <c r="EH280" s="2" t="s">
        <v>258</v>
      </c>
      <c r="EK280"/>
    </row>
    <row r="281" spans="1:141" hidden="1" x14ac:dyDescent="0.3">
      <c r="A281" s="3">
        <v>44358.281261574077</v>
      </c>
      <c r="B281" s="3">
        <v>44358.283599537041</v>
      </c>
      <c r="C281" s="2" t="s">
        <v>94</v>
      </c>
      <c r="D281" s="2" t="s">
        <v>7875</v>
      </c>
      <c r="E281" s="2">
        <v>6</v>
      </c>
      <c r="F281" s="2">
        <v>202</v>
      </c>
      <c r="G281" s="2" t="b">
        <v>0</v>
      </c>
      <c r="H281" s="3">
        <v>44450.283622685187</v>
      </c>
      <c r="I281" s="2" t="s">
        <v>7876</v>
      </c>
      <c r="J281" s="2" t="s">
        <v>3866</v>
      </c>
      <c r="K281" s="2" t="s">
        <v>4294</v>
      </c>
      <c r="L281" s="2" t="s">
        <v>5739</v>
      </c>
      <c r="P281" s="2" t="s">
        <v>239</v>
      </c>
      <c r="Q281" s="2" t="s">
        <v>240</v>
      </c>
      <c r="R281" s="2" t="s">
        <v>286</v>
      </c>
      <c r="DW281" s="2" t="s">
        <v>5739</v>
      </c>
      <c r="DY281" s="2" t="str">
        <f t="shared" si="19"/>
        <v>Meriem_BEN MUSTAPHA</v>
      </c>
      <c r="DZ281" s="2" t="str">
        <f>INDEX('Raw Data'!B:B,MATCH(Tunisia_ESPRIT!$DY281,'Raw Data'!$G:$G,0))</f>
        <v>ESB</v>
      </c>
      <c r="EA281" s="2" t="str">
        <f>INDEX('Raw Data'!H:H,MATCH(Tunisia_ESPRIT!$DY281,'Raw Data'!$G:$G,0))</f>
        <v>Female</v>
      </c>
      <c r="EB281" s="2" t="str">
        <f>INDEX('Raw Data'!Q:Q,MATCH(Tunisia_ESPRIT!$DY281,'Raw Data'!$G:$G,0))</f>
        <v>Master</v>
      </c>
      <c r="EC281" s="57">
        <f>INDEX('Raw Data'!T:T,MATCH(Tunisia_ESPRIT!$DY281,'Raw Data'!$G:$G,0))/10^3</f>
        <v>13.91</v>
      </c>
      <c r="ED281" s="57">
        <f t="shared" si="20"/>
        <v>0</v>
      </c>
      <c r="EE281" s="57" t="str">
        <f>IFERROR(EC281/(AA281*Analysis!$F$286),"")</f>
        <v/>
      </c>
      <c r="EF281" s="59" t="str">
        <f t="shared" si="21"/>
        <v/>
      </c>
      <c r="EG281" s="59" t="str">
        <f t="shared" si="18"/>
        <v/>
      </c>
      <c r="EH281" s="2" t="s">
        <v>258</v>
      </c>
      <c r="EK281"/>
    </row>
    <row r="282" spans="1:141" hidden="1" x14ac:dyDescent="0.3">
      <c r="A282" s="3">
        <v>44352.175000000003</v>
      </c>
      <c r="B282" s="3">
        <v>44358.285243055558</v>
      </c>
      <c r="C282" s="2" t="s">
        <v>94</v>
      </c>
      <c r="D282" s="2" t="s">
        <v>7877</v>
      </c>
      <c r="E282" s="2">
        <v>3</v>
      </c>
      <c r="F282" s="2">
        <v>527924</v>
      </c>
      <c r="G282" s="2" t="b">
        <v>0</v>
      </c>
      <c r="H282" s="3">
        <v>44450.285266203704</v>
      </c>
      <c r="I282" s="2" t="s">
        <v>7878</v>
      </c>
      <c r="J282" s="2" t="s">
        <v>3296</v>
      </c>
      <c r="K282" s="2" t="s">
        <v>295</v>
      </c>
      <c r="L282" s="2" t="s">
        <v>5359</v>
      </c>
      <c r="P282" s="2" t="s">
        <v>239</v>
      </c>
      <c r="Q282" s="2" t="s">
        <v>240</v>
      </c>
      <c r="DW282" s="2" t="s">
        <v>5359</v>
      </c>
      <c r="DY282" s="2" t="str">
        <f t="shared" si="19"/>
        <v>TOUATI_Iheb</v>
      </c>
      <c r="DZ282" s="2" t="str">
        <f>INDEX('Raw Data'!B:B,MATCH(Tunisia_ESPRIT!$DY282,'Raw Data'!$G:$G,0))</f>
        <v>ESPRIT Engineering</v>
      </c>
      <c r="EA282" s="2" t="str">
        <f>INDEX('Raw Data'!H:H,MATCH(Tunisia_ESPRIT!$DY282,'Raw Data'!$G:$G,0))</f>
        <v>Male</v>
      </c>
      <c r="EB282" s="2" t="str">
        <f>INDEX('Raw Data'!Q:Q,MATCH(Tunisia_ESPRIT!$DY282,'Raw Data'!$G:$G,0))</f>
        <v>ING</v>
      </c>
      <c r="EC282" s="57">
        <f>INDEX('Raw Data'!T:T,MATCH(Tunisia_ESPRIT!$DY282,'Raw Data'!$G:$G,0))/10^3</f>
        <v>30.5</v>
      </c>
      <c r="ED282" s="57">
        <f t="shared" si="20"/>
        <v>0</v>
      </c>
      <c r="EE282" s="58" t="str">
        <f>IFERROR(EC282/(AA282*0.2),"")</f>
        <v/>
      </c>
      <c r="EF282" s="59" t="str">
        <f t="shared" si="21"/>
        <v/>
      </c>
      <c r="EG282" s="59" t="str">
        <f t="shared" si="18"/>
        <v/>
      </c>
      <c r="EH282" s="2" t="s">
        <v>258</v>
      </c>
      <c r="EK282"/>
    </row>
    <row r="283" spans="1:141" hidden="1" x14ac:dyDescent="0.3">
      <c r="A283" s="3">
        <v>44358.285752314812</v>
      </c>
      <c r="B283" s="3">
        <v>44358.291620370372</v>
      </c>
      <c r="C283" s="2" t="s">
        <v>94</v>
      </c>
      <c r="D283" s="2" t="s">
        <v>7879</v>
      </c>
      <c r="E283" s="2">
        <v>45</v>
      </c>
      <c r="F283" s="2">
        <v>507</v>
      </c>
      <c r="G283" s="2" t="b">
        <v>0</v>
      </c>
      <c r="H283" s="3">
        <v>44450.291631944441</v>
      </c>
      <c r="I283" s="2" t="s">
        <v>7880</v>
      </c>
      <c r="J283" s="2" t="s">
        <v>3462</v>
      </c>
      <c r="K283" s="2" t="s">
        <v>1390</v>
      </c>
      <c r="L283" s="2" t="s">
        <v>4702</v>
      </c>
      <c r="P283" s="2" t="s">
        <v>239</v>
      </c>
      <c r="Q283" s="2" t="s">
        <v>240</v>
      </c>
      <c r="R283" s="2" t="s">
        <v>286</v>
      </c>
      <c r="T283" s="2" t="s">
        <v>7881</v>
      </c>
      <c r="U283" s="2" t="s">
        <v>7036</v>
      </c>
      <c r="V283" s="2" t="s">
        <v>242</v>
      </c>
      <c r="W283" s="2" t="s">
        <v>243</v>
      </c>
      <c r="X283" s="2" t="s">
        <v>467</v>
      </c>
      <c r="Y283" s="2" t="s">
        <v>521</v>
      </c>
      <c r="Z283" s="2" t="s">
        <v>245</v>
      </c>
      <c r="AA283" s="2">
        <v>17</v>
      </c>
      <c r="AB283" s="2" t="s">
        <v>267</v>
      </c>
      <c r="AC283" s="2" t="s">
        <v>258</v>
      </c>
      <c r="AD283" s="2" t="s">
        <v>276</v>
      </c>
      <c r="AE283" s="2">
        <v>2021</v>
      </c>
      <c r="AF283" s="2" t="s">
        <v>366</v>
      </c>
      <c r="AH283" s="2">
        <v>0</v>
      </c>
      <c r="AU283" s="2">
        <v>3</v>
      </c>
      <c r="AV283" s="2">
        <v>2</v>
      </c>
      <c r="BG283" s="2">
        <v>1</v>
      </c>
      <c r="DW283" s="2" t="s">
        <v>4702</v>
      </c>
      <c r="DY283" s="2" t="str">
        <f t="shared" si="19"/>
        <v>MEFTEH_Sami</v>
      </c>
      <c r="DZ283" s="2" t="str">
        <f>INDEX('Raw Data'!B:B,MATCH(Tunisia_ESPRIT!$DY283,'Raw Data'!$G:$G,0))</f>
        <v>ESPRIT Engineering</v>
      </c>
      <c r="EA283" s="2" t="str">
        <f>INDEX('Raw Data'!H:H,MATCH(Tunisia_ESPRIT!$DY283,'Raw Data'!$G:$G,0))</f>
        <v>Male</v>
      </c>
      <c r="EB283" s="2" t="str">
        <f>INDEX('Raw Data'!Q:Q,MATCH(Tunisia_ESPRIT!$DY283,'Raw Data'!$G:$G,0))</f>
        <v>ING</v>
      </c>
      <c r="EC283" s="57">
        <f>INDEX('Raw Data'!T:T,MATCH(Tunisia_ESPRIT!$DY283,'Raw Data'!$G:$G,0))/10^3</f>
        <v>30.5</v>
      </c>
      <c r="ED283" s="57">
        <f t="shared" si="20"/>
        <v>0.55737704918032782</v>
      </c>
      <c r="EE283" s="57">
        <f>IFERROR(EC283/(AA283*Analysis!$F$286),"")</f>
        <v>1.7941176470588236</v>
      </c>
      <c r="EF283" s="59" t="str">
        <f t="shared" si="21"/>
        <v/>
      </c>
      <c r="EG283" s="59" t="str">
        <f t="shared" si="18"/>
        <v/>
      </c>
      <c r="EH283" s="2" t="s">
        <v>258</v>
      </c>
      <c r="EK283"/>
    </row>
    <row r="284" spans="1:141" hidden="1" x14ac:dyDescent="0.3">
      <c r="A284" s="3">
        <v>44358.29650462963</v>
      </c>
      <c r="B284" s="3">
        <v>44358.296851851854</v>
      </c>
      <c r="C284" s="2" t="s">
        <v>94</v>
      </c>
      <c r="D284" s="2" t="s">
        <v>7882</v>
      </c>
      <c r="E284" s="2">
        <v>6</v>
      </c>
      <c r="F284" s="2">
        <v>29</v>
      </c>
      <c r="G284" s="2" t="b">
        <v>0</v>
      </c>
      <c r="H284" s="3">
        <v>44450.296875</v>
      </c>
      <c r="I284" s="2" t="s">
        <v>7883</v>
      </c>
      <c r="J284" s="2" t="s">
        <v>4464</v>
      </c>
      <c r="K284" s="2" t="s">
        <v>514</v>
      </c>
      <c r="L284" s="2" t="s">
        <v>6034</v>
      </c>
      <c r="P284" s="2" t="s">
        <v>239</v>
      </c>
      <c r="Q284" s="2" t="s">
        <v>240</v>
      </c>
      <c r="R284" s="2" t="s">
        <v>286</v>
      </c>
      <c r="DW284" s="2" t="s">
        <v>6034</v>
      </c>
      <c r="DY284" s="2" t="str">
        <f t="shared" si="19"/>
        <v>SAADAOUI_Othman</v>
      </c>
      <c r="DZ284" s="2" t="str">
        <f>INDEX('Raw Data'!B:B,MATCH(Tunisia_ESPRIT!$DY284,'Raw Data'!$G:$G,0))</f>
        <v>ESPRIT Engineering</v>
      </c>
      <c r="EA284" s="2" t="str">
        <f>INDEX('Raw Data'!H:H,MATCH(Tunisia_ESPRIT!$DY284,'Raw Data'!$G:$G,0))</f>
        <v>Male</v>
      </c>
      <c r="EB284" s="2" t="str">
        <f>INDEX('Raw Data'!Q:Q,MATCH(Tunisia_ESPRIT!$DY284,'Raw Data'!$G:$G,0))</f>
        <v>ING</v>
      </c>
      <c r="EC284" s="57">
        <f>INDEX('Raw Data'!T:T,MATCH(Tunisia_ESPRIT!$DY284,'Raw Data'!$G:$G,0))/10^3</f>
        <v>30.5</v>
      </c>
      <c r="ED284" s="57">
        <f t="shared" si="20"/>
        <v>0</v>
      </c>
      <c r="EE284" s="58" t="str">
        <f>IFERROR(EC284/(AA284*0.2),"")</f>
        <v/>
      </c>
      <c r="EF284" s="59" t="str">
        <f t="shared" si="21"/>
        <v/>
      </c>
      <c r="EG284" s="59" t="str">
        <f t="shared" si="18"/>
        <v/>
      </c>
      <c r="EH284" s="2" t="s">
        <v>258</v>
      </c>
      <c r="EK284"/>
    </row>
    <row r="285" spans="1:141" hidden="1" x14ac:dyDescent="0.3">
      <c r="A285" s="3">
        <v>44358.314837962964</v>
      </c>
      <c r="B285" s="3">
        <v>44358.315324074072</v>
      </c>
      <c r="C285" s="2" t="s">
        <v>94</v>
      </c>
      <c r="D285" s="2" t="s">
        <v>7884</v>
      </c>
      <c r="E285" s="2">
        <v>3</v>
      </c>
      <c r="F285" s="2">
        <v>42</v>
      </c>
      <c r="G285" s="2" t="b">
        <v>0</v>
      </c>
      <c r="H285" s="3">
        <v>44450.315358796295</v>
      </c>
      <c r="I285" s="2" t="s">
        <v>7885</v>
      </c>
      <c r="J285" s="2" t="s">
        <v>3290</v>
      </c>
      <c r="K285" s="2" t="s">
        <v>3358</v>
      </c>
      <c r="L285" s="2" t="s">
        <v>4601</v>
      </c>
      <c r="P285" s="2" t="s">
        <v>239</v>
      </c>
      <c r="Q285" s="2" t="s">
        <v>240</v>
      </c>
      <c r="DW285" s="2" t="s">
        <v>4601</v>
      </c>
      <c r="DY285" s="2" t="str">
        <f t="shared" si="19"/>
        <v>BEN NEJMA_Fedi</v>
      </c>
      <c r="DZ285" s="2" t="str">
        <f>INDEX('Raw Data'!B:B,MATCH(Tunisia_ESPRIT!$DY285,'Raw Data'!$G:$G,0))</f>
        <v>ESPRIT Engineering</v>
      </c>
      <c r="EA285" s="2" t="str">
        <f>INDEX('Raw Data'!H:H,MATCH(Tunisia_ESPRIT!$DY285,'Raw Data'!$G:$G,0))</f>
        <v>Male</v>
      </c>
      <c r="EB285" s="2" t="str">
        <f>INDEX('Raw Data'!Q:Q,MATCH(Tunisia_ESPRIT!$DY285,'Raw Data'!$G:$G,0))</f>
        <v>ING</v>
      </c>
      <c r="EC285" s="57">
        <f>INDEX('Raw Data'!T:T,MATCH(Tunisia_ESPRIT!$DY285,'Raw Data'!$G:$G,0))/10^3</f>
        <v>30.5</v>
      </c>
      <c r="ED285" s="57">
        <f t="shared" si="20"/>
        <v>0</v>
      </c>
      <c r="EE285" s="57" t="str">
        <f>IFERROR(EC285/(AA285*Analysis!$F$286),"")</f>
        <v/>
      </c>
      <c r="EF285" s="59" t="str">
        <f t="shared" si="21"/>
        <v/>
      </c>
      <c r="EG285" s="59" t="str">
        <f t="shared" si="18"/>
        <v/>
      </c>
      <c r="EH285" s="2" t="s">
        <v>258</v>
      </c>
      <c r="EK285"/>
    </row>
    <row r="286" spans="1:141" hidden="1" x14ac:dyDescent="0.3">
      <c r="A286" s="3">
        <v>44351.814629629633</v>
      </c>
      <c r="B286" s="3">
        <v>44358.324247685188</v>
      </c>
      <c r="C286" s="2" t="s">
        <v>94</v>
      </c>
      <c r="D286" s="2" t="s">
        <v>7886</v>
      </c>
      <c r="E286" s="2">
        <v>45</v>
      </c>
      <c r="F286" s="2">
        <v>562430</v>
      </c>
      <c r="G286" s="2" t="b">
        <v>0</v>
      </c>
      <c r="H286" s="3">
        <v>44450.324270833335</v>
      </c>
      <c r="I286" s="2" t="s">
        <v>7887</v>
      </c>
      <c r="J286" s="2" t="s">
        <v>3208</v>
      </c>
      <c r="K286" s="2" t="s">
        <v>4350</v>
      </c>
      <c r="L286" s="2" t="s">
        <v>5682</v>
      </c>
      <c r="P286" s="2" t="s">
        <v>239</v>
      </c>
      <c r="Q286" s="2" t="s">
        <v>240</v>
      </c>
      <c r="R286" s="2" t="s">
        <v>286</v>
      </c>
      <c r="T286" s="2" t="s">
        <v>7221</v>
      </c>
      <c r="U286" s="2" t="s">
        <v>7888</v>
      </c>
      <c r="V286" s="2" t="s">
        <v>476</v>
      </c>
      <c r="W286" s="2" t="s">
        <v>243</v>
      </c>
      <c r="X286" s="2" t="s">
        <v>457</v>
      </c>
      <c r="Y286" s="2" t="s">
        <v>244</v>
      </c>
      <c r="Z286" s="2" t="s">
        <v>291</v>
      </c>
      <c r="AA286" s="2">
        <v>32</v>
      </c>
      <c r="AB286" s="2" t="s">
        <v>267</v>
      </c>
      <c r="AC286" s="2" t="s">
        <v>258</v>
      </c>
      <c r="AD286" s="2" t="s">
        <v>345</v>
      </c>
      <c r="AE286" s="2">
        <v>2021</v>
      </c>
      <c r="AF286" s="2" t="s">
        <v>269</v>
      </c>
      <c r="AH286" s="2" t="s">
        <v>284</v>
      </c>
      <c r="AK286" s="2">
        <v>3</v>
      </c>
      <c r="AO286" s="2">
        <v>1</v>
      </c>
      <c r="AR286" s="2">
        <v>2</v>
      </c>
      <c r="AU286" s="2">
        <v>3</v>
      </c>
      <c r="BD286" s="2">
        <v>1</v>
      </c>
      <c r="BG286" s="2">
        <v>2</v>
      </c>
      <c r="DW286" s="2" t="s">
        <v>5682</v>
      </c>
      <c r="DY286" s="2" t="str">
        <f t="shared" si="19"/>
        <v>MEHRI_Ahmed</v>
      </c>
      <c r="DZ286" s="2" t="str">
        <f>INDEX('Raw Data'!B:B,MATCH(Tunisia_ESPRIT!$DY286,'Raw Data'!$G:$G,0))</f>
        <v>ESPRIT Engineering</v>
      </c>
      <c r="EA286" s="2" t="str">
        <f>INDEX('Raw Data'!H:H,MATCH(Tunisia_ESPRIT!$DY286,'Raw Data'!$G:$G,0))</f>
        <v>Male</v>
      </c>
      <c r="EB286" s="2" t="str">
        <f>INDEX('Raw Data'!Q:Q,MATCH(Tunisia_ESPRIT!$DY286,'Raw Data'!$G:$G,0))</f>
        <v>ING</v>
      </c>
      <c r="EC286" s="57">
        <f>INDEX('Raw Data'!T:T,MATCH(Tunisia_ESPRIT!$DY286,'Raw Data'!$G:$G,0))/10^3</f>
        <v>30.5</v>
      </c>
      <c r="ED286" s="57">
        <f t="shared" si="20"/>
        <v>1.0491803278688525</v>
      </c>
      <c r="EE286" s="58">
        <f>IFERROR(EC286/(AA286*0.2),"")</f>
        <v>4.765625</v>
      </c>
      <c r="EF286" s="59" t="str">
        <f t="shared" si="21"/>
        <v/>
      </c>
      <c r="EG286" s="59" t="str">
        <f t="shared" si="18"/>
        <v/>
      </c>
      <c r="EH286" s="2" t="s">
        <v>258</v>
      </c>
      <c r="EK286"/>
    </row>
    <row r="287" spans="1:141" hidden="1" x14ac:dyDescent="0.3">
      <c r="A287" s="3">
        <v>44358.335844907408</v>
      </c>
      <c r="B287" s="3">
        <v>44358.336180555554</v>
      </c>
      <c r="C287" s="2" t="s">
        <v>94</v>
      </c>
      <c r="D287" s="2" t="s">
        <v>7889</v>
      </c>
      <c r="E287" s="2">
        <v>6</v>
      </c>
      <c r="F287" s="2">
        <v>29</v>
      </c>
      <c r="G287" s="2" t="b">
        <v>0</v>
      </c>
      <c r="H287" s="3">
        <v>44450.3362037037</v>
      </c>
      <c r="I287" s="2" t="s">
        <v>7890</v>
      </c>
      <c r="J287" s="2" t="s">
        <v>3213</v>
      </c>
      <c r="K287" s="2" t="s">
        <v>3629</v>
      </c>
      <c r="L287" s="2" t="s">
        <v>4851</v>
      </c>
      <c r="P287" s="2" t="s">
        <v>239</v>
      </c>
      <c r="Q287" s="2" t="s">
        <v>250</v>
      </c>
      <c r="R287" s="2" t="s">
        <v>263</v>
      </c>
      <c r="DW287" s="2" t="s">
        <v>4851</v>
      </c>
      <c r="DY287" s="2" t="str">
        <f t="shared" si="19"/>
        <v>CHAAR_Ali</v>
      </c>
      <c r="DZ287" s="2" t="str">
        <f>INDEX('Raw Data'!B:B,MATCH(Tunisia_ESPRIT!$DY287,'Raw Data'!$G:$G,0))</f>
        <v>ESPRIT Engineering</v>
      </c>
      <c r="EA287" s="2" t="str">
        <f>INDEX('Raw Data'!H:H,MATCH(Tunisia_ESPRIT!$DY287,'Raw Data'!$G:$G,0))</f>
        <v>Male</v>
      </c>
      <c r="EB287" s="2" t="str">
        <f>INDEX('Raw Data'!Q:Q,MATCH(Tunisia_ESPRIT!$DY287,'Raw Data'!$G:$G,0))</f>
        <v>ING</v>
      </c>
      <c r="EC287" s="57">
        <f>INDEX('Raw Data'!T:T,MATCH(Tunisia_ESPRIT!$DY287,'Raw Data'!$G:$G,0))/10^3</f>
        <v>30.5</v>
      </c>
      <c r="ED287" s="57">
        <f t="shared" si="20"/>
        <v>0</v>
      </c>
      <c r="EE287" s="58" t="str">
        <f>IFERROR(EC287/(AA287*0.2),"")</f>
        <v/>
      </c>
      <c r="EF287" s="59" t="str">
        <f t="shared" si="21"/>
        <v/>
      </c>
      <c r="EG287" s="59" t="str">
        <f t="shared" si="18"/>
        <v/>
      </c>
      <c r="EH287" s="2" t="s">
        <v>258</v>
      </c>
      <c r="EK287"/>
    </row>
    <row r="288" spans="1:141" x14ac:dyDescent="0.3">
      <c r="A288" s="3">
        <v>44450.437951388885</v>
      </c>
      <c r="B288" s="3">
        <v>44450.445196759261</v>
      </c>
      <c r="C288" s="2" t="s">
        <v>94</v>
      </c>
      <c r="D288" s="2" t="s">
        <v>7891</v>
      </c>
      <c r="E288" s="2">
        <v>100</v>
      </c>
      <c r="F288" s="2">
        <v>626</v>
      </c>
      <c r="G288" s="2" t="b">
        <v>1</v>
      </c>
      <c r="H288" s="3">
        <v>44450.445196759261</v>
      </c>
      <c r="I288" s="2" t="s">
        <v>7892</v>
      </c>
      <c r="J288" s="2" t="s">
        <v>3679</v>
      </c>
      <c r="K288" s="2" t="s">
        <v>1439</v>
      </c>
      <c r="L288" s="2" t="s">
        <v>5649</v>
      </c>
      <c r="N288" s="2">
        <v>36.856201171875</v>
      </c>
      <c r="O288" s="2">
        <v>10.1905975341796</v>
      </c>
      <c r="P288" s="2" t="s">
        <v>239</v>
      </c>
      <c r="Q288" s="2" t="s">
        <v>240</v>
      </c>
      <c r="R288" s="2" t="s">
        <v>286</v>
      </c>
      <c r="T288" s="2" t="s">
        <v>7893</v>
      </c>
      <c r="U288" s="2" t="s">
        <v>7894</v>
      </c>
      <c r="V288" s="2" t="s">
        <v>242</v>
      </c>
      <c r="W288" s="2" t="s">
        <v>243</v>
      </c>
      <c r="X288" s="2" t="s">
        <v>728</v>
      </c>
      <c r="Y288" s="2" t="s">
        <v>275</v>
      </c>
      <c r="Z288" s="2" t="s">
        <v>245</v>
      </c>
      <c r="AA288" s="2">
        <v>21</v>
      </c>
      <c r="AB288" s="2" t="s">
        <v>267</v>
      </c>
      <c r="AC288" s="2" t="s">
        <v>258</v>
      </c>
      <c r="AD288" s="2" t="s">
        <v>321</v>
      </c>
      <c r="AE288" s="2">
        <v>2020</v>
      </c>
      <c r="AF288" s="2" t="s">
        <v>269</v>
      </c>
      <c r="AH288" s="2">
        <v>1</v>
      </c>
      <c r="AU288" s="2">
        <v>1</v>
      </c>
      <c r="BB288" s="2">
        <v>2</v>
      </c>
      <c r="BE288" s="2">
        <v>3</v>
      </c>
      <c r="BJ288" s="2">
        <v>5</v>
      </c>
      <c r="BQ288" s="2">
        <v>5</v>
      </c>
      <c r="BT288" s="2">
        <v>7</v>
      </c>
      <c r="BY288" s="2" t="s">
        <v>270</v>
      </c>
      <c r="CA288" s="2">
        <v>5</v>
      </c>
      <c r="CB288" s="2" t="s">
        <v>252</v>
      </c>
      <c r="CC288" s="2">
        <v>10</v>
      </c>
      <c r="CD288" s="2" t="s">
        <v>249</v>
      </c>
      <c r="CE288" s="2">
        <v>5</v>
      </c>
      <c r="CF288" s="2" t="s">
        <v>6587</v>
      </c>
      <c r="CG288" s="2" t="s">
        <v>7895</v>
      </c>
      <c r="CH288" s="2" t="s">
        <v>7564</v>
      </c>
      <c r="CI288" s="2" t="s">
        <v>7896</v>
      </c>
      <c r="CJ288" s="2" t="s">
        <v>7896</v>
      </c>
      <c r="CK288" s="2" t="s">
        <v>7896</v>
      </c>
      <c r="CL288" s="2">
        <v>2</v>
      </c>
      <c r="CM288" s="2">
        <v>2</v>
      </c>
      <c r="CN288" s="2" t="s">
        <v>256</v>
      </c>
      <c r="CO288" s="2" t="s">
        <v>278</v>
      </c>
      <c r="CP288" s="2" t="s">
        <v>681</v>
      </c>
      <c r="DG288" s="2" t="s">
        <v>257</v>
      </c>
      <c r="DV288" s="2" t="s">
        <v>7896</v>
      </c>
      <c r="DW288" s="2" t="s">
        <v>5649</v>
      </c>
      <c r="DY288" s="2" t="str">
        <f t="shared" si="19"/>
        <v>MADIOUNI_Chayma</v>
      </c>
      <c r="DZ288" s="2" t="str">
        <f>INDEX('Raw Data'!B:B,MATCH(Tunisia_ESPRIT!$DY288,'Raw Data'!$G:$G,0))</f>
        <v>ESPRIT Engineering</v>
      </c>
      <c r="EA288" s="2" t="str">
        <f>INDEX('Raw Data'!H:H,MATCH(Tunisia_ESPRIT!$DY288,'Raw Data'!$G:$G,0))</f>
        <v>Female</v>
      </c>
      <c r="EB288" s="2" t="str">
        <f>INDEX('Raw Data'!Q:Q,MATCH(Tunisia_ESPRIT!$DY288,'Raw Data'!$G:$G,0))</f>
        <v>ING</v>
      </c>
      <c r="EC288" s="57">
        <f>INDEX('Raw Data'!T:T,MATCH(Tunisia_ESPRIT!$DY288,'Raw Data'!$G:$G,0))/10^3</f>
        <v>30.5</v>
      </c>
      <c r="ED288" s="57">
        <f t="shared" si="20"/>
        <v>0.68852459016393441</v>
      </c>
      <c r="EE288" s="57">
        <f>IFERROR(EC288/(AA288*Analysis!$F$286),"")</f>
        <v>1.4523809523809523</v>
      </c>
      <c r="EF288" s="59">
        <f t="shared" si="21"/>
        <v>1</v>
      </c>
      <c r="EG288" s="59" t="str">
        <f t="shared" si="18"/>
        <v>75-100%</v>
      </c>
      <c r="EH288" s="2" t="s">
        <v>258</v>
      </c>
      <c r="EJ288" s="2" t="str">
        <f>INDEX('Raw Data'!D:D,MATCH(Tunisia_ESPRIT!$DY288,'Raw Data'!$G:$G,0))</f>
        <v>184JFT0151</v>
      </c>
      <c r="EK288"/>
    </row>
    <row r="289" spans="1:141" hidden="1" x14ac:dyDescent="0.3">
      <c r="A289" s="3">
        <v>44351.526828703703</v>
      </c>
      <c r="B289" s="3">
        <v>44358.446574074071</v>
      </c>
      <c r="C289" s="2" t="s">
        <v>94</v>
      </c>
      <c r="D289" s="2" t="s">
        <v>7897</v>
      </c>
      <c r="E289" s="2">
        <v>45</v>
      </c>
      <c r="F289" s="2">
        <v>597866</v>
      </c>
      <c r="G289" s="2" t="b">
        <v>0</v>
      </c>
      <c r="H289" s="3">
        <v>44450.446585648147</v>
      </c>
      <c r="I289" s="2" t="s">
        <v>7898</v>
      </c>
      <c r="J289" s="2" t="s">
        <v>3282</v>
      </c>
      <c r="K289" s="2" t="s">
        <v>331</v>
      </c>
      <c r="L289" s="2" t="s">
        <v>5092</v>
      </c>
      <c r="P289" s="2" t="s">
        <v>239</v>
      </c>
      <c r="Q289" s="2" t="s">
        <v>250</v>
      </c>
      <c r="R289" s="2" t="s">
        <v>251</v>
      </c>
      <c r="AU289" s="2">
        <v>1</v>
      </c>
      <c r="AV289" s="2">
        <v>2</v>
      </c>
      <c r="BG289" s="2">
        <v>3</v>
      </c>
      <c r="DW289" s="2" t="s">
        <v>5092</v>
      </c>
      <c r="DY289" s="2" t="str">
        <f t="shared" si="19"/>
        <v>MEJRI_Houssem</v>
      </c>
      <c r="DZ289" s="2" t="str">
        <f>INDEX('Raw Data'!B:B,MATCH(Tunisia_ESPRIT!$DY289,'Raw Data'!$G:$G,0))</f>
        <v>ESPRIT Engineering</v>
      </c>
      <c r="EA289" s="2" t="str">
        <f>INDEX('Raw Data'!H:H,MATCH(Tunisia_ESPRIT!$DY289,'Raw Data'!$G:$G,0))</f>
        <v>Male</v>
      </c>
      <c r="EB289" s="2" t="str">
        <f>INDEX('Raw Data'!Q:Q,MATCH(Tunisia_ESPRIT!$DY289,'Raw Data'!$G:$G,0))</f>
        <v>ING</v>
      </c>
      <c r="EC289" s="57">
        <f>INDEX('Raw Data'!T:T,MATCH(Tunisia_ESPRIT!$DY289,'Raw Data'!$G:$G,0))/10^3</f>
        <v>30.5</v>
      </c>
      <c r="ED289" s="57">
        <f t="shared" si="20"/>
        <v>0</v>
      </c>
      <c r="EE289" s="58" t="str">
        <f>IFERROR(EC289/(AA289*0.2),"")</f>
        <v/>
      </c>
      <c r="EF289" s="59" t="str">
        <f t="shared" si="21"/>
        <v/>
      </c>
      <c r="EG289" s="59" t="str">
        <f t="shared" si="18"/>
        <v/>
      </c>
      <c r="EH289" s="2" t="s">
        <v>258</v>
      </c>
      <c r="EK289"/>
    </row>
    <row r="290" spans="1:141" hidden="1" x14ac:dyDescent="0.3">
      <c r="A290" s="3">
        <v>44351.541689814818</v>
      </c>
      <c r="B290" s="3">
        <v>44358.49900462963</v>
      </c>
      <c r="C290" s="2" t="s">
        <v>94</v>
      </c>
      <c r="D290" s="2" t="s">
        <v>7899</v>
      </c>
      <c r="E290" s="2">
        <v>3</v>
      </c>
      <c r="F290" s="2">
        <v>601111</v>
      </c>
      <c r="G290" s="2" t="b">
        <v>0</v>
      </c>
      <c r="H290" s="3">
        <v>44450.499074074076</v>
      </c>
      <c r="I290" s="2" t="s">
        <v>7900</v>
      </c>
      <c r="J290" s="2" t="s">
        <v>483</v>
      </c>
      <c r="K290" s="2" t="s">
        <v>3384</v>
      </c>
      <c r="L290" s="2" t="s">
        <v>4621</v>
      </c>
      <c r="P290" s="2" t="s">
        <v>239</v>
      </c>
      <c r="Q290" s="2" t="s">
        <v>240</v>
      </c>
      <c r="DW290" s="2" t="s">
        <v>4621</v>
      </c>
      <c r="DY290" s="2" t="str">
        <f t="shared" si="19"/>
        <v>REGGUI_FARAH</v>
      </c>
      <c r="DZ290" s="2" t="str">
        <f>INDEX('Raw Data'!B:B,MATCH(Tunisia_ESPRIT!$DY290,'Raw Data'!$G:$G,0))</f>
        <v>ESPRIT Engineering</v>
      </c>
      <c r="EA290" s="2" t="str">
        <f>INDEX('Raw Data'!H:H,MATCH(Tunisia_ESPRIT!$DY290,'Raw Data'!$G:$G,0))</f>
        <v>Female</v>
      </c>
      <c r="EB290" s="2" t="str">
        <f>INDEX('Raw Data'!Q:Q,MATCH(Tunisia_ESPRIT!$DY290,'Raw Data'!$G:$G,0))</f>
        <v>ING</v>
      </c>
      <c r="EC290" s="57">
        <f>INDEX('Raw Data'!T:T,MATCH(Tunisia_ESPRIT!$DY290,'Raw Data'!$G:$G,0))/10^3</f>
        <v>30.5</v>
      </c>
      <c r="ED290" s="57">
        <f t="shared" si="20"/>
        <v>0</v>
      </c>
      <c r="EE290" s="58" t="str">
        <f>IFERROR(EC290/(AA290*0.2),"")</f>
        <v/>
      </c>
      <c r="EF290" s="59" t="str">
        <f t="shared" si="21"/>
        <v/>
      </c>
      <c r="EG290" s="59" t="str">
        <f t="shared" si="18"/>
        <v/>
      </c>
      <c r="EH290" s="2" t="s">
        <v>258</v>
      </c>
      <c r="EK290"/>
    </row>
    <row r="291" spans="1:141" hidden="1" x14ac:dyDescent="0.3">
      <c r="A291" s="3">
        <v>44358.654282407406</v>
      </c>
      <c r="B291" s="3">
        <v>44358.659849537034</v>
      </c>
      <c r="C291" s="2" t="s">
        <v>94</v>
      </c>
      <c r="D291" s="2" t="s">
        <v>7901</v>
      </c>
      <c r="E291" s="2">
        <v>45</v>
      </c>
      <c r="F291" s="2">
        <v>481</v>
      </c>
      <c r="G291" s="2" t="b">
        <v>0</v>
      </c>
      <c r="H291" s="3">
        <v>44450.659953703704</v>
      </c>
      <c r="I291" s="2" t="s">
        <v>7902</v>
      </c>
      <c r="J291" s="2" t="s">
        <v>4158</v>
      </c>
      <c r="K291" s="2" t="s">
        <v>849</v>
      </c>
      <c r="L291" s="2" t="s">
        <v>5493</v>
      </c>
      <c r="P291" s="2" t="s">
        <v>239</v>
      </c>
      <c r="Q291" s="2" t="s">
        <v>240</v>
      </c>
      <c r="R291" s="2" t="s">
        <v>286</v>
      </c>
      <c r="T291" s="2" t="s">
        <v>7903</v>
      </c>
      <c r="U291" s="2" t="s">
        <v>7904</v>
      </c>
      <c r="V291" s="2" t="s">
        <v>242</v>
      </c>
      <c r="W291" s="2" t="s">
        <v>243</v>
      </c>
      <c r="X291" s="2" t="s">
        <v>749</v>
      </c>
      <c r="Y291" s="2" t="s">
        <v>244</v>
      </c>
      <c r="Z291" s="2" t="s">
        <v>245</v>
      </c>
      <c r="AA291" s="2">
        <v>38</v>
      </c>
      <c r="AB291" s="2" t="s">
        <v>267</v>
      </c>
      <c r="AC291" s="2" t="s">
        <v>258</v>
      </c>
      <c r="AD291" s="2" t="s">
        <v>418</v>
      </c>
      <c r="AE291" s="2">
        <v>2020</v>
      </c>
      <c r="AF291" s="2" t="s">
        <v>406</v>
      </c>
      <c r="AH291" s="2">
        <v>1</v>
      </c>
      <c r="AU291" s="2">
        <v>1</v>
      </c>
      <c r="BA291" s="2">
        <v>3</v>
      </c>
      <c r="BG291" s="2">
        <v>2</v>
      </c>
      <c r="DW291" s="2" t="s">
        <v>5493</v>
      </c>
      <c r="DY291" s="2" t="str">
        <f t="shared" si="19"/>
        <v>BEN HMIDA_Mohamed El Hedi</v>
      </c>
      <c r="DZ291" s="2" t="str">
        <f>INDEX('Raw Data'!B:B,MATCH(Tunisia_ESPRIT!$DY291,'Raw Data'!$G:$G,0))</f>
        <v>ESPRIT Engineering</v>
      </c>
      <c r="EA291" s="2" t="str">
        <f>INDEX('Raw Data'!H:H,MATCH(Tunisia_ESPRIT!$DY291,'Raw Data'!$G:$G,0))</f>
        <v>Male</v>
      </c>
      <c r="EB291" s="2" t="str">
        <f>INDEX('Raw Data'!Q:Q,MATCH(Tunisia_ESPRIT!$DY291,'Raw Data'!$G:$G,0))</f>
        <v>ING</v>
      </c>
      <c r="EC291" s="57">
        <f>INDEX('Raw Data'!T:T,MATCH(Tunisia_ESPRIT!$DY291,'Raw Data'!$G:$G,0))/10^3</f>
        <v>30.5</v>
      </c>
      <c r="ED291" s="57">
        <f t="shared" si="20"/>
        <v>1.2459016393442623</v>
      </c>
      <c r="EE291" s="58">
        <f>IFERROR(EC291/(AA291*0.2),"")</f>
        <v>4.0131578947368416</v>
      </c>
      <c r="EF291" s="59" t="str">
        <f t="shared" si="21"/>
        <v/>
      </c>
      <c r="EG291" s="59" t="str">
        <f t="shared" si="18"/>
        <v/>
      </c>
      <c r="EH291" s="2" t="s">
        <v>258</v>
      </c>
      <c r="EK291"/>
    </row>
    <row r="292" spans="1:141" hidden="1" x14ac:dyDescent="0.3">
      <c r="A292" s="3">
        <v>44358.559918981482</v>
      </c>
      <c r="B292" s="3">
        <v>44358.684282407405</v>
      </c>
      <c r="C292" s="2" t="s">
        <v>94</v>
      </c>
      <c r="D292" s="2" t="s">
        <v>7905</v>
      </c>
      <c r="E292" s="2">
        <v>45</v>
      </c>
      <c r="F292" s="2">
        <v>10745</v>
      </c>
      <c r="G292" s="2" t="b">
        <v>0</v>
      </c>
      <c r="H292" s="3">
        <v>44450.684317129628</v>
      </c>
      <c r="I292" s="2" t="s">
        <v>7906</v>
      </c>
      <c r="J292" s="2" t="s">
        <v>3648</v>
      </c>
      <c r="K292" s="2" t="s">
        <v>511</v>
      </c>
      <c r="L292" s="2" t="s">
        <v>4867</v>
      </c>
      <c r="P292" s="2" t="s">
        <v>239</v>
      </c>
      <c r="Q292" s="2" t="s">
        <v>240</v>
      </c>
      <c r="R292" s="2" t="s">
        <v>286</v>
      </c>
      <c r="T292" s="2" t="s">
        <v>7907</v>
      </c>
      <c r="U292" s="2" t="s">
        <v>7908</v>
      </c>
      <c r="V292" s="135">
        <v>18537</v>
      </c>
      <c r="W292" s="2" t="s">
        <v>243</v>
      </c>
      <c r="X292" s="2" t="s">
        <v>1509</v>
      </c>
      <c r="Y292" s="2" t="s">
        <v>244</v>
      </c>
      <c r="Z292" s="2" t="s">
        <v>328</v>
      </c>
      <c r="AA292" s="2">
        <v>24</v>
      </c>
      <c r="AB292" s="2" t="s">
        <v>267</v>
      </c>
      <c r="AC292" s="2" t="s">
        <v>258</v>
      </c>
      <c r="AD292" s="2" t="s">
        <v>268</v>
      </c>
      <c r="AE292" s="2">
        <v>2020</v>
      </c>
      <c r="AF292" s="2" t="s">
        <v>366</v>
      </c>
      <c r="AH292" s="2" t="s">
        <v>284</v>
      </c>
      <c r="AI292" s="2">
        <v>1</v>
      </c>
      <c r="AO292" s="2">
        <v>2</v>
      </c>
      <c r="AR292" s="2">
        <v>3</v>
      </c>
      <c r="AU292" s="2">
        <v>1</v>
      </c>
      <c r="AV292" s="2">
        <v>2</v>
      </c>
      <c r="BD292" s="2">
        <v>3</v>
      </c>
      <c r="DW292" s="2" t="s">
        <v>4867</v>
      </c>
      <c r="DY292" s="2" t="str">
        <f t="shared" si="19"/>
        <v>AYARI_Ahlem</v>
      </c>
      <c r="DZ292" s="2" t="str">
        <f>INDEX('Raw Data'!B:B,MATCH(Tunisia_ESPRIT!$DY292,'Raw Data'!$G:$G,0))</f>
        <v>ESPRIT Engineering</v>
      </c>
      <c r="EA292" s="2" t="str">
        <f>INDEX('Raw Data'!H:H,MATCH(Tunisia_ESPRIT!$DY292,'Raw Data'!$G:$G,0))</f>
        <v>Female</v>
      </c>
      <c r="EB292" s="2" t="str">
        <f>INDEX('Raw Data'!Q:Q,MATCH(Tunisia_ESPRIT!$DY292,'Raw Data'!$G:$G,0))</f>
        <v>ING</v>
      </c>
      <c r="EC292" s="57">
        <f>INDEX('Raw Data'!T:T,MATCH(Tunisia_ESPRIT!$DY292,'Raw Data'!$G:$G,0))/10^3</f>
        <v>30.5</v>
      </c>
      <c r="ED292" s="57">
        <f t="shared" si="20"/>
        <v>0.78688524590163933</v>
      </c>
      <c r="EE292" s="57">
        <f>IFERROR(EC292/(AA292*Analysis!$F$286),"")</f>
        <v>1.2708333333333333</v>
      </c>
      <c r="EF292" s="59" t="str">
        <f t="shared" si="21"/>
        <v/>
      </c>
      <c r="EG292" s="59" t="str">
        <f t="shared" si="18"/>
        <v/>
      </c>
      <c r="EH292" s="2" t="s">
        <v>258</v>
      </c>
      <c r="EJ292" s="2" t="str">
        <f>INDEX('Raw Data'!D:D,MATCH(Tunisia_ESPRIT!$DY292,'Raw Data'!$G:$G,0))</f>
        <v>162JFT1605</v>
      </c>
      <c r="EK292"/>
    </row>
    <row r="293" spans="1:141" hidden="1" x14ac:dyDescent="0.3">
      <c r="A293" s="3">
        <v>44358.683715277781</v>
      </c>
      <c r="B293" s="3">
        <v>44358.684942129628</v>
      </c>
      <c r="C293" s="2" t="s">
        <v>94</v>
      </c>
      <c r="D293" s="2" t="s">
        <v>7909</v>
      </c>
      <c r="E293" s="2">
        <v>6</v>
      </c>
      <c r="F293" s="2">
        <v>105</v>
      </c>
      <c r="G293" s="2" t="b">
        <v>0</v>
      </c>
      <c r="H293" s="3">
        <v>44450.685011574074</v>
      </c>
      <c r="I293" s="2" t="s">
        <v>7910</v>
      </c>
      <c r="J293" s="2" t="s">
        <v>3407</v>
      </c>
      <c r="K293" s="2" t="s">
        <v>3956</v>
      </c>
      <c r="L293" s="2" t="s">
        <v>5238</v>
      </c>
      <c r="P293" s="2" t="s">
        <v>239</v>
      </c>
      <c r="Q293" s="2" t="s">
        <v>240</v>
      </c>
      <c r="R293" s="2" t="s">
        <v>272</v>
      </c>
      <c r="S293" s="2" t="s">
        <v>7911</v>
      </c>
      <c r="DW293" s="2" t="s">
        <v>5238</v>
      </c>
      <c r="DY293" s="2" t="str">
        <f t="shared" si="19"/>
        <v>ANIBA_Nada</v>
      </c>
      <c r="DZ293" s="2" t="str">
        <f>INDEX('Raw Data'!B:B,MATCH(Tunisia_ESPRIT!$DY293,'Raw Data'!$G:$G,0))</f>
        <v>ESPRIT Engineering</v>
      </c>
      <c r="EA293" s="2" t="str">
        <f>INDEX('Raw Data'!H:H,MATCH(Tunisia_ESPRIT!$DY293,'Raw Data'!$G:$G,0))</f>
        <v>Female</v>
      </c>
      <c r="EB293" s="2" t="str">
        <f>INDEX('Raw Data'!Q:Q,MATCH(Tunisia_ESPRIT!$DY293,'Raw Data'!$G:$G,0))</f>
        <v>ING</v>
      </c>
      <c r="EC293" s="57">
        <f>INDEX('Raw Data'!T:T,MATCH(Tunisia_ESPRIT!$DY293,'Raw Data'!$G:$G,0))/10^3</f>
        <v>30.5</v>
      </c>
      <c r="ED293" s="57">
        <f t="shared" si="20"/>
        <v>0</v>
      </c>
      <c r="EE293" s="57" t="str">
        <f>IFERROR(EC293/(AA293*Analysis!$F$286),"")</f>
        <v/>
      </c>
      <c r="EF293" s="59" t="str">
        <f t="shared" si="21"/>
        <v/>
      </c>
      <c r="EG293" s="59" t="str">
        <f t="shared" si="18"/>
        <v/>
      </c>
      <c r="EH293" s="2" t="s">
        <v>258</v>
      </c>
      <c r="EJ293" s="2" t="str">
        <f>INDEX('Raw Data'!D:D,MATCH(Tunisia_ESPRIT!$DY293,'Raw Data'!$G:$G,0))</f>
        <v>173JFT1684</v>
      </c>
      <c r="EK293"/>
    </row>
    <row r="294" spans="1:141" hidden="1" x14ac:dyDescent="0.3">
      <c r="A294" s="3">
        <v>44358.2575462963</v>
      </c>
      <c r="B294" s="3">
        <v>44359.03230324074</v>
      </c>
      <c r="C294" s="2" t="s">
        <v>94</v>
      </c>
      <c r="D294" s="2" t="s">
        <v>7912</v>
      </c>
      <c r="E294" s="2">
        <v>42</v>
      </c>
      <c r="F294" s="2">
        <v>66939</v>
      </c>
      <c r="G294" s="2" t="b">
        <v>0</v>
      </c>
      <c r="H294" s="3">
        <v>44451.032326388886</v>
      </c>
      <c r="I294" s="2" t="s">
        <v>7913</v>
      </c>
      <c r="J294" s="2" t="s">
        <v>3191</v>
      </c>
      <c r="K294" s="2" t="s">
        <v>1320</v>
      </c>
      <c r="L294" s="2" t="s">
        <v>5320</v>
      </c>
      <c r="P294" s="2" t="s">
        <v>239</v>
      </c>
      <c r="Q294" s="2" t="s">
        <v>240</v>
      </c>
      <c r="R294" s="2" t="s">
        <v>1435</v>
      </c>
      <c r="T294" s="2" t="s">
        <v>7914</v>
      </c>
      <c r="U294" s="2" t="s">
        <v>7915</v>
      </c>
      <c r="V294" s="2" t="s">
        <v>351</v>
      </c>
      <c r="W294" s="2" t="s">
        <v>243</v>
      </c>
      <c r="X294" s="2" t="s">
        <v>1509</v>
      </c>
      <c r="Y294" s="2" t="s">
        <v>594</v>
      </c>
      <c r="Z294" s="2" t="s">
        <v>245</v>
      </c>
      <c r="AA294" s="2">
        <v>24</v>
      </c>
      <c r="AB294" s="2" t="s">
        <v>267</v>
      </c>
      <c r="AC294" s="2" t="s">
        <v>258</v>
      </c>
      <c r="AD294" s="2" t="s">
        <v>424</v>
      </c>
      <c r="AE294" s="2">
        <v>2021</v>
      </c>
      <c r="AF294" s="2" t="s">
        <v>269</v>
      </c>
      <c r="AH294" s="2">
        <v>1</v>
      </c>
      <c r="DW294" s="2" t="s">
        <v>5320</v>
      </c>
      <c r="DY294" s="2" t="str">
        <f t="shared" si="19"/>
        <v>BOUJNAH_Amine</v>
      </c>
      <c r="DZ294" s="2" t="str">
        <f>INDEX('Raw Data'!B:B,MATCH(Tunisia_ESPRIT!$DY294,'Raw Data'!$G:$G,0))</f>
        <v>ESPRIT Engineering</v>
      </c>
      <c r="EA294" s="2" t="str">
        <f>INDEX('Raw Data'!H:H,MATCH(Tunisia_ESPRIT!$DY294,'Raw Data'!$G:$G,0))</f>
        <v>Male</v>
      </c>
      <c r="EB294" s="2" t="str">
        <f>INDEX('Raw Data'!Q:Q,MATCH(Tunisia_ESPRIT!$DY294,'Raw Data'!$G:$G,0))</f>
        <v>ING</v>
      </c>
      <c r="EC294" s="57">
        <f>INDEX('Raw Data'!T:T,MATCH(Tunisia_ESPRIT!$DY294,'Raw Data'!$G:$G,0))/10^3</f>
        <v>30.5</v>
      </c>
      <c r="ED294" s="57">
        <f t="shared" si="20"/>
        <v>0.78688524590163933</v>
      </c>
      <c r="EE294" s="58">
        <f>IFERROR(EC294/(AA294*0.2),"")</f>
        <v>6.3541666666666661</v>
      </c>
      <c r="EF294" s="59" t="str">
        <f t="shared" si="21"/>
        <v/>
      </c>
      <c r="EG294" s="59" t="str">
        <f t="shared" si="18"/>
        <v/>
      </c>
      <c r="EH294" s="2" t="s">
        <v>258</v>
      </c>
      <c r="EK294"/>
    </row>
    <row r="295" spans="1:141" hidden="1" x14ac:dyDescent="0.3">
      <c r="A295" s="3">
        <v>44359.126331018517</v>
      </c>
      <c r="B295" s="3">
        <v>44359.190925925926</v>
      </c>
      <c r="C295" s="2" t="s">
        <v>94</v>
      </c>
      <c r="D295" s="2" t="s">
        <v>7916</v>
      </c>
      <c r="E295" s="2">
        <v>6</v>
      </c>
      <c r="F295" s="2">
        <v>5580</v>
      </c>
      <c r="G295" s="2" t="b">
        <v>0</v>
      </c>
      <c r="H295" s="3">
        <v>44451.190949074073</v>
      </c>
      <c r="I295" s="2" t="s">
        <v>7917</v>
      </c>
      <c r="J295" s="2" t="s">
        <v>3454</v>
      </c>
      <c r="K295" s="2" t="s">
        <v>469</v>
      </c>
      <c r="L295" s="2" t="s">
        <v>5626</v>
      </c>
      <c r="P295" s="2" t="s">
        <v>239</v>
      </c>
      <c r="Q295" s="2" t="s">
        <v>240</v>
      </c>
      <c r="R295" s="2" t="s">
        <v>286</v>
      </c>
      <c r="DW295" s="2" t="s">
        <v>5626</v>
      </c>
      <c r="DY295" s="2" t="str">
        <f t="shared" si="19"/>
        <v>KHALED_Karim</v>
      </c>
      <c r="DZ295" s="2" t="str">
        <f>INDEX('Raw Data'!B:B,MATCH(Tunisia_ESPRIT!$DY295,'Raw Data'!$G:$G,0))</f>
        <v>ESPRIT Engineering</v>
      </c>
      <c r="EA295" s="2" t="str">
        <f>INDEX('Raw Data'!H:H,MATCH(Tunisia_ESPRIT!$DY295,'Raw Data'!$G:$G,0))</f>
        <v>Male</v>
      </c>
      <c r="EB295" s="2" t="str">
        <f>INDEX('Raw Data'!Q:Q,MATCH(Tunisia_ESPRIT!$DY295,'Raw Data'!$G:$G,0))</f>
        <v>ING</v>
      </c>
      <c r="EC295" s="57">
        <f>INDEX('Raw Data'!T:T,MATCH(Tunisia_ESPRIT!$DY295,'Raw Data'!$G:$G,0))/10^3</f>
        <v>30.5</v>
      </c>
      <c r="ED295" s="57">
        <f t="shared" si="20"/>
        <v>0</v>
      </c>
      <c r="EE295" s="57" t="str">
        <f>IFERROR(EC295/(AA295*Analysis!$F$286),"")</f>
        <v/>
      </c>
      <c r="EF295" s="59" t="str">
        <f t="shared" si="21"/>
        <v/>
      </c>
      <c r="EG295" s="59" t="str">
        <f t="shared" si="18"/>
        <v/>
      </c>
      <c r="EH295" s="2" t="s">
        <v>258</v>
      </c>
      <c r="EJ295" s="2" t="str">
        <f>INDEX('Raw Data'!D:D,MATCH(Tunisia_ESPRIT!$DY295,'Raw Data'!$G:$G,0))</f>
        <v>184JMT2045</v>
      </c>
      <c r="EK295"/>
    </row>
    <row r="296" spans="1:141" x14ac:dyDescent="0.3">
      <c r="A296" s="3">
        <v>44451.2734837963</v>
      </c>
      <c r="B296" s="3">
        <v>44451.275960648149</v>
      </c>
      <c r="C296" s="2" t="s">
        <v>94</v>
      </c>
      <c r="D296" s="2" t="s">
        <v>7918</v>
      </c>
      <c r="E296" s="2">
        <v>100</v>
      </c>
      <c r="F296" s="2">
        <v>214</v>
      </c>
      <c r="G296" s="2" t="b">
        <v>1</v>
      </c>
      <c r="H296" s="3">
        <v>44451.275983796295</v>
      </c>
      <c r="I296" s="2" t="s">
        <v>7919</v>
      </c>
      <c r="J296" s="2" t="s">
        <v>3527</v>
      </c>
      <c r="K296" s="2" t="s">
        <v>1350</v>
      </c>
      <c r="L296" s="2" t="s">
        <v>5351</v>
      </c>
      <c r="N296" s="2">
        <v>35.825103759765597</v>
      </c>
      <c r="O296" s="2">
        <v>10.6446075439453</v>
      </c>
      <c r="P296" s="2" t="s">
        <v>239</v>
      </c>
      <c r="Q296" s="2" t="s">
        <v>240</v>
      </c>
      <c r="R296" s="2" t="s">
        <v>251</v>
      </c>
      <c r="AV296" s="2">
        <v>1</v>
      </c>
      <c r="BF296" s="2">
        <v>3</v>
      </c>
      <c r="BG296" s="2">
        <v>2</v>
      </c>
      <c r="BK296" s="2">
        <v>3</v>
      </c>
      <c r="BU296" s="2">
        <v>3</v>
      </c>
      <c r="BV296" s="2">
        <v>3</v>
      </c>
      <c r="CA296" s="2">
        <v>4</v>
      </c>
      <c r="CB296" s="2" t="s">
        <v>254</v>
      </c>
      <c r="CC296" s="2">
        <v>6</v>
      </c>
      <c r="CD296" s="2" t="s">
        <v>296</v>
      </c>
      <c r="CE296" s="2">
        <v>4</v>
      </c>
      <c r="CF296" s="2" t="s">
        <v>6206</v>
      </c>
      <c r="CI296" s="2" t="s">
        <v>7920</v>
      </c>
      <c r="CJ296" s="2" t="s">
        <v>7921</v>
      </c>
      <c r="CL296" s="2">
        <v>2</v>
      </c>
      <c r="CM296" s="2">
        <v>2</v>
      </c>
      <c r="CN296" s="2" t="s">
        <v>256</v>
      </c>
      <c r="CQ296" s="2" t="s">
        <v>6241</v>
      </c>
      <c r="CY296" s="2" t="s">
        <v>685</v>
      </c>
      <c r="DG296" s="2" t="s">
        <v>257</v>
      </c>
      <c r="DW296" s="2" t="s">
        <v>5351</v>
      </c>
      <c r="DY296" s="2" t="str">
        <f t="shared" si="19"/>
        <v>OUERFELLI_Alaa Eddine</v>
      </c>
      <c r="DZ296" s="2" t="str">
        <f>INDEX('Raw Data'!B:B,MATCH(Tunisia_ESPRIT!$DY296,'Raw Data'!$G:$G,0))</f>
        <v>ESPRIT Engineering</v>
      </c>
      <c r="EA296" s="2" t="str">
        <f>INDEX('Raw Data'!H:H,MATCH(Tunisia_ESPRIT!$DY296,'Raw Data'!$G:$G,0))</f>
        <v>Male</v>
      </c>
      <c r="EB296" s="2" t="str">
        <f>INDEX('Raw Data'!Q:Q,MATCH(Tunisia_ESPRIT!$DY296,'Raw Data'!$G:$G,0))</f>
        <v>ING</v>
      </c>
      <c r="EC296" s="57">
        <f>INDEX('Raw Data'!T:T,MATCH(Tunisia_ESPRIT!$DY296,'Raw Data'!$G:$G,0))/10^3</f>
        <v>30.5</v>
      </c>
      <c r="ED296" s="57">
        <f t="shared" si="20"/>
        <v>0</v>
      </c>
      <c r="EE296" s="57" t="str">
        <f>IFERROR(EC296/(AA296*Analysis!$F$286),"")</f>
        <v/>
      </c>
      <c r="EF296" s="59">
        <f t="shared" si="21"/>
        <v>1</v>
      </c>
      <c r="EG296" s="59" t="str">
        <f t="shared" si="18"/>
        <v>75-100%</v>
      </c>
      <c r="EH296" s="2" t="s">
        <v>258</v>
      </c>
      <c r="EJ296" s="2" t="str">
        <f>INDEX('Raw Data'!D:D,MATCH(Tunisia_ESPRIT!$DY296,'Raw Data'!$G:$G,0))</f>
        <v>173JMT1015</v>
      </c>
      <c r="EK296"/>
    </row>
    <row r="297" spans="1:141" hidden="1" x14ac:dyDescent="0.3">
      <c r="A297" s="3">
        <v>44359.459340277775</v>
      </c>
      <c r="B297" s="3">
        <v>44359.468611111108</v>
      </c>
      <c r="C297" s="2" t="s">
        <v>94</v>
      </c>
      <c r="D297" s="2" t="s">
        <v>7922</v>
      </c>
      <c r="E297" s="2">
        <v>6</v>
      </c>
      <c r="F297" s="2">
        <v>800</v>
      </c>
      <c r="G297" s="2" t="b">
        <v>0</v>
      </c>
      <c r="H297" s="3">
        <v>44451.468657407408</v>
      </c>
      <c r="I297" s="2" t="s">
        <v>7923</v>
      </c>
      <c r="J297" s="2" t="s">
        <v>3366</v>
      </c>
      <c r="K297" s="2" t="s">
        <v>3879</v>
      </c>
      <c r="L297" s="2" t="s">
        <v>5141</v>
      </c>
      <c r="P297" s="2" t="s">
        <v>239</v>
      </c>
      <c r="Q297" s="2" t="s">
        <v>240</v>
      </c>
      <c r="R297" s="2" t="s">
        <v>286</v>
      </c>
      <c r="DW297" s="2" t="s">
        <v>5141</v>
      </c>
      <c r="DY297" s="2" t="str">
        <f t="shared" si="19"/>
        <v>SBOURI_Anis</v>
      </c>
      <c r="DZ297" s="2" t="str">
        <f>INDEX('Raw Data'!B:B,MATCH(Tunisia_ESPRIT!$DY297,'Raw Data'!$G:$G,0))</f>
        <v>ESPRIT Engineering</v>
      </c>
      <c r="EA297" s="2" t="str">
        <f>INDEX('Raw Data'!H:H,MATCH(Tunisia_ESPRIT!$DY297,'Raw Data'!$G:$G,0))</f>
        <v>Male</v>
      </c>
      <c r="EB297" s="2" t="str">
        <f>INDEX('Raw Data'!Q:Q,MATCH(Tunisia_ESPRIT!$DY297,'Raw Data'!$G:$G,0))</f>
        <v>ING</v>
      </c>
      <c r="EC297" s="57">
        <f>INDEX('Raw Data'!T:T,MATCH(Tunisia_ESPRIT!$DY297,'Raw Data'!$G:$G,0))/10^3</f>
        <v>30.5</v>
      </c>
      <c r="ED297" s="57">
        <f t="shared" si="20"/>
        <v>0</v>
      </c>
      <c r="EE297" s="57" t="str">
        <f>IFERROR(EC297/(AA297*Analysis!$F$286),"")</f>
        <v/>
      </c>
      <c r="EF297" s="59" t="str">
        <f t="shared" si="21"/>
        <v/>
      </c>
      <c r="EG297" s="59" t="str">
        <f t="shared" si="18"/>
        <v/>
      </c>
      <c r="EH297" s="2" t="s">
        <v>258</v>
      </c>
      <c r="EJ297" s="2" t="str">
        <f>INDEX('Raw Data'!D:D,MATCH(Tunisia_ESPRIT!$DY297,'Raw Data'!$G:$G,0))</f>
        <v>173JMT1129</v>
      </c>
      <c r="EK297"/>
    </row>
    <row r="298" spans="1:141" hidden="1" x14ac:dyDescent="0.3">
      <c r="A298" s="3">
        <v>44359.51421296296</v>
      </c>
      <c r="B298" s="3">
        <v>44359.514722222222</v>
      </c>
      <c r="C298" s="2" t="s">
        <v>94</v>
      </c>
      <c r="D298" s="2" t="s">
        <v>7924</v>
      </c>
      <c r="E298" s="2">
        <v>42</v>
      </c>
      <c r="F298" s="2">
        <v>43</v>
      </c>
      <c r="G298" s="2" t="b">
        <v>0</v>
      </c>
      <c r="H298" s="3">
        <v>44451.514745370368</v>
      </c>
      <c r="I298" s="2" t="s">
        <v>7925</v>
      </c>
      <c r="J298" s="2" t="s">
        <v>7926</v>
      </c>
      <c r="K298" s="2" t="s">
        <v>3778</v>
      </c>
      <c r="L298" s="2" t="s">
        <v>5644</v>
      </c>
      <c r="P298" s="2" t="s">
        <v>239</v>
      </c>
      <c r="Q298" s="2" t="s">
        <v>240</v>
      </c>
      <c r="R298" s="2" t="s">
        <v>251</v>
      </c>
      <c r="DW298" s="2" t="s">
        <v>5644</v>
      </c>
      <c r="DY298" s="2" t="str">
        <f t="shared" si="19"/>
        <v>ABDENNADHER_Amna</v>
      </c>
      <c r="DZ298" s="2" t="str">
        <f>INDEX('Raw Data'!B:B,MATCH(Tunisia_ESPRIT!$DY298,'Raw Data'!$G:$G,0))</f>
        <v>ESPRIT Engineering</v>
      </c>
      <c r="EA298" s="2" t="str">
        <f>INDEX('Raw Data'!H:H,MATCH(Tunisia_ESPRIT!$DY298,'Raw Data'!$G:$G,0))</f>
        <v>Female</v>
      </c>
      <c r="EB298" s="2" t="str">
        <f>INDEX('Raw Data'!Q:Q,MATCH(Tunisia_ESPRIT!$DY298,'Raw Data'!$G:$G,0))</f>
        <v>ING</v>
      </c>
      <c r="EC298" s="57">
        <f>INDEX('Raw Data'!T:T,MATCH(Tunisia_ESPRIT!$DY298,'Raw Data'!$G:$G,0))/10^3</f>
        <v>30.5</v>
      </c>
      <c r="ED298" s="57">
        <f t="shared" si="20"/>
        <v>0</v>
      </c>
      <c r="EE298" s="58" t="str">
        <f>IFERROR(EC298/(AA298*0.2),"")</f>
        <v/>
      </c>
      <c r="EF298" s="59" t="str">
        <f t="shared" si="21"/>
        <v/>
      </c>
      <c r="EG298" s="59" t="str">
        <f t="shared" si="18"/>
        <v/>
      </c>
      <c r="EH298" s="2" t="s">
        <v>258</v>
      </c>
      <c r="EK298"/>
    </row>
    <row r="299" spans="1:141" hidden="1" x14ac:dyDescent="0.3">
      <c r="A299" s="3">
        <v>44351.627962962964</v>
      </c>
      <c r="B299" s="3">
        <v>44359.863495370373</v>
      </c>
      <c r="C299" s="2" t="s">
        <v>94</v>
      </c>
      <c r="D299" s="2" t="s">
        <v>7927</v>
      </c>
      <c r="E299" s="2">
        <v>45</v>
      </c>
      <c r="F299" s="2">
        <v>711550</v>
      </c>
      <c r="G299" s="2" t="b">
        <v>0</v>
      </c>
      <c r="H299" s="3">
        <v>44451.863530092596</v>
      </c>
      <c r="I299" s="2" t="s">
        <v>7928</v>
      </c>
      <c r="J299" s="2" t="s">
        <v>3206</v>
      </c>
      <c r="K299" s="2" t="s">
        <v>1268</v>
      </c>
      <c r="L299" s="2" t="s">
        <v>4623</v>
      </c>
      <c r="P299" s="2" t="s">
        <v>239</v>
      </c>
      <c r="Q299" s="2" t="s">
        <v>250</v>
      </c>
      <c r="R299" s="2" t="s">
        <v>395</v>
      </c>
      <c r="AH299" s="2">
        <v>0</v>
      </c>
      <c r="AY299" s="2">
        <v>2</v>
      </c>
      <c r="BD299" s="2">
        <v>3</v>
      </c>
      <c r="BG299" s="2">
        <v>1</v>
      </c>
      <c r="DW299" s="2" t="s">
        <v>4623</v>
      </c>
      <c r="DY299" s="2" t="str">
        <f t="shared" si="19"/>
        <v>GHARIANI_Omar</v>
      </c>
      <c r="DZ299" s="2" t="str">
        <f>INDEX('Raw Data'!B:B,MATCH(Tunisia_ESPRIT!$DY299,'Raw Data'!$G:$G,0))</f>
        <v>ESPRIT Engineering</v>
      </c>
      <c r="EA299" s="2" t="str">
        <f>INDEX('Raw Data'!H:H,MATCH(Tunisia_ESPRIT!$DY299,'Raw Data'!$G:$G,0))</f>
        <v>Male</v>
      </c>
      <c r="EB299" s="2" t="str">
        <f>INDEX('Raw Data'!Q:Q,MATCH(Tunisia_ESPRIT!$DY299,'Raw Data'!$G:$G,0))</f>
        <v>ING</v>
      </c>
      <c r="EC299" s="57">
        <f>INDEX('Raw Data'!T:T,MATCH(Tunisia_ESPRIT!$DY299,'Raw Data'!$G:$G,0))/10^3</f>
        <v>30.5</v>
      </c>
      <c r="ED299" s="57">
        <f t="shared" si="20"/>
        <v>0</v>
      </c>
      <c r="EE299" s="58" t="str">
        <f>IFERROR(EC299/(AA299*0.2),"")</f>
        <v/>
      </c>
      <c r="EF299" s="59" t="str">
        <f t="shared" si="21"/>
        <v/>
      </c>
      <c r="EG299" s="59" t="str">
        <f t="shared" si="18"/>
        <v/>
      </c>
      <c r="EH299" s="2" t="s">
        <v>258</v>
      </c>
      <c r="EK299"/>
    </row>
    <row r="300" spans="1:141" hidden="1" x14ac:dyDescent="0.3">
      <c r="A300" s="3">
        <v>44360.277708333335</v>
      </c>
      <c r="B300" s="3">
        <v>44360.27847222222</v>
      </c>
      <c r="C300" s="2" t="s">
        <v>94</v>
      </c>
      <c r="D300" s="2" t="s">
        <v>7929</v>
      </c>
      <c r="E300" s="2">
        <v>6</v>
      </c>
      <c r="F300" s="2">
        <v>65</v>
      </c>
      <c r="G300" s="2" t="b">
        <v>0</v>
      </c>
      <c r="H300" s="3">
        <v>44452.27851851852</v>
      </c>
      <c r="I300" s="2" t="s">
        <v>7930</v>
      </c>
      <c r="J300" s="2" t="s">
        <v>3302</v>
      </c>
      <c r="K300" s="2" t="s">
        <v>1269</v>
      </c>
      <c r="L300" s="2" t="s">
        <v>5032</v>
      </c>
      <c r="P300" s="2" t="s">
        <v>239</v>
      </c>
      <c r="Q300" s="2" t="s">
        <v>240</v>
      </c>
      <c r="R300" s="2" t="s">
        <v>286</v>
      </c>
      <c r="DW300" s="2" t="s">
        <v>5032</v>
      </c>
      <c r="DY300" s="2" t="str">
        <f t="shared" si="19"/>
        <v>BEN YOUNES_Firas</v>
      </c>
      <c r="DZ300" s="2" t="str">
        <f>INDEX('Raw Data'!B:B,MATCH(Tunisia_ESPRIT!$DY300,'Raw Data'!$G:$G,0))</f>
        <v>ESPRIT Engineering</v>
      </c>
      <c r="EA300" s="2" t="str">
        <f>INDEX('Raw Data'!H:H,MATCH(Tunisia_ESPRIT!$DY300,'Raw Data'!$G:$G,0))</f>
        <v>Male</v>
      </c>
      <c r="EB300" s="2" t="str">
        <f>INDEX('Raw Data'!Q:Q,MATCH(Tunisia_ESPRIT!$DY300,'Raw Data'!$G:$G,0))</f>
        <v>ING</v>
      </c>
      <c r="EC300" s="57">
        <f>INDEX('Raw Data'!T:T,MATCH(Tunisia_ESPRIT!$DY300,'Raw Data'!$G:$G,0))/10^3</f>
        <v>30.5</v>
      </c>
      <c r="ED300" s="57">
        <f t="shared" si="20"/>
        <v>0</v>
      </c>
      <c r="EE300" s="58" t="str">
        <f>IFERROR(EC300/(AA300*0.2),"")</f>
        <v/>
      </c>
      <c r="EF300" s="59" t="str">
        <f t="shared" si="21"/>
        <v/>
      </c>
      <c r="EG300" s="59" t="str">
        <f t="shared" si="18"/>
        <v/>
      </c>
      <c r="EH300" s="2" t="s">
        <v>258</v>
      </c>
      <c r="EK300"/>
    </row>
    <row r="301" spans="1:141" hidden="1" x14ac:dyDescent="0.3">
      <c r="A301" s="3">
        <v>44360.293993055559</v>
      </c>
      <c r="B301" s="3">
        <v>44360.294178240743</v>
      </c>
      <c r="C301" s="2" t="s">
        <v>94</v>
      </c>
      <c r="D301" s="2" t="s">
        <v>7931</v>
      </c>
      <c r="E301" s="2">
        <v>6</v>
      </c>
      <c r="F301" s="2">
        <v>15</v>
      </c>
      <c r="G301" s="2" t="b">
        <v>0</v>
      </c>
      <c r="H301" s="3">
        <v>44452.294212962966</v>
      </c>
      <c r="I301" s="2" t="s">
        <v>7932</v>
      </c>
      <c r="J301" s="2" t="s">
        <v>3208</v>
      </c>
      <c r="K301" s="2" t="s">
        <v>3751</v>
      </c>
      <c r="L301" s="2" t="s">
        <v>4976</v>
      </c>
      <c r="P301" s="2" t="s">
        <v>239</v>
      </c>
      <c r="Q301" s="2" t="s">
        <v>250</v>
      </c>
      <c r="R301" s="2" t="s">
        <v>286</v>
      </c>
      <c r="DW301" s="2" t="s">
        <v>4976</v>
      </c>
      <c r="DY301" s="2" t="str">
        <f t="shared" si="19"/>
        <v>BELHADJ AMOR_Ahmed</v>
      </c>
      <c r="DZ301" s="2" t="str">
        <f>INDEX('Raw Data'!B:B,MATCH(Tunisia_ESPRIT!$DY301,'Raw Data'!$G:$G,0))</f>
        <v>ESPRIT Engineering</v>
      </c>
      <c r="EA301" s="2" t="str">
        <f>INDEX('Raw Data'!H:H,MATCH(Tunisia_ESPRIT!$DY301,'Raw Data'!$G:$G,0))</f>
        <v>Male</v>
      </c>
      <c r="EB301" s="2" t="str">
        <f>INDEX('Raw Data'!Q:Q,MATCH(Tunisia_ESPRIT!$DY301,'Raw Data'!$G:$G,0))</f>
        <v>ING</v>
      </c>
      <c r="EC301" s="57">
        <f>INDEX('Raw Data'!T:T,MATCH(Tunisia_ESPRIT!$DY301,'Raw Data'!$G:$G,0))/10^3</f>
        <v>30.5</v>
      </c>
      <c r="ED301" s="57">
        <f t="shared" si="20"/>
        <v>0</v>
      </c>
      <c r="EE301" s="57" t="str">
        <f>IFERROR(EC301/(AA301*Analysis!$F$286),"")</f>
        <v/>
      </c>
      <c r="EF301" s="59" t="str">
        <f t="shared" si="21"/>
        <v/>
      </c>
      <c r="EG301" s="59" t="str">
        <f t="shared" si="18"/>
        <v/>
      </c>
      <c r="EH301" s="2" t="s">
        <v>258</v>
      </c>
      <c r="EK301"/>
    </row>
    <row r="302" spans="1:141" hidden="1" x14ac:dyDescent="0.3">
      <c r="A302" s="3">
        <v>44358.276990740742</v>
      </c>
      <c r="B302" s="3">
        <v>44360.322766203702</v>
      </c>
      <c r="C302" s="2" t="s">
        <v>94</v>
      </c>
      <c r="D302" s="2" t="s">
        <v>7933</v>
      </c>
      <c r="E302" s="2">
        <v>6</v>
      </c>
      <c r="F302" s="2">
        <v>176755</v>
      </c>
      <c r="G302" s="2" t="b">
        <v>0</v>
      </c>
      <c r="H302" s="3">
        <v>44452.322800925926</v>
      </c>
      <c r="I302" s="2" t="s">
        <v>7934</v>
      </c>
      <c r="J302" s="2" t="s">
        <v>3199</v>
      </c>
      <c r="K302" s="2" t="s">
        <v>7935</v>
      </c>
      <c r="L302" s="2" t="s">
        <v>5660</v>
      </c>
      <c r="P302" s="2" t="s">
        <v>239</v>
      </c>
      <c r="Q302" s="2" t="s">
        <v>240</v>
      </c>
      <c r="R302" s="2" t="s">
        <v>286</v>
      </c>
      <c r="DW302" s="2" t="s">
        <v>5660</v>
      </c>
      <c r="DY302" s="2" t="str">
        <f t="shared" si="19"/>
        <v>BEN CHAALIA_Aymen</v>
      </c>
      <c r="DZ302" s="2" t="str">
        <f>INDEX('Raw Data'!B:B,MATCH(Tunisia_ESPRIT!$DY302,'Raw Data'!$G:$G,0))</f>
        <v>ESPRIT Engineering</v>
      </c>
      <c r="EA302" s="2" t="str">
        <f>INDEX('Raw Data'!H:H,MATCH(Tunisia_ESPRIT!$DY302,'Raw Data'!$G:$G,0))</f>
        <v>Male</v>
      </c>
      <c r="EB302" s="2" t="str">
        <f>INDEX('Raw Data'!Q:Q,MATCH(Tunisia_ESPRIT!$DY302,'Raw Data'!$G:$G,0))</f>
        <v>ING</v>
      </c>
      <c r="EC302" s="57">
        <f>INDEX('Raw Data'!T:T,MATCH(Tunisia_ESPRIT!$DY302,'Raw Data'!$G:$G,0))/10^3</f>
        <v>30.5</v>
      </c>
      <c r="ED302" s="57">
        <f t="shared" si="20"/>
        <v>0</v>
      </c>
      <c r="EE302" s="58" t="str">
        <f t="shared" ref="EE302:EE307" si="22">IFERROR(EC302/(AA302*0.2),"")</f>
        <v/>
      </c>
      <c r="EF302" s="59" t="str">
        <f t="shared" si="21"/>
        <v/>
      </c>
      <c r="EG302" s="59" t="str">
        <f t="shared" si="18"/>
        <v/>
      </c>
      <c r="EH302" s="2" t="s">
        <v>258</v>
      </c>
      <c r="EK302"/>
    </row>
    <row r="303" spans="1:141" hidden="1" x14ac:dyDescent="0.3">
      <c r="A303" s="3">
        <v>44352.578680555554</v>
      </c>
      <c r="B303" s="3">
        <v>44360.499131944445</v>
      </c>
      <c r="C303" s="2" t="s">
        <v>94</v>
      </c>
      <c r="D303" s="2" t="s">
        <v>7936</v>
      </c>
      <c r="E303" s="2">
        <v>6</v>
      </c>
      <c r="F303" s="2">
        <v>684327</v>
      </c>
      <c r="G303" s="2" t="b">
        <v>0</v>
      </c>
      <c r="H303" s="3">
        <v>44452.499189814815</v>
      </c>
      <c r="I303" s="2" t="s">
        <v>7937</v>
      </c>
      <c r="J303" s="2" t="s">
        <v>3217</v>
      </c>
      <c r="K303" s="2" t="s">
        <v>3324</v>
      </c>
      <c r="L303" s="2" t="s">
        <v>4578</v>
      </c>
      <c r="P303" s="2" t="s">
        <v>239</v>
      </c>
      <c r="Q303" s="2" t="s">
        <v>250</v>
      </c>
      <c r="R303" s="2" t="s">
        <v>241</v>
      </c>
      <c r="DW303" s="2" t="s">
        <v>4578</v>
      </c>
      <c r="DY303" s="2" t="str">
        <f t="shared" si="19"/>
        <v>BERRAZAGA_Oussama</v>
      </c>
      <c r="DZ303" s="2" t="str">
        <f>INDEX('Raw Data'!B:B,MATCH(Tunisia_ESPRIT!$DY303,'Raw Data'!$G:$G,0))</f>
        <v>ESPRIT Engineering</v>
      </c>
      <c r="EA303" s="2" t="str">
        <f>INDEX('Raw Data'!H:H,MATCH(Tunisia_ESPRIT!$DY303,'Raw Data'!$G:$G,0))</f>
        <v>Male</v>
      </c>
      <c r="EB303" s="2" t="str">
        <f>INDEX('Raw Data'!Q:Q,MATCH(Tunisia_ESPRIT!$DY303,'Raw Data'!$G:$G,0))</f>
        <v>ING</v>
      </c>
      <c r="EC303" s="57">
        <f>INDEX('Raw Data'!T:T,MATCH(Tunisia_ESPRIT!$DY303,'Raw Data'!$G:$G,0))/10^3</f>
        <v>30.5</v>
      </c>
      <c r="ED303" s="57">
        <f t="shared" si="20"/>
        <v>0</v>
      </c>
      <c r="EE303" s="58" t="str">
        <f t="shared" si="22"/>
        <v/>
      </c>
      <c r="EF303" s="59" t="str">
        <f t="shared" si="21"/>
        <v/>
      </c>
      <c r="EG303" s="59" t="str">
        <f t="shared" si="18"/>
        <v/>
      </c>
      <c r="EH303" s="2" t="s">
        <v>258</v>
      </c>
      <c r="EK303"/>
    </row>
    <row r="304" spans="1:141" hidden="1" x14ac:dyDescent="0.3">
      <c r="A304" s="3">
        <v>44351.52003472222</v>
      </c>
      <c r="B304" s="3">
        <v>44361.098969907405</v>
      </c>
      <c r="C304" s="2" t="s">
        <v>94</v>
      </c>
      <c r="D304" s="2" t="s">
        <v>7938</v>
      </c>
      <c r="E304" s="2">
        <v>3</v>
      </c>
      <c r="F304" s="2">
        <v>827619</v>
      </c>
      <c r="G304" s="2" t="b">
        <v>0</v>
      </c>
      <c r="H304" s="3">
        <v>44453.099027777775</v>
      </c>
      <c r="I304" s="2" t="s">
        <v>7939</v>
      </c>
      <c r="J304" s="2" t="s">
        <v>3250</v>
      </c>
      <c r="K304" s="2" t="s">
        <v>4206</v>
      </c>
      <c r="L304" s="2" t="s">
        <v>5559</v>
      </c>
      <c r="P304" s="2" t="s">
        <v>239</v>
      </c>
      <c r="Q304" s="2" t="s">
        <v>240</v>
      </c>
      <c r="DW304" s="2" t="s">
        <v>5559</v>
      </c>
      <c r="DY304" s="2" t="str">
        <f t="shared" si="19"/>
        <v>BEN OTHMANE_Sirine</v>
      </c>
      <c r="DZ304" s="2" t="str">
        <f>INDEX('Raw Data'!B:B,MATCH(Tunisia_ESPRIT!$DY304,'Raw Data'!$G:$G,0))</f>
        <v>ESPRIT Engineering</v>
      </c>
      <c r="EA304" s="2" t="str">
        <f>INDEX('Raw Data'!H:H,MATCH(Tunisia_ESPRIT!$DY304,'Raw Data'!$G:$G,0))</f>
        <v>Female</v>
      </c>
      <c r="EB304" s="2" t="str">
        <f>INDEX('Raw Data'!Q:Q,MATCH(Tunisia_ESPRIT!$DY304,'Raw Data'!$G:$G,0))</f>
        <v>ING</v>
      </c>
      <c r="EC304" s="57">
        <f>INDEX('Raw Data'!T:T,MATCH(Tunisia_ESPRIT!$DY304,'Raw Data'!$G:$G,0))/10^3</f>
        <v>30.5</v>
      </c>
      <c r="ED304" s="57">
        <f t="shared" si="20"/>
        <v>0</v>
      </c>
      <c r="EE304" s="58" t="str">
        <f t="shared" si="22"/>
        <v/>
      </c>
      <c r="EF304" s="59" t="str">
        <f t="shared" si="21"/>
        <v/>
      </c>
      <c r="EG304" s="59" t="str">
        <f t="shared" si="18"/>
        <v/>
      </c>
      <c r="EH304" s="2" t="s">
        <v>258</v>
      </c>
      <c r="EK304"/>
    </row>
    <row r="305" spans="1:141" hidden="1" x14ac:dyDescent="0.3">
      <c r="A305" s="3">
        <v>44361.122708333336</v>
      </c>
      <c r="B305" s="3">
        <v>44361.122881944444</v>
      </c>
      <c r="C305" s="2" t="s">
        <v>94</v>
      </c>
      <c r="D305" s="2" t="s">
        <v>7940</v>
      </c>
      <c r="E305" s="2">
        <v>3</v>
      </c>
      <c r="F305" s="2">
        <v>14</v>
      </c>
      <c r="G305" s="2" t="b">
        <v>0</v>
      </c>
      <c r="H305" s="3">
        <v>44453.122939814813</v>
      </c>
      <c r="I305" s="2" t="s">
        <v>7941</v>
      </c>
      <c r="J305" s="2" t="s">
        <v>3890</v>
      </c>
      <c r="K305" s="2" t="s">
        <v>641</v>
      </c>
      <c r="L305" s="2" t="s">
        <v>5153</v>
      </c>
      <c r="P305" s="2" t="s">
        <v>239</v>
      </c>
      <c r="Q305" s="2" t="s">
        <v>250</v>
      </c>
      <c r="DW305" s="2" t="s">
        <v>5153</v>
      </c>
      <c r="DY305" s="2" t="str">
        <f t="shared" si="19"/>
        <v>BEN SALEM_Amr Amine</v>
      </c>
      <c r="DZ305" s="2" t="str">
        <f>INDEX('Raw Data'!B:B,MATCH(Tunisia_ESPRIT!$DY305,'Raw Data'!$G:$G,0))</f>
        <v>ESPRIT Engineering</v>
      </c>
      <c r="EA305" s="2" t="str">
        <f>INDEX('Raw Data'!H:H,MATCH(Tunisia_ESPRIT!$DY305,'Raw Data'!$G:$G,0))</f>
        <v>Male</v>
      </c>
      <c r="EB305" s="2" t="str">
        <f>INDEX('Raw Data'!Q:Q,MATCH(Tunisia_ESPRIT!$DY305,'Raw Data'!$G:$G,0))</f>
        <v>ING</v>
      </c>
      <c r="EC305" s="57">
        <f>INDEX('Raw Data'!T:T,MATCH(Tunisia_ESPRIT!$DY305,'Raw Data'!$G:$G,0))/10^3</f>
        <v>30.5</v>
      </c>
      <c r="ED305" s="57">
        <f t="shared" si="20"/>
        <v>0</v>
      </c>
      <c r="EE305" s="58" t="str">
        <f t="shared" si="22"/>
        <v/>
      </c>
      <c r="EF305" s="59" t="str">
        <f t="shared" si="21"/>
        <v/>
      </c>
      <c r="EG305" s="59" t="str">
        <f t="shared" si="18"/>
        <v/>
      </c>
      <c r="EH305" s="2" t="s">
        <v>258</v>
      </c>
      <c r="EK305"/>
    </row>
    <row r="306" spans="1:141" hidden="1" x14ac:dyDescent="0.3">
      <c r="A306" s="3">
        <v>44361.21738425926</v>
      </c>
      <c r="B306" s="3">
        <v>44361.21770833333</v>
      </c>
      <c r="C306" s="2" t="s">
        <v>94</v>
      </c>
      <c r="D306" s="2" t="s">
        <v>7942</v>
      </c>
      <c r="E306" s="2">
        <v>6</v>
      </c>
      <c r="F306" s="2">
        <v>27</v>
      </c>
      <c r="G306" s="2" t="b">
        <v>0</v>
      </c>
      <c r="H306" s="3">
        <v>44453.217731481483</v>
      </c>
      <c r="I306" s="2" t="s">
        <v>7943</v>
      </c>
      <c r="J306" s="2" t="s">
        <v>914</v>
      </c>
      <c r="K306" s="2" t="s">
        <v>3527</v>
      </c>
      <c r="L306" s="2" t="s">
        <v>7944</v>
      </c>
      <c r="P306" s="2" t="s">
        <v>239</v>
      </c>
      <c r="Q306" s="2" t="s">
        <v>240</v>
      </c>
      <c r="R306" s="2" t="s">
        <v>286</v>
      </c>
      <c r="DW306" s="2" t="s">
        <v>7944</v>
      </c>
      <c r="DY306" s="2" t="str">
        <f t="shared" si="19"/>
        <v>Alaa Eddine_MOUELHI</v>
      </c>
      <c r="DZ306" s="2" t="str">
        <f>INDEX('Raw Data'!B:B,MATCH(Tunisia_ESPRIT!$DY306,'Raw Data'!$G:$G,0))</f>
        <v>ESB</v>
      </c>
      <c r="EA306" s="2" t="str">
        <f>INDEX('Raw Data'!H:H,MATCH(Tunisia_ESPRIT!$DY306,'Raw Data'!$G:$G,0))</f>
        <v>Male</v>
      </c>
      <c r="EB306" s="2" t="str">
        <f>INDEX('Raw Data'!Q:Q,MATCH(Tunisia_ESPRIT!$DY306,'Raw Data'!$G:$G,0))</f>
        <v>Master</v>
      </c>
      <c r="EC306" s="57">
        <f>INDEX('Raw Data'!T:T,MATCH(Tunisia_ESPRIT!$DY306,'Raw Data'!$G:$G,0))/10^3</f>
        <v>13.91</v>
      </c>
      <c r="ED306" s="57">
        <f t="shared" si="20"/>
        <v>0</v>
      </c>
      <c r="EE306" s="58" t="str">
        <f t="shared" si="22"/>
        <v/>
      </c>
      <c r="EF306" s="59" t="str">
        <f t="shared" si="21"/>
        <v/>
      </c>
      <c r="EG306" s="59" t="str">
        <f t="shared" si="18"/>
        <v/>
      </c>
      <c r="EH306" s="2" t="s">
        <v>258</v>
      </c>
      <c r="EK306"/>
    </row>
    <row r="307" spans="1:141" hidden="1" x14ac:dyDescent="0.3">
      <c r="A307" s="3">
        <v>44361.217650462961</v>
      </c>
      <c r="B307" s="3">
        <v>44361.217847222222</v>
      </c>
      <c r="C307" s="2" t="s">
        <v>94</v>
      </c>
      <c r="D307" s="2" t="s">
        <v>7945</v>
      </c>
      <c r="E307" s="2">
        <v>6</v>
      </c>
      <c r="F307" s="2">
        <v>17</v>
      </c>
      <c r="G307" s="2" t="b">
        <v>0</v>
      </c>
      <c r="H307" s="3">
        <v>44453.217858796299</v>
      </c>
      <c r="I307" s="2" t="s">
        <v>7946</v>
      </c>
      <c r="J307" s="2" t="s">
        <v>3208</v>
      </c>
      <c r="K307" s="2" t="s">
        <v>1287</v>
      </c>
      <c r="L307" s="2" t="s">
        <v>4960</v>
      </c>
      <c r="P307" s="2" t="s">
        <v>239</v>
      </c>
      <c r="Q307" s="2" t="s">
        <v>250</v>
      </c>
      <c r="R307" s="2" t="s">
        <v>286</v>
      </c>
      <c r="DW307" s="2" t="s">
        <v>4960</v>
      </c>
      <c r="DY307" s="2" t="str">
        <f t="shared" si="19"/>
        <v>BEN MOHAMED_Ahmed</v>
      </c>
      <c r="DZ307" s="2" t="str">
        <f>INDEX('Raw Data'!B:B,MATCH(Tunisia_ESPRIT!$DY307,'Raw Data'!$G:$G,0))</f>
        <v>ESPRIT Engineering</v>
      </c>
      <c r="EA307" s="2" t="str">
        <f>INDEX('Raw Data'!H:H,MATCH(Tunisia_ESPRIT!$DY307,'Raw Data'!$G:$G,0))</f>
        <v>Male</v>
      </c>
      <c r="EB307" s="2" t="str">
        <f>INDEX('Raw Data'!Q:Q,MATCH(Tunisia_ESPRIT!$DY307,'Raw Data'!$G:$G,0))</f>
        <v>ING</v>
      </c>
      <c r="EC307" s="57">
        <f>INDEX('Raw Data'!T:T,MATCH(Tunisia_ESPRIT!$DY307,'Raw Data'!$G:$G,0))/10^3</f>
        <v>30.5</v>
      </c>
      <c r="ED307" s="57">
        <f t="shared" si="20"/>
        <v>0</v>
      </c>
      <c r="EE307" s="58" t="str">
        <f t="shared" si="22"/>
        <v/>
      </c>
      <c r="EF307" s="59" t="str">
        <f t="shared" si="21"/>
        <v/>
      </c>
      <c r="EG307" s="59" t="str">
        <f t="shared" si="18"/>
        <v/>
      </c>
      <c r="EH307" s="2" t="s">
        <v>258</v>
      </c>
      <c r="EK307"/>
    </row>
    <row r="308" spans="1:141" hidden="1" x14ac:dyDescent="0.3">
      <c r="A308" s="3">
        <v>44361.219699074078</v>
      </c>
      <c r="B308" s="3">
        <v>44361.219837962963</v>
      </c>
      <c r="C308" s="2" t="s">
        <v>94</v>
      </c>
      <c r="D308" s="2" t="s">
        <v>7947</v>
      </c>
      <c r="E308" s="2">
        <v>3</v>
      </c>
      <c r="F308" s="2">
        <v>12</v>
      </c>
      <c r="G308" s="2" t="b">
        <v>0</v>
      </c>
      <c r="H308" s="3">
        <v>44453.219861111109</v>
      </c>
      <c r="I308" s="2" t="s">
        <v>7948</v>
      </c>
      <c r="J308" s="2" t="s">
        <v>3747</v>
      </c>
      <c r="K308" s="2" t="s">
        <v>1440</v>
      </c>
      <c r="L308" s="2" t="s">
        <v>5464</v>
      </c>
      <c r="P308" s="2" t="s">
        <v>239</v>
      </c>
      <c r="Q308" s="2" t="s">
        <v>240</v>
      </c>
      <c r="DW308" s="2" t="s">
        <v>5464</v>
      </c>
      <c r="DY308" s="2" t="str">
        <f t="shared" si="19"/>
        <v>BEN TILI_Ons</v>
      </c>
      <c r="DZ308" s="2" t="str">
        <f>INDEX('Raw Data'!B:B,MATCH(Tunisia_ESPRIT!$DY308,'Raw Data'!$G:$G,0))</f>
        <v>ESPRIT Engineering</v>
      </c>
      <c r="EA308" s="2" t="str">
        <f>INDEX('Raw Data'!H:H,MATCH(Tunisia_ESPRIT!$DY308,'Raw Data'!$G:$G,0))</f>
        <v>Female</v>
      </c>
      <c r="EB308" s="2" t="str">
        <f>INDEX('Raw Data'!Q:Q,MATCH(Tunisia_ESPRIT!$DY308,'Raw Data'!$G:$G,0))</f>
        <v>ING</v>
      </c>
      <c r="EC308" s="57">
        <f>INDEX('Raw Data'!T:T,MATCH(Tunisia_ESPRIT!$DY308,'Raw Data'!$G:$G,0))/10^3</f>
        <v>30.5</v>
      </c>
      <c r="ED308" s="57">
        <f t="shared" si="20"/>
        <v>0</v>
      </c>
      <c r="EE308" s="57" t="str">
        <f>IFERROR(EC308/(AA308*Analysis!$F$286),"")</f>
        <v/>
      </c>
      <c r="EF308" s="59" t="str">
        <f t="shared" si="21"/>
        <v/>
      </c>
      <c r="EG308" s="59" t="str">
        <f t="shared" si="18"/>
        <v/>
      </c>
      <c r="EH308" s="2" t="s">
        <v>258</v>
      </c>
      <c r="EK308"/>
    </row>
    <row r="309" spans="1:141" hidden="1" x14ac:dyDescent="0.3">
      <c r="A309" s="3">
        <v>44361.2187037037</v>
      </c>
      <c r="B309" s="3">
        <v>44361.220196759263</v>
      </c>
      <c r="C309" s="2" t="s">
        <v>94</v>
      </c>
      <c r="D309" s="2" t="s">
        <v>7949</v>
      </c>
      <c r="E309" s="2">
        <v>45</v>
      </c>
      <c r="F309" s="2">
        <v>129</v>
      </c>
      <c r="G309" s="2" t="b">
        <v>0</v>
      </c>
      <c r="H309" s="3">
        <v>44453.220208333332</v>
      </c>
      <c r="I309" s="2" t="s">
        <v>7950</v>
      </c>
      <c r="J309" s="2" t="s">
        <v>841</v>
      </c>
      <c r="K309" s="2" t="s">
        <v>3418</v>
      </c>
      <c r="L309" s="2" t="s">
        <v>7951</v>
      </c>
      <c r="P309" s="2" t="s">
        <v>239</v>
      </c>
      <c r="Q309" s="2" t="s">
        <v>250</v>
      </c>
      <c r="R309" s="2" t="s">
        <v>251</v>
      </c>
      <c r="AV309" s="2">
        <v>1</v>
      </c>
      <c r="AX309" s="2">
        <v>2</v>
      </c>
      <c r="BG309" s="2">
        <v>3</v>
      </c>
      <c r="DW309" s="2" t="s">
        <v>7951</v>
      </c>
      <c r="DY309" s="2" t="str">
        <f t="shared" si="19"/>
        <v>Faten_TLILI</v>
      </c>
      <c r="DZ309" s="2" t="str">
        <f>INDEX('Raw Data'!B:B,MATCH(Tunisia_ESPRIT!$DY309,'Raw Data'!$G:$G,0))</f>
        <v>ESB</v>
      </c>
      <c r="EA309" s="2" t="str">
        <f>INDEX('Raw Data'!H:H,MATCH(Tunisia_ESPRIT!$DY309,'Raw Data'!$G:$G,0))</f>
        <v>Female</v>
      </c>
      <c r="EB309" s="2" t="str">
        <f>INDEX('Raw Data'!Q:Q,MATCH(Tunisia_ESPRIT!$DY309,'Raw Data'!$G:$G,0))</f>
        <v>Master</v>
      </c>
      <c r="EC309" s="57">
        <f>INDEX('Raw Data'!T:T,MATCH(Tunisia_ESPRIT!$DY309,'Raw Data'!$G:$G,0))/10^3</f>
        <v>13.91</v>
      </c>
      <c r="ED309" s="57">
        <f t="shared" si="20"/>
        <v>0</v>
      </c>
      <c r="EE309" s="57" t="str">
        <f>IFERROR(EC309/(AA309*Analysis!$F$286),"")</f>
        <v/>
      </c>
      <c r="EF309" s="59" t="str">
        <f t="shared" si="21"/>
        <v/>
      </c>
      <c r="EG309" s="59" t="str">
        <f t="shared" si="18"/>
        <v/>
      </c>
      <c r="EH309" s="2" t="s">
        <v>258</v>
      </c>
      <c r="EK309"/>
    </row>
    <row r="310" spans="1:141" hidden="1" x14ac:dyDescent="0.3">
      <c r="A310" s="3">
        <v>44361.220405092594</v>
      </c>
      <c r="B310" s="3">
        <v>44361.220821759256</v>
      </c>
      <c r="C310" s="2" t="s">
        <v>94</v>
      </c>
      <c r="D310" s="2" t="s">
        <v>7952</v>
      </c>
      <c r="E310" s="2">
        <v>6</v>
      </c>
      <c r="F310" s="2">
        <v>36</v>
      </c>
      <c r="G310" s="2" t="b">
        <v>0</v>
      </c>
      <c r="H310" s="3">
        <v>44453.220856481479</v>
      </c>
      <c r="I310" s="2" t="s">
        <v>7953</v>
      </c>
      <c r="J310" s="2" t="s">
        <v>3424</v>
      </c>
      <c r="K310" s="2" t="s">
        <v>3463</v>
      </c>
      <c r="L310" s="2" t="s">
        <v>4703</v>
      </c>
      <c r="P310" s="2" t="s">
        <v>239</v>
      </c>
      <c r="Q310" s="2" t="s">
        <v>240</v>
      </c>
      <c r="R310" s="2" t="s">
        <v>286</v>
      </c>
      <c r="DW310" s="2" t="s">
        <v>4703</v>
      </c>
      <c r="DY310" s="2" t="str">
        <f t="shared" si="19"/>
        <v>MERHABANE_Mohamed Amine</v>
      </c>
      <c r="DZ310" s="2" t="str">
        <f>INDEX('Raw Data'!B:B,MATCH(Tunisia_ESPRIT!$DY310,'Raw Data'!$G:$G,0))</f>
        <v>ESPRIT Engineering</v>
      </c>
      <c r="EA310" s="2" t="str">
        <f>INDEX('Raw Data'!H:H,MATCH(Tunisia_ESPRIT!$DY310,'Raw Data'!$G:$G,0))</f>
        <v>Female</v>
      </c>
      <c r="EB310" s="2" t="str">
        <f>INDEX('Raw Data'!Q:Q,MATCH(Tunisia_ESPRIT!$DY310,'Raw Data'!$G:$G,0))</f>
        <v>ING</v>
      </c>
      <c r="EC310" s="57">
        <f>INDEX('Raw Data'!T:T,MATCH(Tunisia_ESPRIT!$DY310,'Raw Data'!$G:$G,0))/10^3</f>
        <v>30.5</v>
      </c>
      <c r="ED310" s="57">
        <f t="shared" si="20"/>
        <v>0</v>
      </c>
      <c r="EE310" s="57" t="str">
        <f>IFERROR(EC310/(AA310*Analysis!$F$286),"")</f>
        <v/>
      </c>
      <c r="EF310" s="59" t="str">
        <f t="shared" si="21"/>
        <v/>
      </c>
      <c r="EG310" s="59" t="str">
        <f t="shared" si="18"/>
        <v/>
      </c>
      <c r="EH310" s="2" t="s">
        <v>258</v>
      </c>
      <c r="EK310"/>
    </row>
    <row r="311" spans="1:141" hidden="1" x14ac:dyDescent="0.3">
      <c r="A311" s="3">
        <v>44361.225069444445</v>
      </c>
      <c r="B311" s="3">
        <v>44361.225439814814</v>
      </c>
      <c r="C311" s="2" t="s">
        <v>94</v>
      </c>
      <c r="D311" s="2" t="s">
        <v>7954</v>
      </c>
      <c r="E311" s="2">
        <v>6</v>
      </c>
      <c r="F311" s="2">
        <v>31</v>
      </c>
      <c r="G311" s="2" t="b">
        <v>0</v>
      </c>
      <c r="H311" s="3">
        <v>44453.225439814814</v>
      </c>
      <c r="I311" s="2" t="s">
        <v>7955</v>
      </c>
      <c r="J311" s="2" t="s">
        <v>4287</v>
      </c>
      <c r="K311" s="2" t="s">
        <v>3371</v>
      </c>
      <c r="L311" s="2" t="s">
        <v>5733</v>
      </c>
      <c r="P311" s="2" t="s">
        <v>239</v>
      </c>
      <c r="Q311" s="2" t="s">
        <v>240</v>
      </c>
      <c r="R311" s="2" t="s">
        <v>1435</v>
      </c>
      <c r="DW311" s="2" t="s">
        <v>5733</v>
      </c>
      <c r="DY311" s="2" t="str">
        <f t="shared" si="19"/>
        <v>Hajer_ABDELMOUMEN</v>
      </c>
      <c r="DZ311" s="2" t="str">
        <f>INDEX('Raw Data'!B:B,MATCH(Tunisia_ESPRIT!$DY311,'Raw Data'!$G:$G,0))</f>
        <v>ESB</v>
      </c>
      <c r="EA311" s="2" t="str">
        <f>INDEX('Raw Data'!H:H,MATCH(Tunisia_ESPRIT!$DY311,'Raw Data'!$G:$G,0))</f>
        <v>Female</v>
      </c>
      <c r="EB311" s="2" t="str">
        <f>INDEX('Raw Data'!Q:Q,MATCH(Tunisia_ESPRIT!$DY311,'Raw Data'!$G:$G,0))</f>
        <v>Master</v>
      </c>
      <c r="EC311" s="57">
        <f>INDEX('Raw Data'!T:T,MATCH(Tunisia_ESPRIT!$DY311,'Raw Data'!$G:$G,0))/10^3</f>
        <v>13.91</v>
      </c>
      <c r="ED311" s="57">
        <f t="shared" si="20"/>
        <v>0</v>
      </c>
      <c r="EE311" s="58" t="str">
        <f>IFERROR(EC311/(AA311*0.2),"")</f>
        <v/>
      </c>
      <c r="EF311" s="59" t="str">
        <f t="shared" si="21"/>
        <v/>
      </c>
      <c r="EG311" s="59" t="str">
        <f t="shared" si="18"/>
        <v/>
      </c>
      <c r="EH311" s="2" t="s">
        <v>258</v>
      </c>
      <c r="EK311"/>
    </row>
    <row r="312" spans="1:141" hidden="1" x14ac:dyDescent="0.3">
      <c r="A312" s="3">
        <v>44361.230706018519</v>
      </c>
      <c r="B312" s="3">
        <v>44361.230983796297</v>
      </c>
      <c r="C312" s="2" t="s">
        <v>94</v>
      </c>
      <c r="D312" s="2" t="s">
        <v>7956</v>
      </c>
      <c r="E312" s="2">
        <v>6</v>
      </c>
      <c r="F312" s="2">
        <v>23</v>
      </c>
      <c r="G312" s="2" t="b">
        <v>0</v>
      </c>
      <c r="H312" s="3">
        <v>44453.231030092589</v>
      </c>
      <c r="I312" s="2" t="s">
        <v>7957</v>
      </c>
      <c r="J312" s="2" t="s">
        <v>387</v>
      </c>
      <c r="K312" s="2" t="s">
        <v>3240</v>
      </c>
      <c r="L312" s="2" t="s">
        <v>7958</v>
      </c>
      <c r="P312" s="2" t="s">
        <v>239</v>
      </c>
      <c r="Q312" s="2" t="s">
        <v>240</v>
      </c>
      <c r="R312" s="2" t="s">
        <v>286</v>
      </c>
      <c r="DW312" s="2" t="s">
        <v>7958</v>
      </c>
      <c r="DY312" s="2" t="str">
        <f t="shared" si="19"/>
        <v>Ghazi_BEN ROMDHANE</v>
      </c>
      <c r="DZ312" s="2" t="str">
        <f>INDEX('Raw Data'!B:B,MATCH(Tunisia_ESPRIT!$DY312,'Raw Data'!$G:$G,0))</f>
        <v>ESB</v>
      </c>
      <c r="EA312" s="2" t="str">
        <f>INDEX('Raw Data'!H:H,MATCH(Tunisia_ESPRIT!$DY312,'Raw Data'!$G:$G,0))</f>
        <v>Male</v>
      </c>
      <c r="EB312" s="2" t="str">
        <f>INDEX('Raw Data'!Q:Q,MATCH(Tunisia_ESPRIT!$DY312,'Raw Data'!$G:$G,0))</f>
        <v>Master</v>
      </c>
      <c r="EC312" s="57">
        <f>INDEX('Raw Data'!T:T,MATCH(Tunisia_ESPRIT!$DY312,'Raw Data'!$G:$G,0))/10^3</f>
        <v>13.91</v>
      </c>
      <c r="ED312" s="57">
        <f t="shared" si="20"/>
        <v>0</v>
      </c>
      <c r="EE312" s="58" t="str">
        <f>IFERROR(EC312/(AA312*0.2),"")</f>
        <v/>
      </c>
      <c r="EF312" s="59" t="str">
        <f t="shared" si="21"/>
        <v/>
      </c>
      <c r="EG312" s="59" t="str">
        <f t="shared" si="18"/>
        <v/>
      </c>
      <c r="EH312" s="2" t="s">
        <v>258</v>
      </c>
      <c r="EK312"/>
    </row>
    <row r="313" spans="1:141" hidden="1" x14ac:dyDescent="0.3">
      <c r="A313" s="3">
        <v>44361.233703703707</v>
      </c>
      <c r="B313" s="3">
        <v>44361.234178240738</v>
      </c>
      <c r="C313" s="2" t="s">
        <v>94</v>
      </c>
      <c r="D313" s="2" t="s">
        <v>7959</v>
      </c>
      <c r="E313" s="2">
        <v>6</v>
      </c>
      <c r="F313" s="2">
        <v>40</v>
      </c>
      <c r="G313" s="2" t="b">
        <v>0</v>
      </c>
      <c r="H313" s="3">
        <v>44453.234201388892</v>
      </c>
      <c r="I313" s="2" t="s">
        <v>7960</v>
      </c>
      <c r="J313" s="2" t="s">
        <v>3421</v>
      </c>
      <c r="K313" s="2" t="s">
        <v>3420</v>
      </c>
      <c r="L313" s="2" t="s">
        <v>4663</v>
      </c>
      <c r="P313" s="2" t="s">
        <v>239</v>
      </c>
      <c r="Q313" s="2" t="s">
        <v>240</v>
      </c>
      <c r="R313" s="2" t="s">
        <v>286</v>
      </c>
      <c r="DW313" s="2" t="s">
        <v>4663</v>
      </c>
      <c r="DY313" s="2" t="str">
        <f t="shared" si="19"/>
        <v>MOSLAH_Yassine</v>
      </c>
      <c r="DZ313" s="2" t="str">
        <f>INDEX('Raw Data'!B:B,MATCH(Tunisia_ESPRIT!$DY313,'Raw Data'!$G:$G,0))</f>
        <v>ESPRIT Engineering</v>
      </c>
      <c r="EA313" s="2" t="str">
        <f>INDEX('Raw Data'!H:H,MATCH(Tunisia_ESPRIT!$DY313,'Raw Data'!$G:$G,0))</f>
        <v>Male</v>
      </c>
      <c r="EB313" s="2" t="str">
        <f>INDEX('Raw Data'!Q:Q,MATCH(Tunisia_ESPRIT!$DY313,'Raw Data'!$G:$G,0))</f>
        <v>ING</v>
      </c>
      <c r="EC313" s="57">
        <f>INDEX('Raw Data'!T:T,MATCH(Tunisia_ESPRIT!$DY313,'Raw Data'!$G:$G,0))/10^3</f>
        <v>30.5</v>
      </c>
      <c r="ED313" s="57">
        <f t="shared" si="20"/>
        <v>0</v>
      </c>
      <c r="EE313" s="57" t="str">
        <f>IFERROR(EC313/(AA313*Analysis!$F$286),"")</f>
        <v/>
      </c>
      <c r="EF313" s="59" t="str">
        <f t="shared" si="21"/>
        <v/>
      </c>
      <c r="EG313" s="59" t="str">
        <f t="shared" si="18"/>
        <v/>
      </c>
      <c r="EH313" s="2" t="s">
        <v>258</v>
      </c>
      <c r="EJ313" s="2" t="str">
        <f>INDEX('Raw Data'!D:D,MATCH(Tunisia_ESPRIT!$DY313,'Raw Data'!$G:$G,0))</f>
        <v>151JMT0002</v>
      </c>
      <c r="EK313"/>
    </row>
    <row r="314" spans="1:141" hidden="1" x14ac:dyDescent="0.3">
      <c r="A314" s="3">
        <v>44361.240057870367</v>
      </c>
      <c r="B314" s="3">
        <v>44361.240810185183</v>
      </c>
      <c r="C314" s="2" t="s">
        <v>94</v>
      </c>
      <c r="D314" s="2" t="s">
        <v>7961</v>
      </c>
      <c r="E314" s="2">
        <v>6</v>
      </c>
      <c r="F314" s="2">
        <v>64</v>
      </c>
      <c r="G314" s="2" t="b">
        <v>0</v>
      </c>
      <c r="H314" s="3">
        <v>44453.240833333337</v>
      </c>
      <c r="I314" s="2" t="s">
        <v>7962</v>
      </c>
      <c r="J314" s="2" t="s">
        <v>3418</v>
      </c>
      <c r="K314" s="2" t="s">
        <v>3889</v>
      </c>
      <c r="L314" s="2" t="s">
        <v>5152</v>
      </c>
      <c r="P314" s="2" t="s">
        <v>239</v>
      </c>
      <c r="Q314" s="2" t="s">
        <v>240</v>
      </c>
      <c r="R314" s="2" t="s">
        <v>286</v>
      </c>
      <c r="DW314" s="2" t="s">
        <v>5152</v>
      </c>
      <c r="DY314" s="2" t="str">
        <f t="shared" si="19"/>
        <v>HMOUDA_Faten</v>
      </c>
      <c r="DZ314" s="2" t="str">
        <f>INDEX('Raw Data'!B:B,MATCH(Tunisia_ESPRIT!$DY314,'Raw Data'!$G:$G,0))</f>
        <v>ESPRIT Engineering</v>
      </c>
      <c r="EA314" s="2" t="str">
        <f>INDEX('Raw Data'!H:H,MATCH(Tunisia_ESPRIT!$DY314,'Raw Data'!$G:$G,0))</f>
        <v>Female</v>
      </c>
      <c r="EB314" s="2" t="str">
        <f>INDEX('Raw Data'!Q:Q,MATCH(Tunisia_ESPRIT!$DY314,'Raw Data'!$G:$G,0))</f>
        <v>ING</v>
      </c>
      <c r="EC314" s="57">
        <f>INDEX('Raw Data'!T:T,MATCH(Tunisia_ESPRIT!$DY314,'Raw Data'!$G:$G,0))/10^3</f>
        <v>30.5</v>
      </c>
      <c r="ED314" s="57">
        <f t="shared" si="20"/>
        <v>0</v>
      </c>
      <c r="EE314" s="58" t="str">
        <f>IFERROR(EC314/(AA314*0.2),"")</f>
        <v/>
      </c>
      <c r="EF314" s="59" t="str">
        <f t="shared" si="21"/>
        <v/>
      </c>
      <c r="EG314" s="59" t="str">
        <f t="shared" si="18"/>
        <v/>
      </c>
      <c r="EH314" s="2" t="s">
        <v>258</v>
      </c>
      <c r="EK314"/>
    </row>
    <row r="315" spans="1:141" hidden="1" x14ac:dyDescent="0.3">
      <c r="A315" s="3">
        <v>44361.24046296296</v>
      </c>
      <c r="B315" s="3">
        <v>44361.24082175926</v>
      </c>
      <c r="C315" s="2" t="s">
        <v>94</v>
      </c>
      <c r="D315" s="2" t="s">
        <v>7963</v>
      </c>
      <c r="E315" s="2">
        <v>6</v>
      </c>
      <c r="F315" s="2">
        <v>31</v>
      </c>
      <c r="G315" s="2" t="b">
        <v>0</v>
      </c>
      <c r="H315" s="3">
        <v>44453.240856481483</v>
      </c>
      <c r="I315" s="2" t="s">
        <v>7964</v>
      </c>
      <c r="J315" s="2" t="s">
        <v>3932</v>
      </c>
      <c r="K315" s="2" t="s">
        <v>1333</v>
      </c>
      <c r="L315" s="2" t="s">
        <v>5216</v>
      </c>
      <c r="P315" s="2" t="s">
        <v>239</v>
      </c>
      <c r="Q315" s="2" t="s">
        <v>250</v>
      </c>
      <c r="R315" s="2" t="s">
        <v>380</v>
      </c>
      <c r="DW315" s="2" t="s">
        <v>5216</v>
      </c>
      <c r="DY315" s="2" t="str">
        <f t="shared" si="19"/>
        <v>AMARI_Sara</v>
      </c>
      <c r="DZ315" s="2" t="str">
        <f>INDEX('Raw Data'!B:B,MATCH(Tunisia_ESPRIT!$DY315,'Raw Data'!$G:$G,0))</f>
        <v>ESPRIT Engineering</v>
      </c>
      <c r="EA315" s="2" t="str">
        <f>INDEX('Raw Data'!H:H,MATCH(Tunisia_ESPRIT!$DY315,'Raw Data'!$G:$G,0))</f>
        <v>Female</v>
      </c>
      <c r="EB315" s="2" t="str">
        <f>INDEX('Raw Data'!Q:Q,MATCH(Tunisia_ESPRIT!$DY315,'Raw Data'!$G:$G,0))</f>
        <v>ING</v>
      </c>
      <c r="EC315" s="57">
        <f>INDEX('Raw Data'!T:T,MATCH(Tunisia_ESPRIT!$DY315,'Raw Data'!$G:$G,0))/10^3</f>
        <v>30.5</v>
      </c>
      <c r="ED315" s="57">
        <f t="shared" si="20"/>
        <v>0</v>
      </c>
      <c r="EE315" s="58" t="str">
        <f>IFERROR(EC315/(AA315*0.2),"")</f>
        <v/>
      </c>
      <c r="EF315" s="59" t="str">
        <f t="shared" si="21"/>
        <v/>
      </c>
      <c r="EG315" s="59" t="str">
        <f t="shared" si="18"/>
        <v/>
      </c>
      <c r="EH315" s="2" t="s">
        <v>258</v>
      </c>
      <c r="EK315"/>
    </row>
    <row r="316" spans="1:141" hidden="1" x14ac:dyDescent="0.3">
      <c r="A316" s="3">
        <v>44361.243842592594</v>
      </c>
      <c r="B316" s="3">
        <v>44361.24459490741</v>
      </c>
      <c r="C316" s="2" t="s">
        <v>94</v>
      </c>
      <c r="D316" s="2" t="s">
        <v>7965</v>
      </c>
      <c r="E316" s="2">
        <v>6</v>
      </c>
      <c r="F316" s="2">
        <v>64</v>
      </c>
      <c r="G316" s="2" t="b">
        <v>0</v>
      </c>
      <c r="H316" s="3">
        <v>44453.244606481479</v>
      </c>
      <c r="I316" s="2" t="s">
        <v>7966</v>
      </c>
      <c r="J316" s="2" t="s">
        <v>3321</v>
      </c>
      <c r="K316" s="2" t="s">
        <v>3910</v>
      </c>
      <c r="L316" s="2" t="s">
        <v>5182</v>
      </c>
      <c r="P316" s="2" t="s">
        <v>239</v>
      </c>
      <c r="Q316" s="2" t="s">
        <v>240</v>
      </c>
      <c r="R316" s="2" t="s">
        <v>286</v>
      </c>
      <c r="DW316" s="2" t="s">
        <v>5182</v>
      </c>
      <c r="DY316" s="2" t="str">
        <f t="shared" si="19"/>
        <v>BELGUITH_Khalil</v>
      </c>
      <c r="DZ316" s="2" t="str">
        <f>INDEX('Raw Data'!B:B,MATCH(Tunisia_ESPRIT!$DY316,'Raw Data'!$G:$G,0))</f>
        <v>ESPRIT Engineering</v>
      </c>
      <c r="EA316" s="2" t="str">
        <f>INDEX('Raw Data'!H:H,MATCH(Tunisia_ESPRIT!$DY316,'Raw Data'!$G:$G,0))</f>
        <v>Male</v>
      </c>
      <c r="EB316" s="2" t="str">
        <f>INDEX('Raw Data'!Q:Q,MATCH(Tunisia_ESPRIT!$DY316,'Raw Data'!$G:$G,0))</f>
        <v>ING</v>
      </c>
      <c r="EC316" s="57">
        <f>INDEX('Raw Data'!T:T,MATCH(Tunisia_ESPRIT!$DY316,'Raw Data'!$G:$G,0))/10^3</f>
        <v>30.5</v>
      </c>
      <c r="ED316" s="57">
        <f t="shared" si="20"/>
        <v>0</v>
      </c>
      <c r="EE316" s="57" t="str">
        <f>IFERROR(EC316/(AA316*Analysis!$F$286),"")</f>
        <v/>
      </c>
      <c r="EF316" s="59" t="str">
        <f t="shared" si="21"/>
        <v/>
      </c>
      <c r="EG316" s="59" t="str">
        <f t="shared" si="18"/>
        <v/>
      </c>
      <c r="EH316" s="2" t="s">
        <v>258</v>
      </c>
      <c r="EK316"/>
    </row>
    <row r="317" spans="1:141" hidden="1" x14ac:dyDescent="0.3">
      <c r="A317" s="3">
        <v>44361.24722222222</v>
      </c>
      <c r="B317" s="3">
        <v>44361.247916666667</v>
      </c>
      <c r="C317" s="2" t="s">
        <v>94</v>
      </c>
      <c r="D317" s="2" t="s">
        <v>7967</v>
      </c>
      <c r="E317" s="2">
        <v>6</v>
      </c>
      <c r="F317" s="2">
        <v>59</v>
      </c>
      <c r="G317" s="2" t="b">
        <v>0</v>
      </c>
      <c r="H317" s="3">
        <v>44453.247939814813</v>
      </c>
      <c r="I317" s="2" t="s">
        <v>7968</v>
      </c>
      <c r="J317" s="2" t="s">
        <v>3747</v>
      </c>
      <c r="K317" s="2" t="s">
        <v>3824</v>
      </c>
      <c r="L317" s="2" t="s">
        <v>5081</v>
      </c>
      <c r="P317" s="2" t="s">
        <v>239</v>
      </c>
      <c r="Q317" s="2" t="s">
        <v>250</v>
      </c>
      <c r="R317" s="2" t="s">
        <v>286</v>
      </c>
      <c r="DW317" s="2" t="s">
        <v>5081</v>
      </c>
      <c r="DY317" s="2" t="str">
        <f t="shared" si="19"/>
        <v>BELLAZREG_Ons</v>
      </c>
      <c r="DZ317" s="2" t="str">
        <f>INDEX('Raw Data'!B:B,MATCH(Tunisia_ESPRIT!$DY317,'Raw Data'!$G:$G,0))</f>
        <v>ESPRIT Engineering</v>
      </c>
      <c r="EA317" s="2" t="str">
        <f>INDEX('Raw Data'!H:H,MATCH(Tunisia_ESPRIT!$DY317,'Raw Data'!$G:$G,0))</f>
        <v>Female</v>
      </c>
      <c r="EB317" s="2" t="str">
        <f>INDEX('Raw Data'!Q:Q,MATCH(Tunisia_ESPRIT!$DY317,'Raw Data'!$G:$G,0))</f>
        <v>ING</v>
      </c>
      <c r="EC317" s="57">
        <f>INDEX('Raw Data'!T:T,MATCH(Tunisia_ESPRIT!$DY317,'Raw Data'!$G:$G,0))/10^3</f>
        <v>30.5</v>
      </c>
      <c r="ED317" s="57">
        <f t="shared" si="20"/>
        <v>0</v>
      </c>
      <c r="EE317" s="57" t="str">
        <f>IFERROR(EC317/(AA317*Analysis!$F$286),"")</f>
        <v/>
      </c>
      <c r="EF317" s="59" t="str">
        <f t="shared" si="21"/>
        <v/>
      </c>
      <c r="EG317" s="59" t="str">
        <f t="shared" si="18"/>
        <v/>
      </c>
      <c r="EH317" s="2" t="s">
        <v>258</v>
      </c>
      <c r="EK317"/>
    </row>
    <row r="318" spans="1:141" hidden="1" x14ac:dyDescent="0.3">
      <c r="A318" s="3">
        <v>44361.262291666666</v>
      </c>
      <c r="B318" s="3">
        <v>44361.262361111112</v>
      </c>
      <c r="C318" s="2" t="s">
        <v>94</v>
      </c>
      <c r="D318" s="2" t="s">
        <v>7969</v>
      </c>
      <c r="E318" s="2">
        <v>3</v>
      </c>
      <c r="F318" s="2">
        <v>5</v>
      </c>
      <c r="G318" s="2" t="b">
        <v>0</v>
      </c>
      <c r="H318" s="3">
        <v>44453.262395833335</v>
      </c>
      <c r="I318" s="2" t="s">
        <v>7970</v>
      </c>
      <c r="J318" s="2" t="s">
        <v>3199</v>
      </c>
      <c r="K318" s="2" t="s">
        <v>841</v>
      </c>
      <c r="L318" s="2" t="s">
        <v>6027</v>
      </c>
      <c r="P318" s="2" t="s">
        <v>239</v>
      </c>
      <c r="Q318" s="2" t="s">
        <v>250</v>
      </c>
      <c r="DW318" s="2" t="s">
        <v>6027</v>
      </c>
      <c r="DY318" s="2" t="str">
        <f t="shared" si="19"/>
        <v>TLILI_Aymen</v>
      </c>
      <c r="DZ318" s="2" t="str">
        <f>INDEX('Raw Data'!B:B,MATCH(Tunisia_ESPRIT!$DY318,'Raw Data'!$G:$G,0))</f>
        <v>ESPRIT Engineering</v>
      </c>
      <c r="EA318" s="2" t="str">
        <f>INDEX('Raw Data'!H:H,MATCH(Tunisia_ESPRIT!$DY318,'Raw Data'!$G:$G,0))</f>
        <v>Male</v>
      </c>
      <c r="EB318" s="2" t="str">
        <f>INDEX('Raw Data'!Q:Q,MATCH(Tunisia_ESPRIT!$DY318,'Raw Data'!$G:$G,0))</f>
        <v>ING</v>
      </c>
      <c r="EC318" s="57">
        <f>INDEX('Raw Data'!T:T,MATCH(Tunisia_ESPRIT!$DY318,'Raw Data'!$G:$G,0))/10^3</f>
        <v>30.5</v>
      </c>
      <c r="ED318" s="57">
        <f t="shared" si="20"/>
        <v>0</v>
      </c>
      <c r="EE318" s="58" t="str">
        <f>IFERROR(EC318/(AA318*0.2),"")</f>
        <v/>
      </c>
      <c r="EF318" s="59" t="str">
        <f t="shared" si="21"/>
        <v/>
      </c>
      <c r="EG318" s="59" t="str">
        <f t="shared" si="18"/>
        <v/>
      </c>
      <c r="EH318" s="2" t="s">
        <v>258</v>
      </c>
      <c r="EK318"/>
    </row>
    <row r="319" spans="1:141" hidden="1" x14ac:dyDescent="0.3">
      <c r="A319" s="3">
        <v>44361.271145833336</v>
      </c>
      <c r="B319" s="3">
        <v>44361.271585648145</v>
      </c>
      <c r="C319" s="2" t="s">
        <v>94</v>
      </c>
      <c r="D319" s="2" t="s">
        <v>7971</v>
      </c>
      <c r="E319" s="2">
        <v>6</v>
      </c>
      <c r="F319" s="2">
        <v>37</v>
      </c>
      <c r="G319" s="2" t="b">
        <v>0</v>
      </c>
      <c r="H319" s="3">
        <v>44453.271585648145</v>
      </c>
      <c r="I319" s="2" t="s">
        <v>7972</v>
      </c>
      <c r="J319" s="2" t="s">
        <v>3610</v>
      </c>
      <c r="K319" s="2" t="s">
        <v>3609</v>
      </c>
      <c r="L319" s="2" t="s">
        <v>4838</v>
      </c>
      <c r="P319" s="2" t="s">
        <v>239</v>
      </c>
      <c r="Q319" s="2" t="s">
        <v>240</v>
      </c>
      <c r="R319" s="2" t="s">
        <v>286</v>
      </c>
      <c r="DW319" s="2" t="s">
        <v>4838</v>
      </c>
      <c r="DY319" s="2" t="str">
        <f t="shared" si="19"/>
        <v>TEBESSI_Nassreddine</v>
      </c>
      <c r="DZ319" s="2" t="str">
        <f>INDEX('Raw Data'!B:B,MATCH(Tunisia_ESPRIT!$DY319,'Raw Data'!$G:$G,0))</f>
        <v>ESPRIT Engineering</v>
      </c>
      <c r="EA319" s="2" t="str">
        <f>INDEX('Raw Data'!H:H,MATCH(Tunisia_ESPRIT!$DY319,'Raw Data'!$G:$G,0))</f>
        <v>Male</v>
      </c>
      <c r="EB319" s="2" t="str">
        <f>INDEX('Raw Data'!Q:Q,MATCH(Tunisia_ESPRIT!$DY319,'Raw Data'!$G:$G,0))</f>
        <v>ING</v>
      </c>
      <c r="EC319" s="57">
        <f>INDEX('Raw Data'!T:T,MATCH(Tunisia_ESPRIT!$DY319,'Raw Data'!$G:$G,0))/10^3</f>
        <v>30.5</v>
      </c>
      <c r="ED319" s="57">
        <f t="shared" si="20"/>
        <v>0</v>
      </c>
      <c r="EE319" s="57" t="str">
        <f>IFERROR(EC319/(AA319*Analysis!$F$286),"")</f>
        <v/>
      </c>
      <c r="EF319" s="59" t="str">
        <f t="shared" si="21"/>
        <v/>
      </c>
      <c r="EG319" s="59" t="str">
        <f t="shared" si="18"/>
        <v/>
      </c>
      <c r="EH319" s="2" t="s">
        <v>258</v>
      </c>
      <c r="EK319"/>
    </row>
    <row r="320" spans="1:141" hidden="1" x14ac:dyDescent="0.3">
      <c r="A320" s="3">
        <v>44361.274143518516</v>
      </c>
      <c r="B320" s="3">
        <v>44361.274594907409</v>
      </c>
      <c r="C320" s="2" t="s">
        <v>94</v>
      </c>
      <c r="D320" s="2" t="s">
        <v>7973</v>
      </c>
      <c r="E320" s="2">
        <v>6</v>
      </c>
      <c r="F320" s="2">
        <v>38</v>
      </c>
      <c r="G320" s="2" t="b">
        <v>0</v>
      </c>
      <c r="H320" s="3">
        <v>44453.274618055555</v>
      </c>
      <c r="I320" s="2" t="s">
        <v>7974</v>
      </c>
      <c r="J320" s="2" t="s">
        <v>7975</v>
      </c>
      <c r="K320" s="2" t="s">
        <v>3417</v>
      </c>
      <c r="L320" s="2" t="s">
        <v>7976</v>
      </c>
      <c r="P320" s="2" t="s">
        <v>239</v>
      </c>
      <c r="Q320" s="2" t="s">
        <v>240</v>
      </c>
      <c r="R320" s="2" t="s">
        <v>286</v>
      </c>
      <c r="DW320" s="2" t="s">
        <v>7976</v>
      </c>
      <c r="DY320" s="2" t="str">
        <f t="shared" si="19"/>
        <v>Walid_BEDHAOUI</v>
      </c>
      <c r="DZ320" s="2" t="str">
        <f>INDEX('Raw Data'!B:B,MATCH(Tunisia_ESPRIT!$DY320,'Raw Data'!$G:$G,0))</f>
        <v>ESB</v>
      </c>
      <c r="EA320" s="2" t="str">
        <f>INDEX('Raw Data'!H:H,MATCH(Tunisia_ESPRIT!$DY320,'Raw Data'!$G:$G,0))</f>
        <v>Male</v>
      </c>
      <c r="EB320" s="2" t="str">
        <f>INDEX('Raw Data'!Q:Q,MATCH(Tunisia_ESPRIT!$DY320,'Raw Data'!$G:$G,0))</f>
        <v>Master</v>
      </c>
      <c r="EC320" s="57">
        <f>INDEX('Raw Data'!T:T,MATCH(Tunisia_ESPRIT!$DY320,'Raw Data'!$G:$G,0))/10^3</f>
        <v>13.91</v>
      </c>
      <c r="ED320" s="57">
        <f t="shared" si="20"/>
        <v>0</v>
      </c>
      <c r="EE320" s="58" t="str">
        <f>IFERROR(EC320/(AA320*0.2),"")</f>
        <v/>
      </c>
      <c r="EF320" s="59" t="str">
        <f t="shared" si="21"/>
        <v/>
      </c>
      <c r="EG320" s="59" t="str">
        <f t="shared" si="18"/>
        <v/>
      </c>
      <c r="EH320" s="2" t="s">
        <v>258</v>
      </c>
      <c r="EK320"/>
    </row>
    <row r="321" spans="1:141" hidden="1" x14ac:dyDescent="0.3">
      <c r="A321" s="3">
        <v>44361.278113425928</v>
      </c>
      <c r="B321" s="3">
        <v>44361.278402777774</v>
      </c>
      <c r="C321" s="2" t="s">
        <v>94</v>
      </c>
      <c r="D321" s="2" t="s">
        <v>7977</v>
      </c>
      <c r="E321" s="2">
        <v>3</v>
      </c>
      <c r="F321" s="2">
        <v>24</v>
      </c>
      <c r="G321" s="2" t="b">
        <v>0</v>
      </c>
      <c r="H321" s="3">
        <v>44453.278414351851</v>
      </c>
      <c r="I321" s="2" t="s">
        <v>7978</v>
      </c>
      <c r="J321" s="2" t="s">
        <v>7979</v>
      </c>
      <c r="K321" s="2" t="s">
        <v>937</v>
      </c>
      <c r="L321" s="2" t="s">
        <v>4940</v>
      </c>
      <c r="P321" s="2" t="s">
        <v>239</v>
      </c>
      <c r="Q321" s="2" t="s">
        <v>250</v>
      </c>
      <c r="DW321" s="2" t="s">
        <v>4940</v>
      </c>
      <c r="DY321" s="2" t="str">
        <f t="shared" si="19"/>
        <v>SLIMI_Ibtihel</v>
      </c>
      <c r="DZ321" s="2" t="str">
        <f>INDEX('Raw Data'!B:B,MATCH(Tunisia_ESPRIT!$DY321,'Raw Data'!$G:$G,0))</f>
        <v>ESPRIT Engineering</v>
      </c>
      <c r="EA321" s="2" t="str">
        <f>INDEX('Raw Data'!H:H,MATCH(Tunisia_ESPRIT!$DY321,'Raw Data'!$G:$G,0))</f>
        <v>Female</v>
      </c>
      <c r="EB321" s="2" t="str">
        <f>INDEX('Raw Data'!Q:Q,MATCH(Tunisia_ESPRIT!$DY321,'Raw Data'!$G:$G,0))</f>
        <v>ING</v>
      </c>
      <c r="EC321" s="57">
        <f>INDEX('Raw Data'!T:T,MATCH(Tunisia_ESPRIT!$DY321,'Raw Data'!$G:$G,0))/10^3</f>
        <v>30.5</v>
      </c>
      <c r="ED321" s="57">
        <f t="shared" si="20"/>
        <v>0</v>
      </c>
      <c r="EE321" s="57" t="str">
        <f>IFERROR(EC321/(AA321*Analysis!$F$286),"")</f>
        <v/>
      </c>
      <c r="EF321" s="59" t="str">
        <f t="shared" si="21"/>
        <v/>
      </c>
      <c r="EG321" s="59" t="str">
        <f t="shared" si="18"/>
        <v/>
      </c>
      <c r="EH321" s="2" t="s">
        <v>258</v>
      </c>
      <c r="EJ321" s="2" t="str">
        <f>INDEX('Raw Data'!D:D,MATCH(Tunisia_ESPRIT!$DY321,'Raw Data'!$G:$G,0))</f>
        <v>173JFT3431</v>
      </c>
      <c r="EK321"/>
    </row>
    <row r="322" spans="1:141" hidden="1" x14ac:dyDescent="0.3">
      <c r="A322" s="3">
        <v>44361.289652777778</v>
      </c>
      <c r="B322" s="3">
        <v>44361.294745370367</v>
      </c>
      <c r="C322" s="2" t="s">
        <v>94</v>
      </c>
      <c r="D322" s="2" t="s">
        <v>7980</v>
      </c>
      <c r="E322" s="2">
        <v>45</v>
      </c>
      <c r="F322" s="2">
        <v>440</v>
      </c>
      <c r="G322" s="2" t="b">
        <v>0</v>
      </c>
      <c r="H322" s="3">
        <v>44453.29478009259</v>
      </c>
      <c r="I322" s="2" t="s">
        <v>7981</v>
      </c>
      <c r="J322" s="2" t="s">
        <v>3831</v>
      </c>
      <c r="K322" s="2" t="s">
        <v>3841</v>
      </c>
      <c r="L322" s="2" t="s">
        <v>5103</v>
      </c>
      <c r="P322" s="2" t="s">
        <v>239</v>
      </c>
      <c r="Q322" s="2" t="s">
        <v>250</v>
      </c>
      <c r="R322" s="2" t="s">
        <v>286</v>
      </c>
      <c r="T322" s="2" t="s">
        <v>7982</v>
      </c>
      <c r="U322" s="2" t="s">
        <v>7983</v>
      </c>
      <c r="V322" s="2" t="s">
        <v>336</v>
      </c>
      <c r="W322" s="2" t="s">
        <v>265</v>
      </c>
      <c r="X322" s="2" t="s">
        <v>629</v>
      </c>
      <c r="Y322" s="2" t="s">
        <v>594</v>
      </c>
      <c r="Z322" s="2" t="s">
        <v>245</v>
      </c>
      <c r="AA322" s="2">
        <v>14</v>
      </c>
      <c r="AB322" s="2" t="s">
        <v>267</v>
      </c>
      <c r="AC322" s="2" t="s">
        <v>1107</v>
      </c>
      <c r="AD322" s="2" t="s">
        <v>276</v>
      </c>
      <c r="AE322" s="2">
        <v>1994</v>
      </c>
      <c r="AF322" s="2" t="s">
        <v>316</v>
      </c>
      <c r="AH322" s="2" t="s">
        <v>284</v>
      </c>
      <c r="AK322" s="2">
        <v>3</v>
      </c>
      <c r="AL322" s="2">
        <v>2</v>
      </c>
      <c r="AO322" s="2">
        <v>1</v>
      </c>
      <c r="AZ322" s="2">
        <v>3</v>
      </c>
      <c r="BF322" s="2">
        <v>2</v>
      </c>
      <c r="BG322" s="2">
        <v>1</v>
      </c>
      <c r="DW322" s="2" t="s">
        <v>5103</v>
      </c>
      <c r="DY322" s="2" t="str">
        <f t="shared" si="19"/>
        <v>HRAIECH_Oussema</v>
      </c>
      <c r="DZ322" s="2" t="str">
        <f>INDEX('Raw Data'!B:B,MATCH(Tunisia_ESPRIT!$DY322,'Raw Data'!$G:$G,0))</f>
        <v>ESPRIT Engineering</v>
      </c>
      <c r="EA322" s="2" t="str">
        <f>INDEX('Raw Data'!H:H,MATCH(Tunisia_ESPRIT!$DY322,'Raw Data'!$G:$G,0))</f>
        <v>Male</v>
      </c>
      <c r="EB322" s="2" t="str">
        <f>INDEX('Raw Data'!Q:Q,MATCH(Tunisia_ESPRIT!$DY322,'Raw Data'!$G:$G,0))</f>
        <v>ING</v>
      </c>
      <c r="EC322" s="57">
        <f>INDEX('Raw Data'!T:T,MATCH(Tunisia_ESPRIT!$DY322,'Raw Data'!$G:$G,0))/10^3</f>
        <v>30.5</v>
      </c>
      <c r="ED322" s="57">
        <f t="shared" si="20"/>
        <v>0.45901639344262296</v>
      </c>
      <c r="EE322" s="57">
        <f>IFERROR(EC322/(AA322*Analysis!$F$286),"")</f>
        <v>2.1785714285714284</v>
      </c>
      <c r="EF322" s="59" t="str">
        <f t="shared" si="21"/>
        <v/>
      </c>
      <c r="EG322" s="59" t="str">
        <f t="shared" si="18"/>
        <v/>
      </c>
      <c r="EH322" s="2" t="s">
        <v>258</v>
      </c>
      <c r="EJ322" s="2" t="str">
        <f>INDEX('Raw Data'!D:D,MATCH(Tunisia_ESPRIT!$DY322,'Raw Data'!$G:$G,0))</f>
        <v>173JMT0014</v>
      </c>
      <c r="EK322"/>
    </row>
    <row r="323" spans="1:141" hidden="1" x14ac:dyDescent="0.3">
      <c r="A323" s="3">
        <v>44361.350381944445</v>
      </c>
      <c r="B323" s="3">
        <v>44361.353009259263</v>
      </c>
      <c r="C323" s="2" t="s">
        <v>94</v>
      </c>
      <c r="D323" s="2" t="s">
        <v>7984</v>
      </c>
      <c r="E323" s="2">
        <v>45</v>
      </c>
      <c r="F323" s="2">
        <v>226</v>
      </c>
      <c r="G323" s="2" t="b">
        <v>0</v>
      </c>
      <c r="H323" s="3">
        <v>44453.353032407409</v>
      </c>
      <c r="I323" s="2" t="s">
        <v>7985</v>
      </c>
      <c r="J323" s="2" t="s">
        <v>3772</v>
      </c>
      <c r="K323" s="2" t="s">
        <v>4028</v>
      </c>
      <c r="L323" s="2" t="s">
        <v>5336</v>
      </c>
      <c r="P323" s="2" t="s">
        <v>239</v>
      </c>
      <c r="Q323" s="2" t="s">
        <v>240</v>
      </c>
      <c r="R323" s="2" t="s">
        <v>251</v>
      </c>
      <c r="AW323" s="2">
        <v>2</v>
      </c>
      <c r="AY323" s="2">
        <v>3</v>
      </c>
      <c r="BC323" s="2">
        <v>1</v>
      </c>
      <c r="DW323" s="2" t="s">
        <v>5336</v>
      </c>
      <c r="DY323" s="2" t="str">
        <f t="shared" si="19"/>
        <v>ZINE ELABIDINE_Seifeddine</v>
      </c>
      <c r="DZ323" s="2" t="str">
        <f>INDEX('Raw Data'!B:B,MATCH(Tunisia_ESPRIT!$DY323,'Raw Data'!$G:$G,0))</f>
        <v>ESPRIT Engineering</v>
      </c>
      <c r="EA323" s="2" t="str">
        <f>INDEX('Raw Data'!H:H,MATCH(Tunisia_ESPRIT!$DY323,'Raw Data'!$G:$G,0))</f>
        <v>Male</v>
      </c>
      <c r="EB323" s="2" t="str">
        <f>INDEX('Raw Data'!Q:Q,MATCH(Tunisia_ESPRIT!$DY323,'Raw Data'!$G:$G,0))</f>
        <v>ING</v>
      </c>
      <c r="EC323" s="57">
        <f>INDEX('Raw Data'!T:T,MATCH(Tunisia_ESPRIT!$DY323,'Raw Data'!$G:$G,0))/10^3</f>
        <v>30.5</v>
      </c>
      <c r="ED323" s="57">
        <f t="shared" si="20"/>
        <v>0</v>
      </c>
      <c r="EE323" s="57" t="str">
        <f>IFERROR(EC323/(AA323*Analysis!$F$286),"")</f>
        <v/>
      </c>
      <c r="EF323" s="59" t="str">
        <f t="shared" si="21"/>
        <v/>
      </c>
      <c r="EG323" s="59" t="str">
        <f t="shared" ref="EG323:EG327" si="23">IF(EF323=0,0,IF(AND(EF323&gt;0,EF323&lt;0.25),"0-25%",IF(AND(EF323&gt;=0.25,EF323&lt;0.5),"25-50%",IF(AND(EF323&gt;=0.5,EF323&lt;0.75),"50-75%",IF(AND(EF323&gt;=0.75,EF323&lt;=1),"75-100%","")))))</f>
        <v/>
      </c>
      <c r="EH323" s="2" t="s">
        <v>258</v>
      </c>
      <c r="EK323"/>
    </row>
    <row r="324" spans="1:141" hidden="1" x14ac:dyDescent="0.3">
      <c r="A324" s="3">
        <v>44361.355104166665</v>
      </c>
      <c r="B324" s="3">
        <v>44361.355185185188</v>
      </c>
      <c r="C324" s="2" t="s">
        <v>94</v>
      </c>
      <c r="D324" s="2" t="s">
        <v>7986</v>
      </c>
      <c r="E324" s="2">
        <v>6</v>
      </c>
      <c r="F324" s="2">
        <v>7</v>
      </c>
      <c r="G324" s="2" t="b">
        <v>0</v>
      </c>
      <c r="H324" s="3">
        <v>44453.355208333334</v>
      </c>
      <c r="I324" s="2" t="s">
        <v>7987</v>
      </c>
      <c r="J324" s="2" t="s">
        <v>1377</v>
      </c>
      <c r="K324" s="2" t="s">
        <v>3421</v>
      </c>
      <c r="L324" s="2" t="s">
        <v>5977</v>
      </c>
      <c r="P324" s="2" t="s">
        <v>239</v>
      </c>
      <c r="Q324" s="2" t="s">
        <v>240</v>
      </c>
      <c r="R324" s="2" t="s">
        <v>286</v>
      </c>
      <c r="DW324" s="2" t="s">
        <v>5977</v>
      </c>
      <c r="DY324" s="2" t="str">
        <f t="shared" ref="DY324:DY364" si="24">CONCATENATE(K324,"_",J324)</f>
        <v>Yassine_SBOUI</v>
      </c>
      <c r="DZ324" s="2" t="str">
        <f>INDEX('Raw Data'!B:B,MATCH(Tunisia_ESPRIT!$DY324,'Raw Data'!$G:$G,0))</f>
        <v>ESB</v>
      </c>
      <c r="EA324" s="2" t="str">
        <f>INDEX('Raw Data'!H:H,MATCH(Tunisia_ESPRIT!$DY324,'Raw Data'!$G:$G,0))</f>
        <v>Male</v>
      </c>
      <c r="EB324" s="2" t="str">
        <f>INDEX('Raw Data'!Q:Q,MATCH(Tunisia_ESPRIT!$DY324,'Raw Data'!$G:$G,0))</f>
        <v>Bachelor</v>
      </c>
      <c r="EC324" s="57">
        <f>INDEX('Raw Data'!T:T,MATCH(Tunisia_ESPRIT!$DY324,'Raw Data'!$G:$G,0))/10^3</f>
        <v>17.655000000000001</v>
      </c>
      <c r="ED324" s="57">
        <f t="shared" ref="ED324:ED364" si="25">IFERROR(AA324/(EC324),"")</f>
        <v>0</v>
      </c>
      <c r="EE324" s="57" t="str">
        <f>IFERROR(EC324/(AA324*Analysis!$F$286),"")</f>
        <v/>
      </c>
      <c r="EF324" s="59" t="str">
        <f t="shared" ref="EF324:EF364" si="26">IFERROR(IF(AND(CM324=CL324,CM324&lt;&gt;0,CL324&lt;&gt;0),1,CM324/CL324),"")</f>
        <v/>
      </c>
      <c r="EG324" s="59" t="str">
        <f t="shared" si="23"/>
        <v/>
      </c>
      <c r="EH324" s="2" t="s">
        <v>258</v>
      </c>
      <c r="EK324"/>
    </row>
    <row r="325" spans="1:141" hidden="1" x14ac:dyDescent="0.3">
      <c r="A325" s="3">
        <v>44361.078506944446</v>
      </c>
      <c r="B325" s="3">
        <v>44361.361192129632</v>
      </c>
      <c r="C325" s="2" t="s">
        <v>94</v>
      </c>
      <c r="D325" s="2" t="s">
        <v>7988</v>
      </c>
      <c r="E325" s="2">
        <v>33</v>
      </c>
      <c r="F325" s="2">
        <v>24424</v>
      </c>
      <c r="G325" s="2" t="b">
        <v>0</v>
      </c>
      <c r="H325" s="3">
        <v>44453.361226851855</v>
      </c>
      <c r="I325" s="2" t="s">
        <v>7989</v>
      </c>
      <c r="J325" s="2" t="s">
        <v>3362</v>
      </c>
      <c r="K325" s="2" t="s">
        <v>4016</v>
      </c>
      <c r="L325" s="2" t="s">
        <v>5322</v>
      </c>
      <c r="P325" s="2" t="s">
        <v>239</v>
      </c>
      <c r="Q325" s="2" t="s">
        <v>240</v>
      </c>
      <c r="R325" s="2" t="s">
        <v>272</v>
      </c>
      <c r="S325" s="2" t="s">
        <v>7990</v>
      </c>
      <c r="T325" s="2" t="s">
        <v>7991</v>
      </c>
      <c r="U325" s="2" t="s">
        <v>7992</v>
      </c>
      <c r="V325" s="2" t="s">
        <v>242</v>
      </c>
      <c r="W325" s="2" t="s">
        <v>243</v>
      </c>
      <c r="X325" s="2" t="s">
        <v>323</v>
      </c>
      <c r="Y325" s="2" t="s">
        <v>594</v>
      </c>
      <c r="Z325" s="2" t="s">
        <v>245</v>
      </c>
      <c r="AA325" s="2" t="s">
        <v>1444</v>
      </c>
      <c r="AB325" s="2" t="s">
        <v>267</v>
      </c>
      <c r="AC325" s="2" t="s">
        <v>258</v>
      </c>
      <c r="AD325" s="2" t="s">
        <v>345</v>
      </c>
      <c r="AE325" s="2">
        <v>2021</v>
      </c>
      <c r="DW325" s="2" t="s">
        <v>5322</v>
      </c>
      <c r="DY325" s="2" t="str">
        <f t="shared" si="24"/>
        <v>ZITOUN_Makrem</v>
      </c>
      <c r="DZ325" s="2" t="str">
        <f>INDEX('Raw Data'!B:B,MATCH(Tunisia_ESPRIT!$DY325,'Raw Data'!$G:$G,0))</f>
        <v>ESPRIT Engineering</v>
      </c>
      <c r="EA325" s="2" t="str">
        <f>INDEX('Raw Data'!H:H,MATCH(Tunisia_ESPRIT!$DY325,'Raw Data'!$G:$G,0))</f>
        <v>Male</v>
      </c>
      <c r="EB325" s="2" t="str">
        <f>INDEX('Raw Data'!Q:Q,MATCH(Tunisia_ESPRIT!$DY325,'Raw Data'!$G:$G,0))</f>
        <v>ING</v>
      </c>
      <c r="EC325" s="57">
        <f>INDEX('Raw Data'!T:T,MATCH(Tunisia_ESPRIT!$DY325,'Raw Data'!$G:$G,0))/10^3</f>
        <v>30.5</v>
      </c>
      <c r="ED325" s="57" t="str">
        <f t="shared" si="25"/>
        <v/>
      </c>
      <c r="EE325" s="58" t="str">
        <f t="shared" ref="EE325:EE364" si="27">IFERROR(EC325/(AA325*0.2),"")</f>
        <v/>
      </c>
      <c r="EF325" s="59" t="str">
        <f t="shared" si="26"/>
        <v/>
      </c>
      <c r="EG325" s="59" t="str">
        <f t="shared" si="23"/>
        <v/>
      </c>
      <c r="EH325" s="2" t="s">
        <v>258</v>
      </c>
      <c r="EK325"/>
    </row>
    <row r="326" spans="1:141" hidden="1" x14ac:dyDescent="0.3">
      <c r="A326" s="3">
        <v>44361.365868055553</v>
      </c>
      <c r="B326" s="3">
        <v>44361.366678240738</v>
      </c>
      <c r="C326" s="2" t="s">
        <v>94</v>
      </c>
      <c r="D326" s="2" t="s">
        <v>7993</v>
      </c>
      <c r="E326" s="2">
        <v>6</v>
      </c>
      <c r="F326" s="2">
        <v>69</v>
      </c>
      <c r="G326" s="2" t="b">
        <v>0</v>
      </c>
      <c r="H326" s="3">
        <v>44453.366678240738</v>
      </c>
      <c r="I326" s="2" t="s">
        <v>7994</v>
      </c>
      <c r="J326" s="2" t="s">
        <v>3206</v>
      </c>
      <c r="K326" s="2" t="s">
        <v>3411</v>
      </c>
      <c r="L326" s="2" t="s">
        <v>4654</v>
      </c>
      <c r="P326" s="2" t="s">
        <v>239</v>
      </c>
      <c r="Q326" s="2" t="s">
        <v>240</v>
      </c>
      <c r="R326" s="2" t="s">
        <v>286</v>
      </c>
      <c r="DW326" s="2" t="s">
        <v>4654</v>
      </c>
      <c r="DY326" s="2" t="str">
        <f t="shared" si="24"/>
        <v>KRIAA_Omar</v>
      </c>
      <c r="DZ326" s="2" t="str">
        <f>INDEX('Raw Data'!B:B,MATCH(Tunisia_ESPRIT!$DY326,'Raw Data'!$G:$G,0))</f>
        <v>ESPRIT Engineering</v>
      </c>
      <c r="EA326" s="2" t="str">
        <f>INDEX('Raw Data'!H:H,MATCH(Tunisia_ESPRIT!$DY326,'Raw Data'!$G:$G,0))</f>
        <v>Male</v>
      </c>
      <c r="EB326" s="2" t="str">
        <f>INDEX('Raw Data'!Q:Q,MATCH(Tunisia_ESPRIT!$DY326,'Raw Data'!$G:$G,0))</f>
        <v>ING</v>
      </c>
      <c r="EC326" s="57">
        <f>INDEX('Raw Data'!T:T,MATCH(Tunisia_ESPRIT!$DY326,'Raw Data'!$G:$G,0))/10^3</f>
        <v>30.5</v>
      </c>
      <c r="ED326" s="57">
        <f t="shared" si="25"/>
        <v>0</v>
      </c>
      <c r="EE326" s="58" t="str">
        <f t="shared" si="27"/>
        <v/>
      </c>
      <c r="EF326" s="59" t="str">
        <f t="shared" si="26"/>
        <v/>
      </c>
      <c r="EG326" s="59" t="str">
        <f t="shared" si="23"/>
        <v/>
      </c>
      <c r="EH326" s="2" t="s">
        <v>258</v>
      </c>
      <c r="EK326"/>
    </row>
    <row r="327" spans="1:141" hidden="1" x14ac:dyDescent="0.3">
      <c r="A327" s="3">
        <v>44361.375590277778</v>
      </c>
      <c r="B327" s="3">
        <v>44361.375636574077</v>
      </c>
      <c r="C327" s="2" t="s">
        <v>94</v>
      </c>
      <c r="D327" s="2" t="s">
        <v>7995</v>
      </c>
      <c r="E327" s="2">
        <v>3</v>
      </c>
      <c r="F327" s="2">
        <v>3</v>
      </c>
      <c r="G327" s="2" t="b">
        <v>0</v>
      </c>
      <c r="H327" s="3">
        <v>44453.375659722224</v>
      </c>
      <c r="I327" s="2" t="s">
        <v>7996</v>
      </c>
      <c r="J327" s="2" t="s">
        <v>4119</v>
      </c>
      <c r="K327" s="2" t="s">
        <v>4118</v>
      </c>
      <c r="L327" s="2" t="s">
        <v>5451</v>
      </c>
      <c r="P327" s="2" t="s">
        <v>239</v>
      </c>
      <c r="Q327" s="2" t="s">
        <v>240</v>
      </c>
      <c r="DW327" s="2" t="s">
        <v>5451</v>
      </c>
      <c r="DY327" s="2" t="str">
        <f t="shared" si="24"/>
        <v>BEN YAGOUB_Hakim</v>
      </c>
      <c r="DZ327" s="2" t="str">
        <f>INDEX('Raw Data'!B:B,MATCH(Tunisia_ESPRIT!$DY327,'Raw Data'!$G:$G,0))</f>
        <v>ESPRIT Engineering</v>
      </c>
      <c r="EA327" s="2" t="str">
        <f>INDEX('Raw Data'!H:H,MATCH(Tunisia_ESPRIT!$DY327,'Raw Data'!$G:$G,0))</f>
        <v>Male</v>
      </c>
      <c r="EB327" s="2" t="str">
        <f>INDEX('Raw Data'!Q:Q,MATCH(Tunisia_ESPRIT!$DY327,'Raw Data'!$G:$G,0))</f>
        <v>ING</v>
      </c>
      <c r="EC327" s="57">
        <f>INDEX('Raw Data'!T:T,MATCH(Tunisia_ESPRIT!$DY327,'Raw Data'!$G:$G,0))/10^3</f>
        <v>30.5</v>
      </c>
      <c r="ED327" s="57">
        <f t="shared" si="25"/>
        <v>0</v>
      </c>
      <c r="EE327" s="58" t="str">
        <f t="shared" si="27"/>
        <v/>
      </c>
      <c r="EF327" s="59" t="str">
        <f t="shared" si="26"/>
        <v/>
      </c>
      <c r="EG327" s="59" t="str">
        <f t="shared" si="23"/>
        <v/>
      </c>
      <c r="EH327" s="2" t="s">
        <v>258</v>
      </c>
      <c r="EK327"/>
    </row>
    <row r="328" spans="1:141" hidden="1" x14ac:dyDescent="0.3">
      <c r="A328" s="3">
        <v>44361.380462962959</v>
      </c>
      <c r="B328" s="3">
        <v>44361.380844907406</v>
      </c>
      <c r="C328" s="2" t="s">
        <v>94</v>
      </c>
      <c r="D328" s="2" t="s">
        <v>7997</v>
      </c>
      <c r="E328" s="2">
        <v>3</v>
      </c>
      <c r="F328" s="2">
        <v>32</v>
      </c>
      <c r="G328" s="2" t="b">
        <v>0</v>
      </c>
      <c r="H328" s="3">
        <v>44453.380868055552</v>
      </c>
      <c r="I328" s="2" t="s">
        <v>7998</v>
      </c>
      <c r="J328" s="2" t="s">
        <v>3585</v>
      </c>
      <c r="K328" s="2" t="s">
        <v>880</v>
      </c>
      <c r="L328" s="2" t="s">
        <v>5530</v>
      </c>
      <c r="P328" s="2" t="s">
        <v>239</v>
      </c>
      <c r="Q328" s="2" t="s">
        <v>240</v>
      </c>
      <c r="DW328" s="2" t="s">
        <v>5530</v>
      </c>
      <c r="DY328" s="2" t="str">
        <f t="shared" si="24"/>
        <v>AMMAR_Brahim</v>
      </c>
      <c r="DZ328" s="2" t="str">
        <f>INDEX('Raw Data'!B:B,MATCH(Tunisia_ESPRIT!$DY328,'Raw Data'!$G:$G,0))</f>
        <v>ESPRIT Engineering</v>
      </c>
      <c r="EA328" s="2" t="str">
        <f>INDEX('Raw Data'!H:H,MATCH(Tunisia_ESPRIT!$DY328,'Raw Data'!$G:$G,0))</f>
        <v>Male</v>
      </c>
      <c r="EB328" s="2" t="str">
        <f>INDEX('Raw Data'!Q:Q,MATCH(Tunisia_ESPRIT!$DY328,'Raw Data'!$G:$G,0))</f>
        <v>ING</v>
      </c>
      <c r="EC328" s="57">
        <f>INDEX('Raw Data'!T:T,MATCH(Tunisia_ESPRIT!$DY328,'Raw Data'!$G:$G,0))/10^3</f>
        <v>30.5</v>
      </c>
      <c r="ED328" s="57">
        <f t="shared" si="25"/>
        <v>0</v>
      </c>
      <c r="EE328" s="58" t="str">
        <f t="shared" si="27"/>
        <v/>
      </c>
      <c r="EF328" s="59" t="str">
        <f t="shared" si="26"/>
        <v/>
      </c>
      <c r="EG328" s="59" t="str">
        <f t="shared" ref="EG328:EG364" si="28">IF(EF328=0,0,IF(AND(EF328&gt;0,EF328&lt;0.25),"0-25%",IF(AND(EF328&gt;=0.25,EF328&lt;0.5),"25-50%",IF(AND(EF328&gt;=0.5,EF328&lt;0.75),"50-75%",IF(AND(EF328&gt;=0.75,EF328&lt;=1),"75-100%","")))))</f>
        <v/>
      </c>
      <c r="EH328" s="2" t="s">
        <v>258</v>
      </c>
      <c r="EK328"/>
    </row>
    <row r="329" spans="1:141" hidden="1" x14ac:dyDescent="0.3">
      <c r="A329" s="3">
        <v>44361.429907407408</v>
      </c>
      <c r="B329" s="3">
        <v>44361.430092592593</v>
      </c>
      <c r="C329" s="2" t="s">
        <v>94</v>
      </c>
      <c r="D329" s="2" t="s">
        <v>7999</v>
      </c>
      <c r="E329" s="2">
        <v>3</v>
      </c>
      <c r="F329" s="2">
        <v>16</v>
      </c>
      <c r="G329" s="2" t="b">
        <v>0</v>
      </c>
      <c r="H329" s="3">
        <v>44453.430150462962</v>
      </c>
      <c r="I329" s="2" t="s">
        <v>8000</v>
      </c>
      <c r="J329" s="2" t="s">
        <v>3332</v>
      </c>
      <c r="K329" s="2" t="s">
        <v>4084</v>
      </c>
      <c r="L329" s="2" t="s">
        <v>5524</v>
      </c>
      <c r="P329" s="2" t="s">
        <v>239</v>
      </c>
      <c r="Q329" s="2" t="s">
        <v>240</v>
      </c>
      <c r="DW329" s="2" t="s">
        <v>5524</v>
      </c>
      <c r="DY329" s="2" t="str">
        <f t="shared" si="24"/>
        <v>HADJ ALI_Farouk</v>
      </c>
      <c r="DZ329" s="2" t="str">
        <f>INDEX('Raw Data'!B:B,MATCH(Tunisia_ESPRIT!$DY329,'Raw Data'!$G:$G,0))</f>
        <v>ESPRIT Engineering</v>
      </c>
      <c r="EA329" s="2" t="str">
        <f>INDEX('Raw Data'!H:H,MATCH(Tunisia_ESPRIT!$DY329,'Raw Data'!$G:$G,0))</f>
        <v>Male</v>
      </c>
      <c r="EB329" s="2" t="str">
        <f>INDEX('Raw Data'!Q:Q,MATCH(Tunisia_ESPRIT!$DY329,'Raw Data'!$G:$G,0))</f>
        <v>ING</v>
      </c>
      <c r="EC329" s="57">
        <f>INDEX('Raw Data'!T:T,MATCH(Tunisia_ESPRIT!$DY329,'Raw Data'!$G:$G,0))/10^3</f>
        <v>30.5</v>
      </c>
      <c r="ED329" s="57">
        <f t="shared" si="25"/>
        <v>0</v>
      </c>
      <c r="EE329" s="58" t="str">
        <f t="shared" si="27"/>
        <v/>
      </c>
      <c r="EF329" s="59" t="str">
        <f t="shared" si="26"/>
        <v/>
      </c>
      <c r="EG329" s="59" t="str">
        <f t="shared" si="28"/>
        <v/>
      </c>
      <c r="EH329" s="2" t="s">
        <v>258</v>
      </c>
      <c r="EK329"/>
    </row>
    <row r="330" spans="1:141" hidden="1" x14ac:dyDescent="0.3">
      <c r="A330" s="3">
        <v>44361.441203703704</v>
      </c>
      <c r="B330" s="3">
        <v>44361.442048611112</v>
      </c>
      <c r="C330" s="2" t="s">
        <v>94</v>
      </c>
      <c r="D330" s="2" t="s">
        <v>8001</v>
      </c>
      <c r="E330" s="2">
        <v>42</v>
      </c>
      <c r="F330" s="2">
        <v>72</v>
      </c>
      <c r="G330" s="2" t="b">
        <v>0</v>
      </c>
      <c r="H330" s="3">
        <v>44453.442083333335</v>
      </c>
      <c r="I330" s="2" t="s">
        <v>8002</v>
      </c>
      <c r="J330" s="2" t="s">
        <v>1441</v>
      </c>
      <c r="K330" s="2" t="s">
        <v>8003</v>
      </c>
      <c r="L330" s="2" t="s">
        <v>8004</v>
      </c>
      <c r="P330" s="2" t="s">
        <v>239</v>
      </c>
      <c r="Q330" s="2" t="s">
        <v>240</v>
      </c>
      <c r="R330" s="2" t="s">
        <v>251</v>
      </c>
      <c r="DW330" s="2" t="s">
        <v>8004</v>
      </c>
      <c r="DY330" s="2" t="str">
        <f t="shared" si="24"/>
        <v>Gaoussou_TRAORE</v>
      </c>
      <c r="DZ330" s="2" t="str">
        <f>INDEX('Raw Data'!B:B,MATCH(Tunisia_ESPRIT!$DY330,'Raw Data'!$G:$G,0))</f>
        <v>ESB</v>
      </c>
      <c r="EA330" s="2" t="str">
        <f>INDEX('Raw Data'!H:H,MATCH(Tunisia_ESPRIT!$DY330,'Raw Data'!$G:$G,0))</f>
        <v>Male</v>
      </c>
      <c r="EB330" s="2" t="str">
        <f>INDEX('Raw Data'!Q:Q,MATCH(Tunisia_ESPRIT!$DY330,'Raw Data'!$G:$G,0))</f>
        <v>Bachelor</v>
      </c>
      <c r="EC330" s="57">
        <f>INDEX('Raw Data'!T:T,MATCH(Tunisia_ESPRIT!$DY330,'Raw Data'!$G:$G,0))/10^3</f>
        <v>17.655000000000001</v>
      </c>
      <c r="ED330" s="57">
        <f t="shared" si="25"/>
        <v>0</v>
      </c>
      <c r="EE330" s="58" t="str">
        <f t="shared" si="27"/>
        <v/>
      </c>
      <c r="EF330" s="59" t="str">
        <f t="shared" si="26"/>
        <v/>
      </c>
      <c r="EG330" s="59" t="str">
        <f t="shared" si="28"/>
        <v/>
      </c>
      <c r="EH330" s="2" t="s">
        <v>258</v>
      </c>
      <c r="EK330"/>
    </row>
    <row r="331" spans="1:141" hidden="1" x14ac:dyDescent="0.3">
      <c r="A331" s="3">
        <v>44361.220046296294</v>
      </c>
      <c r="B331" s="3">
        <v>44362.293252314812</v>
      </c>
      <c r="C331" s="2" t="s">
        <v>94</v>
      </c>
      <c r="D331" s="2" t="s">
        <v>8005</v>
      </c>
      <c r="E331" s="2">
        <v>3</v>
      </c>
      <c r="F331" s="2">
        <v>92724</v>
      </c>
      <c r="G331" s="2" t="b">
        <v>0</v>
      </c>
      <c r="H331" s="3">
        <v>44454.293298611112</v>
      </c>
      <c r="I331" s="2" t="s">
        <v>8006</v>
      </c>
      <c r="J331" s="2" t="s">
        <v>3424</v>
      </c>
      <c r="K331" s="2" t="s">
        <v>632</v>
      </c>
      <c r="L331" s="2" t="s">
        <v>5506</v>
      </c>
      <c r="P331" s="2" t="s">
        <v>239</v>
      </c>
      <c r="Q331" s="2" t="s">
        <v>240</v>
      </c>
      <c r="DW331" s="2" t="s">
        <v>5506</v>
      </c>
      <c r="DY331" s="2" t="str">
        <f t="shared" si="24"/>
        <v>LIMEM_Mohamed Amine</v>
      </c>
      <c r="DZ331" s="2" t="str">
        <f>INDEX('Raw Data'!B:B,MATCH(Tunisia_ESPRIT!$DY331,'Raw Data'!$G:$G,0))</f>
        <v>ESPRIT Engineering</v>
      </c>
      <c r="EA331" s="2" t="str">
        <f>INDEX('Raw Data'!H:H,MATCH(Tunisia_ESPRIT!$DY331,'Raw Data'!$G:$G,0))</f>
        <v>Male</v>
      </c>
      <c r="EB331" s="2" t="str">
        <f>INDEX('Raw Data'!Q:Q,MATCH(Tunisia_ESPRIT!$DY331,'Raw Data'!$G:$G,0))</f>
        <v>ING</v>
      </c>
      <c r="EC331" s="57">
        <f>INDEX('Raw Data'!T:T,MATCH(Tunisia_ESPRIT!$DY331,'Raw Data'!$G:$G,0))/10^3</f>
        <v>30.5</v>
      </c>
      <c r="ED331" s="57">
        <f t="shared" si="25"/>
        <v>0</v>
      </c>
      <c r="EE331" s="58" t="str">
        <f t="shared" si="27"/>
        <v/>
      </c>
      <c r="EF331" s="59" t="str">
        <f t="shared" si="26"/>
        <v/>
      </c>
      <c r="EG331" s="59" t="str">
        <f t="shared" si="28"/>
        <v/>
      </c>
      <c r="EH331" s="2" t="s">
        <v>258</v>
      </c>
      <c r="EK331"/>
    </row>
    <row r="332" spans="1:141" hidden="1" x14ac:dyDescent="0.3">
      <c r="A332" s="3">
        <v>44362.08766203704</v>
      </c>
      <c r="B332" s="3">
        <v>44362.301747685182</v>
      </c>
      <c r="C332" s="2" t="s">
        <v>94</v>
      </c>
      <c r="D332" s="2" t="s">
        <v>8007</v>
      </c>
      <c r="E332" s="2">
        <v>42</v>
      </c>
      <c r="F332" s="2">
        <v>18497</v>
      </c>
      <c r="G332" s="2" t="b">
        <v>0</v>
      </c>
      <c r="H332" s="3">
        <v>44454.301747685182</v>
      </c>
      <c r="I332" s="2" t="s">
        <v>8008</v>
      </c>
      <c r="J332" s="2" t="s">
        <v>4403</v>
      </c>
      <c r="K332" s="2" t="s">
        <v>3347</v>
      </c>
      <c r="L332" s="2" t="s">
        <v>5941</v>
      </c>
      <c r="P332" s="2" t="s">
        <v>239</v>
      </c>
      <c r="Q332" s="2" t="s">
        <v>240</v>
      </c>
      <c r="R332" s="2" t="s">
        <v>395</v>
      </c>
      <c r="AH332" s="2">
        <v>0</v>
      </c>
      <c r="DW332" s="2" t="s">
        <v>5941</v>
      </c>
      <c r="DY332" s="2" t="str">
        <f t="shared" si="24"/>
        <v>Zeineb_BELHOULA</v>
      </c>
      <c r="DZ332" s="2" t="str">
        <f>INDEX('Raw Data'!B:B,MATCH(Tunisia_ESPRIT!$DY332,'Raw Data'!$G:$G,0))</f>
        <v>ESB</v>
      </c>
      <c r="EA332" s="2" t="str">
        <f>INDEX('Raw Data'!H:H,MATCH(Tunisia_ESPRIT!$DY332,'Raw Data'!$G:$G,0))</f>
        <v>Female</v>
      </c>
      <c r="EB332" s="2" t="str">
        <f>INDEX('Raw Data'!Q:Q,MATCH(Tunisia_ESPRIT!$DY332,'Raw Data'!$G:$G,0))</f>
        <v>Bachelor</v>
      </c>
      <c r="EC332" s="57">
        <f>INDEX('Raw Data'!T:T,MATCH(Tunisia_ESPRIT!$DY332,'Raw Data'!$G:$G,0))/10^3</f>
        <v>17.655000000000001</v>
      </c>
      <c r="ED332" s="57">
        <f t="shared" si="25"/>
        <v>0</v>
      </c>
      <c r="EE332" s="58" t="str">
        <f t="shared" si="27"/>
        <v/>
      </c>
      <c r="EF332" s="59" t="str">
        <f t="shared" si="26"/>
        <v/>
      </c>
      <c r="EG332" s="59" t="str">
        <f t="shared" si="28"/>
        <v/>
      </c>
      <c r="EH332" s="2" t="s">
        <v>258</v>
      </c>
      <c r="EK332"/>
    </row>
    <row r="333" spans="1:141" hidden="1" x14ac:dyDescent="0.3">
      <c r="A333" s="3">
        <v>44362.397037037037</v>
      </c>
      <c r="B333" s="3">
        <v>44362.398078703707</v>
      </c>
      <c r="C333" s="2" t="s">
        <v>94</v>
      </c>
      <c r="D333" s="2" t="s">
        <v>8009</v>
      </c>
      <c r="E333" s="2">
        <v>6</v>
      </c>
      <c r="F333" s="2">
        <v>90</v>
      </c>
      <c r="G333" s="2" t="b">
        <v>0</v>
      </c>
      <c r="H333" s="3">
        <v>44454.398101851853</v>
      </c>
      <c r="I333" s="2" t="s">
        <v>8010</v>
      </c>
      <c r="J333" s="2" t="s">
        <v>3421</v>
      </c>
      <c r="K333" s="2" t="s">
        <v>894</v>
      </c>
      <c r="L333" s="2" t="s">
        <v>5291</v>
      </c>
      <c r="P333" s="2" t="s">
        <v>239</v>
      </c>
      <c r="Q333" s="2" t="s">
        <v>240</v>
      </c>
      <c r="R333" s="2" t="s">
        <v>380</v>
      </c>
      <c r="DW333" s="2" t="s">
        <v>5291</v>
      </c>
      <c r="DY333" s="2" t="str">
        <f t="shared" si="24"/>
        <v>MEZGHANI_Yassine</v>
      </c>
      <c r="DZ333" s="2" t="str">
        <f>INDEX('Raw Data'!B:B,MATCH(Tunisia_ESPRIT!$DY333,'Raw Data'!$G:$G,0))</f>
        <v>ESPRIT Engineering</v>
      </c>
      <c r="EA333" s="2" t="str">
        <f>INDEX('Raw Data'!H:H,MATCH(Tunisia_ESPRIT!$DY333,'Raw Data'!$G:$G,0))</f>
        <v>Male</v>
      </c>
      <c r="EB333" s="2" t="str">
        <f>INDEX('Raw Data'!Q:Q,MATCH(Tunisia_ESPRIT!$DY333,'Raw Data'!$G:$G,0))</f>
        <v>ING</v>
      </c>
      <c r="EC333" s="57">
        <f>INDEX('Raw Data'!T:T,MATCH(Tunisia_ESPRIT!$DY333,'Raw Data'!$G:$G,0))/10^3</f>
        <v>30.5</v>
      </c>
      <c r="ED333" s="57">
        <f t="shared" si="25"/>
        <v>0</v>
      </c>
      <c r="EE333" s="58" t="str">
        <f t="shared" si="27"/>
        <v/>
      </c>
      <c r="EF333" s="59" t="str">
        <f t="shared" si="26"/>
        <v/>
      </c>
      <c r="EG333" s="59" t="str">
        <f t="shared" si="28"/>
        <v/>
      </c>
      <c r="EH333" s="2" t="s">
        <v>258</v>
      </c>
      <c r="EK333"/>
    </row>
    <row r="334" spans="1:141" hidden="1" x14ac:dyDescent="0.3">
      <c r="A334" s="3">
        <v>44362.515613425923</v>
      </c>
      <c r="B334" s="3">
        <v>44362.519965277781</v>
      </c>
      <c r="C334" s="2" t="s">
        <v>94</v>
      </c>
      <c r="D334" s="2" t="s">
        <v>8011</v>
      </c>
      <c r="E334" s="2">
        <v>6</v>
      </c>
      <c r="F334" s="2">
        <v>375</v>
      </c>
      <c r="G334" s="2" t="b">
        <v>0</v>
      </c>
      <c r="H334" s="3">
        <v>44454.520046296297</v>
      </c>
      <c r="I334" s="2" t="s">
        <v>8012</v>
      </c>
      <c r="J334" s="2" t="s">
        <v>3882</v>
      </c>
      <c r="K334" s="2" t="s">
        <v>3881</v>
      </c>
      <c r="L334" s="2" t="s">
        <v>5143</v>
      </c>
      <c r="P334" s="2" t="s">
        <v>239</v>
      </c>
      <c r="Q334" s="2" t="s">
        <v>250</v>
      </c>
      <c r="R334" s="2" t="s">
        <v>380</v>
      </c>
      <c r="DW334" s="2" t="s">
        <v>5143</v>
      </c>
      <c r="DY334" s="2" t="str">
        <f t="shared" si="24"/>
        <v>DAHMEN_Salem</v>
      </c>
      <c r="DZ334" s="2" t="str">
        <f>INDEX('Raw Data'!B:B,MATCH(Tunisia_ESPRIT!$DY334,'Raw Data'!$G:$G,0))</f>
        <v>ESPRIT Engineering</v>
      </c>
      <c r="EA334" s="2" t="str">
        <f>INDEX('Raw Data'!H:H,MATCH(Tunisia_ESPRIT!$DY334,'Raw Data'!$G:$G,0))</f>
        <v>Male</v>
      </c>
      <c r="EB334" s="2" t="str">
        <f>INDEX('Raw Data'!Q:Q,MATCH(Tunisia_ESPRIT!$DY334,'Raw Data'!$G:$G,0))</f>
        <v>ING</v>
      </c>
      <c r="EC334" s="57">
        <f>INDEX('Raw Data'!T:T,MATCH(Tunisia_ESPRIT!$DY334,'Raw Data'!$G:$G,0))/10^3</f>
        <v>30.5</v>
      </c>
      <c r="ED334" s="57">
        <f t="shared" si="25"/>
        <v>0</v>
      </c>
      <c r="EE334" s="58" t="str">
        <f t="shared" si="27"/>
        <v/>
      </c>
      <c r="EF334" s="59" t="str">
        <f t="shared" si="26"/>
        <v/>
      </c>
      <c r="EG334" s="59" t="str">
        <f t="shared" si="28"/>
        <v/>
      </c>
      <c r="EH334" s="2" t="s">
        <v>258</v>
      </c>
      <c r="EK334"/>
    </row>
    <row r="335" spans="1:141" hidden="1" x14ac:dyDescent="0.3">
      <c r="A335" s="3">
        <v>44362.647743055553</v>
      </c>
      <c r="B335" s="3">
        <v>44362.648865740739</v>
      </c>
      <c r="C335" s="2" t="s">
        <v>94</v>
      </c>
      <c r="D335" s="2" t="s">
        <v>8013</v>
      </c>
      <c r="E335" s="2">
        <v>6</v>
      </c>
      <c r="F335" s="2">
        <v>96</v>
      </c>
      <c r="G335" s="2" t="b">
        <v>0</v>
      </c>
      <c r="H335" s="3">
        <v>44454.648900462962</v>
      </c>
      <c r="I335" s="2" t="s">
        <v>8014</v>
      </c>
      <c r="J335" s="2" t="s">
        <v>3407</v>
      </c>
      <c r="K335" s="2" t="s">
        <v>825</v>
      </c>
      <c r="L335" s="2" t="s">
        <v>5569</v>
      </c>
      <c r="P335" s="2" t="s">
        <v>239</v>
      </c>
      <c r="Q335" s="2" t="s">
        <v>240</v>
      </c>
      <c r="R335" s="2" t="s">
        <v>1435</v>
      </c>
      <c r="DW335" s="2" t="s">
        <v>5569</v>
      </c>
      <c r="DY335" s="2" t="str">
        <f t="shared" si="24"/>
        <v>GHAZOUANI_Nada</v>
      </c>
      <c r="DZ335" s="2" t="str">
        <f>INDEX('Raw Data'!B:B,MATCH(Tunisia_ESPRIT!$DY335,'Raw Data'!$G:$G,0))</f>
        <v>ESPRIT Engineering</v>
      </c>
      <c r="EA335" s="2" t="str">
        <f>INDEX('Raw Data'!H:H,MATCH(Tunisia_ESPRIT!$DY335,'Raw Data'!$G:$G,0))</f>
        <v>Female</v>
      </c>
      <c r="EB335" s="2" t="str">
        <f>INDEX('Raw Data'!Q:Q,MATCH(Tunisia_ESPRIT!$DY335,'Raw Data'!$G:$G,0))</f>
        <v>ING</v>
      </c>
      <c r="EC335" s="57">
        <f>INDEX('Raw Data'!T:T,MATCH(Tunisia_ESPRIT!$DY335,'Raw Data'!$G:$G,0))/10^3</f>
        <v>30.5</v>
      </c>
      <c r="ED335" s="57">
        <f t="shared" si="25"/>
        <v>0</v>
      </c>
      <c r="EE335" s="58" t="str">
        <f t="shared" si="27"/>
        <v/>
      </c>
      <c r="EF335" s="59" t="str">
        <f t="shared" si="26"/>
        <v/>
      </c>
      <c r="EG335" s="59" t="str">
        <f t="shared" si="28"/>
        <v/>
      </c>
      <c r="EH335" s="2" t="s">
        <v>258</v>
      </c>
      <c r="EK335"/>
    </row>
    <row r="336" spans="1:141" hidden="1" x14ac:dyDescent="0.3">
      <c r="A336" s="3">
        <v>44362.840266203704</v>
      </c>
      <c r="B336" s="3">
        <v>44362.842175925929</v>
      </c>
      <c r="C336" s="2" t="s">
        <v>94</v>
      </c>
      <c r="D336" s="2" t="s">
        <v>8015</v>
      </c>
      <c r="E336" s="2">
        <v>6</v>
      </c>
      <c r="F336" s="2">
        <v>165</v>
      </c>
      <c r="G336" s="2" t="b">
        <v>0</v>
      </c>
      <c r="H336" s="3">
        <v>44454.842233796298</v>
      </c>
      <c r="I336" s="2" t="s">
        <v>8016</v>
      </c>
      <c r="J336" s="2" t="s">
        <v>3462</v>
      </c>
      <c r="K336" s="2" t="s">
        <v>3486</v>
      </c>
      <c r="L336" s="2" t="s">
        <v>4724</v>
      </c>
      <c r="P336" s="2" t="s">
        <v>239</v>
      </c>
      <c r="Q336" s="2" t="s">
        <v>250</v>
      </c>
      <c r="R336" s="2" t="s">
        <v>380</v>
      </c>
      <c r="DW336" s="2" t="s">
        <v>4724</v>
      </c>
      <c r="DY336" s="2" t="str">
        <f t="shared" si="24"/>
        <v>ASFOURI_Sami</v>
      </c>
      <c r="DZ336" s="2" t="str">
        <f>INDEX('Raw Data'!B:B,MATCH(Tunisia_ESPRIT!$DY336,'Raw Data'!$G:$G,0))</f>
        <v>ESPRIT Engineering</v>
      </c>
      <c r="EA336" s="2" t="str">
        <f>INDEX('Raw Data'!H:H,MATCH(Tunisia_ESPRIT!$DY336,'Raw Data'!$G:$G,0))</f>
        <v>Male</v>
      </c>
      <c r="EB336" s="2" t="str">
        <f>INDEX('Raw Data'!Q:Q,MATCH(Tunisia_ESPRIT!$DY336,'Raw Data'!$G:$G,0))</f>
        <v>ING</v>
      </c>
      <c r="EC336" s="57">
        <f>INDEX('Raw Data'!T:T,MATCH(Tunisia_ESPRIT!$DY336,'Raw Data'!$G:$G,0))/10^3</f>
        <v>30.5</v>
      </c>
      <c r="ED336" s="57">
        <f t="shared" si="25"/>
        <v>0</v>
      </c>
      <c r="EE336" s="58" t="str">
        <f t="shared" si="27"/>
        <v/>
      </c>
      <c r="EF336" s="59" t="str">
        <f t="shared" si="26"/>
        <v/>
      </c>
      <c r="EG336" s="59" t="str">
        <f t="shared" si="28"/>
        <v/>
      </c>
      <c r="EH336" s="2" t="s">
        <v>258</v>
      </c>
      <c r="EK336"/>
    </row>
    <row r="337" spans="1:141" hidden="1" x14ac:dyDescent="0.3">
      <c r="A337" s="3">
        <v>44351.529050925928</v>
      </c>
      <c r="B337" s="3">
        <v>44363.119733796295</v>
      </c>
      <c r="C337" s="2" t="s">
        <v>94</v>
      </c>
      <c r="D337" s="2" t="s">
        <v>8017</v>
      </c>
      <c r="E337" s="2">
        <v>6</v>
      </c>
      <c r="F337" s="2">
        <v>1001434</v>
      </c>
      <c r="G337" s="2" t="b">
        <v>0</v>
      </c>
      <c r="H337" s="3">
        <v>44455.119780092595</v>
      </c>
      <c r="I337" s="2" t="s">
        <v>8018</v>
      </c>
      <c r="J337" s="2" t="s">
        <v>3673</v>
      </c>
      <c r="K337" s="2" t="s">
        <v>3672</v>
      </c>
      <c r="L337" s="2" t="s">
        <v>4888</v>
      </c>
      <c r="P337" s="2" t="s">
        <v>239</v>
      </c>
      <c r="Q337" s="2" t="s">
        <v>240</v>
      </c>
      <c r="R337" s="2" t="s">
        <v>263</v>
      </c>
      <c r="DW337" s="2" t="s">
        <v>4888</v>
      </c>
      <c r="DY337" s="2" t="str">
        <f t="shared" si="24"/>
        <v>SAADANI_Montassar</v>
      </c>
      <c r="DZ337" s="2" t="str">
        <f>INDEX('Raw Data'!B:B,MATCH(Tunisia_ESPRIT!$DY337,'Raw Data'!$G:$G,0))</f>
        <v>ESPRIT Engineering</v>
      </c>
      <c r="EA337" s="2" t="str">
        <f>INDEX('Raw Data'!H:H,MATCH(Tunisia_ESPRIT!$DY337,'Raw Data'!$G:$G,0))</f>
        <v>Male</v>
      </c>
      <c r="EB337" s="2" t="str">
        <f>INDEX('Raw Data'!Q:Q,MATCH(Tunisia_ESPRIT!$DY337,'Raw Data'!$G:$G,0))</f>
        <v>ING</v>
      </c>
      <c r="EC337" s="57">
        <f>INDEX('Raw Data'!T:T,MATCH(Tunisia_ESPRIT!$DY337,'Raw Data'!$G:$G,0))/10^3</f>
        <v>30.5</v>
      </c>
      <c r="ED337" s="57">
        <f t="shared" si="25"/>
        <v>0</v>
      </c>
      <c r="EE337" s="58" t="str">
        <f t="shared" si="27"/>
        <v/>
      </c>
      <c r="EF337" s="59" t="str">
        <f t="shared" si="26"/>
        <v/>
      </c>
      <c r="EG337" s="59" t="str">
        <f t="shared" si="28"/>
        <v/>
      </c>
      <c r="EH337" s="2" t="s">
        <v>258</v>
      </c>
      <c r="EK337"/>
    </row>
    <row r="338" spans="1:141" hidden="1" x14ac:dyDescent="0.3">
      <c r="A338" s="3">
        <v>44363.242962962962</v>
      </c>
      <c r="B338" s="3">
        <v>44363.243483796294</v>
      </c>
      <c r="C338" s="2" t="s">
        <v>94</v>
      </c>
      <c r="D338" s="2" t="s">
        <v>8019</v>
      </c>
      <c r="E338" s="2">
        <v>42</v>
      </c>
      <c r="F338" s="2">
        <v>45</v>
      </c>
      <c r="G338" s="2" t="b">
        <v>0</v>
      </c>
      <c r="H338" s="3">
        <v>44455.243506944447</v>
      </c>
      <c r="I338" s="2" t="s">
        <v>8020</v>
      </c>
      <c r="J338" s="2" t="s">
        <v>3317</v>
      </c>
      <c r="K338" s="2" t="s">
        <v>645</v>
      </c>
      <c r="L338" s="2" t="s">
        <v>4573</v>
      </c>
      <c r="P338" s="2" t="s">
        <v>239</v>
      </c>
      <c r="Q338" s="2" t="s">
        <v>250</v>
      </c>
      <c r="R338" s="2" t="s">
        <v>368</v>
      </c>
      <c r="DW338" s="2" t="s">
        <v>4573</v>
      </c>
      <c r="DY338" s="2" t="str">
        <f t="shared" si="24"/>
        <v>BRAHEM_Mohamed Dhia</v>
      </c>
      <c r="DZ338" s="2" t="str">
        <f>INDEX('Raw Data'!B:B,MATCH(Tunisia_ESPRIT!$DY338,'Raw Data'!$G:$G,0))</f>
        <v>ESPRIT Engineering</v>
      </c>
      <c r="EA338" s="2" t="str">
        <f>INDEX('Raw Data'!H:H,MATCH(Tunisia_ESPRIT!$DY338,'Raw Data'!$G:$G,0))</f>
        <v>Male</v>
      </c>
      <c r="EB338" s="2" t="str">
        <f>INDEX('Raw Data'!Q:Q,MATCH(Tunisia_ESPRIT!$DY338,'Raw Data'!$G:$G,0))</f>
        <v>ING</v>
      </c>
      <c r="EC338" s="57">
        <f>INDEX('Raw Data'!T:T,MATCH(Tunisia_ESPRIT!$DY338,'Raw Data'!$G:$G,0))/10^3</f>
        <v>30.5</v>
      </c>
      <c r="ED338" s="57">
        <f t="shared" si="25"/>
        <v>0</v>
      </c>
      <c r="EE338" s="58" t="str">
        <f t="shared" si="27"/>
        <v/>
      </c>
      <c r="EF338" s="59" t="str">
        <f t="shared" si="26"/>
        <v/>
      </c>
      <c r="EG338" s="59" t="str">
        <f t="shared" si="28"/>
        <v/>
      </c>
      <c r="EH338" s="2" t="s">
        <v>258</v>
      </c>
      <c r="EK338"/>
    </row>
    <row r="339" spans="1:141" hidden="1" x14ac:dyDescent="0.3">
      <c r="A339" s="3">
        <v>44363.287129629629</v>
      </c>
      <c r="B339" s="3">
        <v>44363.290405092594</v>
      </c>
      <c r="C339" s="2" t="s">
        <v>94</v>
      </c>
      <c r="D339" s="2" t="s">
        <v>8021</v>
      </c>
      <c r="E339" s="2">
        <v>45</v>
      </c>
      <c r="F339" s="2">
        <v>283</v>
      </c>
      <c r="G339" s="2" t="b">
        <v>0</v>
      </c>
      <c r="H339" s="3">
        <v>44455.29042824074</v>
      </c>
      <c r="I339" s="2" t="s">
        <v>8022</v>
      </c>
      <c r="J339" s="2" t="s">
        <v>3391</v>
      </c>
      <c r="K339" s="2" t="s">
        <v>391</v>
      </c>
      <c r="L339" s="2" t="s">
        <v>4895</v>
      </c>
      <c r="P339" s="2" t="s">
        <v>239</v>
      </c>
      <c r="Q339" s="2" t="s">
        <v>250</v>
      </c>
      <c r="R339" s="2" t="s">
        <v>400</v>
      </c>
      <c r="T339" s="2" t="s">
        <v>558</v>
      </c>
      <c r="U339" s="2" t="s">
        <v>8023</v>
      </c>
      <c r="V339" s="134">
        <v>44470</v>
      </c>
      <c r="W339" s="2" t="s">
        <v>591</v>
      </c>
      <c r="X339" s="2" t="s">
        <v>1137</v>
      </c>
      <c r="Y339" s="2" t="s">
        <v>275</v>
      </c>
      <c r="Z339" s="2" t="s">
        <v>245</v>
      </c>
      <c r="AA339" s="2">
        <v>15</v>
      </c>
      <c r="AB339" s="2" t="s">
        <v>267</v>
      </c>
      <c r="AC339" s="2" t="s">
        <v>308</v>
      </c>
      <c r="AD339" s="2" t="s">
        <v>345</v>
      </c>
      <c r="AE339" s="2">
        <v>2021</v>
      </c>
      <c r="AF339" s="2" t="s">
        <v>439</v>
      </c>
      <c r="AH339" s="2">
        <v>2</v>
      </c>
      <c r="AJ339" s="2">
        <v>3</v>
      </c>
      <c r="AL339" s="2">
        <v>1</v>
      </c>
      <c r="AM339" s="2">
        <v>2</v>
      </c>
      <c r="AV339" s="2">
        <v>2</v>
      </c>
      <c r="AW339" s="2">
        <v>1</v>
      </c>
      <c r="BD339" s="2">
        <v>3</v>
      </c>
      <c r="DW339" s="2" t="s">
        <v>4895</v>
      </c>
      <c r="DY339" s="2" t="str">
        <f t="shared" si="24"/>
        <v>MAHMOUD_Marwen</v>
      </c>
      <c r="DZ339" s="2" t="str">
        <f>INDEX('Raw Data'!B:B,MATCH(Tunisia_ESPRIT!$DY339,'Raw Data'!$G:$G,0))</f>
        <v>ESPRIT Engineering</v>
      </c>
      <c r="EA339" s="2" t="str">
        <f>INDEX('Raw Data'!H:H,MATCH(Tunisia_ESPRIT!$DY339,'Raw Data'!$G:$G,0))</f>
        <v>Male</v>
      </c>
      <c r="EB339" s="2" t="str">
        <f>INDEX('Raw Data'!Q:Q,MATCH(Tunisia_ESPRIT!$DY339,'Raw Data'!$G:$G,0))</f>
        <v>ING</v>
      </c>
      <c r="EC339" s="57">
        <f>INDEX('Raw Data'!T:T,MATCH(Tunisia_ESPRIT!$DY339,'Raw Data'!$G:$G,0))/10^3</f>
        <v>30.5</v>
      </c>
      <c r="ED339" s="57">
        <f t="shared" si="25"/>
        <v>0.49180327868852458</v>
      </c>
      <c r="EE339" s="58">
        <f t="shared" si="27"/>
        <v>10.166666666666666</v>
      </c>
      <c r="EF339" s="59" t="str">
        <f t="shared" si="26"/>
        <v/>
      </c>
      <c r="EG339" s="59" t="str">
        <f t="shared" si="28"/>
        <v/>
      </c>
      <c r="EH339" s="2" t="s">
        <v>258</v>
      </c>
      <c r="EK339"/>
    </row>
    <row r="340" spans="1:141" hidden="1" x14ac:dyDescent="0.3">
      <c r="A340" s="3">
        <v>44363.323171296295</v>
      </c>
      <c r="B340" s="3">
        <v>44363.324259259258</v>
      </c>
      <c r="C340" s="2" t="s">
        <v>94</v>
      </c>
      <c r="D340" s="2" t="s">
        <v>8024</v>
      </c>
      <c r="E340" s="2">
        <v>6</v>
      </c>
      <c r="F340" s="2">
        <v>94</v>
      </c>
      <c r="G340" s="2" t="b">
        <v>0</v>
      </c>
      <c r="H340" s="3">
        <v>44455.32435185185</v>
      </c>
      <c r="I340" s="2" t="s">
        <v>8025</v>
      </c>
      <c r="J340" s="2" t="s">
        <v>3701</v>
      </c>
      <c r="K340" s="2" t="s">
        <v>413</v>
      </c>
      <c r="L340" s="2" t="s">
        <v>5063</v>
      </c>
      <c r="P340" s="2" t="s">
        <v>239</v>
      </c>
      <c r="Q340" s="2" t="s">
        <v>240</v>
      </c>
      <c r="R340" s="2" t="s">
        <v>400</v>
      </c>
      <c r="DW340" s="2" t="s">
        <v>5063</v>
      </c>
      <c r="DY340" s="2" t="str">
        <f t="shared" si="24"/>
        <v>BEJAOUI_Cyrine</v>
      </c>
      <c r="DZ340" s="2" t="str">
        <f>INDEX('Raw Data'!B:B,MATCH(Tunisia_ESPRIT!$DY340,'Raw Data'!$G:$G,0))</f>
        <v>ESPRIT Engineering</v>
      </c>
      <c r="EA340" s="2" t="str">
        <f>INDEX('Raw Data'!H:H,MATCH(Tunisia_ESPRIT!$DY340,'Raw Data'!$G:$G,0))</f>
        <v>Female</v>
      </c>
      <c r="EB340" s="2" t="str">
        <f>INDEX('Raw Data'!Q:Q,MATCH(Tunisia_ESPRIT!$DY340,'Raw Data'!$G:$G,0))</f>
        <v>ING</v>
      </c>
      <c r="EC340" s="57">
        <f>INDEX('Raw Data'!T:T,MATCH(Tunisia_ESPRIT!$DY340,'Raw Data'!$G:$G,0))/10^3</f>
        <v>30.5</v>
      </c>
      <c r="ED340" s="57">
        <f t="shared" si="25"/>
        <v>0</v>
      </c>
      <c r="EE340" s="58" t="str">
        <f t="shared" si="27"/>
        <v/>
      </c>
      <c r="EF340" s="59" t="str">
        <f t="shared" si="26"/>
        <v/>
      </c>
      <c r="EG340" s="59" t="str">
        <f t="shared" si="28"/>
        <v/>
      </c>
      <c r="EH340" s="2" t="s">
        <v>258</v>
      </c>
      <c r="EK340"/>
    </row>
    <row r="341" spans="1:141" x14ac:dyDescent="0.3">
      <c r="A341" s="3">
        <v>44455.472928240742</v>
      </c>
      <c r="B341" s="3">
        <v>44455.47761574074</v>
      </c>
      <c r="C341" s="2" t="s">
        <v>94</v>
      </c>
      <c r="D341" s="2" t="s">
        <v>8026</v>
      </c>
      <c r="E341" s="2">
        <v>100</v>
      </c>
      <c r="F341" s="2">
        <v>404</v>
      </c>
      <c r="G341" s="2" t="b">
        <v>1</v>
      </c>
      <c r="H341" s="3">
        <v>44455.477627314816</v>
      </c>
      <c r="I341" s="2" t="s">
        <v>8027</v>
      </c>
      <c r="J341" s="2" t="s">
        <v>8028</v>
      </c>
      <c r="K341" s="2" t="s">
        <v>4149</v>
      </c>
      <c r="L341" s="2" t="s">
        <v>5651</v>
      </c>
      <c r="N341" s="2">
        <v>36.804901123046797</v>
      </c>
      <c r="O341" s="2">
        <v>10.1777954101562</v>
      </c>
      <c r="P341" s="2" t="s">
        <v>239</v>
      </c>
      <c r="Q341" s="2" t="s">
        <v>250</v>
      </c>
      <c r="R341" s="2" t="s">
        <v>251</v>
      </c>
      <c r="AV341" s="2">
        <v>2</v>
      </c>
      <c r="AX341" s="2">
        <v>3</v>
      </c>
      <c r="BG341" s="2">
        <v>1</v>
      </c>
      <c r="BK341" s="2">
        <v>1</v>
      </c>
      <c r="BM341" s="2">
        <v>3</v>
      </c>
      <c r="BV341" s="2">
        <v>4</v>
      </c>
      <c r="CA341" s="2">
        <v>3</v>
      </c>
      <c r="CB341" s="2" t="s">
        <v>254</v>
      </c>
      <c r="CC341" s="2">
        <v>5</v>
      </c>
      <c r="CD341" s="2" t="s">
        <v>253</v>
      </c>
      <c r="CE341" s="2">
        <v>1</v>
      </c>
      <c r="CF341" s="2" t="s">
        <v>8029</v>
      </c>
      <c r="CI341" s="2" t="s">
        <v>8030</v>
      </c>
      <c r="CL341" s="2">
        <v>3</v>
      </c>
      <c r="CM341" s="2">
        <v>3</v>
      </c>
      <c r="CN341" s="2" t="s">
        <v>281</v>
      </c>
      <c r="CS341" s="2" t="s">
        <v>677</v>
      </c>
      <c r="CW341" s="2" t="s">
        <v>684</v>
      </c>
      <c r="DD341" s="2" t="s">
        <v>6229</v>
      </c>
      <c r="DG341" s="2" t="s">
        <v>261</v>
      </c>
      <c r="DI341" s="2" t="s">
        <v>1015</v>
      </c>
      <c r="DJ341" s="2" t="s">
        <v>298</v>
      </c>
      <c r="DL341" s="2" t="s">
        <v>348</v>
      </c>
      <c r="DM341" s="2" t="s">
        <v>586</v>
      </c>
      <c r="DN341" s="2" t="s">
        <v>262</v>
      </c>
      <c r="DO341" s="2" t="s">
        <v>527</v>
      </c>
      <c r="DR341" s="2" t="s">
        <v>5651</v>
      </c>
      <c r="DS341" s="2">
        <v>54049425</v>
      </c>
      <c r="DT341" s="2" t="s">
        <v>267</v>
      </c>
      <c r="DU341" s="2" t="s">
        <v>258</v>
      </c>
      <c r="DW341" s="2" t="s">
        <v>5651</v>
      </c>
      <c r="DY341" s="2" t="str">
        <f t="shared" si="24"/>
        <v>BEN MILED_Mohamed Fares</v>
      </c>
      <c r="DZ341" s="2" t="str">
        <f>INDEX('Raw Data'!B:B,MATCH(Tunisia_ESPRIT!$DY341,'Raw Data'!$G:$G,0))</f>
        <v>ESPRIT Engineering</v>
      </c>
      <c r="EA341" s="2" t="str">
        <f>INDEX('Raw Data'!H:H,MATCH(Tunisia_ESPRIT!$DY341,'Raw Data'!$G:$G,0))</f>
        <v>Male</v>
      </c>
      <c r="EB341" s="2" t="str">
        <f>INDEX('Raw Data'!Q:Q,MATCH(Tunisia_ESPRIT!$DY341,'Raw Data'!$G:$G,0))</f>
        <v>ING</v>
      </c>
      <c r="EC341" s="57">
        <f>INDEX('Raw Data'!T:T,MATCH(Tunisia_ESPRIT!$DY341,'Raw Data'!$G:$G,0))/10^3</f>
        <v>30.5</v>
      </c>
      <c r="ED341" s="57">
        <f t="shared" si="25"/>
        <v>0</v>
      </c>
      <c r="EE341" s="58" t="str">
        <f t="shared" si="27"/>
        <v/>
      </c>
      <c r="EF341" s="59">
        <f t="shared" si="26"/>
        <v>1</v>
      </c>
      <c r="EG341" s="59" t="str">
        <f t="shared" si="28"/>
        <v>75-100%</v>
      </c>
      <c r="EH341" s="2" t="s">
        <v>258</v>
      </c>
      <c r="EK341"/>
    </row>
    <row r="342" spans="1:141" hidden="1" x14ac:dyDescent="0.3">
      <c r="A342" s="3">
        <v>44351.839583333334</v>
      </c>
      <c r="B342" s="3">
        <v>44363.691944444443</v>
      </c>
      <c r="C342" s="2" t="s">
        <v>94</v>
      </c>
      <c r="D342" s="2" t="s">
        <v>8031</v>
      </c>
      <c r="E342" s="2">
        <v>39</v>
      </c>
      <c r="F342" s="2">
        <v>1024044</v>
      </c>
      <c r="G342" s="2" t="b">
        <v>0</v>
      </c>
      <c r="H342" s="3">
        <v>44455.691967592589</v>
      </c>
      <c r="I342" s="2" t="s">
        <v>8032</v>
      </c>
      <c r="J342" s="2" t="s">
        <v>3344</v>
      </c>
      <c r="K342" s="2" t="s">
        <v>3831</v>
      </c>
      <c r="L342" s="2" t="s">
        <v>5989</v>
      </c>
      <c r="P342" s="2" t="s">
        <v>239</v>
      </c>
      <c r="Q342" s="2" t="s">
        <v>240</v>
      </c>
      <c r="R342" s="2" t="s">
        <v>286</v>
      </c>
      <c r="T342" s="2" t="s">
        <v>8033</v>
      </c>
      <c r="U342" s="2" t="s">
        <v>8034</v>
      </c>
      <c r="V342" s="2" t="s">
        <v>242</v>
      </c>
      <c r="W342" s="2" t="s">
        <v>243</v>
      </c>
      <c r="X342" s="2" t="s">
        <v>323</v>
      </c>
      <c r="Y342" s="2" t="s">
        <v>244</v>
      </c>
      <c r="Z342" s="2" t="s">
        <v>245</v>
      </c>
      <c r="AA342" s="2">
        <v>8</v>
      </c>
      <c r="AB342" s="2" t="s">
        <v>267</v>
      </c>
      <c r="AC342" s="2" t="s">
        <v>1086</v>
      </c>
      <c r="AD342" s="2" t="s">
        <v>424</v>
      </c>
      <c r="AE342" s="2">
        <v>2020</v>
      </c>
      <c r="AF342" s="2" t="s">
        <v>316</v>
      </c>
      <c r="AH342" s="2">
        <v>2</v>
      </c>
      <c r="DW342" s="2" t="s">
        <v>5989</v>
      </c>
      <c r="DY342" s="2" t="str">
        <f t="shared" si="24"/>
        <v>Oussema_LAOUINI</v>
      </c>
      <c r="DZ342" s="2" t="str">
        <f>INDEX('Raw Data'!B:B,MATCH(Tunisia_ESPRIT!$DY342,'Raw Data'!$G:$G,0))</f>
        <v>ESB</v>
      </c>
      <c r="EA342" s="2" t="str">
        <f>INDEX('Raw Data'!H:H,MATCH(Tunisia_ESPRIT!$DY342,'Raw Data'!$G:$G,0))</f>
        <v>Male</v>
      </c>
      <c r="EB342" s="2" t="str">
        <f>INDEX('Raw Data'!Q:Q,MATCH(Tunisia_ESPRIT!$DY342,'Raw Data'!$G:$G,0))</f>
        <v>Bachelor</v>
      </c>
      <c r="EC342" s="57">
        <f>INDEX('Raw Data'!T:T,MATCH(Tunisia_ESPRIT!$DY342,'Raw Data'!$G:$G,0))/10^3</f>
        <v>17.655000000000001</v>
      </c>
      <c r="ED342" s="57">
        <f t="shared" si="25"/>
        <v>0.4531294250920419</v>
      </c>
      <c r="EE342" s="58">
        <f t="shared" si="27"/>
        <v>11.034375000000001</v>
      </c>
      <c r="EF342" s="59" t="str">
        <f t="shared" si="26"/>
        <v/>
      </c>
      <c r="EG342" s="59" t="str">
        <f t="shared" si="28"/>
        <v/>
      </c>
      <c r="EH342" s="2" t="s">
        <v>258</v>
      </c>
      <c r="EK342"/>
    </row>
    <row r="343" spans="1:141" x14ac:dyDescent="0.3">
      <c r="A343" s="3">
        <v>44456.147164351853</v>
      </c>
      <c r="B343" s="3">
        <v>44456.167708333334</v>
      </c>
      <c r="C343" s="2" t="s">
        <v>94</v>
      </c>
      <c r="D343" s="2" t="s">
        <v>8035</v>
      </c>
      <c r="E343" s="2">
        <v>100</v>
      </c>
      <c r="F343" s="2">
        <v>1775</v>
      </c>
      <c r="G343" s="2" t="b">
        <v>1</v>
      </c>
      <c r="H343" s="3">
        <v>44456.167743055557</v>
      </c>
      <c r="I343" s="2" t="s">
        <v>8036</v>
      </c>
      <c r="J343" s="2" t="s">
        <v>3496</v>
      </c>
      <c r="K343" s="2" t="s">
        <v>857</v>
      </c>
      <c r="L343" s="2" t="s">
        <v>5108</v>
      </c>
      <c r="N343" s="2">
        <v>36.856201171875</v>
      </c>
      <c r="O343" s="2">
        <v>10.1905975341796</v>
      </c>
      <c r="P343" s="2" t="s">
        <v>239</v>
      </c>
      <c r="Q343" s="2" t="s">
        <v>250</v>
      </c>
      <c r="R343" s="2" t="s">
        <v>286</v>
      </c>
      <c r="T343" s="2" t="s">
        <v>8037</v>
      </c>
      <c r="U343" s="2" t="s">
        <v>8038</v>
      </c>
      <c r="V343" s="2" t="s">
        <v>242</v>
      </c>
      <c r="W343" s="2" t="s">
        <v>243</v>
      </c>
      <c r="X343" s="2" t="s">
        <v>740</v>
      </c>
      <c r="Y343" s="2" t="s">
        <v>594</v>
      </c>
      <c r="Z343" s="2" t="s">
        <v>245</v>
      </c>
      <c r="AA343" s="2">
        <v>13</v>
      </c>
      <c r="AB343" s="2" t="s">
        <v>267</v>
      </c>
      <c r="AC343" s="2" t="s">
        <v>543</v>
      </c>
      <c r="AD343" s="2" t="s">
        <v>321</v>
      </c>
      <c r="AE343" s="2">
        <v>2021</v>
      </c>
      <c r="AF343" s="2" t="s">
        <v>406</v>
      </c>
      <c r="AH343" s="2">
        <v>4</v>
      </c>
      <c r="AI343" s="2">
        <v>1</v>
      </c>
      <c r="AK343" s="2">
        <v>3</v>
      </c>
      <c r="AL343" s="2">
        <v>2</v>
      </c>
      <c r="AV343" s="2">
        <v>3</v>
      </c>
      <c r="AZ343" s="2">
        <v>2</v>
      </c>
      <c r="BG343" s="2">
        <v>1</v>
      </c>
      <c r="BK343" s="2">
        <v>5</v>
      </c>
      <c r="BO343" s="2">
        <v>5</v>
      </c>
      <c r="BV343" s="2">
        <v>7</v>
      </c>
      <c r="BY343" s="2" t="s">
        <v>247</v>
      </c>
      <c r="CA343" s="2">
        <v>5</v>
      </c>
      <c r="CB343" s="2" t="s">
        <v>248</v>
      </c>
      <c r="CC343" s="2">
        <v>7</v>
      </c>
      <c r="CD343" s="2" t="s">
        <v>249</v>
      </c>
      <c r="CE343" s="2">
        <v>6</v>
      </c>
      <c r="CF343" s="2" t="s">
        <v>8039</v>
      </c>
      <c r="CI343" s="2" t="s">
        <v>8040</v>
      </c>
      <c r="CL343" s="2">
        <v>3</v>
      </c>
      <c r="CM343" s="2">
        <v>3</v>
      </c>
      <c r="CN343" s="2" t="s">
        <v>256</v>
      </c>
      <c r="CO343" s="2" t="s">
        <v>278</v>
      </c>
      <c r="CP343" s="2" t="s">
        <v>681</v>
      </c>
      <c r="CQ343" s="2" t="s">
        <v>6241</v>
      </c>
      <c r="CX343" s="2" t="s">
        <v>1015</v>
      </c>
      <c r="DC343" s="2" t="s">
        <v>508</v>
      </c>
      <c r="DD343" s="2" t="s">
        <v>6229</v>
      </c>
      <c r="DG343" s="2" t="s">
        <v>261</v>
      </c>
      <c r="DI343" s="2" t="s">
        <v>1015</v>
      </c>
      <c r="DJ343" s="2" t="s">
        <v>298</v>
      </c>
      <c r="DL343" s="2" t="s">
        <v>348</v>
      </c>
      <c r="DO343" s="2" t="s">
        <v>527</v>
      </c>
      <c r="DR343" s="2" t="s">
        <v>5108</v>
      </c>
      <c r="DT343" s="2" t="s">
        <v>267</v>
      </c>
      <c r="DU343" s="2" t="s">
        <v>543</v>
      </c>
      <c r="DW343" s="2" t="s">
        <v>5108</v>
      </c>
      <c r="DY343" s="2" t="str">
        <f t="shared" si="24"/>
        <v>RIAHI_Bilel</v>
      </c>
      <c r="DZ343" s="2" t="str">
        <f>INDEX('Raw Data'!B:B,MATCH(Tunisia_ESPRIT!$DY343,'Raw Data'!$G:$G,0))</f>
        <v>ESPRIT Engineering</v>
      </c>
      <c r="EA343" s="2" t="str">
        <f>INDEX('Raw Data'!H:H,MATCH(Tunisia_ESPRIT!$DY343,'Raw Data'!$G:$G,0))</f>
        <v>Male</v>
      </c>
      <c r="EB343" s="2" t="str">
        <f>INDEX('Raw Data'!Q:Q,MATCH(Tunisia_ESPRIT!$DY343,'Raw Data'!$G:$G,0))</f>
        <v>ING</v>
      </c>
      <c r="EC343" s="57">
        <f>INDEX('Raw Data'!T:T,MATCH(Tunisia_ESPRIT!$DY343,'Raw Data'!$G:$G,0))/10^3</f>
        <v>30.5</v>
      </c>
      <c r="ED343" s="57">
        <f t="shared" si="25"/>
        <v>0.42622950819672129</v>
      </c>
      <c r="EE343" s="58">
        <f t="shared" si="27"/>
        <v>11.73076923076923</v>
      </c>
      <c r="EF343" s="59">
        <f t="shared" si="26"/>
        <v>1</v>
      </c>
      <c r="EG343" s="59" t="str">
        <f t="shared" si="28"/>
        <v>75-100%</v>
      </c>
      <c r="EH343" s="2" t="s">
        <v>258</v>
      </c>
      <c r="EK343"/>
    </row>
    <row r="344" spans="1:141" x14ac:dyDescent="0.3">
      <c r="A344" s="3">
        <v>44448.097673611112</v>
      </c>
      <c r="B344" s="3">
        <v>44456.178854166668</v>
      </c>
      <c r="C344" s="2" t="s">
        <v>94</v>
      </c>
      <c r="D344" s="2" t="s">
        <v>8041</v>
      </c>
      <c r="E344" s="2">
        <v>100</v>
      </c>
      <c r="F344" s="2">
        <v>698214</v>
      </c>
      <c r="G344" s="2" t="b">
        <v>1</v>
      </c>
      <c r="H344" s="3">
        <v>44456.178888888891</v>
      </c>
      <c r="I344" s="2" t="s">
        <v>8042</v>
      </c>
      <c r="J344" s="2" t="s">
        <v>3654</v>
      </c>
      <c r="K344" s="2" t="s">
        <v>4173</v>
      </c>
      <c r="L344" s="2" t="s">
        <v>5518</v>
      </c>
      <c r="N344" s="2">
        <v>48.673797607421797</v>
      </c>
      <c r="O344" s="2">
        <v>2.3484039306640598</v>
      </c>
      <c r="P344" s="2" t="s">
        <v>239</v>
      </c>
      <c r="Q344" s="2" t="s">
        <v>240</v>
      </c>
      <c r="R344" s="2" t="s">
        <v>286</v>
      </c>
      <c r="T344" s="2" t="s">
        <v>8043</v>
      </c>
      <c r="U344" s="2" t="s">
        <v>8044</v>
      </c>
      <c r="V344" s="135">
        <v>18537</v>
      </c>
      <c r="W344" s="2" t="s">
        <v>243</v>
      </c>
      <c r="X344" s="2" t="s">
        <v>1509</v>
      </c>
      <c r="Y344" s="2" t="s">
        <v>594</v>
      </c>
      <c r="Z344" s="2" t="s">
        <v>245</v>
      </c>
      <c r="AA344" s="2">
        <v>35</v>
      </c>
      <c r="AB344" s="2" t="s">
        <v>384</v>
      </c>
      <c r="AC344" s="2" t="s">
        <v>384</v>
      </c>
      <c r="AD344" s="2" t="s">
        <v>268</v>
      </c>
      <c r="AE344" s="2">
        <v>2021</v>
      </c>
      <c r="AF344" s="2" t="s">
        <v>269</v>
      </c>
      <c r="AH344" s="2" t="s">
        <v>284</v>
      </c>
      <c r="AK344" s="2">
        <v>1</v>
      </c>
      <c r="AR344" s="2">
        <v>2</v>
      </c>
      <c r="AU344" s="2">
        <v>3</v>
      </c>
      <c r="BD344" s="2">
        <v>2</v>
      </c>
      <c r="BG344" s="2">
        <v>1</v>
      </c>
      <c r="BJ344" s="2">
        <v>6</v>
      </c>
      <c r="BS344" s="2">
        <v>4</v>
      </c>
      <c r="BV344" s="2">
        <v>6</v>
      </c>
      <c r="BY344" s="2" t="s">
        <v>270</v>
      </c>
      <c r="CA344" s="2">
        <v>6</v>
      </c>
      <c r="CB344" s="2" t="s">
        <v>248</v>
      </c>
      <c r="CC344" s="2">
        <v>7</v>
      </c>
      <c r="CD344" s="2" t="s">
        <v>296</v>
      </c>
      <c r="CE344" s="2">
        <v>5</v>
      </c>
      <c r="CF344" s="2" t="s">
        <v>1507</v>
      </c>
      <c r="CG344" s="2" t="s">
        <v>8045</v>
      </c>
      <c r="CH344" s="2" t="s">
        <v>8046</v>
      </c>
      <c r="CI344" s="2" t="s">
        <v>8047</v>
      </c>
      <c r="CJ344" s="2" t="s">
        <v>8048</v>
      </c>
      <c r="CK344" s="2" t="s">
        <v>8049</v>
      </c>
      <c r="CL344" s="2">
        <v>2</v>
      </c>
      <c r="CM344" s="2">
        <v>2</v>
      </c>
      <c r="CN344" s="2" t="s">
        <v>281</v>
      </c>
      <c r="CO344" s="2" t="s">
        <v>278</v>
      </c>
      <c r="CZ344" s="2" t="s">
        <v>6217</v>
      </c>
      <c r="DG344" s="2" t="s">
        <v>257</v>
      </c>
      <c r="DV344" s="2" t="s">
        <v>8050</v>
      </c>
      <c r="DW344" s="2" t="s">
        <v>5518</v>
      </c>
      <c r="DY344" s="2" t="str">
        <f t="shared" si="24"/>
        <v>BOUKARI_Hela</v>
      </c>
      <c r="DZ344" s="2" t="str">
        <f>INDEX('Raw Data'!B:B,MATCH(Tunisia_ESPRIT!$DY344,'Raw Data'!$G:$G,0))</f>
        <v>ESPRIT Engineering</v>
      </c>
      <c r="EA344" s="2" t="str">
        <f>INDEX('Raw Data'!H:H,MATCH(Tunisia_ESPRIT!$DY344,'Raw Data'!$G:$G,0))</f>
        <v>Female</v>
      </c>
      <c r="EB344" s="2" t="str">
        <f>INDEX('Raw Data'!Q:Q,MATCH(Tunisia_ESPRIT!$DY344,'Raw Data'!$G:$G,0))</f>
        <v>ING</v>
      </c>
      <c r="EC344" s="57">
        <f>INDEX('Raw Data'!T:T,MATCH(Tunisia_ESPRIT!$DY344,'Raw Data'!$G:$G,0))/10^3</f>
        <v>30.5</v>
      </c>
      <c r="ED344" s="57">
        <f t="shared" si="25"/>
        <v>1.1475409836065573</v>
      </c>
      <c r="EE344" s="58">
        <f t="shared" si="27"/>
        <v>4.3571428571428568</v>
      </c>
      <c r="EF344" s="59">
        <f t="shared" si="26"/>
        <v>1</v>
      </c>
      <c r="EG344" s="59" t="str">
        <f t="shared" si="28"/>
        <v>75-100%</v>
      </c>
      <c r="EH344" s="2" t="s">
        <v>258</v>
      </c>
      <c r="EK344"/>
    </row>
    <row r="345" spans="1:141" hidden="1" x14ac:dyDescent="0.3">
      <c r="A345" s="3">
        <v>44364.184479166666</v>
      </c>
      <c r="B345" s="3">
        <v>44364.184965277775</v>
      </c>
      <c r="C345" s="2" t="s">
        <v>94</v>
      </c>
      <c r="D345" s="2" t="s">
        <v>8051</v>
      </c>
      <c r="E345" s="2">
        <v>42</v>
      </c>
      <c r="F345" s="2">
        <v>41</v>
      </c>
      <c r="G345" s="2" t="b">
        <v>0</v>
      </c>
      <c r="H345" s="3">
        <v>44456.184976851851</v>
      </c>
      <c r="I345" s="2" t="s">
        <v>8052</v>
      </c>
      <c r="J345" s="2" t="s">
        <v>3370</v>
      </c>
      <c r="K345" s="2" t="s">
        <v>3808</v>
      </c>
      <c r="L345" s="2" t="s">
        <v>5057</v>
      </c>
      <c r="P345" s="2" t="s">
        <v>239</v>
      </c>
      <c r="Q345" s="2" t="s">
        <v>240</v>
      </c>
      <c r="R345" s="2" t="s">
        <v>251</v>
      </c>
      <c r="DW345" s="2" t="s">
        <v>5057</v>
      </c>
      <c r="DY345" s="2" t="str">
        <f t="shared" si="24"/>
        <v>CHATTI_Youssef</v>
      </c>
      <c r="DZ345" s="2" t="str">
        <f>INDEX('Raw Data'!B:B,MATCH(Tunisia_ESPRIT!$DY345,'Raw Data'!$G:$G,0))</f>
        <v>ESPRIT Engineering</v>
      </c>
      <c r="EA345" s="2" t="str">
        <f>INDEX('Raw Data'!H:H,MATCH(Tunisia_ESPRIT!$DY345,'Raw Data'!$G:$G,0))</f>
        <v>Male</v>
      </c>
      <c r="EB345" s="2" t="str">
        <f>INDEX('Raw Data'!Q:Q,MATCH(Tunisia_ESPRIT!$DY345,'Raw Data'!$G:$G,0))</f>
        <v>ING</v>
      </c>
      <c r="EC345" s="57">
        <f>INDEX('Raw Data'!T:T,MATCH(Tunisia_ESPRIT!$DY345,'Raw Data'!$G:$G,0))/10^3</f>
        <v>30.5</v>
      </c>
      <c r="ED345" s="57">
        <f t="shared" si="25"/>
        <v>0</v>
      </c>
      <c r="EE345" s="58" t="str">
        <f t="shared" si="27"/>
        <v/>
      </c>
      <c r="EF345" s="59" t="str">
        <f t="shared" si="26"/>
        <v/>
      </c>
      <c r="EG345" s="59" t="str">
        <f t="shared" si="28"/>
        <v/>
      </c>
      <c r="EH345" s="2" t="s">
        <v>258</v>
      </c>
      <c r="EK345"/>
    </row>
    <row r="346" spans="1:141" x14ac:dyDescent="0.3">
      <c r="A346" s="3">
        <v>44441.678310185183</v>
      </c>
      <c r="B346" s="3">
        <v>44456.198773148149</v>
      </c>
      <c r="C346" s="2" t="s">
        <v>94</v>
      </c>
      <c r="D346" s="2" t="s">
        <v>8053</v>
      </c>
      <c r="E346" s="2">
        <v>100</v>
      </c>
      <c r="F346" s="2">
        <v>1254567</v>
      </c>
      <c r="G346" s="2" t="b">
        <v>1</v>
      </c>
      <c r="H346" s="3">
        <v>44456.198796296296</v>
      </c>
      <c r="I346" s="2" t="s">
        <v>8054</v>
      </c>
      <c r="J346" s="2" t="s">
        <v>3282</v>
      </c>
      <c r="K346" s="2" t="s">
        <v>331</v>
      </c>
      <c r="L346" s="2" t="s">
        <v>5092</v>
      </c>
      <c r="N346" s="2">
        <v>34.473907470703097</v>
      </c>
      <c r="O346" s="2">
        <v>9.4613037109375</v>
      </c>
      <c r="P346" s="2" t="s">
        <v>239</v>
      </c>
      <c r="Q346" s="2" t="s">
        <v>250</v>
      </c>
      <c r="R346" s="2" t="s">
        <v>299</v>
      </c>
      <c r="AU346" s="2">
        <v>1</v>
      </c>
      <c r="AV346" s="2">
        <v>2</v>
      </c>
      <c r="BG346" s="2">
        <v>3</v>
      </c>
      <c r="BJ346" s="2">
        <v>5</v>
      </c>
      <c r="BK346" s="2">
        <v>4</v>
      </c>
      <c r="BV346" s="2">
        <v>4</v>
      </c>
      <c r="CA346" s="2">
        <v>4</v>
      </c>
      <c r="CB346" s="2" t="s">
        <v>254</v>
      </c>
      <c r="CC346" s="2">
        <v>5</v>
      </c>
      <c r="CD346" s="2" t="s">
        <v>249</v>
      </c>
      <c r="CE346" s="2">
        <v>3</v>
      </c>
      <c r="CF346" s="2" t="s">
        <v>8055</v>
      </c>
      <c r="CI346" s="2" t="s">
        <v>8056</v>
      </c>
      <c r="CL346" s="2">
        <v>2</v>
      </c>
      <c r="CM346" s="2">
        <v>2</v>
      </c>
      <c r="CN346" s="2" t="s">
        <v>256</v>
      </c>
      <c r="CU346" s="2" t="s">
        <v>682</v>
      </c>
      <c r="CY346" s="2" t="s">
        <v>685</v>
      </c>
      <c r="DG346" s="2" t="s">
        <v>261</v>
      </c>
      <c r="DJ346" s="2" t="s">
        <v>298</v>
      </c>
      <c r="DR346" s="2" t="s">
        <v>8057</v>
      </c>
      <c r="DV346" s="2" t="s">
        <v>8058</v>
      </c>
      <c r="DW346" s="2" t="s">
        <v>5092</v>
      </c>
      <c r="DY346" s="2" t="str">
        <f t="shared" si="24"/>
        <v>MEJRI_Houssem</v>
      </c>
      <c r="DZ346" s="2" t="str">
        <f>INDEX('Raw Data'!B:B,MATCH(Tunisia_ESPRIT!$DY346,'Raw Data'!$G:$G,0))</f>
        <v>ESPRIT Engineering</v>
      </c>
      <c r="EA346" s="2" t="str">
        <f>INDEX('Raw Data'!H:H,MATCH(Tunisia_ESPRIT!$DY346,'Raw Data'!$G:$G,0))</f>
        <v>Male</v>
      </c>
      <c r="EB346" s="2" t="str">
        <f>INDEX('Raw Data'!Q:Q,MATCH(Tunisia_ESPRIT!$DY346,'Raw Data'!$G:$G,0))</f>
        <v>ING</v>
      </c>
      <c r="EC346" s="57">
        <f>INDEX('Raw Data'!T:T,MATCH(Tunisia_ESPRIT!$DY346,'Raw Data'!$G:$G,0))/10^3</f>
        <v>30.5</v>
      </c>
      <c r="ED346" s="57">
        <f t="shared" si="25"/>
        <v>0</v>
      </c>
      <c r="EE346" s="58" t="str">
        <f t="shared" si="27"/>
        <v/>
      </c>
      <c r="EF346" s="59">
        <f t="shared" si="26"/>
        <v>1</v>
      </c>
      <c r="EG346" s="59" t="str">
        <f t="shared" si="28"/>
        <v>75-100%</v>
      </c>
      <c r="EH346" s="2" t="s">
        <v>258</v>
      </c>
      <c r="EK346"/>
    </row>
    <row r="347" spans="1:141" hidden="1" x14ac:dyDescent="0.3">
      <c r="A347" s="3">
        <v>44359.294016203705</v>
      </c>
      <c r="B347" s="3">
        <v>44364.264050925929</v>
      </c>
      <c r="C347" s="2" t="s">
        <v>94</v>
      </c>
      <c r="D347" s="2" t="s">
        <v>8059</v>
      </c>
      <c r="E347" s="2">
        <v>6</v>
      </c>
      <c r="F347" s="2">
        <v>429410</v>
      </c>
      <c r="G347" s="2" t="b">
        <v>0</v>
      </c>
      <c r="H347" s="3">
        <v>44456.264074074075</v>
      </c>
      <c r="I347" s="2" t="s">
        <v>8060</v>
      </c>
      <c r="J347" s="2" t="s">
        <v>3431</v>
      </c>
      <c r="K347" s="2" t="s">
        <v>3430</v>
      </c>
      <c r="L347" s="2" t="s">
        <v>4674</v>
      </c>
      <c r="P347" s="2" t="s">
        <v>239</v>
      </c>
      <c r="Q347" s="2" t="s">
        <v>240</v>
      </c>
      <c r="R347" s="2" t="s">
        <v>272</v>
      </c>
      <c r="S347" s="2" t="s">
        <v>8061</v>
      </c>
      <c r="DW347" s="2" t="s">
        <v>4674</v>
      </c>
      <c r="DY347" s="2" t="str">
        <f t="shared" si="24"/>
        <v>SMIRI_Imen</v>
      </c>
      <c r="DZ347" s="2" t="str">
        <f>INDEX('Raw Data'!B:B,MATCH(Tunisia_ESPRIT!$DY347,'Raw Data'!$G:$G,0))</f>
        <v>ESPRIT Engineering</v>
      </c>
      <c r="EA347" s="2" t="str">
        <f>INDEX('Raw Data'!H:H,MATCH(Tunisia_ESPRIT!$DY347,'Raw Data'!$G:$G,0))</f>
        <v>Female</v>
      </c>
      <c r="EB347" s="2" t="str">
        <f>INDEX('Raw Data'!Q:Q,MATCH(Tunisia_ESPRIT!$DY347,'Raw Data'!$G:$G,0))</f>
        <v>ING</v>
      </c>
      <c r="EC347" s="57">
        <f>INDEX('Raw Data'!T:T,MATCH(Tunisia_ESPRIT!$DY347,'Raw Data'!$G:$G,0))/10^3</f>
        <v>30.5</v>
      </c>
      <c r="ED347" s="57">
        <f t="shared" si="25"/>
        <v>0</v>
      </c>
      <c r="EE347" s="58" t="str">
        <f t="shared" si="27"/>
        <v/>
      </c>
      <c r="EF347" s="59" t="str">
        <f t="shared" si="26"/>
        <v/>
      </c>
      <c r="EG347" s="59" t="str">
        <f t="shared" si="28"/>
        <v/>
      </c>
      <c r="EH347" s="2" t="s">
        <v>258</v>
      </c>
      <c r="EK347"/>
    </row>
    <row r="348" spans="1:141" hidden="1" x14ac:dyDescent="0.3">
      <c r="A348" s="3">
        <v>44365.166493055556</v>
      </c>
      <c r="B348" s="3">
        <v>44365.171898148146</v>
      </c>
      <c r="C348" s="2" t="s">
        <v>94</v>
      </c>
      <c r="D348" s="2" t="s">
        <v>8062</v>
      </c>
      <c r="E348" s="2">
        <v>45</v>
      </c>
      <c r="F348" s="2">
        <v>466</v>
      </c>
      <c r="G348" s="2" t="b">
        <v>0</v>
      </c>
      <c r="H348" s="3">
        <v>44457.171956018516</v>
      </c>
      <c r="I348" s="2" t="s">
        <v>8063</v>
      </c>
      <c r="J348" s="2" t="s">
        <v>414</v>
      </c>
      <c r="K348" s="2" t="s">
        <v>3424</v>
      </c>
      <c r="L348" s="2" t="s">
        <v>8064</v>
      </c>
      <c r="P348" s="2" t="s">
        <v>239</v>
      </c>
      <c r="Q348" s="2" t="s">
        <v>240</v>
      </c>
      <c r="R348" s="2" t="s">
        <v>286</v>
      </c>
      <c r="T348" s="2" t="s">
        <v>8065</v>
      </c>
      <c r="U348" s="2" t="s">
        <v>8066</v>
      </c>
      <c r="V348" s="2" t="s">
        <v>242</v>
      </c>
      <c r="W348" s="2" t="s">
        <v>265</v>
      </c>
      <c r="X348" s="2" t="s">
        <v>597</v>
      </c>
      <c r="Y348" s="2" t="s">
        <v>353</v>
      </c>
      <c r="Z348" s="2" t="s">
        <v>245</v>
      </c>
      <c r="AA348" s="2">
        <v>20</v>
      </c>
      <c r="AB348" s="2" t="s">
        <v>267</v>
      </c>
      <c r="AC348" s="2" t="s">
        <v>308</v>
      </c>
      <c r="AD348" s="2" t="s">
        <v>372</v>
      </c>
      <c r="AE348" s="2">
        <v>2021</v>
      </c>
      <c r="AF348" s="2" t="s">
        <v>316</v>
      </c>
      <c r="AH348" s="2" t="s">
        <v>284</v>
      </c>
      <c r="AK348" s="2">
        <v>1</v>
      </c>
      <c r="AN348" s="2">
        <v>3</v>
      </c>
      <c r="AO348" s="2">
        <v>2</v>
      </c>
      <c r="AU348" s="2">
        <v>2</v>
      </c>
      <c r="AZ348" s="2">
        <v>1</v>
      </c>
      <c r="BG348" s="2">
        <v>3</v>
      </c>
      <c r="DW348" s="2" t="s">
        <v>8064</v>
      </c>
      <c r="DY348" s="2" t="str">
        <f t="shared" si="24"/>
        <v>Mohamed Amine_SGHAIER</v>
      </c>
      <c r="DZ348" s="2" t="str">
        <f>INDEX('Raw Data'!B:B,MATCH(Tunisia_ESPRIT!$DY348,'Raw Data'!$G:$G,0))</f>
        <v>ESB</v>
      </c>
      <c r="EA348" s="2" t="str">
        <f>INDEX('Raw Data'!H:H,MATCH(Tunisia_ESPRIT!$DY348,'Raw Data'!$G:$G,0))</f>
        <v>Male</v>
      </c>
      <c r="EB348" s="2" t="str">
        <f>INDEX('Raw Data'!Q:Q,MATCH(Tunisia_ESPRIT!$DY348,'Raw Data'!$G:$G,0))</f>
        <v>Master</v>
      </c>
      <c r="EC348" s="57">
        <f>INDEX('Raw Data'!T:T,MATCH(Tunisia_ESPRIT!$DY348,'Raw Data'!$G:$G,0))/10^3</f>
        <v>13.91</v>
      </c>
      <c r="ED348" s="57">
        <f t="shared" si="25"/>
        <v>1.4378145219266714</v>
      </c>
      <c r="EE348" s="58">
        <f t="shared" si="27"/>
        <v>3.4775</v>
      </c>
      <c r="EF348" s="59" t="str">
        <f t="shared" si="26"/>
        <v/>
      </c>
      <c r="EG348" s="59" t="str">
        <f t="shared" si="28"/>
        <v/>
      </c>
      <c r="EH348" s="2" t="s">
        <v>258</v>
      </c>
      <c r="EK348"/>
    </row>
    <row r="349" spans="1:141" hidden="1" x14ac:dyDescent="0.3">
      <c r="A349" s="3">
        <v>44365.21733796296</v>
      </c>
      <c r="B349" s="3">
        <v>44365.218055555553</v>
      </c>
      <c r="C349" s="2" t="s">
        <v>94</v>
      </c>
      <c r="D349" s="2" t="s">
        <v>8067</v>
      </c>
      <c r="E349" s="2">
        <v>6</v>
      </c>
      <c r="F349" s="2">
        <v>61</v>
      </c>
      <c r="G349" s="2" t="b">
        <v>0</v>
      </c>
      <c r="H349" s="3">
        <v>44457.218078703707</v>
      </c>
      <c r="I349" s="2" t="s">
        <v>8068</v>
      </c>
      <c r="J349" s="2" t="s">
        <v>4309</v>
      </c>
      <c r="K349" s="2" t="s">
        <v>3905</v>
      </c>
      <c r="L349" s="2" t="s">
        <v>5916</v>
      </c>
      <c r="P349" s="2" t="s">
        <v>239</v>
      </c>
      <c r="Q349" s="2" t="s">
        <v>240</v>
      </c>
      <c r="R349" s="2" t="s">
        <v>286</v>
      </c>
      <c r="DW349" s="2" t="s">
        <v>5916</v>
      </c>
      <c r="DY349" s="2" t="str">
        <f t="shared" si="24"/>
        <v>Amira_DAMAK</v>
      </c>
      <c r="DZ349" s="2" t="str">
        <f>INDEX('Raw Data'!B:B,MATCH(Tunisia_ESPRIT!$DY349,'Raw Data'!$G:$G,0))</f>
        <v>ESB</v>
      </c>
      <c r="EA349" s="2" t="str">
        <f>INDEX('Raw Data'!H:H,MATCH(Tunisia_ESPRIT!$DY349,'Raw Data'!$G:$G,0))</f>
        <v>Female</v>
      </c>
      <c r="EB349" s="2" t="str">
        <f>INDEX('Raw Data'!Q:Q,MATCH(Tunisia_ESPRIT!$DY349,'Raw Data'!$G:$G,0))</f>
        <v>Bachelor</v>
      </c>
      <c r="EC349" s="57">
        <f>INDEX('Raw Data'!T:T,MATCH(Tunisia_ESPRIT!$DY349,'Raw Data'!$G:$G,0))/10^3</f>
        <v>17.655000000000001</v>
      </c>
      <c r="ED349" s="57">
        <f t="shared" si="25"/>
        <v>0</v>
      </c>
      <c r="EE349" s="58" t="str">
        <f t="shared" si="27"/>
        <v/>
      </c>
      <c r="EF349" s="59" t="str">
        <f t="shared" si="26"/>
        <v/>
      </c>
      <c r="EG349" s="59" t="str">
        <f t="shared" si="28"/>
        <v/>
      </c>
      <c r="EH349" s="2" t="s">
        <v>258</v>
      </c>
      <c r="EK349"/>
    </row>
    <row r="350" spans="1:141" hidden="1" x14ac:dyDescent="0.3">
      <c r="A350" s="3">
        <v>44365.218773148146</v>
      </c>
      <c r="B350" s="3">
        <v>44365.219004629631</v>
      </c>
      <c r="C350" s="2" t="s">
        <v>94</v>
      </c>
      <c r="D350" s="2" t="s">
        <v>8069</v>
      </c>
      <c r="E350" s="2">
        <v>3</v>
      </c>
      <c r="F350" s="2">
        <v>20</v>
      </c>
      <c r="G350" s="2" t="b">
        <v>0</v>
      </c>
      <c r="H350" s="3">
        <v>44457.2190162037</v>
      </c>
      <c r="I350" s="2" t="s">
        <v>8070</v>
      </c>
      <c r="J350" s="2" t="s">
        <v>4428</v>
      </c>
      <c r="K350" s="2" t="s">
        <v>3833</v>
      </c>
      <c r="L350" s="2" t="s">
        <v>5968</v>
      </c>
      <c r="P350" s="2" t="s">
        <v>239</v>
      </c>
      <c r="Q350" s="2" t="s">
        <v>240</v>
      </c>
      <c r="DW350" s="2" t="s">
        <v>5968</v>
      </c>
      <c r="DY350" s="2" t="str">
        <f t="shared" si="24"/>
        <v>Nour_JEMLI</v>
      </c>
      <c r="DZ350" s="2" t="str">
        <f>INDEX('Raw Data'!B:B,MATCH(Tunisia_ESPRIT!$DY350,'Raw Data'!$G:$G,0))</f>
        <v>ESB</v>
      </c>
      <c r="EA350" s="2" t="str">
        <f>INDEX('Raw Data'!H:H,MATCH(Tunisia_ESPRIT!$DY350,'Raw Data'!$G:$G,0))</f>
        <v>Female</v>
      </c>
      <c r="EB350" s="2" t="str">
        <f>INDEX('Raw Data'!Q:Q,MATCH(Tunisia_ESPRIT!$DY350,'Raw Data'!$G:$G,0))</f>
        <v>Bachelor</v>
      </c>
      <c r="EC350" s="57">
        <f>INDEX('Raw Data'!T:T,MATCH(Tunisia_ESPRIT!$DY350,'Raw Data'!$G:$G,0))/10^3</f>
        <v>17.655000000000001</v>
      </c>
      <c r="ED350" s="57">
        <f t="shared" si="25"/>
        <v>0</v>
      </c>
      <c r="EE350" s="58" t="str">
        <f t="shared" si="27"/>
        <v/>
      </c>
      <c r="EF350" s="59" t="str">
        <f t="shared" si="26"/>
        <v/>
      </c>
      <c r="EG350" s="59" t="str">
        <f t="shared" si="28"/>
        <v/>
      </c>
      <c r="EH350" s="2" t="s">
        <v>258</v>
      </c>
      <c r="EK350"/>
    </row>
    <row r="351" spans="1:141" hidden="1" x14ac:dyDescent="0.3">
      <c r="A351" s="3">
        <v>44365.220092592594</v>
      </c>
      <c r="B351" s="3">
        <v>44365.220983796295</v>
      </c>
      <c r="C351" s="2" t="s">
        <v>94</v>
      </c>
      <c r="D351" s="2" t="s">
        <v>8071</v>
      </c>
      <c r="E351" s="2">
        <v>6</v>
      </c>
      <c r="F351" s="2">
        <v>76</v>
      </c>
      <c r="G351" s="2" t="b">
        <v>0</v>
      </c>
      <c r="H351" s="3">
        <v>44457.220995370371</v>
      </c>
      <c r="I351" s="2" t="s">
        <v>8072</v>
      </c>
      <c r="J351" s="2" t="s">
        <v>3355</v>
      </c>
      <c r="K351" s="2" t="s">
        <v>4135</v>
      </c>
      <c r="L351" s="2" t="s">
        <v>5462</v>
      </c>
      <c r="P351" s="2" t="s">
        <v>239</v>
      </c>
      <c r="Q351" s="2" t="s">
        <v>240</v>
      </c>
      <c r="R351" s="2" t="s">
        <v>400</v>
      </c>
      <c r="DW351" s="2" t="s">
        <v>5462</v>
      </c>
      <c r="DY351" s="2" t="str">
        <f t="shared" si="24"/>
        <v>MARTHI_Mariem</v>
      </c>
      <c r="DZ351" s="2" t="str">
        <f>INDEX('Raw Data'!B:B,MATCH(Tunisia_ESPRIT!$DY351,'Raw Data'!$G:$G,0))</f>
        <v>ESPRIT Engineering</v>
      </c>
      <c r="EA351" s="2" t="str">
        <f>INDEX('Raw Data'!H:H,MATCH(Tunisia_ESPRIT!$DY351,'Raw Data'!$G:$G,0))</f>
        <v>Female</v>
      </c>
      <c r="EB351" s="2" t="str">
        <f>INDEX('Raw Data'!Q:Q,MATCH(Tunisia_ESPRIT!$DY351,'Raw Data'!$G:$G,0))</f>
        <v>ING</v>
      </c>
      <c r="EC351" s="57">
        <f>INDEX('Raw Data'!T:T,MATCH(Tunisia_ESPRIT!$DY351,'Raw Data'!$G:$G,0))/10^3</f>
        <v>30.5</v>
      </c>
      <c r="ED351" s="57">
        <f t="shared" si="25"/>
        <v>0</v>
      </c>
      <c r="EE351" s="58" t="str">
        <f t="shared" si="27"/>
        <v/>
      </c>
      <c r="EF351" s="59" t="str">
        <f t="shared" si="26"/>
        <v/>
      </c>
      <c r="EG351" s="59" t="str">
        <f t="shared" si="28"/>
        <v/>
      </c>
      <c r="EH351" s="2" t="s">
        <v>258</v>
      </c>
      <c r="EK351"/>
    </row>
    <row r="352" spans="1:141" hidden="1" x14ac:dyDescent="0.3">
      <c r="A352" s="3">
        <v>44351.687013888892</v>
      </c>
      <c r="B352" s="3">
        <v>44365.229733796295</v>
      </c>
      <c r="C352" s="2" t="s">
        <v>94</v>
      </c>
      <c r="D352" s="2" t="s">
        <v>8073</v>
      </c>
      <c r="E352" s="2">
        <v>3</v>
      </c>
      <c r="F352" s="2">
        <v>1170091</v>
      </c>
      <c r="G352" s="2" t="b">
        <v>0</v>
      </c>
      <c r="H352" s="3">
        <v>44457.229756944442</v>
      </c>
      <c r="I352" s="2" t="s">
        <v>8074</v>
      </c>
      <c r="J352" s="2" t="s">
        <v>3868</v>
      </c>
      <c r="K352" s="2" t="s">
        <v>3867</v>
      </c>
      <c r="L352" s="2" t="s">
        <v>5128</v>
      </c>
      <c r="P352" s="2" t="s">
        <v>239</v>
      </c>
      <c r="Q352" s="2" t="s">
        <v>250</v>
      </c>
      <c r="DW352" s="2" t="s">
        <v>5128</v>
      </c>
      <c r="DY352" s="2" t="str">
        <f t="shared" si="24"/>
        <v>BEN JAZIA_Mohamed Achref</v>
      </c>
      <c r="DZ352" s="2" t="str">
        <f>INDEX('Raw Data'!B:B,MATCH(Tunisia_ESPRIT!$DY352,'Raw Data'!$G:$G,0))</f>
        <v>ESPRIT Engineering</v>
      </c>
      <c r="EA352" s="2" t="str">
        <f>INDEX('Raw Data'!H:H,MATCH(Tunisia_ESPRIT!$DY352,'Raw Data'!$G:$G,0))</f>
        <v>Male</v>
      </c>
      <c r="EB352" s="2" t="str">
        <f>INDEX('Raw Data'!Q:Q,MATCH(Tunisia_ESPRIT!$DY352,'Raw Data'!$G:$G,0))</f>
        <v>ING</v>
      </c>
      <c r="EC352" s="57">
        <f>INDEX('Raw Data'!T:T,MATCH(Tunisia_ESPRIT!$DY352,'Raw Data'!$G:$G,0))/10^3</f>
        <v>30.5</v>
      </c>
      <c r="ED352" s="57">
        <f t="shared" si="25"/>
        <v>0</v>
      </c>
      <c r="EE352" s="58" t="str">
        <f t="shared" si="27"/>
        <v/>
      </c>
      <c r="EF352" s="59" t="str">
        <f t="shared" si="26"/>
        <v/>
      </c>
      <c r="EG352" s="59" t="str">
        <f t="shared" si="28"/>
        <v/>
      </c>
      <c r="EH352" s="2" t="s">
        <v>258</v>
      </c>
      <c r="EK352"/>
    </row>
    <row r="353" spans="1:141" hidden="1" x14ac:dyDescent="0.3">
      <c r="A353" s="3">
        <v>44365.23269675926</v>
      </c>
      <c r="B353" s="3">
        <v>44365.232835648145</v>
      </c>
      <c r="C353" s="2" t="s">
        <v>94</v>
      </c>
      <c r="D353" s="2" t="s">
        <v>8075</v>
      </c>
      <c r="E353" s="2">
        <v>3</v>
      </c>
      <c r="F353" s="2">
        <v>11</v>
      </c>
      <c r="G353" s="2" t="b">
        <v>0</v>
      </c>
      <c r="H353" s="3">
        <v>44457.232847222222</v>
      </c>
      <c r="I353" s="2" t="s">
        <v>8076</v>
      </c>
      <c r="J353" s="2" t="s">
        <v>3900</v>
      </c>
      <c r="K353" s="2" t="s">
        <v>3899</v>
      </c>
      <c r="L353" s="2" t="s">
        <v>5168</v>
      </c>
      <c r="P353" s="2" t="s">
        <v>239</v>
      </c>
      <c r="Q353" s="2" t="s">
        <v>240</v>
      </c>
      <c r="DW353" s="2" t="s">
        <v>5168</v>
      </c>
      <c r="DY353" s="2" t="str">
        <f t="shared" si="24"/>
        <v>SMA_Khouloud</v>
      </c>
      <c r="DZ353" s="2" t="str">
        <f>INDEX('Raw Data'!B:B,MATCH(Tunisia_ESPRIT!$DY353,'Raw Data'!$G:$G,0))</f>
        <v>ESPRIT Engineering</v>
      </c>
      <c r="EA353" s="2" t="str">
        <f>INDEX('Raw Data'!H:H,MATCH(Tunisia_ESPRIT!$DY353,'Raw Data'!$G:$G,0))</f>
        <v>Female</v>
      </c>
      <c r="EB353" s="2" t="str">
        <f>INDEX('Raw Data'!Q:Q,MATCH(Tunisia_ESPRIT!$DY353,'Raw Data'!$G:$G,0))</f>
        <v>ING</v>
      </c>
      <c r="EC353" s="57">
        <f>INDEX('Raw Data'!T:T,MATCH(Tunisia_ESPRIT!$DY353,'Raw Data'!$G:$G,0))/10^3</f>
        <v>30.5</v>
      </c>
      <c r="ED353" s="57">
        <f t="shared" si="25"/>
        <v>0</v>
      </c>
      <c r="EE353" s="58" t="str">
        <f t="shared" si="27"/>
        <v/>
      </c>
      <c r="EF353" s="59" t="str">
        <f t="shared" si="26"/>
        <v/>
      </c>
      <c r="EG353" s="59" t="str">
        <f t="shared" si="28"/>
        <v/>
      </c>
      <c r="EH353" s="2" t="s">
        <v>258</v>
      </c>
      <c r="EK353"/>
    </row>
    <row r="354" spans="1:141" hidden="1" x14ac:dyDescent="0.3">
      <c r="A354" s="3">
        <v>44351.748506944445</v>
      </c>
      <c r="B354" s="3">
        <v>44365.254363425927</v>
      </c>
      <c r="C354" s="2" t="s">
        <v>94</v>
      </c>
      <c r="D354" s="2" t="s">
        <v>8077</v>
      </c>
      <c r="E354" s="2">
        <v>6</v>
      </c>
      <c r="F354" s="2">
        <v>1166905</v>
      </c>
      <c r="G354" s="2" t="b">
        <v>0</v>
      </c>
      <c r="H354" s="3">
        <v>44457.254386574074</v>
      </c>
      <c r="I354" s="2" t="s">
        <v>8078</v>
      </c>
      <c r="J354" s="2" t="s">
        <v>3641</v>
      </c>
      <c r="K354" s="2" t="s">
        <v>334</v>
      </c>
      <c r="L354" s="2" t="s">
        <v>4860</v>
      </c>
      <c r="P354" s="2" t="s">
        <v>239</v>
      </c>
      <c r="Q354" s="2" t="s">
        <v>240</v>
      </c>
      <c r="R354" s="2" t="s">
        <v>286</v>
      </c>
      <c r="DW354" s="2" t="s">
        <v>4860</v>
      </c>
      <c r="DY354" s="2" t="str">
        <f t="shared" si="24"/>
        <v>AMRI_Nader</v>
      </c>
      <c r="DZ354" s="2" t="str">
        <f>INDEX('Raw Data'!B:B,MATCH(Tunisia_ESPRIT!$DY354,'Raw Data'!$G:$G,0))</f>
        <v>ESPRIT Engineering</v>
      </c>
      <c r="EA354" s="2" t="str">
        <f>INDEX('Raw Data'!H:H,MATCH(Tunisia_ESPRIT!$DY354,'Raw Data'!$G:$G,0))</f>
        <v>Male</v>
      </c>
      <c r="EB354" s="2" t="str">
        <f>INDEX('Raw Data'!Q:Q,MATCH(Tunisia_ESPRIT!$DY354,'Raw Data'!$G:$G,0))</f>
        <v>ING</v>
      </c>
      <c r="EC354" s="57">
        <f>INDEX('Raw Data'!T:T,MATCH(Tunisia_ESPRIT!$DY354,'Raw Data'!$G:$G,0))/10^3</f>
        <v>30.5</v>
      </c>
      <c r="ED354" s="57">
        <f t="shared" si="25"/>
        <v>0</v>
      </c>
      <c r="EE354" s="58" t="str">
        <f t="shared" si="27"/>
        <v/>
      </c>
      <c r="EF354" s="59" t="str">
        <f t="shared" si="26"/>
        <v/>
      </c>
      <c r="EG354" s="59" t="str">
        <f t="shared" si="28"/>
        <v/>
      </c>
      <c r="EH354" s="2" t="s">
        <v>258</v>
      </c>
      <c r="EK354"/>
    </row>
    <row r="355" spans="1:141" hidden="1" x14ac:dyDescent="0.3">
      <c r="A355" s="3">
        <v>44365.289895833332</v>
      </c>
      <c r="B355" s="3">
        <v>44365.290324074071</v>
      </c>
      <c r="C355" s="2" t="s">
        <v>94</v>
      </c>
      <c r="D355" s="2" t="s">
        <v>8079</v>
      </c>
      <c r="E355" s="2">
        <v>3</v>
      </c>
      <c r="F355" s="2">
        <v>36</v>
      </c>
      <c r="G355" s="2" t="b">
        <v>0</v>
      </c>
      <c r="H355" s="3">
        <v>44457.290347222224</v>
      </c>
      <c r="I355" s="2" t="s">
        <v>8080</v>
      </c>
      <c r="J355" s="2" t="s">
        <v>3789</v>
      </c>
      <c r="K355" s="2" t="s">
        <v>3788</v>
      </c>
      <c r="L355" s="2" t="s">
        <v>5028</v>
      </c>
      <c r="P355" s="2" t="s">
        <v>239</v>
      </c>
      <c r="Q355" s="2" t="s">
        <v>240</v>
      </c>
      <c r="DW355" s="2" t="s">
        <v>5028</v>
      </c>
      <c r="DY355" s="2" t="str">
        <f t="shared" si="24"/>
        <v>M'SAAD_M'Hammed</v>
      </c>
      <c r="DZ355" s="2" t="str">
        <f>INDEX('Raw Data'!B:B,MATCH(Tunisia_ESPRIT!$DY355,'Raw Data'!$G:$G,0))</f>
        <v>ESPRIT Engineering</v>
      </c>
      <c r="EA355" s="2" t="str">
        <f>INDEX('Raw Data'!H:H,MATCH(Tunisia_ESPRIT!$DY355,'Raw Data'!$G:$G,0))</f>
        <v>Male</v>
      </c>
      <c r="EB355" s="2" t="str">
        <f>INDEX('Raw Data'!Q:Q,MATCH(Tunisia_ESPRIT!$DY355,'Raw Data'!$G:$G,0))</f>
        <v>ING</v>
      </c>
      <c r="EC355" s="57">
        <f>INDEX('Raw Data'!T:T,MATCH(Tunisia_ESPRIT!$DY355,'Raw Data'!$G:$G,0))/10^3</f>
        <v>30.5</v>
      </c>
      <c r="ED355" s="57">
        <f t="shared" si="25"/>
        <v>0</v>
      </c>
      <c r="EE355" s="58" t="str">
        <f t="shared" si="27"/>
        <v/>
      </c>
      <c r="EF355" s="59" t="str">
        <f t="shared" si="26"/>
        <v/>
      </c>
      <c r="EG355" s="59" t="str">
        <f t="shared" si="28"/>
        <v/>
      </c>
      <c r="EH355" s="2" t="s">
        <v>258</v>
      </c>
      <c r="EK355"/>
    </row>
    <row r="356" spans="1:141" hidden="1" x14ac:dyDescent="0.3">
      <c r="A356" s="3">
        <v>44365.224259259259</v>
      </c>
      <c r="B356" s="3">
        <v>44365.295300925929</v>
      </c>
      <c r="C356" s="2" t="s">
        <v>94</v>
      </c>
      <c r="D356" s="2" t="s">
        <v>8081</v>
      </c>
      <c r="E356" s="2">
        <v>42</v>
      </c>
      <c r="F356" s="2">
        <v>6138</v>
      </c>
      <c r="G356" s="2" t="b">
        <v>0</v>
      </c>
      <c r="H356" s="3">
        <v>44457.295370370368</v>
      </c>
      <c r="I356" s="2" t="s">
        <v>8082</v>
      </c>
      <c r="J356" s="2" t="s">
        <v>285</v>
      </c>
      <c r="K356" s="2" t="s">
        <v>3717</v>
      </c>
      <c r="L356" s="2" t="s">
        <v>5744</v>
      </c>
      <c r="P356" s="2" t="s">
        <v>239</v>
      </c>
      <c r="Q356" s="2" t="s">
        <v>240</v>
      </c>
      <c r="R356" s="2" t="s">
        <v>286</v>
      </c>
      <c r="T356" s="2" t="s">
        <v>8083</v>
      </c>
      <c r="U356" s="2" t="s">
        <v>8084</v>
      </c>
      <c r="V356" s="2" t="s">
        <v>242</v>
      </c>
      <c r="W356" s="2" t="s">
        <v>265</v>
      </c>
      <c r="X356" s="2" t="s">
        <v>1509</v>
      </c>
      <c r="Y356" s="2" t="s">
        <v>638</v>
      </c>
      <c r="Z356" s="2" t="s">
        <v>245</v>
      </c>
      <c r="AA356" s="2">
        <v>13</v>
      </c>
      <c r="AB356" s="2" t="s">
        <v>267</v>
      </c>
      <c r="AC356" s="2" t="s">
        <v>258</v>
      </c>
      <c r="AD356" s="2" t="s">
        <v>268</v>
      </c>
      <c r="AE356" s="2">
        <v>2019</v>
      </c>
      <c r="AF356" s="2" t="s">
        <v>277</v>
      </c>
      <c r="AH356" s="2">
        <v>1</v>
      </c>
      <c r="DW356" s="2" t="s">
        <v>5744</v>
      </c>
      <c r="DY356" s="2" t="str">
        <f t="shared" si="24"/>
        <v>Nesrine_JENDOUBI</v>
      </c>
      <c r="DZ356" s="2" t="str">
        <f>INDEX('Raw Data'!B:B,MATCH(Tunisia_ESPRIT!$DY356,'Raw Data'!$G:$G,0))</f>
        <v>ESB</v>
      </c>
      <c r="EA356" s="2" t="str">
        <f>INDEX('Raw Data'!H:H,MATCH(Tunisia_ESPRIT!$DY356,'Raw Data'!$G:$G,0))</f>
        <v>Female</v>
      </c>
      <c r="EB356" s="2" t="str">
        <f>INDEX('Raw Data'!Q:Q,MATCH(Tunisia_ESPRIT!$DY356,'Raw Data'!$G:$G,0))</f>
        <v>Master</v>
      </c>
      <c r="EC356" s="57">
        <f>INDEX('Raw Data'!T:T,MATCH(Tunisia_ESPRIT!$DY356,'Raw Data'!$G:$G,0))/10^3</f>
        <v>13.91</v>
      </c>
      <c r="ED356" s="57">
        <f t="shared" si="25"/>
        <v>0.93457943925233644</v>
      </c>
      <c r="EE356" s="58">
        <f t="shared" si="27"/>
        <v>5.35</v>
      </c>
      <c r="EF356" s="59" t="str">
        <f t="shared" si="26"/>
        <v/>
      </c>
      <c r="EG356" s="59" t="str">
        <f t="shared" si="28"/>
        <v/>
      </c>
      <c r="EH356" s="2" t="s">
        <v>258</v>
      </c>
      <c r="EK356"/>
    </row>
    <row r="357" spans="1:141" hidden="1" x14ac:dyDescent="0.3">
      <c r="A357" s="3">
        <v>44352.18340277778</v>
      </c>
      <c r="B357" s="3">
        <v>44365.305752314816</v>
      </c>
      <c r="C357" s="2" t="s">
        <v>94</v>
      </c>
      <c r="D357" s="2" t="s">
        <v>8085</v>
      </c>
      <c r="E357" s="2">
        <v>6</v>
      </c>
      <c r="F357" s="2">
        <v>1133771</v>
      </c>
      <c r="G357" s="2" t="b">
        <v>0</v>
      </c>
      <c r="H357" s="3">
        <v>44457.305787037039</v>
      </c>
      <c r="I357" s="2" t="s">
        <v>8086</v>
      </c>
      <c r="J357" s="2" t="s">
        <v>4018</v>
      </c>
      <c r="K357" s="2" t="s">
        <v>3869</v>
      </c>
      <c r="L357" s="2" t="s">
        <v>5324</v>
      </c>
      <c r="P357" s="2" t="s">
        <v>239</v>
      </c>
      <c r="Q357" s="2" t="s">
        <v>240</v>
      </c>
      <c r="R357" s="2" t="s">
        <v>286</v>
      </c>
      <c r="DW357" s="2" t="s">
        <v>5324</v>
      </c>
      <c r="DY357" s="2" t="str">
        <f t="shared" si="24"/>
        <v>LIMAM_Mohamed Belhassen</v>
      </c>
      <c r="DZ357" s="2" t="str">
        <f>INDEX('Raw Data'!B:B,MATCH(Tunisia_ESPRIT!$DY357,'Raw Data'!$G:$G,0))</f>
        <v>ESPRIT Engineering</v>
      </c>
      <c r="EA357" s="2" t="str">
        <f>INDEX('Raw Data'!H:H,MATCH(Tunisia_ESPRIT!$DY357,'Raw Data'!$G:$G,0))</f>
        <v>Male</v>
      </c>
      <c r="EB357" s="2" t="str">
        <f>INDEX('Raw Data'!Q:Q,MATCH(Tunisia_ESPRIT!$DY357,'Raw Data'!$G:$G,0))</f>
        <v>ING</v>
      </c>
      <c r="EC357" s="57">
        <f>INDEX('Raw Data'!T:T,MATCH(Tunisia_ESPRIT!$DY357,'Raw Data'!$G:$G,0))/10^3</f>
        <v>30.5</v>
      </c>
      <c r="ED357" s="57">
        <f t="shared" si="25"/>
        <v>0</v>
      </c>
      <c r="EE357" s="58" t="str">
        <f t="shared" si="27"/>
        <v/>
      </c>
      <c r="EF357" s="59" t="str">
        <f t="shared" si="26"/>
        <v/>
      </c>
      <c r="EG357" s="59" t="str">
        <f t="shared" si="28"/>
        <v/>
      </c>
      <c r="EH357" s="2" t="s">
        <v>258</v>
      </c>
      <c r="EK357"/>
    </row>
    <row r="358" spans="1:141" hidden="1" x14ac:dyDescent="0.3">
      <c r="A358" s="3">
        <v>44351.514803240738</v>
      </c>
      <c r="B358" s="3">
        <v>44365.308912037035</v>
      </c>
      <c r="C358" s="2" t="s">
        <v>94</v>
      </c>
      <c r="D358" s="2" t="s">
        <v>8087</v>
      </c>
      <c r="E358" s="2">
        <v>6</v>
      </c>
      <c r="F358" s="2">
        <v>1191811</v>
      </c>
      <c r="G358" s="2" t="b">
        <v>0</v>
      </c>
      <c r="H358" s="3">
        <v>44457.308935185189</v>
      </c>
      <c r="I358" s="2" t="s">
        <v>8088</v>
      </c>
      <c r="J358" s="2" t="s">
        <v>3769</v>
      </c>
      <c r="K358" s="2" t="s">
        <v>1013</v>
      </c>
      <c r="L358" s="2" t="s">
        <v>5200</v>
      </c>
      <c r="P358" s="2" t="s">
        <v>239</v>
      </c>
      <c r="Q358" s="2" t="s">
        <v>240</v>
      </c>
      <c r="R358" s="2" t="s">
        <v>286</v>
      </c>
      <c r="T358" s="2" t="s">
        <v>8089</v>
      </c>
      <c r="U358" s="2" t="s">
        <v>8089</v>
      </c>
      <c r="V358" s="2" t="s">
        <v>242</v>
      </c>
      <c r="W358" s="2" t="s">
        <v>265</v>
      </c>
      <c r="X358" s="2" t="s">
        <v>343</v>
      </c>
      <c r="Y358" s="2" t="s">
        <v>244</v>
      </c>
      <c r="Z358" s="2" t="s">
        <v>245</v>
      </c>
      <c r="AB358" s="2" t="s">
        <v>866</v>
      </c>
      <c r="AC358" s="2" t="s">
        <v>866</v>
      </c>
      <c r="AD358" s="2" t="s">
        <v>276</v>
      </c>
      <c r="AE358" s="2">
        <v>1917</v>
      </c>
      <c r="DW358" s="2" t="s">
        <v>5200</v>
      </c>
      <c r="DY358" s="2" t="str">
        <f t="shared" si="24"/>
        <v>KILANI_Tarek</v>
      </c>
      <c r="DZ358" s="2" t="str">
        <f>INDEX('Raw Data'!B:B,MATCH(Tunisia_ESPRIT!$DY358,'Raw Data'!$G:$G,0))</f>
        <v>ESPRIT Engineering</v>
      </c>
      <c r="EA358" s="2" t="str">
        <f>INDEX('Raw Data'!H:H,MATCH(Tunisia_ESPRIT!$DY358,'Raw Data'!$G:$G,0))</f>
        <v>Male</v>
      </c>
      <c r="EB358" s="2" t="str">
        <f>INDEX('Raw Data'!Q:Q,MATCH(Tunisia_ESPRIT!$DY358,'Raw Data'!$G:$G,0))</f>
        <v>ING</v>
      </c>
      <c r="EC358" s="57">
        <f>INDEX('Raw Data'!T:T,MATCH(Tunisia_ESPRIT!$DY358,'Raw Data'!$G:$G,0))/10^3</f>
        <v>30.5</v>
      </c>
      <c r="ED358" s="57">
        <f t="shared" si="25"/>
        <v>0</v>
      </c>
      <c r="EE358" s="58" t="str">
        <f t="shared" si="27"/>
        <v/>
      </c>
      <c r="EF358" s="59" t="str">
        <f t="shared" si="26"/>
        <v/>
      </c>
      <c r="EG358" s="59" t="str">
        <f t="shared" si="28"/>
        <v/>
      </c>
      <c r="EH358" s="2" t="s">
        <v>258</v>
      </c>
      <c r="EK358"/>
    </row>
    <row r="359" spans="1:141" hidden="1" x14ac:dyDescent="0.3">
      <c r="A359" s="3">
        <v>44365.351307870369</v>
      </c>
      <c r="B359" s="3">
        <v>44365.351863425924</v>
      </c>
      <c r="C359" s="2" t="s">
        <v>94</v>
      </c>
      <c r="D359" s="2" t="s">
        <v>8090</v>
      </c>
      <c r="E359" s="2">
        <v>6</v>
      </c>
      <c r="F359" s="2">
        <v>47</v>
      </c>
      <c r="G359" s="2" t="b">
        <v>0</v>
      </c>
      <c r="H359" s="3">
        <v>44457.35193287037</v>
      </c>
      <c r="I359" s="2" t="s">
        <v>8091</v>
      </c>
      <c r="J359" s="2" t="s">
        <v>3548</v>
      </c>
      <c r="K359" s="2" t="s">
        <v>511</v>
      </c>
      <c r="L359" s="2" t="s">
        <v>5383</v>
      </c>
      <c r="P359" s="2" t="s">
        <v>239</v>
      </c>
      <c r="Q359" s="2" t="s">
        <v>240</v>
      </c>
      <c r="R359" s="2" t="s">
        <v>286</v>
      </c>
      <c r="DW359" s="2" t="s">
        <v>5383</v>
      </c>
      <c r="DY359" s="2" t="str">
        <f t="shared" si="24"/>
        <v>AYARI_Mootez</v>
      </c>
      <c r="DZ359" s="2" t="str">
        <f>INDEX('Raw Data'!B:B,MATCH(Tunisia_ESPRIT!$DY359,'Raw Data'!$G:$G,0))</f>
        <v>ESPRIT Engineering</v>
      </c>
      <c r="EA359" s="2" t="str">
        <f>INDEX('Raw Data'!H:H,MATCH(Tunisia_ESPRIT!$DY359,'Raw Data'!$G:$G,0))</f>
        <v>Male</v>
      </c>
      <c r="EB359" s="2" t="str">
        <f>INDEX('Raw Data'!Q:Q,MATCH(Tunisia_ESPRIT!$DY359,'Raw Data'!$G:$G,0))</f>
        <v>ING</v>
      </c>
      <c r="EC359" s="57">
        <f>INDEX('Raw Data'!T:T,MATCH(Tunisia_ESPRIT!$DY359,'Raw Data'!$G:$G,0))/10^3</f>
        <v>30.5</v>
      </c>
      <c r="ED359" s="57">
        <f t="shared" si="25"/>
        <v>0</v>
      </c>
      <c r="EE359" s="58" t="str">
        <f t="shared" si="27"/>
        <v/>
      </c>
      <c r="EF359" s="59" t="str">
        <f t="shared" si="26"/>
        <v/>
      </c>
      <c r="EG359" s="59" t="str">
        <f t="shared" si="28"/>
        <v/>
      </c>
      <c r="EH359" s="2" t="s">
        <v>258</v>
      </c>
      <c r="EK359"/>
    </row>
    <row r="360" spans="1:141" hidden="1" x14ac:dyDescent="0.3">
      <c r="A360" s="3">
        <v>44365.483576388891</v>
      </c>
      <c r="B360" s="3">
        <v>44365.483993055554</v>
      </c>
      <c r="C360" s="2" t="s">
        <v>94</v>
      </c>
      <c r="D360" s="2" t="s">
        <v>8092</v>
      </c>
      <c r="E360" s="2">
        <v>3</v>
      </c>
      <c r="F360" s="2">
        <v>35</v>
      </c>
      <c r="G360" s="2" t="b">
        <v>0</v>
      </c>
      <c r="H360" s="3">
        <v>44457.484016203707</v>
      </c>
      <c r="I360" s="2" t="s">
        <v>8093</v>
      </c>
      <c r="J360" s="2" t="s">
        <v>4294</v>
      </c>
      <c r="K360" s="2" t="s">
        <v>897</v>
      </c>
      <c r="L360" s="2" t="s">
        <v>6088</v>
      </c>
      <c r="P360" s="2" t="s">
        <v>239</v>
      </c>
      <c r="Q360" s="2" t="s">
        <v>240</v>
      </c>
      <c r="DW360" s="2" t="s">
        <v>6088</v>
      </c>
      <c r="DY360" s="2" t="str">
        <f t="shared" si="24"/>
        <v>DIMASSI_Meriem</v>
      </c>
      <c r="DZ360" s="2" t="str">
        <f>INDEX('Raw Data'!B:B,MATCH(Tunisia_ESPRIT!$DY360,'Raw Data'!$G:$G,0))</f>
        <v>ESPRIT Engineering</v>
      </c>
      <c r="EA360" s="2" t="str">
        <f>INDEX('Raw Data'!H:H,MATCH(Tunisia_ESPRIT!$DY360,'Raw Data'!$G:$G,0))</f>
        <v>Female</v>
      </c>
      <c r="EB360" s="2" t="str">
        <f>INDEX('Raw Data'!Q:Q,MATCH(Tunisia_ESPRIT!$DY360,'Raw Data'!$G:$G,0))</f>
        <v>ING</v>
      </c>
      <c r="EC360" s="57">
        <f>INDEX('Raw Data'!T:T,MATCH(Tunisia_ESPRIT!$DY360,'Raw Data'!$G:$G,0))/10^3</f>
        <v>30.5</v>
      </c>
      <c r="ED360" s="57">
        <f t="shared" si="25"/>
        <v>0</v>
      </c>
      <c r="EE360" s="58" t="str">
        <f t="shared" si="27"/>
        <v/>
      </c>
      <c r="EF360" s="59" t="str">
        <f t="shared" si="26"/>
        <v/>
      </c>
      <c r="EG360" s="59" t="str">
        <f t="shared" si="28"/>
        <v/>
      </c>
      <c r="EH360" s="2" t="s">
        <v>258</v>
      </c>
      <c r="EK360"/>
    </row>
    <row r="361" spans="1:141" hidden="1" x14ac:dyDescent="0.3">
      <c r="A361" s="3">
        <v>44365.690729166665</v>
      </c>
      <c r="B361" s="3">
        <v>44365.691435185188</v>
      </c>
      <c r="C361" s="2" t="s">
        <v>94</v>
      </c>
      <c r="D361" s="2" t="s">
        <v>8094</v>
      </c>
      <c r="E361" s="2">
        <v>6</v>
      </c>
      <c r="F361" s="2">
        <v>60</v>
      </c>
      <c r="G361" s="2" t="b">
        <v>0</v>
      </c>
      <c r="H361" s="3">
        <v>44457.691527777781</v>
      </c>
      <c r="I361" s="2" t="s">
        <v>8095</v>
      </c>
      <c r="J361" s="2" t="s">
        <v>3750</v>
      </c>
      <c r="K361" s="2" t="s">
        <v>4225</v>
      </c>
      <c r="L361" s="2" t="s">
        <v>5592</v>
      </c>
      <c r="P361" s="2" t="s">
        <v>239</v>
      </c>
      <c r="Q361" s="2" t="s">
        <v>250</v>
      </c>
      <c r="R361" s="2" t="s">
        <v>241</v>
      </c>
      <c r="DW361" s="2" t="s">
        <v>5592</v>
      </c>
      <c r="DY361" s="2" t="str">
        <f t="shared" si="24"/>
        <v>BEN HELAL_Wajdi</v>
      </c>
      <c r="DZ361" s="2" t="str">
        <f>INDEX('Raw Data'!B:B,MATCH(Tunisia_ESPRIT!$DY361,'Raw Data'!$G:$G,0))</f>
        <v>ESPRIT Engineering</v>
      </c>
      <c r="EA361" s="2" t="str">
        <f>INDEX('Raw Data'!H:H,MATCH(Tunisia_ESPRIT!$DY361,'Raw Data'!$G:$G,0))</f>
        <v>Male</v>
      </c>
      <c r="EB361" s="2" t="str">
        <f>INDEX('Raw Data'!Q:Q,MATCH(Tunisia_ESPRIT!$DY361,'Raw Data'!$G:$G,0))</f>
        <v>ING</v>
      </c>
      <c r="EC361" s="57">
        <f>INDEX('Raw Data'!T:T,MATCH(Tunisia_ESPRIT!$DY361,'Raw Data'!$G:$G,0))/10^3</f>
        <v>30.5</v>
      </c>
      <c r="ED361" s="57">
        <f t="shared" si="25"/>
        <v>0</v>
      </c>
      <c r="EE361" s="58" t="str">
        <f t="shared" si="27"/>
        <v/>
      </c>
      <c r="EF361" s="59" t="str">
        <f t="shared" si="26"/>
        <v/>
      </c>
      <c r="EG361" s="59" t="str">
        <f t="shared" si="28"/>
        <v/>
      </c>
      <c r="EH361" s="2" t="s">
        <v>258</v>
      </c>
      <c r="EK361"/>
    </row>
    <row r="362" spans="1:141" hidden="1" x14ac:dyDescent="0.3">
      <c r="A362" s="3">
        <v>44365.737303240741</v>
      </c>
      <c r="B362" s="3">
        <v>44365.737476851849</v>
      </c>
      <c r="C362" s="2" t="s">
        <v>94</v>
      </c>
      <c r="D362" s="2" t="s">
        <v>8096</v>
      </c>
      <c r="E362" s="2">
        <v>3</v>
      </c>
      <c r="F362" s="2">
        <v>14</v>
      </c>
      <c r="G362" s="2" t="b">
        <v>0</v>
      </c>
      <c r="H362" s="3">
        <v>44457.737511574072</v>
      </c>
      <c r="I362" s="2" t="s">
        <v>8097</v>
      </c>
      <c r="J362" s="2" t="s">
        <v>3863</v>
      </c>
      <c r="K362" s="2" t="s">
        <v>3862</v>
      </c>
      <c r="L362" s="2" t="s">
        <v>5124</v>
      </c>
      <c r="P362" s="2" t="s">
        <v>239</v>
      </c>
      <c r="Q362" s="2" t="s">
        <v>240</v>
      </c>
      <c r="DW362" s="2" t="s">
        <v>5124</v>
      </c>
      <c r="DY362" s="2" t="str">
        <f t="shared" si="24"/>
        <v>FATTOUMI_Tayssir</v>
      </c>
      <c r="DZ362" s="2" t="str">
        <f>INDEX('Raw Data'!B:B,MATCH(Tunisia_ESPRIT!$DY362,'Raw Data'!$G:$G,0))</f>
        <v>ESPRIT Engineering</v>
      </c>
      <c r="EA362" s="2" t="str">
        <f>INDEX('Raw Data'!H:H,MATCH(Tunisia_ESPRIT!$DY362,'Raw Data'!$G:$G,0))</f>
        <v>Male</v>
      </c>
      <c r="EB362" s="2" t="str">
        <f>INDEX('Raw Data'!Q:Q,MATCH(Tunisia_ESPRIT!$DY362,'Raw Data'!$G:$G,0))</f>
        <v>ING</v>
      </c>
      <c r="EC362" s="57">
        <f>INDEX('Raw Data'!T:T,MATCH(Tunisia_ESPRIT!$DY362,'Raw Data'!$G:$G,0))/10^3</f>
        <v>30.5</v>
      </c>
      <c r="ED362" s="57">
        <f t="shared" si="25"/>
        <v>0</v>
      </c>
      <c r="EE362" s="58" t="str">
        <f t="shared" si="27"/>
        <v/>
      </c>
      <c r="EF362" s="59" t="str">
        <f t="shared" si="26"/>
        <v/>
      </c>
      <c r="EG362" s="59" t="str">
        <f t="shared" si="28"/>
        <v/>
      </c>
      <c r="EH362" s="2" t="s">
        <v>258</v>
      </c>
      <c r="EK362"/>
    </row>
    <row r="363" spans="1:141" x14ac:dyDescent="0.3">
      <c r="A363" s="3">
        <v>44457.781701388885</v>
      </c>
      <c r="B363" s="3">
        <v>44457.794918981483</v>
      </c>
      <c r="C363" s="2" t="s">
        <v>94</v>
      </c>
      <c r="D363" s="2" t="s">
        <v>8098</v>
      </c>
      <c r="E363" s="2">
        <v>100</v>
      </c>
      <c r="F363" s="2">
        <v>1141</v>
      </c>
      <c r="G363" s="2" t="b">
        <v>1</v>
      </c>
      <c r="H363" s="3">
        <v>44457.794942129629</v>
      </c>
      <c r="I363" s="2" t="s">
        <v>8099</v>
      </c>
      <c r="J363" s="2" t="s">
        <v>3817</v>
      </c>
      <c r="K363" s="2" t="s">
        <v>408</v>
      </c>
      <c r="L363" s="2" t="s">
        <v>5601</v>
      </c>
      <c r="N363" s="2">
        <v>34.473907470703097</v>
      </c>
      <c r="O363" s="2">
        <v>9.4613037109375</v>
      </c>
      <c r="P363" s="2" t="s">
        <v>239</v>
      </c>
      <c r="Q363" s="2" t="s">
        <v>240</v>
      </c>
      <c r="R363" s="2" t="s">
        <v>286</v>
      </c>
      <c r="T363" s="2" t="s">
        <v>8100</v>
      </c>
      <c r="U363" s="2" t="s">
        <v>8101</v>
      </c>
      <c r="V363" s="2" t="s">
        <v>242</v>
      </c>
      <c r="W363" s="2" t="s">
        <v>243</v>
      </c>
      <c r="X363" s="2" t="s">
        <v>1509</v>
      </c>
      <c r="Y363" s="2" t="s">
        <v>244</v>
      </c>
      <c r="Z363" s="2" t="s">
        <v>245</v>
      </c>
      <c r="AA363" s="2">
        <v>18</v>
      </c>
      <c r="AB363" s="2" t="s">
        <v>267</v>
      </c>
      <c r="AC363" s="2" t="s">
        <v>258</v>
      </c>
      <c r="AD363" s="2" t="s">
        <v>292</v>
      </c>
      <c r="AE363" s="2">
        <v>2020</v>
      </c>
      <c r="AF363" s="2" t="s">
        <v>366</v>
      </c>
      <c r="AH363" s="2">
        <v>2</v>
      </c>
      <c r="AI363" s="2">
        <v>1</v>
      </c>
      <c r="AM363" s="2">
        <v>2</v>
      </c>
      <c r="AN363" s="2">
        <v>3</v>
      </c>
      <c r="AU363" s="2">
        <v>1</v>
      </c>
      <c r="BB363" s="2">
        <v>2</v>
      </c>
      <c r="BG363" s="2">
        <v>3</v>
      </c>
      <c r="BJ363" s="2">
        <v>6</v>
      </c>
      <c r="BQ363" s="2">
        <v>7</v>
      </c>
      <c r="BV363" s="2">
        <v>6</v>
      </c>
      <c r="BY363" s="2" t="s">
        <v>270</v>
      </c>
      <c r="CA363" s="2">
        <v>7</v>
      </c>
      <c r="CB363" s="2" t="s">
        <v>248</v>
      </c>
      <c r="CC363" s="2">
        <v>8</v>
      </c>
      <c r="CD363" s="2" t="s">
        <v>249</v>
      </c>
      <c r="CE363" s="2">
        <v>5</v>
      </c>
      <c r="CF363" s="2" t="s">
        <v>8102</v>
      </c>
      <c r="CI363" s="2" t="s">
        <v>1501</v>
      </c>
      <c r="CL363" s="2">
        <v>3</v>
      </c>
      <c r="CM363" s="2">
        <v>3</v>
      </c>
      <c r="CN363" s="2" t="s">
        <v>260</v>
      </c>
      <c r="CO363" s="2" t="s">
        <v>261</v>
      </c>
      <c r="CQ363" s="2" t="s">
        <v>6241</v>
      </c>
      <c r="DD363" s="2" t="s">
        <v>6229</v>
      </c>
      <c r="DG363" s="2" t="s">
        <v>261</v>
      </c>
      <c r="DL363" s="2" t="s">
        <v>348</v>
      </c>
      <c r="DM363" s="2" t="s">
        <v>586</v>
      </c>
      <c r="DN363" s="2" t="s">
        <v>262</v>
      </c>
      <c r="DR363" s="2" t="s">
        <v>8103</v>
      </c>
      <c r="DS363" s="2">
        <v>52841238</v>
      </c>
      <c r="DT363" s="2" t="s">
        <v>306</v>
      </c>
      <c r="DU363" s="2" t="s">
        <v>8104</v>
      </c>
      <c r="DV363" s="2" t="s">
        <v>8105</v>
      </c>
      <c r="DW363" s="2" t="s">
        <v>5601</v>
      </c>
      <c r="DY363" s="2" t="str">
        <f t="shared" si="24"/>
        <v>BAHRI_Lina</v>
      </c>
      <c r="DZ363" s="2" t="str">
        <f>INDEX('Raw Data'!B:B,MATCH(Tunisia_ESPRIT!$DY363,'Raw Data'!$G:$G,0))</f>
        <v>ESPRIT Engineering</v>
      </c>
      <c r="EA363" s="2" t="str">
        <f>INDEX('Raw Data'!H:H,MATCH(Tunisia_ESPRIT!$DY363,'Raw Data'!$G:$G,0))</f>
        <v>Female</v>
      </c>
      <c r="EB363" s="2" t="str">
        <f>INDEX('Raw Data'!Q:Q,MATCH(Tunisia_ESPRIT!$DY363,'Raw Data'!$G:$G,0))</f>
        <v>ING</v>
      </c>
      <c r="EC363" s="57">
        <f>INDEX('Raw Data'!T:T,MATCH(Tunisia_ESPRIT!$DY363,'Raw Data'!$G:$G,0))/10^3</f>
        <v>30.5</v>
      </c>
      <c r="ED363" s="57">
        <f t="shared" si="25"/>
        <v>0.5901639344262295</v>
      </c>
      <c r="EE363" s="58">
        <f t="shared" si="27"/>
        <v>8.4722222222222214</v>
      </c>
      <c r="EF363" s="59">
        <f t="shared" si="26"/>
        <v>1</v>
      </c>
      <c r="EG363" s="59" t="str">
        <f t="shared" si="28"/>
        <v>75-100%</v>
      </c>
      <c r="EH363" s="2" t="s">
        <v>258</v>
      </c>
      <c r="EK363"/>
    </row>
    <row r="364" spans="1:141" hidden="1" x14ac:dyDescent="0.3">
      <c r="A364" s="3">
        <v>44365.348541666666</v>
      </c>
      <c r="B364" s="3">
        <v>44366.14508101852</v>
      </c>
      <c r="C364" s="2" t="s">
        <v>94</v>
      </c>
      <c r="D364" s="2" t="s">
        <v>8106</v>
      </c>
      <c r="E364" s="2">
        <v>3</v>
      </c>
      <c r="F364" s="2">
        <v>68820</v>
      </c>
      <c r="G364" s="2" t="b">
        <v>0</v>
      </c>
      <c r="H364" s="3">
        <v>44458.145127314812</v>
      </c>
      <c r="I364" s="2" t="s">
        <v>8107</v>
      </c>
      <c r="J364" s="2" t="s">
        <v>3230</v>
      </c>
      <c r="K364" s="2" t="s">
        <v>3390</v>
      </c>
      <c r="L364" s="2" t="s">
        <v>4627</v>
      </c>
      <c r="P364" s="2" t="s">
        <v>239</v>
      </c>
      <c r="Q364" s="2" t="s">
        <v>240</v>
      </c>
      <c r="DW364" s="2" t="s">
        <v>4627</v>
      </c>
      <c r="DY364" s="2" t="str">
        <f t="shared" si="24"/>
        <v>GLID_Mohamed</v>
      </c>
      <c r="DZ364" s="2" t="str">
        <f>INDEX('Raw Data'!B:B,MATCH(Tunisia_ESPRIT!$DY364,'Raw Data'!$G:$G,0))</f>
        <v>ESPRIT Engineering</v>
      </c>
      <c r="EA364" s="2" t="str">
        <f>INDEX('Raw Data'!H:H,MATCH(Tunisia_ESPRIT!$DY364,'Raw Data'!$G:$G,0))</f>
        <v>Male</v>
      </c>
      <c r="EB364" s="2" t="str">
        <f>INDEX('Raw Data'!Q:Q,MATCH(Tunisia_ESPRIT!$DY364,'Raw Data'!$G:$G,0))</f>
        <v>ING</v>
      </c>
      <c r="EC364" s="57">
        <f>INDEX('Raw Data'!T:T,MATCH(Tunisia_ESPRIT!$DY364,'Raw Data'!$G:$G,0))/10^3</f>
        <v>30.5</v>
      </c>
      <c r="ED364" s="57">
        <f t="shared" si="25"/>
        <v>0</v>
      </c>
      <c r="EE364" s="58" t="str">
        <f t="shared" si="27"/>
        <v/>
      </c>
      <c r="EF364" s="59" t="str">
        <f t="shared" si="26"/>
        <v/>
      </c>
      <c r="EG364" s="59" t="str">
        <f t="shared" si="28"/>
        <v/>
      </c>
      <c r="EH364" s="2" t="s">
        <v>258</v>
      </c>
      <c r="EK364"/>
    </row>
    <row r="365" spans="1:141" hidden="1" x14ac:dyDescent="0.3">
      <c r="A365" s="3">
        <v>44366.213576388887</v>
      </c>
      <c r="B365" s="3">
        <v>44366.21435185185</v>
      </c>
      <c r="C365" s="2" t="s">
        <v>94</v>
      </c>
      <c r="D365" s="2" t="s">
        <v>8108</v>
      </c>
      <c r="E365" s="2">
        <v>6</v>
      </c>
      <c r="F365" s="2">
        <v>66</v>
      </c>
      <c r="G365" s="2" t="b">
        <v>0</v>
      </c>
      <c r="H365" s="3">
        <v>44458.214375000003</v>
      </c>
      <c r="I365" s="2" t="s">
        <v>8109</v>
      </c>
      <c r="J365" s="2" t="s">
        <v>3821</v>
      </c>
      <c r="K365" s="2" t="s">
        <v>641</v>
      </c>
      <c r="L365" s="2" t="s">
        <v>5077</v>
      </c>
      <c r="P365" s="2" t="s">
        <v>239</v>
      </c>
      <c r="Q365" s="2" t="s">
        <v>240</v>
      </c>
      <c r="R365" s="2" t="s">
        <v>241</v>
      </c>
      <c r="DW365" s="2" t="s">
        <v>5077</v>
      </c>
      <c r="DY365" s="2" t="str">
        <f t="shared" ref="DY365:DY428" si="29">CONCATENATE(K365,"_",J365)</f>
        <v>BEN SALEM_Mohamed Akrem</v>
      </c>
      <c r="DZ365" s="2" t="str">
        <f>INDEX('Raw Data'!B:B,MATCH(Tunisia_ESPRIT!$DY365,'Raw Data'!$G:$G,0))</f>
        <v>ESPRIT Engineering</v>
      </c>
      <c r="EA365" s="2" t="str">
        <f>INDEX('Raw Data'!H:H,MATCH(Tunisia_ESPRIT!$DY365,'Raw Data'!$G:$G,0))</f>
        <v>Male</v>
      </c>
      <c r="EB365" s="2" t="str">
        <f>INDEX('Raw Data'!Q:Q,MATCH(Tunisia_ESPRIT!$DY365,'Raw Data'!$G:$G,0))</f>
        <v>ING</v>
      </c>
      <c r="EC365" s="57">
        <f>INDEX('Raw Data'!T:T,MATCH(Tunisia_ESPRIT!$DY365,'Raw Data'!$G:$G,0))/10^3</f>
        <v>30.5</v>
      </c>
      <c r="ED365" s="57">
        <f t="shared" ref="ED365:ED425" si="30">IFERROR(AA365/(EC365),"")</f>
        <v>0</v>
      </c>
      <c r="EE365" s="58" t="str">
        <f t="shared" ref="EE365:EE425" si="31">IFERROR(EC365/(AA365*0.2),"")</f>
        <v/>
      </c>
      <c r="EF365" s="59" t="str">
        <f t="shared" ref="EF365:EF425" si="32">IFERROR(IF(AND(CM365=CL365,CM365&lt;&gt;0,CL365&lt;&gt;0),1,CM365/CL365),"")</f>
        <v/>
      </c>
      <c r="EG365" s="59" t="str">
        <f t="shared" ref="EG365:EG425" si="33">IF(EF365=0,0,IF(AND(EF365&gt;0,EF365&lt;0.25),"0-25%",IF(AND(EF365&gt;=0.25,EF365&lt;0.5),"25-50%",IF(AND(EF365&gt;=0.5,EF365&lt;0.75),"50-75%",IF(AND(EF365&gt;=0.75,EF365&lt;=1),"75-100%","")))))</f>
        <v/>
      </c>
      <c r="EH365" s="2" t="s">
        <v>258</v>
      </c>
      <c r="EK365"/>
    </row>
    <row r="366" spans="1:141" hidden="1" x14ac:dyDescent="0.3">
      <c r="A366" s="3">
        <v>44351.515983796293</v>
      </c>
      <c r="B366" s="3">
        <v>44366.450300925928</v>
      </c>
      <c r="C366" s="2" t="s">
        <v>94</v>
      </c>
      <c r="D366" s="2" t="s">
        <v>8110</v>
      </c>
      <c r="E366" s="2">
        <v>6</v>
      </c>
      <c r="F366" s="2">
        <v>1290325</v>
      </c>
      <c r="G366" s="2" t="b">
        <v>0</v>
      </c>
      <c r="H366" s="3">
        <v>44458.450335648151</v>
      </c>
      <c r="I366" s="2" t="s">
        <v>8111</v>
      </c>
      <c r="J366" s="2" t="s">
        <v>3858</v>
      </c>
      <c r="K366" s="2" t="s">
        <v>3857</v>
      </c>
      <c r="L366" s="2" t="s">
        <v>5121</v>
      </c>
      <c r="P366" s="2" t="s">
        <v>239</v>
      </c>
      <c r="Q366" s="2" t="s">
        <v>250</v>
      </c>
      <c r="R366" s="2" t="s">
        <v>380</v>
      </c>
      <c r="DW366" s="2" t="s">
        <v>5121</v>
      </c>
      <c r="DY366" s="2" t="str">
        <f t="shared" si="29"/>
        <v>SMATI_Ichrak</v>
      </c>
      <c r="DZ366" s="2" t="str">
        <f>INDEX('Raw Data'!B:B,MATCH(Tunisia_ESPRIT!$DY366,'Raw Data'!$G:$G,0))</f>
        <v>ESPRIT Engineering</v>
      </c>
      <c r="EA366" s="2" t="str">
        <f>INDEX('Raw Data'!H:H,MATCH(Tunisia_ESPRIT!$DY366,'Raw Data'!$G:$G,0))</f>
        <v>Female</v>
      </c>
      <c r="EB366" s="2" t="str">
        <f>INDEX('Raw Data'!Q:Q,MATCH(Tunisia_ESPRIT!$DY366,'Raw Data'!$G:$G,0))</f>
        <v>ING</v>
      </c>
      <c r="EC366" s="57">
        <f>INDEX('Raw Data'!T:T,MATCH(Tunisia_ESPRIT!$DY366,'Raw Data'!$G:$G,0))/10^3</f>
        <v>30.5</v>
      </c>
      <c r="ED366" s="57">
        <f t="shared" si="30"/>
        <v>0</v>
      </c>
      <c r="EE366" s="58" t="str">
        <f t="shared" si="31"/>
        <v/>
      </c>
      <c r="EF366" s="59" t="str">
        <f t="shared" si="32"/>
        <v/>
      </c>
      <c r="EG366" s="59" t="str">
        <f t="shared" si="33"/>
        <v/>
      </c>
      <c r="EH366" s="2" t="s">
        <v>258</v>
      </c>
      <c r="EK366"/>
    </row>
    <row r="367" spans="1:141" hidden="1" x14ac:dyDescent="0.3">
      <c r="A367" s="3">
        <v>44366.494560185187</v>
      </c>
      <c r="B367" s="3">
        <v>44366.50072916667</v>
      </c>
      <c r="C367" s="2" t="s">
        <v>94</v>
      </c>
      <c r="D367" s="2" t="s">
        <v>8112</v>
      </c>
      <c r="E367" s="2">
        <v>45</v>
      </c>
      <c r="F367" s="2">
        <v>532</v>
      </c>
      <c r="G367" s="2" t="b">
        <v>0</v>
      </c>
      <c r="H367" s="3">
        <v>44458.500763888886</v>
      </c>
      <c r="I367" s="2" t="s">
        <v>8113</v>
      </c>
      <c r="J367" s="2" t="s">
        <v>3573</v>
      </c>
      <c r="K367" s="2" t="s">
        <v>1275</v>
      </c>
      <c r="L367" s="2" t="s">
        <v>5163</v>
      </c>
      <c r="P367" s="2" t="s">
        <v>239</v>
      </c>
      <c r="Q367" s="2" t="s">
        <v>240</v>
      </c>
      <c r="R367" s="2" t="s">
        <v>286</v>
      </c>
      <c r="T367" s="2" t="s">
        <v>8114</v>
      </c>
      <c r="U367" s="2" t="s">
        <v>8115</v>
      </c>
      <c r="V367" s="2" t="s">
        <v>430</v>
      </c>
      <c r="W367" s="2" t="s">
        <v>243</v>
      </c>
      <c r="X367" s="2" t="s">
        <v>1509</v>
      </c>
      <c r="Y367" s="2" t="s">
        <v>275</v>
      </c>
      <c r="Z367" s="2" t="s">
        <v>245</v>
      </c>
      <c r="AA367" s="2">
        <v>24</v>
      </c>
      <c r="AB367" s="2" t="s">
        <v>267</v>
      </c>
      <c r="AC367" s="2" t="s">
        <v>258</v>
      </c>
      <c r="AD367" s="2" t="s">
        <v>292</v>
      </c>
      <c r="AE367" s="2">
        <v>2020</v>
      </c>
      <c r="AF367" s="2" t="s">
        <v>366</v>
      </c>
      <c r="AH367" s="2">
        <v>0</v>
      </c>
      <c r="BC367" s="2">
        <v>1</v>
      </c>
      <c r="BF367" s="2">
        <v>2</v>
      </c>
      <c r="BG367" s="2">
        <v>3</v>
      </c>
      <c r="DW367" s="2" t="s">
        <v>5163</v>
      </c>
      <c r="DY367" s="2" t="str">
        <f t="shared" si="29"/>
        <v>HADHRI_Jasser</v>
      </c>
      <c r="DZ367" s="2" t="str">
        <f>INDEX('Raw Data'!B:B,MATCH(Tunisia_ESPRIT!$DY367,'Raw Data'!$G:$G,0))</f>
        <v>ESPRIT Engineering</v>
      </c>
      <c r="EA367" s="2" t="str">
        <f>INDEX('Raw Data'!H:H,MATCH(Tunisia_ESPRIT!$DY367,'Raw Data'!$G:$G,0))</f>
        <v>Male</v>
      </c>
      <c r="EB367" s="2" t="str">
        <f>INDEX('Raw Data'!Q:Q,MATCH(Tunisia_ESPRIT!$DY367,'Raw Data'!$G:$G,0))</f>
        <v>ING</v>
      </c>
      <c r="EC367" s="57">
        <f>INDEX('Raw Data'!T:T,MATCH(Tunisia_ESPRIT!$DY367,'Raw Data'!$G:$G,0))/10^3</f>
        <v>30.5</v>
      </c>
      <c r="ED367" s="57">
        <f t="shared" si="30"/>
        <v>0.78688524590163933</v>
      </c>
      <c r="EE367" s="58">
        <f t="shared" si="31"/>
        <v>6.3541666666666661</v>
      </c>
      <c r="EF367" s="59" t="str">
        <f t="shared" si="32"/>
        <v/>
      </c>
      <c r="EG367" s="59" t="str">
        <f t="shared" si="33"/>
        <v/>
      </c>
      <c r="EH367" s="2" t="s">
        <v>258</v>
      </c>
      <c r="EK367"/>
    </row>
    <row r="368" spans="1:141" hidden="1" x14ac:dyDescent="0.3">
      <c r="A368" s="3">
        <v>44354.706134259257</v>
      </c>
      <c r="B368" s="3">
        <v>44366.585428240738</v>
      </c>
      <c r="C368" s="2" t="s">
        <v>94</v>
      </c>
      <c r="D368" s="2" t="s">
        <v>8116</v>
      </c>
      <c r="E368" s="2">
        <v>6</v>
      </c>
      <c r="F368" s="2">
        <v>1026370</v>
      </c>
      <c r="G368" s="2" t="b">
        <v>0</v>
      </c>
      <c r="H368" s="3">
        <v>44458.585451388892</v>
      </c>
      <c r="I368" s="2" t="s">
        <v>8117</v>
      </c>
      <c r="J368" s="2" t="s">
        <v>4209</v>
      </c>
      <c r="K368" s="2" t="s">
        <v>1351</v>
      </c>
      <c r="L368" s="2" t="s">
        <v>5571</v>
      </c>
      <c r="P368" s="2" t="s">
        <v>239</v>
      </c>
      <c r="Q368" s="2" t="s">
        <v>240</v>
      </c>
      <c r="R368" s="2" t="s">
        <v>286</v>
      </c>
      <c r="DW368" s="2" t="s">
        <v>5571</v>
      </c>
      <c r="DY368" s="2" t="str">
        <f t="shared" si="29"/>
        <v>BARKETI_Mohamed Saber</v>
      </c>
      <c r="DZ368" s="2" t="str">
        <f>INDEX('Raw Data'!B:B,MATCH(Tunisia_ESPRIT!$DY368,'Raw Data'!$G:$G,0))</f>
        <v>ESPRIT Engineering</v>
      </c>
      <c r="EA368" s="2" t="str">
        <f>INDEX('Raw Data'!H:H,MATCH(Tunisia_ESPRIT!$DY368,'Raw Data'!$G:$G,0))</f>
        <v>Male</v>
      </c>
      <c r="EB368" s="2" t="str">
        <f>INDEX('Raw Data'!Q:Q,MATCH(Tunisia_ESPRIT!$DY368,'Raw Data'!$G:$G,0))</f>
        <v>ING</v>
      </c>
      <c r="EC368" s="57">
        <f>INDEX('Raw Data'!T:T,MATCH(Tunisia_ESPRIT!$DY368,'Raw Data'!$G:$G,0))/10^3</f>
        <v>30.5</v>
      </c>
      <c r="ED368" s="57">
        <f t="shared" si="30"/>
        <v>0</v>
      </c>
      <c r="EE368" s="58" t="str">
        <f t="shared" si="31"/>
        <v/>
      </c>
      <c r="EF368" s="59" t="str">
        <f t="shared" si="32"/>
        <v/>
      </c>
      <c r="EG368" s="59" t="str">
        <f t="shared" si="33"/>
        <v/>
      </c>
      <c r="EH368" s="2" t="s">
        <v>258</v>
      </c>
      <c r="EK368"/>
    </row>
    <row r="369" spans="1:141" hidden="1" x14ac:dyDescent="0.3">
      <c r="A369" s="3">
        <v>44366.696620370371</v>
      </c>
      <c r="B369" s="3">
        <v>44366.698113425926</v>
      </c>
      <c r="C369" s="2" t="s">
        <v>94</v>
      </c>
      <c r="D369" s="2" t="s">
        <v>8118</v>
      </c>
      <c r="E369" s="2">
        <v>3</v>
      </c>
      <c r="F369" s="2">
        <v>128</v>
      </c>
      <c r="G369" s="2" t="b">
        <v>0</v>
      </c>
      <c r="H369" s="3">
        <v>44458.698125000003</v>
      </c>
      <c r="I369" s="2" t="s">
        <v>8119</v>
      </c>
      <c r="J369" s="2" t="s">
        <v>3563</v>
      </c>
      <c r="K369" s="2" t="s">
        <v>4002</v>
      </c>
      <c r="L369" s="2" t="s">
        <v>5426</v>
      </c>
      <c r="P369" s="2" t="s">
        <v>239</v>
      </c>
      <c r="Q369" s="2" t="s">
        <v>240</v>
      </c>
      <c r="DW369" s="2" t="s">
        <v>5426</v>
      </c>
      <c r="DY369" s="2" t="str">
        <f t="shared" si="29"/>
        <v>EL OUNI_Maha</v>
      </c>
      <c r="DZ369" s="2" t="str">
        <f>INDEX('Raw Data'!B:B,MATCH(Tunisia_ESPRIT!$DY369,'Raw Data'!$G:$G,0))</f>
        <v>ESPRIT Engineering</v>
      </c>
      <c r="EA369" s="2" t="str">
        <f>INDEX('Raw Data'!H:H,MATCH(Tunisia_ESPRIT!$DY369,'Raw Data'!$G:$G,0))</f>
        <v>Female</v>
      </c>
      <c r="EB369" s="2" t="str">
        <f>INDEX('Raw Data'!Q:Q,MATCH(Tunisia_ESPRIT!$DY369,'Raw Data'!$G:$G,0))</f>
        <v>ING</v>
      </c>
      <c r="EC369" s="57">
        <f>INDEX('Raw Data'!T:T,MATCH(Tunisia_ESPRIT!$DY369,'Raw Data'!$G:$G,0))/10^3</f>
        <v>30.5</v>
      </c>
      <c r="ED369" s="57">
        <f t="shared" si="30"/>
        <v>0</v>
      </c>
      <c r="EE369" s="58" t="str">
        <f t="shared" si="31"/>
        <v/>
      </c>
      <c r="EF369" s="59" t="str">
        <f t="shared" si="32"/>
        <v/>
      </c>
      <c r="EG369" s="59" t="str">
        <f t="shared" si="33"/>
        <v/>
      </c>
      <c r="EH369" s="2" t="s">
        <v>258</v>
      </c>
      <c r="EK369"/>
    </row>
    <row r="370" spans="1:141" hidden="1" x14ac:dyDescent="0.3">
      <c r="A370" s="3">
        <v>44367.735127314816</v>
      </c>
      <c r="B370" s="3">
        <v>44367.73541666667</v>
      </c>
      <c r="C370" s="2" t="s">
        <v>94</v>
      </c>
      <c r="D370" s="2" t="s">
        <v>8120</v>
      </c>
      <c r="E370" s="2">
        <v>3</v>
      </c>
      <c r="F370" s="2">
        <v>25</v>
      </c>
      <c r="G370" s="2" t="b">
        <v>0</v>
      </c>
      <c r="H370" s="3">
        <v>44459.735439814816</v>
      </c>
      <c r="I370" s="2" t="s">
        <v>8121</v>
      </c>
      <c r="J370" s="2" t="s">
        <v>8122</v>
      </c>
      <c r="K370" s="2" t="s">
        <v>8123</v>
      </c>
      <c r="L370" s="2" t="s">
        <v>5587</v>
      </c>
      <c r="P370" s="2" t="s">
        <v>239</v>
      </c>
      <c r="Q370" s="2" t="s">
        <v>240</v>
      </c>
      <c r="DW370" s="2" t="s">
        <v>5587</v>
      </c>
      <c r="DY370" s="2" t="str">
        <f t="shared" si="29"/>
        <v>DEDECHE_Atef</v>
      </c>
      <c r="DZ370" s="2" t="str">
        <f>INDEX('Raw Data'!B:B,MATCH(Tunisia_ESPRIT!$DY370,'Raw Data'!$G:$G,0))</f>
        <v>ESPRIT Engineering</v>
      </c>
      <c r="EA370" s="2" t="str">
        <f>INDEX('Raw Data'!H:H,MATCH(Tunisia_ESPRIT!$DY370,'Raw Data'!$G:$G,0))</f>
        <v>Male</v>
      </c>
      <c r="EB370" s="2" t="str">
        <f>INDEX('Raw Data'!Q:Q,MATCH(Tunisia_ESPRIT!$DY370,'Raw Data'!$G:$G,0))</f>
        <v>ING</v>
      </c>
      <c r="EC370" s="57">
        <f>INDEX('Raw Data'!T:T,MATCH(Tunisia_ESPRIT!$DY370,'Raw Data'!$G:$G,0))/10^3</f>
        <v>30.5</v>
      </c>
      <c r="ED370" s="57">
        <f t="shared" si="30"/>
        <v>0</v>
      </c>
      <c r="EE370" s="58" t="str">
        <f t="shared" si="31"/>
        <v/>
      </c>
      <c r="EF370" s="59" t="str">
        <f t="shared" si="32"/>
        <v/>
      </c>
      <c r="EG370" s="59" t="str">
        <f t="shared" si="33"/>
        <v/>
      </c>
      <c r="EH370" s="2" t="s">
        <v>258</v>
      </c>
      <c r="EK370"/>
    </row>
    <row r="371" spans="1:141" hidden="1" x14ac:dyDescent="0.3">
      <c r="A371" s="3">
        <v>44352.329768518517</v>
      </c>
      <c r="B371" s="3">
        <v>44368.133125</v>
      </c>
      <c r="C371" s="2" t="s">
        <v>94</v>
      </c>
      <c r="D371" s="2" t="s">
        <v>8124</v>
      </c>
      <c r="E371" s="2">
        <v>6</v>
      </c>
      <c r="F371" s="2">
        <v>1365409</v>
      </c>
      <c r="G371" s="2" t="b">
        <v>0</v>
      </c>
      <c r="H371" s="3">
        <v>44460.133148148147</v>
      </c>
      <c r="I371" s="2" t="s">
        <v>8125</v>
      </c>
      <c r="J371" s="2" t="s">
        <v>3747</v>
      </c>
      <c r="K371" s="2" t="s">
        <v>440</v>
      </c>
      <c r="L371" s="2" t="s">
        <v>5212</v>
      </c>
      <c r="P371" s="2" t="s">
        <v>239</v>
      </c>
      <c r="Q371" s="2" t="s">
        <v>250</v>
      </c>
      <c r="R371" s="2" t="s">
        <v>286</v>
      </c>
      <c r="DW371" s="2" t="s">
        <v>5212</v>
      </c>
      <c r="DY371" s="2" t="str">
        <f t="shared" si="29"/>
        <v>BEN OTHMEN_Ons</v>
      </c>
      <c r="DZ371" s="2" t="str">
        <f>INDEX('Raw Data'!B:B,MATCH(Tunisia_ESPRIT!$DY371,'Raw Data'!$G:$G,0))</f>
        <v>ESPRIT Engineering</v>
      </c>
      <c r="EA371" s="2" t="str">
        <f>INDEX('Raw Data'!H:H,MATCH(Tunisia_ESPRIT!$DY371,'Raw Data'!$G:$G,0))</f>
        <v>Female</v>
      </c>
      <c r="EB371" s="2" t="str">
        <f>INDEX('Raw Data'!Q:Q,MATCH(Tunisia_ESPRIT!$DY371,'Raw Data'!$G:$G,0))</f>
        <v>ING</v>
      </c>
      <c r="EC371" s="57">
        <f>INDEX('Raw Data'!T:T,MATCH(Tunisia_ESPRIT!$DY371,'Raw Data'!$G:$G,0))/10^3</f>
        <v>30.5</v>
      </c>
      <c r="ED371" s="57">
        <f t="shared" si="30"/>
        <v>0</v>
      </c>
      <c r="EE371" s="58" t="str">
        <f t="shared" si="31"/>
        <v/>
      </c>
      <c r="EF371" s="59" t="str">
        <f t="shared" si="32"/>
        <v/>
      </c>
      <c r="EG371" s="59" t="str">
        <f t="shared" si="33"/>
        <v/>
      </c>
      <c r="EH371" s="2" t="s">
        <v>258</v>
      </c>
      <c r="EK371"/>
    </row>
    <row r="372" spans="1:141" hidden="1" x14ac:dyDescent="0.3">
      <c r="A372" s="3">
        <v>44365.224016203705</v>
      </c>
      <c r="B372" s="3">
        <v>44368.133506944447</v>
      </c>
      <c r="C372" s="2" t="s">
        <v>94</v>
      </c>
      <c r="D372" s="2" t="s">
        <v>8126</v>
      </c>
      <c r="E372" s="2">
        <v>3</v>
      </c>
      <c r="F372" s="2">
        <v>251379</v>
      </c>
      <c r="G372" s="2" t="b">
        <v>0</v>
      </c>
      <c r="H372" s="3">
        <v>44460.13354166667</v>
      </c>
      <c r="I372" s="2" t="s">
        <v>8127</v>
      </c>
      <c r="J372" s="2" t="s">
        <v>3199</v>
      </c>
      <c r="K372" s="2" t="s">
        <v>959</v>
      </c>
      <c r="L372" s="2" t="s">
        <v>4992</v>
      </c>
      <c r="P372" s="2" t="s">
        <v>239</v>
      </c>
      <c r="Q372" s="2" t="s">
        <v>240</v>
      </c>
      <c r="DW372" s="2" t="s">
        <v>4992</v>
      </c>
      <c r="DY372" s="2" t="str">
        <f t="shared" si="29"/>
        <v>BEDOUI_Aymen</v>
      </c>
      <c r="DZ372" s="2" t="str">
        <f>INDEX('Raw Data'!B:B,MATCH(Tunisia_ESPRIT!$DY372,'Raw Data'!$G:$G,0))</f>
        <v>ESPRIT Engineering</v>
      </c>
      <c r="EA372" s="2" t="str">
        <f>INDEX('Raw Data'!H:H,MATCH(Tunisia_ESPRIT!$DY372,'Raw Data'!$G:$G,0))</f>
        <v>Male</v>
      </c>
      <c r="EB372" s="2" t="str">
        <f>INDEX('Raw Data'!Q:Q,MATCH(Tunisia_ESPRIT!$DY372,'Raw Data'!$G:$G,0))</f>
        <v>ING</v>
      </c>
      <c r="EC372" s="57">
        <f>INDEX('Raw Data'!T:T,MATCH(Tunisia_ESPRIT!$DY372,'Raw Data'!$G:$G,0))/10^3</f>
        <v>30.5</v>
      </c>
      <c r="ED372" s="57">
        <f t="shared" si="30"/>
        <v>0</v>
      </c>
      <c r="EE372" s="58" t="str">
        <f t="shared" si="31"/>
        <v/>
      </c>
      <c r="EF372" s="59" t="str">
        <f t="shared" si="32"/>
        <v/>
      </c>
      <c r="EG372" s="59" t="str">
        <f t="shared" si="33"/>
        <v/>
      </c>
      <c r="EH372" s="2" t="s">
        <v>258</v>
      </c>
      <c r="EK372"/>
    </row>
    <row r="373" spans="1:141" hidden="1" x14ac:dyDescent="0.3">
      <c r="A373" s="3">
        <v>44361.229745370372</v>
      </c>
      <c r="B373" s="3">
        <v>44370.323946759258</v>
      </c>
      <c r="C373" s="2" t="s">
        <v>94</v>
      </c>
      <c r="D373" s="2" t="s">
        <v>8128</v>
      </c>
      <c r="E373" s="2">
        <v>6</v>
      </c>
      <c r="F373" s="2">
        <v>785739</v>
      </c>
      <c r="G373" s="2" t="b">
        <v>0</v>
      </c>
      <c r="H373" s="3">
        <v>44462.324016203704</v>
      </c>
      <c r="I373" s="2" t="s">
        <v>8129</v>
      </c>
      <c r="J373" s="2" t="s">
        <v>4163</v>
      </c>
      <c r="K373" s="2" t="s">
        <v>4005</v>
      </c>
      <c r="L373" s="2" t="s">
        <v>5502</v>
      </c>
      <c r="P373" s="2" t="s">
        <v>239</v>
      </c>
      <c r="Q373" s="2" t="s">
        <v>250</v>
      </c>
      <c r="R373" s="2" t="s">
        <v>400</v>
      </c>
      <c r="DW373" s="2" t="s">
        <v>5502</v>
      </c>
      <c r="DY373" s="2" t="str">
        <f t="shared" si="29"/>
        <v>BAATOUR_Ahmed Ala Eddine</v>
      </c>
      <c r="DZ373" s="2" t="str">
        <f>INDEX('Raw Data'!B:B,MATCH(Tunisia_ESPRIT!$DY373,'Raw Data'!$G:$G,0))</f>
        <v>ESPRIT Engineering</v>
      </c>
      <c r="EA373" s="2" t="str">
        <f>INDEX('Raw Data'!H:H,MATCH(Tunisia_ESPRIT!$DY373,'Raw Data'!$G:$G,0))</f>
        <v>Male</v>
      </c>
      <c r="EB373" s="2" t="str">
        <f>INDEX('Raw Data'!Q:Q,MATCH(Tunisia_ESPRIT!$DY373,'Raw Data'!$G:$G,0))</f>
        <v>ING</v>
      </c>
      <c r="EC373" s="57">
        <f>INDEX('Raw Data'!T:T,MATCH(Tunisia_ESPRIT!$DY373,'Raw Data'!$G:$G,0))/10^3</f>
        <v>30.5</v>
      </c>
      <c r="ED373" s="57">
        <f t="shared" si="30"/>
        <v>0</v>
      </c>
      <c r="EE373" s="58" t="str">
        <f t="shared" si="31"/>
        <v/>
      </c>
      <c r="EF373" s="59" t="str">
        <f t="shared" si="32"/>
        <v/>
      </c>
      <c r="EG373" s="59" t="str">
        <f t="shared" si="33"/>
        <v/>
      </c>
      <c r="EH373" s="2" t="s">
        <v>258</v>
      </c>
      <c r="EK373"/>
    </row>
    <row r="374" spans="1:141" hidden="1" x14ac:dyDescent="0.3">
      <c r="A374" s="3">
        <v>44371.123449074075</v>
      </c>
      <c r="B374" s="3">
        <v>44371.12394675926</v>
      </c>
      <c r="C374" s="2" t="s">
        <v>94</v>
      </c>
      <c r="D374" s="2" t="s">
        <v>8130</v>
      </c>
      <c r="E374" s="2">
        <v>3</v>
      </c>
      <c r="F374" s="2">
        <v>42</v>
      </c>
      <c r="G374" s="2" t="b">
        <v>0</v>
      </c>
      <c r="H374" s="3">
        <v>44463.123969907407</v>
      </c>
      <c r="I374" s="2" t="s">
        <v>8131</v>
      </c>
      <c r="J374" s="2" t="s">
        <v>3961</v>
      </c>
      <c r="K374" s="2" t="s">
        <v>859</v>
      </c>
      <c r="L374" s="2" t="s">
        <v>5321</v>
      </c>
      <c r="P374" s="2" t="s">
        <v>239</v>
      </c>
      <c r="Q374" s="2" t="s">
        <v>250</v>
      </c>
      <c r="DW374" s="2" t="s">
        <v>5321</v>
      </c>
      <c r="DY374" s="2" t="str">
        <f t="shared" si="29"/>
        <v>HAJRI_Mohamed Selim</v>
      </c>
      <c r="DZ374" s="2" t="str">
        <f>INDEX('Raw Data'!B:B,MATCH(Tunisia_ESPRIT!$DY374,'Raw Data'!$G:$G,0))</f>
        <v>ESPRIT Engineering</v>
      </c>
      <c r="EA374" s="2" t="str">
        <f>INDEX('Raw Data'!H:H,MATCH(Tunisia_ESPRIT!$DY374,'Raw Data'!$G:$G,0))</f>
        <v>Male</v>
      </c>
      <c r="EB374" s="2" t="str">
        <f>INDEX('Raw Data'!Q:Q,MATCH(Tunisia_ESPRIT!$DY374,'Raw Data'!$G:$G,0))</f>
        <v>ING</v>
      </c>
      <c r="EC374" s="57">
        <f>INDEX('Raw Data'!T:T,MATCH(Tunisia_ESPRIT!$DY374,'Raw Data'!$G:$G,0))/10^3</f>
        <v>30.5</v>
      </c>
      <c r="ED374" s="57">
        <f t="shared" si="30"/>
        <v>0</v>
      </c>
      <c r="EE374" s="58" t="str">
        <f t="shared" si="31"/>
        <v/>
      </c>
      <c r="EF374" s="59" t="str">
        <f t="shared" si="32"/>
        <v/>
      </c>
      <c r="EG374" s="59" t="str">
        <f t="shared" si="33"/>
        <v/>
      </c>
      <c r="EH374" s="2" t="s">
        <v>258</v>
      </c>
      <c r="EK374"/>
    </row>
    <row r="375" spans="1:141" hidden="1" x14ac:dyDescent="0.3">
      <c r="A375" s="3">
        <v>44371.226458333331</v>
      </c>
      <c r="B375" s="3">
        <v>44371.226620370369</v>
      </c>
      <c r="C375" s="2" t="s">
        <v>94</v>
      </c>
      <c r="D375" s="2" t="s">
        <v>8132</v>
      </c>
      <c r="E375" s="2">
        <v>3</v>
      </c>
      <c r="F375" s="2">
        <v>13</v>
      </c>
      <c r="G375" s="2" t="b">
        <v>0</v>
      </c>
      <c r="H375" s="3">
        <v>44463.226643518516</v>
      </c>
      <c r="I375" s="2" t="s">
        <v>8133</v>
      </c>
      <c r="J375" s="2" t="s">
        <v>3264</v>
      </c>
      <c r="K375" s="2" t="s">
        <v>3263</v>
      </c>
      <c r="L375" s="2" t="s">
        <v>4535</v>
      </c>
      <c r="P375" s="2" t="s">
        <v>239</v>
      </c>
      <c r="Q375" s="2" t="s">
        <v>240</v>
      </c>
      <c r="DW375" s="2" t="s">
        <v>4535</v>
      </c>
      <c r="DY375" s="2" t="str">
        <f t="shared" si="29"/>
        <v>BELAKHEL_Mohamed fedi</v>
      </c>
      <c r="DZ375" s="2" t="str">
        <f>INDEX('Raw Data'!B:B,MATCH(Tunisia_ESPRIT!$DY375,'Raw Data'!$G:$G,0))</f>
        <v>ESPRIT Engineering</v>
      </c>
      <c r="EA375" s="2" t="str">
        <f>INDEX('Raw Data'!H:H,MATCH(Tunisia_ESPRIT!$DY375,'Raw Data'!$G:$G,0))</f>
        <v>Male</v>
      </c>
      <c r="EB375" s="2" t="str">
        <f>INDEX('Raw Data'!Q:Q,MATCH(Tunisia_ESPRIT!$DY375,'Raw Data'!$G:$G,0))</f>
        <v>ING</v>
      </c>
      <c r="EC375" s="57">
        <f>INDEX('Raw Data'!T:T,MATCH(Tunisia_ESPRIT!$DY375,'Raw Data'!$G:$G,0))/10^3</f>
        <v>30.5</v>
      </c>
      <c r="ED375" s="57">
        <f t="shared" si="30"/>
        <v>0</v>
      </c>
      <c r="EE375" s="58" t="str">
        <f t="shared" si="31"/>
        <v/>
      </c>
      <c r="EF375" s="59" t="str">
        <f t="shared" si="32"/>
        <v/>
      </c>
      <c r="EG375" s="59" t="str">
        <f t="shared" si="33"/>
        <v/>
      </c>
      <c r="EH375" s="2" t="s">
        <v>258</v>
      </c>
      <c r="EK375"/>
    </row>
    <row r="376" spans="1:141" hidden="1" x14ac:dyDescent="0.3">
      <c r="A376" s="3">
        <v>44372.216840277775</v>
      </c>
      <c r="B376" s="3">
        <v>44372.21702546296</v>
      </c>
      <c r="C376" s="2" t="s">
        <v>94</v>
      </c>
      <c r="D376" s="2" t="s">
        <v>8134</v>
      </c>
      <c r="E376" s="2">
        <v>3</v>
      </c>
      <c r="F376" s="2">
        <v>15</v>
      </c>
      <c r="G376" s="2" t="b">
        <v>0</v>
      </c>
      <c r="H376" s="3">
        <v>44464.217060185183</v>
      </c>
      <c r="I376" s="2" t="s">
        <v>8135</v>
      </c>
      <c r="J376" s="2" t="s">
        <v>3904</v>
      </c>
      <c r="K376" s="2" t="s">
        <v>3903</v>
      </c>
      <c r="L376" s="2" t="s">
        <v>5172</v>
      </c>
      <c r="P376" s="2" t="s">
        <v>239</v>
      </c>
      <c r="Q376" s="2" t="s">
        <v>250</v>
      </c>
      <c r="DW376" s="2" t="s">
        <v>5172</v>
      </c>
      <c r="DY376" s="2" t="str">
        <f t="shared" si="29"/>
        <v>ZAYENE_Khmais</v>
      </c>
      <c r="DZ376" s="2" t="str">
        <f>INDEX('Raw Data'!B:B,MATCH(Tunisia_ESPRIT!$DY376,'Raw Data'!$G:$G,0))</f>
        <v>ESPRIT Engineering</v>
      </c>
      <c r="EA376" s="2" t="str">
        <f>INDEX('Raw Data'!H:H,MATCH(Tunisia_ESPRIT!$DY376,'Raw Data'!$G:$G,0))</f>
        <v>Male</v>
      </c>
      <c r="EB376" s="2" t="str">
        <f>INDEX('Raw Data'!Q:Q,MATCH(Tunisia_ESPRIT!$DY376,'Raw Data'!$G:$G,0))</f>
        <v>ING</v>
      </c>
      <c r="EC376" s="57">
        <f>INDEX('Raw Data'!T:T,MATCH(Tunisia_ESPRIT!$DY376,'Raw Data'!$G:$G,0))/10^3</f>
        <v>30.5</v>
      </c>
      <c r="ED376" s="57">
        <f t="shared" si="30"/>
        <v>0</v>
      </c>
      <c r="EE376" s="58" t="str">
        <f t="shared" si="31"/>
        <v/>
      </c>
      <c r="EF376" s="59" t="str">
        <f t="shared" si="32"/>
        <v/>
      </c>
      <c r="EG376" s="59" t="str">
        <f t="shared" si="33"/>
        <v/>
      </c>
      <c r="EH376" s="2" t="s">
        <v>258</v>
      </c>
      <c r="EK376"/>
    </row>
    <row r="377" spans="1:141" hidden="1" x14ac:dyDescent="0.3">
      <c r="A377" s="3">
        <v>44372.228645833333</v>
      </c>
      <c r="B377" s="3">
        <v>44372.228715277779</v>
      </c>
      <c r="C377" s="2" t="s">
        <v>94</v>
      </c>
      <c r="D377" s="2" t="s">
        <v>8136</v>
      </c>
      <c r="E377" s="2">
        <v>3</v>
      </c>
      <c r="F377" s="2">
        <v>5</v>
      </c>
      <c r="G377" s="2" t="b">
        <v>0</v>
      </c>
      <c r="H377" s="3">
        <v>44464.228773148148</v>
      </c>
      <c r="I377" s="2" t="s">
        <v>8137</v>
      </c>
      <c r="J377" s="2" t="s">
        <v>3708</v>
      </c>
      <c r="K377" s="2" t="s">
        <v>3960</v>
      </c>
      <c r="L377" s="2" t="s">
        <v>5505</v>
      </c>
      <c r="P377" s="2" t="s">
        <v>239</v>
      </c>
      <c r="Q377" s="2" t="s">
        <v>240</v>
      </c>
      <c r="DW377" s="2" t="s">
        <v>5505</v>
      </c>
      <c r="DY377" s="2" t="str">
        <f t="shared" si="29"/>
        <v>DAOU_Maissa</v>
      </c>
      <c r="DZ377" s="2" t="str">
        <f>INDEX('Raw Data'!B:B,MATCH(Tunisia_ESPRIT!$DY377,'Raw Data'!$G:$G,0))</f>
        <v>ESPRIT Engineering</v>
      </c>
      <c r="EA377" s="2" t="str">
        <f>INDEX('Raw Data'!H:H,MATCH(Tunisia_ESPRIT!$DY377,'Raw Data'!$G:$G,0))</f>
        <v>Female</v>
      </c>
      <c r="EB377" s="2" t="str">
        <f>INDEX('Raw Data'!Q:Q,MATCH(Tunisia_ESPRIT!$DY377,'Raw Data'!$G:$G,0))</f>
        <v>ING</v>
      </c>
      <c r="EC377" s="57">
        <f>INDEX('Raw Data'!T:T,MATCH(Tunisia_ESPRIT!$DY377,'Raw Data'!$G:$G,0))/10^3</f>
        <v>30.5</v>
      </c>
      <c r="ED377" s="57">
        <f t="shared" si="30"/>
        <v>0</v>
      </c>
      <c r="EE377" s="58" t="str">
        <f t="shared" si="31"/>
        <v/>
      </c>
      <c r="EF377" s="59" t="str">
        <f t="shared" si="32"/>
        <v/>
      </c>
      <c r="EG377" s="59" t="str">
        <f t="shared" si="33"/>
        <v/>
      </c>
      <c r="EH377" s="2" t="s">
        <v>258</v>
      </c>
      <c r="EK377"/>
    </row>
    <row r="378" spans="1:141" hidden="1" x14ac:dyDescent="0.3">
      <c r="A378" s="3">
        <v>44372.225254629629</v>
      </c>
      <c r="B378" s="3">
        <v>44372.232442129629</v>
      </c>
      <c r="C378" s="2" t="s">
        <v>94</v>
      </c>
      <c r="D378" s="2" t="s">
        <v>8138</v>
      </c>
      <c r="E378" s="2">
        <v>45</v>
      </c>
      <c r="F378" s="2">
        <v>620</v>
      </c>
      <c r="G378" s="2" t="b">
        <v>0</v>
      </c>
      <c r="H378" s="3">
        <v>44464.232476851852</v>
      </c>
      <c r="I378" s="2" t="s">
        <v>8139</v>
      </c>
      <c r="J378" s="2" t="s">
        <v>3387</v>
      </c>
      <c r="K378" s="2" t="s">
        <v>859</v>
      </c>
      <c r="L378" s="2" t="s">
        <v>4625</v>
      </c>
      <c r="P378" s="2" t="s">
        <v>239</v>
      </c>
      <c r="Q378" s="2" t="s">
        <v>240</v>
      </c>
      <c r="R378" s="2" t="s">
        <v>286</v>
      </c>
      <c r="T378" s="2" t="s">
        <v>8140</v>
      </c>
      <c r="U378" s="2" t="s">
        <v>8141</v>
      </c>
      <c r="V378" s="2" t="s">
        <v>430</v>
      </c>
      <c r="W378" s="2" t="s">
        <v>243</v>
      </c>
      <c r="X378" s="2" t="s">
        <v>708</v>
      </c>
      <c r="Y378" s="2" t="s">
        <v>594</v>
      </c>
      <c r="Z378" s="2" t="s">
        <v>245</v>
      </c>
      <c r="AA378" s="2">
        <v>20</v>
      </c>
      <c r="AB378" s="2" t="s">
        <v>267</v>
      </c>
      <c r="AC378" s="2" t="s">
        <v>258</v>
      </c>
      <c r="AD378" s="2" t="s">
        <v>292</v>
      </c>
      <c r="AE378" s="2">
        <v>2020</v>
      </c>
      <c r="AF378" s="2" t="s">
        <v>366</v>
      </c>
      <c r="AH378" s="2">
        <v>2</v>
      </c>
      <c r="AI378" s="2">
        <v>2</v>
      </c>
      <c r="AM378" s="2">
        <v>1</v>
      </c>
      <c r="AR378" s="2">
        <v>3</v>
      </c>
      <c r="AU378" s="2">
        <v>1</v>
      </c>
      <c r="AZ378" s="2">
        <v>3</v>
      </c>
      <c r="BG378" s="2">
        <v>2</v>
      </c>
      <c r="DW378" s="2" t="s">
        <v>4625</v>
      </c>
      <c r="DY378" s="2" t="str">
        <f t="shared" si="29"/>
        <v>HAJRI_Nihel</v>
      </c>
      <c r="DZ378" s="2" t="str">
        <f>INDEX('Raw Data'!B:B,MATCH(Tunisia_ESPRIT!$DY378,'Raw Data'!$G:$G,0))</f>
        <v>ESPRIT Engineering</v>
      </c>
      <c r="EA378" s="2" t="str">
        <f>INDEX('Raw Data'!H:H,MATCH(Tunisia_ESPRIT!$DY378,'Raw Data'!$G:$G,0))</f>
        <v>Female</v>
      </c>
      <c r="EB378" s="2" t="str">
        <f>INDEX('Raw Data'!Q:Q,MATCH(Tunisia_ESPRIT!$DY378,'Raw Data'!$G:$G,0))</f>
        <v>ING</v>
      </c>
      <c r="EC378" s="57">
        <f>INDEX('Raw Data'!T:T,MATCH(Tunisia_ESPRIT!$DY378,'Raw Data'!$G:$G,0))/10^3</f>
        <v>30.5</v>
      </c>
      <c r="ED378" s="57">
        <f t="shared" si="30"/>
        <v>0.65573770491803274</v>
      </c>
      <c r="EE378" s="58">
        <f t="shared" si="31"/>
        <v>7.625</v>
      </c>
      <c r="EF378" s="59" t="str">
        <f t="shared" si="32"/>
        <v/>
      </c>
      <c r="EG378" s="59" t="str">
        <f t="shared" si="33"/>
        <v/>
      </c>
      <c r="EH378" s="2" t="s">
        <v>258</v>
      </c>
      <c r="EK378"/>
    </row>
    <row r="379" spans="1:141" hidden="1" x14ac:dyDescent="0.3">
      <c r="A379" s="3">
        <v>44372.261620370373</v>
      </c>
      <c r="B379" s="3">
        <v>44372.263738425929</v>
      </c>
      <c r="C379" s="2" t="s">
        <v>94</v>
      </c>
      <c r="D379" s="2" t="s">
        <v>8142</v>
      </c>
      <c r="E379" s="2">
        <v>3</v>
      </c>
      <c r="F379" s="2">
        <v>183</v>
      </c>
      <c r="G379" s="2" t="b">
        <v>0</v>
      </c>
      <c r="H379" s="3">
        <v>44464.263773148145</v>
      </c>
      <c r="I379" s="2" t="s">
        <v>8143</v>
      </c>
      <c r="J379" s="2" t="s">
        <v>3511</v>
      </c>
      <c r="K379" s="2" t="s">
        <v>4139</v>
      </c>
      <c r="L379" s="2" t="s">
        <v>5466</v>
      </c>
      <c r="P379" s="2" t="s">
        <v>239</v>
      </c>
      <c r="Q379" s="2" t="s">
        <v>240</v>
      </c>
      <c r="DW379" s="2" t="s">
        <v>5466</v>
      </c>
      <c r="DY379" s="2" t="str">
        <f t="shared" si="29"/>
        <v>BELARBI_Jihed</v>
      </c>
      <c r="DZ379" s="2" t="str">
        <f>INDEX('Raw Data'!B:B,MATCH(Tunisia_ESPRIT!$DY379,'Raw Data'!$G:$G,0))</f>
        <v>ESPRIT Engineering</v>
      </c>
      <c r="EA379" s="2" t="str">
        <f>INDEX('Raw Data'!H:H,MATCH(Tunisia_ESPRIT!$DY379,'Raw Data'!$G:$G,0))</f>
        <v>Male</v>
      </c>
      <c r="EB379" s="2" t="str">
        <f>INDEX('Raw Data'!Q:Q,MATCH(Tunisia_ESPRIT!$DY379,'Raw Data'!$G:$G,0))</f>
        <v>ING</v>
      </c>
      <c r="EC379" s="57">
        <f>INDEX('Raw Data'!T:T,MATCH(Tunisia_ESPRIT!$DY379,'Raw Data'!$G:$G,0))/10^3</f>
        <v>30.5</v>
      </c>
      <c r="ED379" s="57">
        <f t="shared" si="30"/>
        <v>0</v>
      </c>
      <c r="EE379" s="58" t="str">
        <f t="shared" si="31"/>
        <v/>
      </c>
      <c r="EF379" s="59" t="str">
        <f t="shared" si="32"/>
        <v/>
      </c>
      <c r="EG379" s="59" t="str">
        <f t="shared" si="33"/>
        <v/>
      </c>
      <c r="EH379" s="2" t="s">
        <v>258</v>
      </c>
      <c r="EK379"/>
    </row>
    <row r="380" spans="1:141" hidden="1" x14ac:dyDescent="0.3">
      <c r="A380" s="3">
        <v>44372.270416666666</v>
      </c>
      <c r="B380" s="3">
        <v>44372.270937499998</v>
      </c>
      <c r="C380" s="2" t="s">
        <v>94</v>
      </c>
      <c r="D380" s="2" t="s">
        <v>8144</v>
      </c>
      <c r="E380" s="2">
        <v>3</v>
      </c>
      <c r="F380" s="2">
        <v>45</v>
      </c>
      <c r="G380" s="2" t="b">
        <v>0</v>
      </c>
      <c r="H380" s="3">
        <v>44464.270960648151</v>
      </c>
      <c r="I380" s="2" t="s">
        <v>8145</v>
      </c>
      <c r="J380" s="2" t="s">
        <v>667</v>
      </c>
      <c r="K380" s="2" t="s">
        <v>3208</v>
      </c>
      <c r="L380" s="2" t="s">
        <v>7608</v>
      </c>
      <c r="P380" s="2" t="s">
        <v>239</v>
      </c>
      <c r="Q380" s="2" t="s">
        <v>240</v>
      </c>
      <c r="DW380" s="2" t="s">
        <v>7608</v>
      </c>
      <c r="DY380" s="2" t="str">
        <f t="shared" si="29"/>
        <v>Ahmed_TURKI</v>
      </c>
      <c r="DZ380" s="2" t="str">
        <f>INDEX('Raw Data'!B:B,MATCH(Tunisia_ESPRIT!$DY380,'Raw Data'!$G:$G,0))</f>
        <v>ESB</v>
      </c>
      <c r="EA380" s="2" t="str">
        <f>INDEX('Raw Data'!H:H,MATCH(Tunisia_ESPRIT!$DY380,'Raw Data'!$G:$G,0))</f>
        <v>Male</v>
      </c>
      <c r="EB380" s="2" t="str">
        <f>INDEX('Raw Data'!Q:Q,MATCH(Tunisia_ESPRIT!$DY380,'Raw Data'!$G:$G,0))</f>
        <v>Bachelor</v>
      </c>
      <c r="EC380" s="57">
        <f>INDEX('Raw Data'!T:T,MATCH(Tunisia_ESPRIT!$DY380,'Raw Data'!$G:$G,0))/10^3</f>
        <v>17.655000000000001</v>
      </c>
      <c r="ED380" s="57">
        <f t="shared" si="30"/>
        <v>0</v>
      </c>
      <c r="EE380" s="58" t="str">
        <f t="shared" si="31"/>
        <v/>
      </c>
      <c r="EF380" s="59" t="str">
        <f t="shared" si="32"/>
        <v/>
      </c>
      <c r="EG380" s="59" t="str">
        <f t="shared" si="33"/>
        <v/>
      </c>
      <c r="EH380" s="2" t="s">
        <v>258</v>
      </c>
      <c r="EK380"/>
    </row>
    <row r="381" spans="1:141" hidden="1" x14ac:dyDescent="0.3">
      <c r="A381" s="3">
        <v>44372.27443287037</v>
      </c>
      <c r="B381" s="3">
        <v>44372.274571759262</v>
      </c>
      <c r="C381" s="2" t="s">
        <v>94</v>
      </c>
      <c r="D381" s="2" t="s">
        <v>8146</v>
      </c>
      <c r="E381" s="2">
        <v>3</v>
      </c>
      <c r="F381" s="2">
        <v>12</v>
      </c>
      <c r="G381" s="2" t="b">
        <v>0</v>
      </c>
      <c r="H381" s="3">
        <v>44464.274618055555</v>
      </c>
      <c r="I381" s="2" t="s">
        <v>8147</v>
      </c>
      <c r="J381" s="2" t="s">
        <v>3775</v>
      </c>
      <c r="K381" s="2" t="s">
        <v>3774</v>
      </c>
      <c r="L381" s="2" t="s">
        <v>5012</v>
      </c>
      <c r="P381" s="2" t="s">
        <v>239</v>
      </c>
      <c r="Q381" s="2" t="s">
        <v>240</v>
      </c>
      <c r="DW381" s="2" t="s">
        <v>5012</v>
      </c>
      <c r="DY381" s="2" t="str">
        <f t="shared" si="29"/>
        <v>EL MILI_Tawfik</v>
      </c>
      <c r="DZ381" s="2" t="str">
        <f>INDEX('Raw Data'!B:B,MATCH(Tunisia_ESPRIT!$DY381,'Raw Data'!$G:$G,0))</f>
        <v>ESPRIT Engineering</v>
      </c>
      <c r="EA381" s="2" t="str">
        <f>INDEX('Raw Data'!H:H,MATCH(Tunisia_ESPRIT!$DY381,'Raw Data'!$G:$G,0))</f>
        <v>Male</v>
      </c>
      <c r="EB381" s="2" t="str">
        <f>INDEX('Raw Data'!Q:Q,MATCH(Tunisia_ESPRIT!$DY381,'Raw Data'!$G:$G,0))</f>
        <v>ING</v>
      </c>
      <c r="EC381" s="57">
        <f>INDEX('Raw Data'!T:T,MATCH(Tunisia_ESPRIT!$DY381,'Raw Data'!$G:$G,0))/10^3</f>
        <v>30.5</v>
      </c>
      <c r="ED381" s="57">
        <f t="shared" si="30"/>
        <v>0</v>
      </c>
      <c r="EE381" s="58" t="str">
        <f t="shared" si="31"/>
        <v/>
      </c>
      <c r="EF381" s="59" t="str">
        <f t="shared" si="32"/>
        <v/>
      </c>
      <c r="EG381" s="59" t="str">
        <f t="shared" si="33"/>
        <v/>
      </c>
      <c r="EH381" s="2" t="s">
        <v>258</v>
      </c>
      <c r="EK381"/>
    </row>
    <row r="382" spans="1:141" hidden="1" x14ac:dyDescent="0.3">
      <c r="A382" s="3">
        <v>44352.357870370368</v>
      </c>
      <c r="B382" s="3">
        <v>44372.320347222223</v>
      </c>
      <c r="C382" s="2" t="s">
        <v>94</v>
      </c>
      <c r="D382" s="2" t="s">
        <v>8148</v>
      </c>
      <c r="E382" s="2">
        <v>45</v>
      </c>
      <c r="F382" s="2">
        <v>1724757</v>
      </c>
      <c r="G382" s="2" t="b">
        <v>0</v>
      </c>
      <c r="H382" s="3">
        <v>44464.320370370369</v>
      </c>
      <c r="I382" s="2" t="s">
        <v>8149</v>
      </c>
      <c r="J382" s="2" t="s">
        <v>3198</v>
      </c>
      <c r="K382" s="2" t="s">
        <v>481</v>
      </c>
      <c r="L382" s="2" t="s">
        <v>5337</v>
      </c>
      <c r="P382" s="2" t="s">
        <v>239</v>
      </c>
      <c r="Q382" s="2" t="s">
        <v>240</v>
      </c>
      <c r="R382" s="2" t="s">
        <v>286</v>
      </c>
      <c r="T382" s="2" t="s">
        <v>8150</v>
      </c>
      <c r="U382" s="2" t="s">
        <v>8151</v>
      </c>
      <c r="V382" s="135">
        <v>18537</v>
      </c>
      <c r="W382" s="2" t="s">
        <v>265</v>
      </c>
      <c r="X382" s="2" t="s">
        <v>749</v>
      </c>
      <c r="Y382" s="2" t="s">
        <v>275</v>
      </c>
      <c r="Z382" s="2" t="s">
        <v>245</v>
      </c>
      <c r="AA382" s="2" t="s">
        <v>1444</v>
      </c>
      <c r="AB382" s="2" t="s">
        <v>267</v>
      </c>
      <c r="AC382" s="2" t="s">
        <v>258</v>
      </c>
      <c r="AD382" s="2" t="s">
        <v>329</v>
      </c>
      <c r="AE382" s="2">
        <v>2020</v>
      </c>
      <c r="AF382" s="2" t="s">
        <v>366</v>
      </c>
      <c r="AH382" s="2">
        <v>1</v>
      </c>
      <c r="AV382" s="2">
        <v>3</v>
      </c>
      <c r="AZ382" s="2">
        <v>1</v>
      </c>
      <c r="BF382" s="2">
        <v>2</v>
      </c>
      <c r="DW382" s="2" t="s">
        <v>5337</v>
      </c>
      <c r="DY382" s="2" t="str">
        <f t="shared" si="29"/>
        <v>HAMDI_Slim</v>
      </c>
      <c r="DZ382" s="2" t="str">
        <f>INDEX('Raw Data'!B:B,MATCH(Tunisia_ESPRIT!$DY382,'Raw Data'!$G:$G,0))</f>
        <v>ESPRIT Engineering</v>
      </c>
      <c r="EA382" s="2" t="str">
        <f>INDEX('Raw Data'!H:H,MATCH(Tunisia_ESPRIT!$DY382,'Raw Data'!$G:$G,0))</f>
        <v>Male</v>
      </c>
      <c r="EB382" s="2" t="str">
        <f>INDEX('Raw Data'!Q:Q,MATCH(Tunisia_ESPRIT!$DY382,'Raw Data'!$G:$G,0))</f>
        <v>ING</v>
      </c>
      <c r="EC382" s="57">
        <f>INDEX('Raw Data'!T:T,MATCH(Tunisia_ESPRIT!$DY382,'Raw Data'!$G:$G,0))/10^3</f>
        <v>30.5</v>
      </c>
      <c r="ED382" s="57" t="str">
        <f t="shared" si="30"/>
        <v/>
      </c>
      <c r="EE382" s="58" t="str">
        <f t="shared" si="31"/>
        <v/>
      </c>
      <c r="EF382" s="59" t="str">
        <f t="shared" si="32"/>
        <v/>
      </c>
      <c r="EG382" s="59" t="str">
        <f t="shared" si="33"/>
        <v/>
      </c>
      <c r="EH382" s="2" t="s">
        <v>258</v>
      </c>
      <c r="EK382"/>
    </row>
    <row r="383" spans="1:141" hidden="1" x14ac:dyDescent="0.3">
      <c r="A383" s="3">
        <v>44372.37903935185</v>
      </c>
      <c r="B383" s="3">
        <v>44372.379606481481</v>
      </c>
      <c r="C383" s="2" t="s">
        <v>94</v>
      </c>
      <c r="D383" s="2" t="s">
        <v>8152</v>
      </c>
      <c r="E383" s="2">
        <v>3</v>
      </c>
      <c r="F383" s="2">
        <v>48</v>
      </c>
      <c r="G383" s="2" t="b">
        <v>0</v>
      </c>
      <c r="H383" s="3">
        <v>44464.379629629628</v>
      </c>
      <c r="I383" s="2" t="s">
        <v>8153</v>
      </c>
      <c r="J383" s="2" t="s">
        <v>3682</v>
      </c>
      <c r="K383" s="2" t="s">
        <v>482</v>
      </c>
      <c r="L383" s="2" t="s">
        <v>5001</v>
      </c>
      <c r="P383" s="2" t="s">
        <v>239</v>
      </c>
      <c r="Q383" s="2" t="s">
        <v>240</v>
      </c>
      <c r="DW383" s="2" t="s">
        <v>5001</v>
      </c>
      <c r="DY383" s="2" t="str">
        <f t="shared" si="29"/>
        <v>GAALOUL_Marwa</v>
      </c>
      <c r="DZ383" s="2" t="str">
        <f>INDEX('Raw Data'!B:B,MATCH(Tunisia_ESPRIT!$DY383,'Raw Data'!$G:$G,0))</f>
        <v>ESPRIT Engineering</v>
      </c>
      <c r="EA383" s="2" t="str">
        <f>INDEX('Raw Data'!H:H,MATCH(Tunisia_ESPRIT!$DY383,'Raw Data'!$G:$G,0))</f>
        <v>Male</v>
      </c>
      <c r="EB383" s="2" t="str">
        <f>INDEX('Raw Data'!Q:Q,MATCH(Tunisia_ESPRIT!$DY383,'Raw Data'!$G:$G,0))</f>
        <v>ING</v>
      </c>
      <c r="EC383" s="57">
        <f>INDEX('Raw Data'!T:T,MATCH(Tunisia_ESPRIT!$DY383,'Raw Data'!$G:$G,0))/10^3</f>
        <v>30.5</v>
      </c>
      <c r="ED383" s="57">
        <f t="shared" si="30"/>
        <v>0</v>
      </c>
      <c r="EE383" s="58" t="str">
        <f t="shared" si="31"/>
        <v/>
      </c>
      <c r="EF383" s="59" t="str">
        <f t="shared" si="32"/>
        <v/>
      </c>
      <c r="EG383" s="59" t="str">
        <f t="shared" si="33"/>
        <v/>
      </c>
      <c r="EH383" s="2" t="s">
        <v>258</v>
      </c>
      <c r="EK383"/>
    </row>
    <row r="384" spans="1:141" hidden="1" x14ac:dyDescent="0.3">
      <c r="A384" s="3">
        <v>44372.388796296298</v>
      </c>
      <c r="B384" s="3">
        <v>44372.389050925929</v>
      </c>
      <c r="C384" s="2" t="s">
        <v>94</v>
      </c>
      <c r="D384" s="2" t="s">
        <v>8154</v>
      </c>
      <c r="E384" s="2">
        <v>42</v>
      </c>
      <c r="F384" s="2">
        <v>22</v>
      </c>
      <c r="G384" s="2" t="b">
        <v>0</v>
      </c>
      <c r="H384" s="3">
        <v>44464.389097222222</v>
      </c>
      <c r="I384" s="2" t="s">
        <v>8155</v>
      </c>
      <c r="J384" s="2" t="s">
        <v>4094</v>
      </c>
      <c r="K384" s="2" t="s">
        <v>3763</v>
      </c>
      <c r="L384" s="2" t="s">
        <v>5409</v>
      </c>
      <c r="P384" s="2" t="s">
        <v>239</v>
      </c>
      <c r="Q384" s="2" t="s">
        <v>240</v>
      </c>
      <c r="R384" s="2" t="s">
        <v>395</v>
      </c>
      <c r="AH384" s="2">
        <v>0</v>
      </c>
      <c r="DW384" s="2" t="s">
        <v>5409</v>
      </c>
      <c r="DY384" s="2" t="str">
        <f t="shared" si="29"/>
        <v>BENNOUR_Rabiy</v>
      </c>
      <c r="DZ384" s="2" t="str">
        <f>INDEX('Raw Data'!B:B,MATCH(Tunisia_ESPRIT!$DY384,'Raw Data'!$G:$G,0))</f>
        <v>ESPRIT Engineering</v>
      </c>
      <c r="EA384" s="2" t="str">
        <f>INDEX('Raw Data'!H:H,MATCH(Tunisia_ESPRIT!$DY384,'Raw Data'!$G:$G,0))</f>
        <v>Male</v>
      </c>
      <c r="EB384" s="2" t="str">
        <f>INDEX('Raw Data'!Q:Q,MATCH(Tunisia_ESPRIT!$DY384,'Raw Data'!$G:$G,0))</f>
        <v>ING</v>
      </c>
      <c r="EC384" s="57">
        <f>INDEX('Raw Data'!T:T,MATCH(Tunisia_ESPRIT!$DY384,'Raw Data'!$G:$G,0))/10^3</f>
        <v>30.5</v>
      </c>
      <c r="ED384" s="57">
        <f t="shared" si="30"/>
        <v>0</v>
      </c>
      <c r="EE384" s="58" t="str">
        <f t="shared" si="31"/>
        <v/>
      </c>
      <c r="EF384" s="59" t="str">
        <f t="shared" si="32"/>
        <v/>
      </c>
      <c r="EG384" s="59" t="str">
        <f t="shared" si="33"/>
        <v/>
      </c>
      <c r="EH384" s="2" t="s">
        <v>258</v>
      </c>
      <c r="EK384"/>
    </row>
    <row r="385" spans="1:141" hidden="1" x14ac:dyDescent="0.3">
      <c r="A385" s="3">
        <v>44372.481215277781</v>
      </c>
      <c r="B385" s="3">
        <v>44372.482604166667</v>
      </c>
      <c r="C385" s="2" t="s">
        <v>94</v>
      </c>
      <c r="D385" s="2" t="s">
        <v>8156</v>
      </c>
      <c r="E385" s="2">
        <v>6</v>
      </c>
      <c r="F385" s="2">
        <v>119</v>
      </c>
      <c r="G385" s="2" t="b">
        <v>0</v>
      </c>
      <c r="H385" s="3">
        <v>44464.482627314814</v>
      </c>
      <c r="I385" s="2" t="s">
        <v>8157</v>
      </c>
      <c r="J385" s="2" t="s">
        <v>3230</v>
      </c>
      <c r="K385" s="2" t="s">
        <v>4197</v>
      </c>
      <c r="L385" s="2" t="s">
        <v>5549</v>
      </c>
      <c r="P385" s="2" t="s">
        <v>239</v>
      </c>
      <c r="Q385" s="2" t="s">
        <v>240</v>
      </c>
      <c r="R385" s="2" t="s">
        <v>1435</v>
      </c>
      <c r="DW385" s="2" t="s">
        <v>5549</v>
      </c>
      <c r="DY385" s="2" t="str">
        <f t="shared" si="29"/>
        <v>HAFFEZ_Mohamed</v>
      </c>
      <c r="DZ385" s="2" t="str">
        <f>INDEX('Raw Data'!B:B,MATCH(Tunisia_ESPRIT!$DY385,'Raw Data'!$G:$G,0))</f>
        <v>ESPRIT Engineering</v>
      </c>
      <c r="EA385" s="2" t="str">
        <f>INDEX('Raw Data'!H:H,MATCH(Tunisia_ESPRIT!$DY385,'Raw Data'!$G:$G,0))</f>
        <v>Male</v>
      </c>
      <c r="EB385" s="2" t="str">
        <f>INDEX('Raw Data'!Q:Q,MATCH(Tunisia_ESPRIT!$DY385,'Raw Data'!$G:$G,0))</f>
        <v>ING</v>
      </c>
      <c r="EC385" s="57">
        <f>INDEX('Raw Data'!T:T,MATCH(Tunisia_ESPRIT!$DY385,'Raw Data'!$G:$G,0))/10^3</f>
        <v>30.5</v>
      </c>
      <c r="ED385" s="57">
        <f t="shared" si="30"/>
        <v>0</v>
      </c>
      <c r="EE385" s="58" t="str">
        <f t="shared" si="31"/>
        <v/>
      </c>
      <c r="EF385" s="59" t="str">
        <f t="shared" si="32"/>
        <v/>
      </c>
      <c r="EG385" s="59" t="str">
        <f t="shared" si="33"/>
        <v/>
      </c>
      <c r="EH385" s="2" t="s">
        <v>258</v>
      </c>
      <c r="EK385"/>
    </row>
    <row r="386" spans="1:141" hidden="1" x14ac:dyDescent="0.3">
      <c r="A386" s="3">
        <v>44372.660752314812</v>
      </c>
      <c r="B386" s="3">
        <v>44372.661597222221</v>
      </c>
      <c r="C386" s="2" t="s">
        <v>94</v>
      </c>
      <c r="D386" s="2" t="s">
        <v>8158</v>
      </c>
      <c r="E386" s="2">
        <v>6</v>
      </c>
      <c r="F386" s="2">
        <v>73</v>
      </c>
      <c r="G386" s="2" t="b">
        <v>0</v>
      </c>
      <c r="H386" s="3">
        <v>44464.661631944444</v>
      </c>
      <c r="I386" s="2" t="s">
        <v>8159</v>
      </c>
      <c r="J386" s="2" t="s">
        <v>3284</v>
      </c>
      <c r="K386" s="2" t="s">
        <v>3594</v>
      </c>
      <c r="L386" s="2" t="s">
        <v>4824</v>
      </c>
      <c r="P386" s="2" t="s">
        <v>239</v>
      </c>
      <c r="Q386" s="2" t="s">
        <v>240</v>
      </c>
      <c r="R386" s="2" t="s">
        <v>286</v>
      </c>
      <c r="DW386" s="2" t="s">
        <v>4824</v>
      </c>
      <c r="DY386" s="2" t="str">
        <f t="shared" si="29"/>
        <v>BOUSBIH_Selim</v>
      </c>
      <c r="DZ386" s="2" t="str">
        <f>INDEX('Raw Data'!B:B,MATCH(Tunisia_ESPRIT!$DY386,'Raw Data'!$G:$G,0))</f>
        <v>ESPRIT Engineering</v>
      </c>
      <c r="EA386" s="2" t="str">
        <f>INDEX('Raw Data'!H:H,MATCH(Tunisia_ESPRIT!$DY386,'Raw Data'!$G:$G,0))</f>
        <v>Male</v>
      </c>
      <c r="EB386" s="2" t="str">
        <f>INDEX('Raw Data'!Q:Q,MATCH(Tunisia_ESPRIT!$DY386,'Raw Data'!$G:$G,0))</f>
        <v>ING</v>
      </c>
      <c r="EC386" s="57">
        <f>INDEX('Raw Data'!T:T,MATCH(Tunisia_ESPRIT!$DY386,'Raw Data'!$G:$G,0))/10^3</f>
        <v>30.5</v>
      </c>
      <c r="ED386" s="57">
        <f t="shared" si="30"/>
        <v>0</v>
      </c>
      <c r="EE386" s="58" t="str">
        <f t="shared" si="31"/>
        <v/>
      </c>
      <c r="EF386" s="59" t="str">
        <f t="shared" si="32"/>
        <v/>
      </c>
      <c r="EG386" s="59" t="str">
        <f t="shared" si="33"/>
        <v/>
      </c>
      <c r="EH386" s="2" t="s">
        <v>258</v>
      </c>
      <c r="EK386"/>
    </row>
    <row r="387" spans="1:141" hidden="1" x14ac:dyDescent="0.3">
      <c r="A387" s="3">
        <v>44351.668483796297</v>
      </c>
      <c r="B387" s="3">
        <v>44372.972858796296</v>
      </c>
      <c r="C387" s="2" t="s">
        <v>94</v>
      </c>
      <c r="D387" s="2" t="s">
        <v>8160</v>
      </c>
      <c r="E387" s="2">
        <v>3</v>
      </c>
      <c r="F387" s="2">
        <v>1840697</v>
      </c>
      <c r="G387" s="2" t="b">
        <v>0</v>
      </c>
      <c r="H387" s="3">
        <v>44464.972893518519</v>
      </c>
      <c r="I387" s="2" t="s">
        <v>8161</v>
      </c>
      <c r="J387" s="2" t="s">
        <v>3496</v>
      </c>
      <c r="K387" s="2" t="s">
        <v>857</v>
      </c>
      <c r="L387" s="2" t="s">
        <v>5108</v>
      </c>
      <c r="P387" s="2" t="s">
        <v>239</v>
      </c>
      <c r="Q387" s="2" t="s">
        <v>240</v>
      </c>
      <c r="DW387" s="2" t="s">
        <v>5108</v>
      </c>
      <c r="DY387" s="2" t="str">
        <f t="shared" si="29"/>
        <v>RIAHI_Bilel</v>
      </c>
      <c r="DZ387" s="2" t="str">
        <f>INDEX('Raw Data'!B:B,MATCH(Tunisia_ESPRIT!$DY387,'Raw Data'!$G:$G,0))</f>
        <v>ESPRIT Engineering</v>
      </c>
      <c r="EA387" s="2" t="str">
        <f>INDEX('Raw Data'!H:H,MATCH(Tunisia_ESPRIT!$DY387,'Raw Data'!$G:$G,0))</f>
        <v>Male</v>
      </c>
      <c r="EB387" s="2" t="str">
        <f>INDEX('Raw Data'!Q:Q,MATCH(Tunisia_ESPRIT!$DY387,'Raw Data'!$G:$G,0))</f>
        <v>ING</v>
      </c>
      <c r="EC387" s="57">
        <f>INDEX('Raw Data'!T:T,MATCH(Tunisia_ESPRIT!$DY387,'Raw Data'!$G:$G,0))/10^3</f>
        <v>30.5</v>
      </c>
      <c r="ED387" s="57">
        <f t="shared" si="30"/>
        <v>0</v>
      </c>
      <c r="EE387" s="58" t="str">
        <f t="shared" si="31"/>
        <v/>
      </c>
      <c r="EF387" s="59" t="str">
        <f t="shared" si="32"/>
        <v/>
      </c>
      <c r="EG387" s="59" t="str">
        <f t="shared" si="33"/>
        <v/>
      </c>
      <c r="EH387" s="2" t="s">
        <v>258</v>
      </c>
      <c r="EK387"/>
    </row>
    <row r="388" spans="1:141" hidden="1" x14ac:dyDescent="0.3">
      <c r="A388" s="3">
        <v>44373.088680555556</v>
      </c>
      <c r="B388" s="3">
        <v>44373.088923611111</v>
      </c>
      <c r="C388" s="2" t="s">
        <v>94</v>
      </c>
      <c r="D388" s="2" t="s">
        <v>8162</v>
      </c>
      <c r="E388" s="2">
        <v>3</v>
      </c>
      <c r="F388" s="2">
        <v>20</v>
      </c>
      <c r="G388" s="2" t="b">
        <v>0</v>
      </c>
      <c r="H388" s="3">
        <v>44465.088946759257</v>
      </c>
      <c r="I388" s="2" t="s">
        <v>8163</v>
      </c>
      <c r="J388" s="2" t="s">
        <v>3481</v>
      </c>
      <c r="K388" s="2" t="s">
        <v>3480</v>
      </c>
      <c r="L388" s="2" t="s">
        <v>4717</v>
      </c>
      <c r="P388" s="2" t="s">
        <v>239</v>
      </c>
      <c r="Q388" s="2" t="s">
        <v>240</v>
      </c>
      <c r="DW388" s="2" t="s">
        <v>4717</v>
      </c>
      <c r="DY388" s="2" t="str">
        <f t="shared" si="29"/>
        <v>BERRICH_Chiheb</v>
      </c>
      <c r="DZ388" s="2" t="str">
        <f>INDEX('Raw Data'!B:B,MATCH(Tunisia_ESPRIT!$DY388,'Raw Data'!$G:$G,0))</f>
        <v>ESPRIT Engineering</v>
      </c>
      <c r="EA388" s="2" t="str">
        <f>INDEX('Raw Data'!H:H,MATCH(Tunisia_ESPRIT!$DY388,'Raw Data'!$G:$G,0))</f>
        <v>Male</v>
      </c>
      <c r="EB388" s="2" t="str">
        <f>INDEX('Raw Data'!Q:Q,MATCH(Tunisia_ESPRIT!$DY388,'Raw Data'!$G:$G,0))</f>
        <v>ING</v>
      </c>
      <c r="EC388" s="57">
        <f>INDEX('Raw Data'!T:T,MATCH(Tunisia_ESPRIT!$DY388,'Raw Data'!$G:$G,0))/10^3</f>
        <v>30.5</v>
      </c>
      <c r="ED388" s="57">
        <f t="shared" si="30"/>
        <v>0</v>
      </c>
      <c r="EE388" s="58" t="str">
        <f t="shared" si="31"/>
        <v/>
      </c>
      <c r="EF388" s="59" t="str">
        <f t="shared" si="32"/>
        <v/>
      </c>
      <c r="EG388" s="59" t="str">
        <f t="shared" si="33"/>
        <v/>
      </c>
      <c r="EH388" s="2" t="s">
        <v>258</v>
      </c>
      <c r="EK388"/>
    </row>
    <row r="389" spans="1:141" hidden="1" x14ac:dyDescent="0.3">
      <c r="A389" s="3">
        <v>44373.587465277778</v>
      </c>
      <c r="B389" s="3">
        <v>44373.58766203704</v>
      </c>
      <c r="C389" s="2" t="s">
        <v>94</v>
      </c>
      <c r="D389" s="2" t="s">
        <v>8164</v>
      </c>
      <c r="E389" s="2">
        <v>3</v>
      </c>
      <c r="F389" s="2">
        <v>16</v>
      </c>
      <c r="G389" s="2" t="b">
        <v>0</v>
      </c>
      <c r="H389" s="3">
        <v>44465.587708333333</v>
      </c>
      <c r="I389" s="2" t="s">
        <v>8165</v>
      </c>
      <c r="J389" s="2" t="s">
        <v>8166</v>
      </c>
      <c r="K389" s="2" t="s">
        <v>3520</v>
      </c>
      <c r="L389" s="2" t="s">
        <v>6024</v>
      </c>
      <c r="P389" s="2" t="s">
        <v>239</v>
      </c>
      <c r="Q389" s="2" t="s">
        <v>240</v>
      </c>
      <c r="DW389" s="2" t="s">
        <v>6024</v>
      </c>
      <c r="DY389" s="2" t="str">
        <f t="shared" si="29"/>
        <v>KHEDHIRI_Hafedh</v>
      </c>
      <c r="DZ389" s="2" t="str">
        <f>INDEX('Raw Data'!B:B,MATCH(Tunisia_ESPRIT!$DY389,'Raw Data'!$G:$G,0))</f>
        <v>ESPRIT Engineering</v>
      </c>
      <c r="EA389" s="2" t="str">
        <f>INDEX('Raw Data'!H:H,MATCH(Tunisia_ESPRIT!$DY389,'Raw Data'!$G:$G,0))</f>
        <v>Male</v>
      </c>
      <c r="EB389" s="2" t="str">
        <f>INDEX('Raw Data'!Q:Q,MATCH(Tunisia_ESPRIT!$DY389,'Raw Data'!$G:$G,0))</f>
        <v>ING</v>
      </c>
      <c r="EC389" s="57">
        <f>INDEX('Raw Data'!T:T,MATCH(Tunisia_ESPRIT!$DY389,'Raw Data'!$G:$G,0))/10^3</f>
        <v>30.5</v>
      </c>
      <c r="ED389" s="57">
        <f t="shared" si="30"/>
        <v>0</v>
      </c>
      <c r="EE389" s="58" t="str">
        <f t="shared" si="31"/>
        <v/>
      </c>
      <c r="EF389" s="59" t="str">
        <f t="shared" si="32"/>
        <v/>
      </c>
      <c r="EG389" s="59" t="str">
        <f t="shared" si="33"/>
        <v/>
      </c>
      <c r="EH389" s="2" t="s">
        <v>258</v>
      </c>
      <c r="EK389"/>
    </row>
    <row r="390" spans="1:141" hidden="1" x14ac:dyDescent="0.3">
      <c r="A390" s="3">
        <v>44374.379421296297</v>
      </c>
      <c r="B390" s="3">
        <v>44374.379861111112</v>
      </c>
      <c r="C390" s="2" t="s">
        <v>94</v>
      </c>
      <c r="D390" s="2" t="s">
        <v>8167</v>
      </c>
      <c r="E390" s="2">
        <v>6</v>
      </c>
      <c r="F390" s="2">
        <v>38</v>
      </c>
      <c r="G390" s="2" t="b">
        <v>0</v>
      </c>
      <c r="H390" s="3">
        <v>44466.379895833335</v>
      </c>
      <c r="I390" s="2" t="s">
        <v>8168</v>
      </c>
      <c r="J390" s="2" t="s">
        <v>3321</v>
      </c>
      <c r="K390" s="2" t="s">
        <v>413</v>
      </c>
      <c r="L390" s="2" t="s">
        <v>5065</v>
      </c>
      <c r="P390" s="2" t="s">
        <v>239</v>
      </c>
      <c r="Q390" s="2" t="s">
        <v>240</v>
      </c>
      <c r="R390" s="2" t="s">
        <v>286</v>
      </c>
      <c r="DW390" s="2" t="s">
        <v>5065</v>
      </c>
      <c r="DY390" s="2" t="str">
        <f t="shared" si="29"/>
        <v>BEJAOUI_Khalil</v>
      </c>
      <c r="DZ390" s="2" t="str">
        <f>INDEX('Raw Data'!B:B,MATCH(Tunisia_ESPRIT!$DY390,'Raw Data'!$G:$G,0))</f>
        <v>ESPRIT Engineering</v>
      </c>
      <c r="EA390" s="2" t="str">
        <f>INDEX('Raw Data'!H:H,MATCH(Tunisia_ESPRIT!$DY390,'Raw Data'!$G:$G,0))</f>
        <v>Male</v>
      </c>
      <c r="EB390" s="2" t="str">
        <f>INDEX('Raw Data'!Q:Q,MATCH(Tunisia_ESPRIT!$DY390,'Raw Data'!$G:$G,0))</f>
        <v>ING</v>
      </c>
      <c r="EC390" s="57">
        <f>INDEX('Raw Data'!T:T,MATCH(Tunisia_ESPRIT!$DY390,'Raw Data'!$G:$G,0))/10^3</f>
        <v>30.5</v>
      </c>
      <c r="ED390" s="57">
        <f t="shared" si="30"/>
        <v>0</v>
      </c>
      <c r="EE390" s="58" t="str">
        <f t="shared" si="31"/>
        <v/>
      </c>
      <c r="EF390" s="59" t="str">
        <f t="shared" si="32"/>
        <v/>
      </c>
      <c r="EG390" s="59" t="str">
        <f t="shared" si="33"/>
        <v/>
      </c>
      <c r="EH390" s="2" t="s">
        <v>258</v>
      </c>
      <c r="EK390"/>
    </row>
    <row r="391" spans="1:141" hidden="1" x14ac:dyDescent="0.3">
      <c r="A391" s="3">
        <v>44374.579687500001</v>
      </c>
      <c r="B391" s="3">
        <v>44374.583668981482</v>
      </c>
      <c r="C391" s="2" t="s">
        <v>94</v>
      </c>
      <c r="D391" s="2" t="s">
        <v>8169</v>
      </c>
      <c r="E391" s="2">
        <v>45</v>
      </c>
      <c r="F391" s="2">
        <v>343</v>
      </c>
      <c r="G391" s="2" t="b">
        <v>0</v>
      </c>
      <c r="H391" s="3">
        <v>44466.583715277775</v>
      </c>
      <c r="I391" s="2" t="s">
        <v>8170</v>
      </c>
      <c r="J391" s="2" t="s">
        <v>3733</v>
      </c>
      <c r="K391" s="2" t="s">
        <v>302</v>
      </c>
      <c r="L391" s="2" t="s">
        <v>4969</v>
      </c>
      <c r="P391" s="2" t="s">
        <v>239</v>
      </c>
      <c r="Q391" s="2" t="s">
        <v>240</v>
      </c>
      <c r="R391" s="2" t="s">
        <v>251</v>
      </c>
      <c r="BC391" s="2">
        <v>3</v>
      </c>
      <c r="BD391" s="2">
        <v>2</v>
      </c>
      <c r="BG391" s="2">
        <v>1</v>
      </c>
      <c r="DW391" s="2" t="s">
        <v>4969</v>
      </c>
      <c r="DY391" s="2" t="str">
        <f t="shared" si="29"/>
        <v>CHERIF_Safa</v>
      </c>
      <c r="DZ391" s="2" t="str">
        <f>INDEX('Raw Data'!B:B,MATCH(Tunisia_ESPRIT!$DY391,'Raw Data'!$G:$G,0))</f>
        <v>ESPRIT Engineering</v>
      </c>
      <c r="EA391" s="2" t="str">
        <f>INDEX('Raw Data'!H:H,MATCH(Tunisia_ESPRIT!$DY391,'Raw Data'!$G:$G,0))</f>
        <v>Female</v>
      </c>
      <c r="EB391" s="2" t="str">
        <f>INDEX('Raw Data'!Q:Q,MATCH(Tunisia_ESPRIT!$DY391,'Raw Data'!$G:$G,0))</f>
        <v>ING</v>
      </c>
      <c r="EC391" s="57">
        <f>INDEX('Raw Data'!T:T,MATCH(Tunisia_ESPRIT!$DY391,'Raw Data'!$G:$G,0))/10^3</f>
        <v>30.5</v>
      </c>
      <c r="ED391" s="57">
        <f t="shared" si="30"/>
        <v>0</v>
      </c>
      <c r="EE391" s="58" t="str">
        <f t="shared" si="31"/>
        <v/>
      </c>
      <c r="EF391" s="59" t="str">
        <f t="shared" si="32"/>
        <v/>
      </c>
      <c r="EG391" s="59" t="str">
        <f t="shared" si="33"/>
        <v/>
      </c>
      <c r="EH391" s="2" t="s">
        <v>258</v>
      </c>
      <c r="EK391"/>
    </row>
    <row r="392" spans="1:141" x14ac:dyDescent="0.3">
      <c r="A392" s="3">
        <v>44466.77747685185</v>
      </c>
      <c r="B392" s="3">
        <v>44466.79179398148</v>
      </c>
      <c r="C392" s="2" t="s">
        <v>94</v>
      </c>
      <c r="D392" s="2" t="s">
        <v>8171</v>
      </c>
      <c r="E392" s="2">
        <v>100</v>
      </c>
      <c r="F392" s="2">
        <v>1237</v>
      </c>
      <c r="G392" s="2" t="b">
        <v>1</v>
      </c>
      <c r="H392" s="3">
        <v>44466.791817129626</v>
      </c>
      <c r="I392" s="2" t="s">
        <v>8172</v>
      </c>
      <c r="J392" s="2" t="s">
        <v>4209</v>
      </c>
      <c r="K392" s="2" t="s">
        <v>1351</v>
      </c>
      <c r="L392" s="2" t="s">
        <v>5571</v>
      </c>
      <c r="N392" s="2">
        <v>34.473907470703097</v>
      </c>
      <c r="O392" s="2">
        <v>9.4613037109375</v>
      </c>
      <c r="P392" s="2" t="s">
        <v>239</v>
      </c>
      <c r="Q392" s="2" t="s">
        <v>240</v>
      </c>
      <c r="R392" s="2" t="s">
        <v>1429</v>
      </c>
      <c r="T392" s="2" t="s">
        <v>356</v>
      </c>
      <c r="U392" s="2" t="s">
        <v>8173</v>
      </c>
      <c r="V392" s="2" t="s">
        <v>336</v>
      </c>
      <c r="W392" s="2" t="s">
        <v>243</v>
      </c>
      <c r="X392" s="2" t="s">
        <v>629</v>
      </c>
      <c r="Y392" s="2" t="s">
        <v>582</v>
      </c>
      <c r="Z392" s="2" t="s">
        <v>245</v>
      </c>
      <c r="AA392" s="2">
        <v>100</v>
      </c>
      <c r="AB392" s="2" t="s">
        <v>267</v>
      </c>
      <c r="AC392" s="2" t="s">
        <v>354</v>
      </c>
      <c r="AD392" s="2" t="s">
        <v>372</v>
      </c>
      <c r="AE392" s="2">
        <v>2021</v>
      </c>
      <c r="AF392" s="2" t="s">
        <v>269</v>
      </c>
      <c r="AH392" s="2">
        <v>3</v>
      </c>
      <c r="AI392" s="2">
        <v>1</v>
      </c>
      <c r="AJ392" s="2">
        <v>2</v>
      </c>
      <c r="AP392" s="2">
        <v>3</v>
      </c>
      <c r="AU392" s="2">
        <v>1</v>
      </c>
      <c r="AV392" s="2">
        <v>3</v>
      </c>
      <c r="BG392" s="2">
        <v>2</v>
      </c>
      <c r="BJ392" s="2">
        <v>6</v>
      </c>
      <c r="BK392" s="2">
        <v>3</v>
      </c>
      <c r="BV392" s="2">
        <v>7</v>
      </c>
      <c r="BY392" s="2" t="s">
        <v>270</v>
      </c>
      <c r="CA392" s="2">
        <v>5</v>
      </c>
      <c r="CB392" s="2" t="s">
        <v>248</v>
      </c>
      <c r="CC392" s="2">
        <v>8</v>
      </c>
      <c r="CD392" s="2" t="s">
        <v>253</v>
      </c>
      <c r="CE392" s="2">
        <v>5</v>
      </c>
      <c r="CF392" s="2" t="s">
        <v>8174</v>
      </c>
      <c r="CG392" s="2" t="s">
        <v>359</v>
      </c>
      <c r="CI392" s="2" t="s">
        <v>8175</v>
      </c>
      <c r="CL392" s="2" t="s">
        <v>284</v>
      </c>
      <c r="CM392" s="2">
        <v>5</v>
      </c>
      <c r="CN392" s="2" t="s">
        <v>260</v>
      </c>
      <c r="CO392" s="2" t="s">
        <v>261</v>
      </c>
      <c r="CZ392" s="2" t="s">
        <v>6217</v>
      </c>
      <c r="DG392" s="2" t="s">
        <v>261</v>
      </c>
      <c r="DI392" s="2" t="s">
        <v>1015</v>
      </c>
      <c r="DJ392" s="2" t="s">
        <v>298</v>
      </c>
      <c r="DK392" s="2" t="s">
        <v>508</v>
      </c>
      <c r="DL392" s="2" t="s">
        <v>348</v>
      </c>
      <c r="DM392" s="2" t="s">
        <v>586</v>
      </c>
      <c r="DR392" s="2" t="s">
        <v>8176</v>
      </c>
      <c r="DS392" s="2">
        <v>52379016</v>
      </c>
      <c r="DT392" s="2" t="s">
        <v>306</v>
      </c>
      <c r="DW392" s="2" t="s">
        <v>5571</v>
      </c>
      <c r="DY392" s="2" t="str">
        <f t="shared" si="29"/>
        <v>BARKETI_Mohamed Saber</v>
      </c>
      <c r="DZ392" s="2" t="str">
        <f>INDEX('Raw Data'!B:B,MATCH(Tunisia_ESPRIT!$DY392,'Raw Data'!$G:$G,0))</f>
        <v>ESPRIT Engineering</v>
      </c>
      <c r="EA392" s="2" t="str">
        <f>INDEX('Raw Data'!H:H,MATCH(Tunisia_ESPRIT!$DY392,'Raw Data'!$G:$G,0))</f>
        <v>Male</v>
      </c>
      <c r="EB392" s="2" t="str">
        <f>INDEX('Raw Data'!Q:Q,MATCH(Tunisia_ESPRIT!$DY392,'Raw Data'!$G:$G,0))</f>
        <v>ING</v>
      </c>
      <c r="EC392" s="57">
        <f>INDEX('Raw Data'!T:T,MATCH(Tunisia_ESPRIT!$DY392,'Raw Data'!$G:$G,0))/10^3</f>
        <v>30.5</v>
      </c>
      <c r="ED392" s="57">
        <f t="shared" si="30"/>
        <v>3.278688524590164</v>
      </c>
      <c r="EE392" s="58">
        <f t="shared" si="31"/>
        <v>1.5249999999999999</v>
      </c>
      <c r="EF392" s="59" t="str">
        <f t="shared" si="32"/>
        <v/>
      </c>
      <c r="EG392" s="59" t="str">
        <f t="shared" si="33"/>
        <v/>
      </c>
      <c r="EH392" s="2" t="s">
        <v>258</v>
      </c>
      <c r="EK392"/>
    </row>
    <row r="393" spans="1:141" hidden="1" x14ac:dyDescent="0.3">
      <c r="A393" s="3">
        <v>44377.750451388885</v>
      </c>
      <c r="B393" s="3">
        <v>44377.750636574077</v>
      </c>
      <c r="C393" s="2" t="s">
        <v>94</v>
      </c>
      <c r="D393" s="2" t="s">
        <v>8177</v>
      </c>
      <c r="E393" s="2">
        <v>3</v>
      </c>
      <c r="F393" s="2">
        <v>16</v>
      </c>
      <c r="G393" s="2" t="b">
        <v>0</v>
      </c>
      <c r="H393" s="3">
        <v>44469.750717592593</v>
      </c>
      <c r="I393" s="2" t="s">
        <v>8178</v>
      </c>
      <c r="J393" s="2" t="s">
        <v>3944</v>
      </c>
      <c r="K393" s="2" t="s">
        <v>532</v>
      </c>
      <c r="L393" s="2" t="s">
        <v>5635</v>
      </c>
      <c r="P393" s="2" t="s">
        <v>239</v>
      </c>
      <c r="Q393" s="2" t="s">
        <v>250</v>
      </c>
      <c r="DW393" s="2" t="s">
        <v>5635</v>
      </c>
      <c r="DY393" s="2" t="str">
        <f t="shared" si="29"/>
        <v>ATTIA_Seif Eddine</v>
      </c>
      <c r="DZ393" s="2" t="str">
        <f>INDEX('Raw Data'!B:B,MATCH(Tunisia_ESPRIT!$DY393,'Raw Data'!$G:$G,0))</f>
        <v>ESPRIT Engineering</v>
      </c>
      <c r="EA393" s="2" t="str">
        <f>INDEX('Raw Data'!H:H,MATCH(Tunisia_ESPRIT!$DY393,'Raw Data'!$G:$G,0))</f>
        <v>Male</v>
      </c>
      <c r="EB393" s="2" t="str">
        <f>INDEX('Raw Data'!Q:Q,MATCH(Tunisia_ESPRIT!$DY393,'Raw Data'!$G:$G,0))</f>
        <v>ING</v>
      </c>
      <c r="EC393" s="57">
        <f>INDEX('Raw Data'!T:T,MATCH(Tunisia_ESPRIT!$DY393,'Raw Data'!$G:$G,0))/10^3</f>
        <v>30.5</v>
      </c>
      <c r="ED393" s="57">
        <f t="shared" si="30"/>
        <v>0</v>
      </c>
      <c r="EE393" s="58" t="str">
        <f t="shared" si="31"/>
        <v/>
      </c>
      <c r="EF393" s="59" t="str">
        <f t="shared" si="32"/>
        <v/>
      </c>
      <c r="EG393" s="59" t="str">
        <f t="shared" si="33"/>
        <v/>
      </c>
      <c r="EH393" s="2" t="s">
        <v>258</v>
      </c>
      <c r="EK393"/>
    </row>
    <row r="394" spans="1:141" hidden="1" x14ac:dyDescent="0.3">
      <c r="A394" s="3">
        <v>44379.212592592594</v>
      </c>
      <c r="B394" s="3">
        <v>44379.215208333335</v>
      </c>
      <c r="C394" s="2" t="s">
        <v>94</v>
      </c>
      <c r="D394" s="2" t="s">
        <v>8179</v>
      </c>
      <c r="E394" s="2">
        <v>45</v>
      </c>
      <c r="F394" s="2">
        <v>226</v>
      </c>
      <c r="G394" s="2" t="b">
        <v>0</v>
      </c>
      <c r="H394" s="3">
        <v>44471.215243055558</v>
      </c>
      <c r="I394" s="2" t="s">
        <v>8180</v>
      </c>
      <c r="J394" s="2" t="s">
        <v>4035</v>
      </c>
      <c r="K394" s="2" t="s">
        <v>4034</v>
      </c>
      <c r="L394" s="2" t="s">
        <v>5345</v>
      </c>
      <c r="P394" s="2" t="s">
        <v>239</v>
      </c>
      <c r="Q394" s="2" t="s">
        <v>240</v>
      </c>
      <c r="R394" s="2" t="s">
        <v>395</v>
      </c>
      <c r="AH394" s="2">
        <v>0</v>
      </c>
      <c r="AU394" s="2">
        <v>1</v>
      </c>
      <c r="BA394" s="2">
        <v>2</v>
      </c>
      <c r="BG394" s="2">
        <v>3</v>
      </c>
      <c r="DW394" s="2" t="s">
        <v>5345</v>
      </c>
      <c r="DY394" s="2" t="str">
        <f t="shared" si="29"/>
        <v>BOUZGUENDA_Mohamed Fadhel</v>
      </c>
      <c r="DZ394" s="2" t="str">
        <f>INDEX('Raw Data'!B:B,MATCH(Tunisia_ESPRIT!$DY394,'Raw Data'!$G:$G,0))</f>
        <v>ESPRIT Engineering</v>
      </c>
      <c r="EA394" s="2" t="str">
        <f>INDEX('Raw Data'!H:H,MATCH(Tunisia_ESPRIT!$DY394,'Raw Data'!$G:$G,0))</f>
        <v>Male</v>
      </c>
      <c r="EB394" s="2" t="str">
        <f>INDEX('Raw Data'!Q:Q,MATCH(Tunisia_ESPRIT!$DY394,'Raw Data'!$G:$G,0))</f>
        <v>ING</v>
      </c>
      <c r="EC394" s="57">
        <f>INDEX('Raw Data'!T:T,MATCH(Tunisia_ESPRIT!$DY394,'Raw Data'!$G:$G,0))/10^3</f>
        <v>30.5</v>
      </c>
      <c r="ED394" s="57">
        <f t="shared" si="30"/>
        <v>0</v>
      </c>
      <c r="EE394" s="58" t="str">
        <f t="shared" si="31"/>
        <v/>
      </c>
      <c r="EF394" s="59" t="str">
        <f t="shared" si="32"/>
        <v/>
      </c>
      <c r="EG394" s="59" t="str">
        <f t="shared" si="33"/>
        <v/>
      </c>
      <c r="EH394" s="2" t="s">
        <v>258</v>
      </c>
      <c r="EK394"/>
    </row>
    <row r="395" spans="1:141" hidden="1" x14ac:dyDescent="0.3">
      <c r="A395" s="3">
        <v>44358.285312499997</v>
      </c>
      <c r="B395" s="3">
        <v>44379.215567129628</v>
      </c>
      <c r="C395" s="2" t="s">
        <v>94</v>
      </c>
      <c r="D395" s="2" t="s">
        <v>8181</v>
      </c>
      <c r="E395" s="2">
        <v>3</v>
      </c>
      <c r="F395" s="2">
        <v>1808374</v>
      </c>
      <c r="G395" s="2" t="b">
        <v>0</v>
      </c>
      <c r="H395" s="3">
        <v>44471.215601851851</v>
      </c>
      <c r="I395" s="2" t="s">
        <v>8182</v>
      </c>
      <c r="J395" s="2" t="s">
        <v>4450</v>
      </c>
      <c r="K395" s="2" t="s">
        <v>3671</v>
      </c>
      <c r="L395" s="2" t="s">
        <v>6001</v>
      </c>
      <c r="P395" s="2" t="s">
        <v>239</v>
      </c>
      <c r="Q395" s="2" t="s">
        <v>240</v>
      </c>
      <c r="DW395" s="2" t="s">
        <v>6001</v>
      </c>
      <c r="DY395" s="2" t="str">
        <f t="shared" si="29"/>
        <v>Houssemeddine_AMY</v>
      </c>
      <c r="DZ395" s="2" t="str">
        <f>INDEX('Raw Data'!B:B,MATCH(Tunisia_ESPRIT!$DY395,'Raw Data'!$G:$G,0))</f>
        <v>ESB</v>
      </c>
      <c r="EA395" s="2" t="str">
        <f>INDEX('Raw Data'!H:H,MATCH(Tunisia_ESPRIT!$DY395,'Raw Data'!$G:$G,0))</f>
        <v>Male</v>
      </c>
      <c r="EB395" s="2" t="str">
        <f>INDEX('Raw Data'!Q:Q,MATCH(Tunisia_ESPRIT!$DY395,'Raw Data'!$G:$G,0))</f>
        <v>Bachelor</v>
      </c>
      <c r="EC395" s="57">
        <f>INDEX('Raw Data'!T:T,MATCH(Tunisia_ESPRIT!$DY395,'Raw Data'!$G:$G,0))/10^3</f>
        <v>17.655000000000001</v>
      </c>
      <c r="ED395" s="57">
        <f t="shared" si="30"/>
        <v>0</v>
      </c>
      <c r="EE395" s="58" t="str">
        <f t="shared" si="31"/>
        <v/>
      </c>
      <c r="EF395" s="59" t="str">
        <f t="shared" si="32"/>
        <v/>
      </c>
      <c r="EG395" s="59" t="str">
        <f t="shared" si="33"/>
        <v/>
      </c>
      <c r="EH395" s="2" t="s">
        <v>258</v>
      </c>
      <c r="EK395"/>
    </row>
    <row r="396" spans="1:141" hidden="1" x14ac:dyDescent="0.3">
      <c r="A396" s="3">
        <v>44358.517951388887</v>
      </c>
      <c r="B396" s="3">
        <v>44379.216631944444</v>
      </c>
      <c r="C396" s="2" t="s">
        <v>94</v>
      </c>
      <c r="D396" s="2" t="s">
        <v>8183</v>
      </c>
      <c r="E396" s="2">
        <v>45</v>
      </c>
      <c r="F396" s="2">
        <v>1788366</v>
      </c>
      <c r="G396" s="2" t="b">
        <v>0</v>
      </c>
      <c r="H396" s="3">
        <v>44471.21671296296</v>
      </c>
      <c r="I396" s="2" t="s">
        <v>8184</v>
      </c>
      <c r="J396" s="2" t="s">
        <v>3854</v>
      </c>
      <c r="K396" s="2" t="s">
        <v>3853</v>
      </c>
      <c r="L396" s="2" t="s">
        <v>5117</v>
      </c>
      <c r="P396" s="2" t="s">
        <v>239</v>
      </c>
      <c r="Q396" s="2" t="s">
        <v>240</v>
      </c>
      <c r="R396" s="2" t="s">
        <v>1435</v>
      </c>
      <c r="T396" s="2" t="s">
        <v>8185</v>
      </c>
      <c r="U396" s="2" t="s">
        <v>8186</v>
      </c>
      <c r="V396" s="2" t="s">
        <v>242</v>
      </c>
      <c r="W396" s="2" t="s">
        <v>243</v>
      </c>
      <c r="X396" s="2" t="s">
        <v>551</v>
      </c>
      <c r="Y396" s="2" t="s">
        <v>275</v>
      </c>
      <c r="Z396" s="2" t="s">
        <v>245</v>
      </c>
      <c r="AA396" s="2">
        <v>30</v>
      </c>
      <c r="AB396" s="2" t="s">
        <v>384</v>
      </c>
      <c r="AC396" s="2" t="s">
        <v>384</v>
      </c>
      <c r="AD396" s="2" t="s">
        <v>268</v>
      </c>
      <c r="AE396" s="2">
        <v>2021</v>
      </c>
      <c r="AF396" s="2" t="s">
        <v>366</v>
      </c>
      <c r="AH396" s="2">
        <v>2</v>
      </c>
      <c r="AJ396" s="2">
        <v>3</v>
      </c>
      <c r="AN396" s="2">
        <v>2</v>
      </c>
      <c r="AO396" s="2">
        <v>1</v>
      </c>
      <c r="AV396" s="2">
        <v>3</v>
      </c>
      <c r="AZ396" s="2">
        <v>2</v>
      </c>
      <c r="BG396" s="2">
        <v>1</v>
      </c>
      <c r="DW396" s="2" t="s">
        <v>5117</v>
      </c>
      <c r="DY396" s="2" t="str">
        <f t="shared" si="29"/>
        <v>EL KADHI_Kays</v>
      </c>
      <c r="DZ396" s="2" t="str">
        <f>INDEX('Raw Data'!B:B,MATCH(Tunisia_ESPRIT!$DY396,'Raw Data'!$G:$G,0))</f>
        <v>ESPRIT Engineering</v>
      </c>
      <c r="EA396" s="2" t="str">
        <f>INDEX('Raw Data'!H:H,MATCH(Tunisia_ESPRIT!$DY396,'Raw Data'!$G:$G,0))</f>
        <v>Male</v>
      </c>
      <c r="EB396" s="2" t="str">
        <f>INDEX('Raw Data'!Q:Q,MATCH(Tunisia_ESPRIT!$DY396,'Raw Data'!$G:$G,0))</f>
        <v>ING</v>
      </c>
      <c r="EC396" s="57">
        <f>INDEX('Raw Data'!T:T,MATCH(Tunisia_ESPRIT!$DY396,'Raw Data'!$G:$G,0))/10^3</f>
        <v>30.5</v>
      </c>
      <c r="ED396" s="57">
        <f t="shared" si="30"/>
        <v>0.98360655737704916</v>
      </c>
      <c r="EE396" s="58">
        <f t="shared" si="31"/>
        <v>5.083333333333333</v>
      </c>
      <c r="EF396" s="59" t="str">
        <f t="shared" si="32"/>
        <v/>
      </c>
      <c r="EG396" s="59" t="str">
        <f t="shared" si="33"/>
        <v/>
      </c>
      <c r="EH396" s="2" t="s">
        <v>258</v>
      </c>
      <c r="EK396"/>
    </row>
    <row r="397" spans="1:141" hidden="1" x14ac:dyDescent="0.3">
      <c r="A397" s="3">
        <v>44379.213263888887</v>
      </c>
      <c r="B397" s="3">
        <v>44379.217280092591</v>
      </c>
      <c r="C397" s="2" t="s">
        <v>94</v>
      </c>
      <c r="D397" s="2" t="s">
        <v>8187</v>
      </c>
      <c r="E397" s="2">
        <v>6</v>
      </c>
      <c r="F397" s="2">
        <v>346</v>
      </c>
      <c r="G397" s="2" t="b">
        <v>0</v>
      </c>
      <c r="H397" s="3">
        <v>44471.217314814814</v>
      </c>
      <c r="I397" s="2" t="s">
        <v>8188</v>
      </c>
      <c r="J397" s="2" t="s">
        <v>511</v>
      </c>
      <c r="K397" s="2" t="s">
        <v>3199</v>
      </c>
      <c r="L397" s="2" t="s">
        <v>8189</v>
      </c>
      <c r="P397" s="2" t="s">
        <v>239</v>
      </c>
      <c r="Q397" s="2" t="s">
        <v>240</v>
      </c>
      <c r="R397" s="2" t="s">
        <v>241</v>
      </c>
      <c r="DW397" s="2" t="s">
        <v>8189</v>
      </c>
      <c r="DY397" s="2" t="str">
        <f t="shared" si="29"/>
        <v>Aymen_AYARI</v>
      </c>
      <c r="DZ397" s="2" t="str">
        <f>INDEX('Raw Data'!B:B,MATCH(Tunisia_ESPRIT!$DY397,'Raw Data'!$G:$G,0))</f>
        <v>ESB</v>
      </c>
      <c r="EA397" s="2" t="str">
        <f>INDEX('Raw Data'!H:H,MATCH(Tunisia_ESPRIT!$DY397,'Raw Data'!$G:$G,0))</f>
        <v>Male</v>
      </c>
      <c r="EB397" s="2" t="str">
        <f>INDEX('Raw Data'!Q:Q,MATCH(Tunisia_ESPRIT!$DY397,'Raw Data'!$G:$G,0))</f>
        <v>Bachelor</v>
      </c>
      <c r="EC397" s="57">
        <f>INDEX('Raw Data'!T:T,MATCH(Tunisia_ESPRIT!$DY397,'Raw Data'!$G:$G,0))/10^3</f>
        <v>17.655000000000001</v>
      </c>
      <c r="ED397" s="57">
        <f t="shared" si="30"/>
        <v>0</v>
      </c>
      <c r="EE397" s="58" t="str">
        <f t="shared" si="31"/>
        <v/>
      </c>
      <c r="EF397" s="59" t="str">
        <f t="shared" si="32"/>
        <v/>
      </c>
      <c r="EG397" s="59" t="str">
        <f t="shared" si="33"/>
        <v/>
      </c>
      <c r="EH397" s="2" t="s">
        <v>258</v>
      </c>
      <c r="EK397"/>
    </row>
    <row r="398" spans="1:141" hidden="1" x14ac:dyDescent="0.3">
      <c r="A398" s="3">
        <v>44365.232037037036</v>
      </c>
      <c r="B398" s="3">
        <v>44379.218773148146</v>
      </c>
      <c r="C398" s="2" t="s">
        <v>94</v>
      </c>
      <c r="D398" s="2" t="s">
        <v>8190</v>
      </c>
      <c r="E398" s="2">
        <v>45</v>
      </c>
      <c r="F398" s="2">
        <v>1208454</v>
      </c>
      <c r="G398" s="2" t="b">
        <v>0</v>
      </c>
      <c r="H398" s="3">
        <v>44471.218807870369</v>
      </c>
      <c r="I398" s="2" t="s">
        <v>8191</v>
      </c>
      <c r="J398" s="2" t="s">
        <v>3280</v>
      </c>
      <c r="K398" s="2" t="s">
        <v>621</v>
      </c>
      <c r="L398" s="2" t="s">
        <v>4801</v>
      </c>
      <c r="P398" s="2" t="s">
        <v>239</v>
      </c>
      <c r="Q398" s="2" t="s">
        <v>250</v>
      </c>
      <c r="R398" s="2" t="s">
        <v>286</v>
      </c>
      <c r="T398" s="2" t="s">
        <v>8192</v>
      </c>
      <c r="U398" s="2" t="s">
        <v>6903</v>
      </c>
      <c r="V398" s="2" t="s">
        <v>430</v>
      </c>
      <c r="W398" s="2" t="s">
        <v>265</v>
      </c>
      <c r="X398" s="2" t="s">
        <v>1509</v>
      </c>
      <c r="Y398" s="2" t="s">
        <v>275</v>
      </c>
      <c r="Z398" s="2" t="s">
        <v>245</v>
      </c>
      <c r="AB398" s="2" t="s">
        <v>8193</v>
      </c>
      <c r="AC398" s="2" t="s">
        <v>8193</v>
      </c>
      <c r="AD398" s="2" t="s">
        <v>329</v>
      </c>
      <c r="AE398" s="2">
        <v>2020</v>
      </c>
      <c r="AF398" s="2" t="s">
        <v>366</v>
      </c>
      <c r="AH398" s="2">
        <v>1</v>
      </c>
      <c r="AV398" s="2">
        <v>3</v>
      </c>
      <c r="BD398" s="2">
        <v>2</v>
      </c>
      <c r="BG398" s="2">
        <v>1</v>
      </c>
      <c r="DW398" s="2" t="s">
        <v>4801</v>
      </c>
      <c r="DY398" s="2" t="str">
        <f t="shared" si="29"/>
        <v>MANSOUR_Elyes</v>
      </c>
      <c r="DZ398" s="2" t="str">
        <f>INDEX('Raw Data'!B:B,MATCH(Tunisia_ESPRIT!$DY398,'Raw Data'!$G:$G,0))</f>
        <v>ESPRIT Engineering</v>
      </c>
      <c r="EA398" s="2" t="str">
        <f>INDEX('Raw Data'!H:H,MATCH(Tunisia_ESPRIT!$DY398,'Raw Data'!$G:$G,0))</f>
        <v>Male</v>
      </c>
      <c r="EB398" s="2" t="str">
        <f>INDEX('Raw Data'!Q:Q,MATCH(Tunisia_ESPRIT!$DY398,'Raw Data'!$G:$G,0))</f>
        <v>ING</v>
      </c>
      <c r="EC398" s="57">
        <f>INDEX('Raw Data'!T:T,MATCH(Tunisia_ESPRIT!$DY398,'Raw Data'!$G:$G,0))/10^3</f>
        <v>30.5</v>
      </c>
      <c r="ED398" s="57">
        <f t="shared" si="30"/>
        <v>0</v>
      </c>
      <c r="EE398" s="58" t="str">
        <f t="shared" si="31"/>
        <v/>
      </c>
      <c r="EF398" s="59" t="str">
        <f t="shared" si="32"/>
        <v/>
      </c>
      <c r="EG398" s="59" t="str">
        <f t="shared" si="33"/>
        <v/>
      </c>
      <c r="EH398" s="2" t="s">
        <v>258</v>
      </c>
      <c r="EK398"/>
    </row>
    <row r="399" spans="1:141" hidden="1" x14ac:dyDescent="0.3">
      <c r="A399" s="3">
        <v>44362.118819444448</v>
      </c>
      <c r="B399" s="3">
        <v>44379.24082175926</v>
      </c>
      <c r="C399" s="2" t="s">
        <v>94</v>
      </c>
      <c r="D399" s="2" t="s">
        <v>8194</v>
      </c>
      <c r="E399" s="2">
        <v>6</v>
      </c>
      <c r="F399" s="2">
        <v>1479340</v>
      </c>
      <c r="G399" s="2" t="b">
        <v>0</v>
      </c>
      <c r="H399" s="3">
        <v>44471.240856481483</v>
      </c>
      <c r="I399" s="2" t="s">
        <v>8195</v>
      </c>
      <c r="J399" s="2" t="s">
        <v>3680</v>
      </c>
      <c r="K399" s="2" t="s">
        <v>3988</v>
      </c>
      <c r="L399" s="2" t="s">
        <v>5283</v>
      </c>
      <c r="P399" s="2" t="s">
        <v>239</v>
      </c>
      <c r="Q399" s="2" t="s">
        <v>240</v>
      </c>
      <c r="R399" s="2" t="s">
        <v>1429</v>
      </c>
      <c r="DW399" s="2" t="s">
        <v>5283</v>
      </c>
      <c r="DY399" s="2" t="str">
        <f t="shared" si="29"/>
        <v>HEDHLY_Takwa</v>
      </c>
      <c r="DZ399" s="2" t="str">
        <f>INDEX('Raw Data'!B:B,MATCH(Tunisia_ESPRIT!$DY399,'Raw Data'!$G:$G,0))</f>
        <v>ESPRIT Engineering</v>
      </c>
      <c r="EA399" s="2" t="str">
        <f>INDEX('Raw Data'!H:H,MATCH(Tunisia_ESPRIT!$DY399,'Raw Data'!$G:$G,0))</f>
        <v>Female</v>
      </c>
      <c r="EB399" s="2" t="str">
        <f>INDEX('Raw Data'!Q:Q,MATCH(Tunisia_ESPRIT!$DY399,'Raw Data'!$G:$G,0))</f>
        <v>ING</v>
      </c>
      <c r="EC399" s="57">
        <f>INDEX('Raw Data'!T:T,MATCH(Tunisia_ESPRIT!$DY399,'Raw Data'!$G:$G,0))/10^3</f>
        <v>30.5</v>
      </c>
      <c r="ED399" s="57">
        <f t="shared" si="30"/>
        <v>0</v>
      </c>
      <c r="EE399" s="58" t="str">
        <f t="shared" si="31"/>
        <v/>
      </c>
      <c r="EF399" s="59" t="str">
        <f t="shared" si="32"/>
        <v/>
      </c>
      <c r="EG399" s="59" t="str">
        <f t="shared" si="33"/>
        <v/>
      </c>
      <c r="EH399" s="2" t="s">
        <v>258</v>
      </c>
      <c r="EK399"/>
    </row>
    <row r="400" spans="1:141" hidden="1" x14ac:dyDescent="0.3">
      <c r="A400" s="3">
        <v>44358.285150462965</v>
      </c>
      <c r="B400" s="3">
        <v>44379.249189814815</v>
      </c>
      <c r="C400" s="2" t="s">
        <v>94</v>
      </c>
      <c r="D400" s="2" t="s">
        <v>8196</v>
      </c>
      <c r="E400" s="2">
        <v>42</v>
      </c>
      <c r="F400" s="2">
        <v>1811292</v>
      </c>
      <c r="G400" s="2" t="b">
        <v>0</v>
      </c>
      <c r="H400" s="3">
        <v>44471.249212962961</v>
      </c>
      <c r="I400" s="2" t="s">
        <v>8197</v>
      </c>
      <c r="J400" s="2" t="s">
        <v>1363</v>
      </c>
      <c r="K400" s="2" t="s">
        <v>8198</v>
      </c>
      <c r="L400" s="2" t="s">
        <v>8199</v>
      </c>
      <c r="P400" s="2" t="s">
        <v>239</v>
      </c>
      <c r="Q400" s="2" t="s">
        <v>240</v>
      </c>
      <c r="R400" s="2" t="s">
        <v>286</v>
      </c>
      <c r="T400" s="2" t="s">
        <v>8200</v>
      </c>
      <c r="U400" s="2" t="s">
        <v>8201</v>
      </c>
      <c r="V400" s="2" t="s">
        <v>476</v>
      </c>
      <c r="W400" s="2" t="s">
        <v>243</v>
      </c>
      <c r="X400" s="2" t="s">
        <v>551</v>
      </c>
      <c r="Y400" s="2" t="s">
        <v>290</v>
      </c>
      <c r="Z400" s="2" t="s">
        <v>245</v>
      </c>
      <c r="AA400" s="2">
        <v>80</v>
      </c>
      <c r="AB400" s="2" t="s">
        <v>267</v>
      </c>
      <c r="AC400" s="2" t="s">
        <v>258</v>
      </c>
      <c r="AD400" s="2" t="s">
        <v>418</v>
      </c>
      <c r="AE400" s="2">
        <v>2020</v>
      </c>
      <c r="AF400" s="2" t="s">
        <v>316</v>
      </c>
      <c r="AH400" s="2" t="s">
        <v>284</v>
      </c>
      <c r="AI400" s="2">
        <v>1</v>
      </c>
      <c r="AO400" s="2">
        <v>3</v>
      </c>
      <c r="AP400" s="2">
        <v>2</v>
      </c>
      <c r="DW400" s="2" t="s">
        <v>8199</v>
      </c>
      <c r="DY400" s="2" t="str">
        <f t="shared" si="29"/>
        <v>Mohamed Weal_MATTOUSSI</v>
      </c>
      <c r="DZ400" s="2" t="str">
        <f>INDEX('Raw Data'!B:B,MATCH(Tunisia_ESPRIT!$DY400,'Raw Data'!$G:$G,0))</f>
        <v>ESB</v>
      </c>
      <c r="EA400" s="2" t="str">
        <f>INDEX('Raw Data'!H:H,MATCH(Tunisia_ESPRIT!$DY400,'Raw Data'!$G:$G,0))</f>
        <v>Male</v>
      </c>
      <c r="EB400" s="2" t="str">
        <f>INDEX('Raw Data'!Q:Q,MATCH(Tunisia_ESPRIT!$DY400,'Raw Data'!$G:$G,0))</f>
        <v>Master</v>
      </c>
      <c r="EC400" s="57">
        <f>INDEX('Raw Data'!T:T,MATCH(Tunisia_ESPRIT!$DY400,'Raw Data'!$G:$G,0))/10^3</f>
        <v>13.91</v>
      </c>
      <c r="ED400" s="57">
        <f t="shared" si="30"/>
        <v>5.7512580877066855</v>
      </c>
      <c r="EE400" s="58">
        <f t="shared" si="31"/>
        <v>0.86937500000000001</v>
      </c>
      <c r="EF400" s="59" t="str">
        <f t="shared" si="32"/>
        <v/>
      </c>
      <c r="EG400" s="59" t="str">
        <f t="shared" si="33"/>
        <v/>
      </c>
      <c r="EH400" s="2" t="s">
        <v>258</v>
      </c>
      <c r="EK400"/>
    </row>
    <row r="401" spans="1:141" hidden="1" x14ac:dyDescent="0.3">
      <c r="A401" s="3">
        <v>44379.254606481481</v>
      </c>
      <c r="B401" s="3">
        <v>44379.254687499997</v>
      </c>
      <c r="C401" s="2" t="s">
        <v>94</v>
      </c>
      <c r="D401" s="2" t="s">
        <v>8202</v>
      </c>
      <c r="E401" s="2">
        <v>3</v>
      </c>
      <c r="F401" s="2">
        <v>6</v>
      </c>
      <c r="G401" s="2" t="b">
        <v>0</v>
      </c>
      <c r="H401" s="3">
        <v>44471.254710648151</v>
      </c>
      <c r="I401" s="2" t="s">
        <v>8203</v>
      </c>
      <c r="J401" s="2" t="s">
        <v>3391</v>
      </c>
      <c r="K401" s="2" t="s">
        <v>960</v>
      </c>
      <c r="L401" s="2" t="s">
        <v>6082</v>
      </c>
      <c r="P401" s="2" t="s">
        <v>239</v>
      </c>
      <c r="Q401" s="2" t="s">
        <v>240</v>
      </c>
      <c r="DW401" s="2" t="s">
        <v>6082</v>
      </c>
      <c r="DY401" s="2" t="str">
        <f t="shared" si="29"/>
        <v>SABRI_Marwen</v>
      </c>
      <c r="DZ401" s="2" t="str">
        <f>INDEX('Raw Data'!B:B,MATCH(Tunisia_ESPRIT!$DY401,'Raw Data'!$G:$G,0))</f>
        <v>ESPRIT Engineering</v>
      </c>
      <c r="EA401" s="2" t="str">
        <f>INDEX('Raw Data'!H:H,MATCH(Tunisia_ESPRIT!$DY401,'Raw Data'!$G:$G,0))</f>
        <v>Male</v>
      </c>
      <c r="EB401" s="2" t="str">
        <f>INDEX('Raw Data'!Q:Q,MATCH(Tunisia_ESPRIT!$DY401,'Raw Data'!$G:$G,0))</f>
        <v>ING</v>
      </c>
      <c r="EC401" s="57">
        <f>INDEX('Raw Data'!T:T,MATCH(Tunisia_ESPRIT!$DY401,'Raw Data'!$G:$G,0))/10^3</f>
        <v>30.5</v>
      </c>
      <c r="ED401" s="57">
        <f t="shared" si="30"/>
        <v>0</v>
      </c>
      <c r="EE401" s="58" t="str">
        <f t="shared" si="31"/>
        <v/>
      </c>
      <c r="EF401" s="59" t="str">
        <f t="shared" si="32"/>
        <v/>
      </c>
      <c r="EG401" s="59" t="str">
        <f t="shared" si="33"/>
        <v/>
      </c>
      <c r="EH401" s="2" t="s">
        <v>258</v>
      </c>
      <c r="EK401"/>
    </row>
    <row r="402" spans="1:141" hidden="1" x14ac:dyDescent="0.3">
      <c r="A402" s="3">
        <v>44365.11550925926</v>
      </c>
      <c r="B402" s="3">
        <v>44379.292303240742</v>
      </c>
      <c r="C402" s="2" t="s">
        <v>94</v>
      </c>
      <c r="D402" s="2" t="s">
        <v>8204</v>
      </c>
      <c r="E402" s="2">
        <v>6</v>
      </c>
      <c r="F402" s="2">
        <v>1224875</v>
      </c>
      <c r="G402" s="2" t="b">
        <v>0</v>
      </c>
      <c r="H402" s="3">
        <v>44471.292337962965</v>
      </c>
      <c r="I402" s="2" t="s">
        <v>8205</v>
      </c>
      <c r="J402" s="2" t="s">
        <v>4070</v>
      </c>
      <c r="K402" s="2" t="s">
        <v>1281</v>
      </c>
      <c r="L402" s="2" t="s">
        <v>5381</v>
      </c>
      <c r="P402" s="2" t="s">
        <v>239</v>
      </c>
      <c r="Q402" s="2" t="s">
        <v>240</v>
      </c>
      <c r="R402" s="2" t="s">
        <v>286</v>
      </c>
      <c r="DW402" s="2" t="s">
        <v>5381</v>
      </c>
      <c r="DY402" s="2" t="str">
        <f t="shared" si="29"/>
        <v>KLAI_Mouheb Eddine</v>
      </c>
      <c r="DZ402" s="2" t="str">
        <f>INDEX('Raw Data'!B:B,MATCH(Tunisia_ESPRIT!$DY402,'Raw Data'!$G:$G,0))</f>
        <v>ESPRIT Engineering</v>
      </c>
      <c r="EA402" s="2" t="str">
        <f>INDEX('Raw Data'!H:H,MATCH(Tunisia_ESPRIT!$DY402,'Raw Data'!$G:$G,0))</f>
        <v>Male</v>
      </c>
      <c r="EB402" s="2" t="str">
        <f>INDEX('Raw Data'!Q:Q,MATCH(Tunisia_ESPRIT!$DY402,'Raw Data'!$G:$G,0))</f>
        <v>ING</v>
      </c>
      <c r="EC402" s="57">
        <f>INDEX('Raw Data'!T:T,MATCH(Tunisia_ESPRIT!$DY402,'Raw Data'!$G:$G,0))/10^3</f>
        <v>30.5</v>
      </c>
      <c r="ED402" s="57">
        <f t="shared" si="30"/>
        <v>0</v>
      </c>
      <c r="EE402" s="58" t="str">
        <f t="shared" si="31"/>
        <v/>
      </c>
      <c r="EF402" s="59" t="str">
        <f t="shared" si="32"/>
        <v/>
      </c>
      <c r="EG402" s="59" t="str">
        <f t="shared" si="33"/>
        <v/>
      </c>
      <c r="EH402" s="2" t="s">
        <v>258</v>
      </c>
      <c r="EK402"/>
    </row>
    <row r="403" spans="1:141" hidden="1" x14ac:dyDescent="0.3">
      <c r="A403" s="3">
        <v>44379.340821759259</v>
      </c>
      <c r="B403" s="3">
        <v>44379.34097222222</v>
      </c>
      <c r="C403" s="2" t="s">
        <v>94</v>
      </c>
      <c r="D403" s="2" t="s">
        <v>8206</v>
      </c>
      <c r="E403" s="2">
        <v>3</v>
      </c>
      <c r="F403" s="2">
        <v>13</v>
      </c>
      <c r="G403" s="2" t="b">
        <v>0</v>
      </c>
      <c r="H403" s="3">
        <v>44471.34103009259</v>
      </c>
      <c r="I403" s="2" t="s">
        <v>8207</v>
      </c>
      <c r="J403" s="2" t="s">
        <v>3284</v>
      </c>
      <c r="K403" s="2" t="s">
        <v>914</v>
      </c>
      <c r="L403" s="2" t="s">
        <v>5030</v>
      </c>
      <c r="P403" s="2" t="s">
        <v>239</v>
      </c>
      <c r="Q403" s="2" t="s">
        <v>250</v>
      </c>
      <c r="DW403" s="2" t="s">
        <v>5030</v>
      </c>
      <c r="DY403" s="2" t="str">
        <f t="shared" si="29"/>
        <v>MOUELHI_Selim</v>
      </c>
      <c r="DZ403" s="2" t="str">
        <f>INDEX('Raw Data'!B:B,MATCH(Tunisia_ESPRIT!$DY403,'Raw Data'!$G:$G,0))</f>
        <v>ESPRIT Engineering</v>
      </c>
      <c r="EA403" s="2" t="str">
        <f>INDEX('Raw Data'!H:H,MATCH(Tunisia_ESPRIT!$DY403,'Raw Data'!$G:$G,0))</f>
        <v>Male</v>
      </c>
      <c r="EB403" s="2" t="str">
        <f>INDEX('Raw Data'!Q:Q,MATCH(Tunisia_ESPRIT!$DY403,'Raw Data'!$G:$G,0))</f>
        <v>ING</v>
      </c>
      <c r="EC403" s="57">
        <f>INDEX('Raw Data'!T:T,MATCH(Tunisia_ESPRIT!$DY403,'Raw Data'!$G:$G,0))/10^3</f>
        <v>30.5</v>
      </c>
      <c r="ED403" s="57">
        <f t="shared" si="30"/>
        <v>0</v>
      </c>
      <c r="EE403" s="58" t="str">
        <f t="shared" si="31"/>
        <v/>
      </c>
      <c r="EF403" s="59" t="str">
        <f t="shared" si="32"/>
        <v/>
      </c>
      <c r="EG403" s="59" t="str">
        <f t="shared" si="33"/>
        <v/>
      </c>
      <c r="EH403" s="2" t="s">
        <v>258</v>
      </c>
      <c r="EK403"/>
    </row>
    <row r="404" spans="1:141" hidden="1" x14ac:dyDescent="0.3">
      <c r="A404" s="3">
        <v>44362.051666666666</v>
      </c>
      <c r="B404" s="3">
        <v>44380.140127314815</v>
      </c>
      <c r="C404" s="2" t="s">
        <v>94</v>
      </c>
      <c r="D404" s="2" t="s">
        <v>1431</v>
      </c>
      <c r="E404" s="2">
        <v>3</v>
      </c>
      <c r="F404" s="2">
        <v>1562842</v>
      </c>
      <c r="G404" s="2" t="b">
        <v>0</v>
      </c>
      <c r="H404" s="3">
        <v>44472.140162037038</v>
      </c>
      <c r="I404" s="2" t="s">
        <v>8208</v>
      </c>
      <c r="J404" s="2" t="s">
        <v>8209</v>
      </c>
      <c r="K404" s="2" t="s">
        <v>444</v>
      </c>
      <c r="L404" s="2" t="s">
        <v>5688</v>
      </c>
      <c r="P404" s="2" t="s">
        <v>239</v>
      </c>
      <c r="Q404" s="2" t="s">
        <v>240</v>
      </c>
      <c r="DW404" s="2" t="s">
        <v>5688</v>
      </c>
      <c r="DY404" s="2" t="str">
        <f t="shared" si="29"/>
        <v>HANNACHI_Wadii</v>
      </c>
      <c r="DZ404" s="2" t="str">
        <f>INDEX('Raw Data'!B:B,MATCH(Tunisia_ESPRIT!$DY404,'Raw Data'!$G:$G,0))</f>
        <v>ESPRIT Engineering</v>
      </c>
      <c r="EA404" s="2" t="str">
        <f>INDEX('Raw Data'!H:H,MATCH(Tunisia_ESPRIT!$DY404,'Raw Data'!$G:$G,0))</f>
        <v>Female</v>
      </c>
      <c r="EB404" s="2" t="str">
        <f>INDEX('Raw Data'!Q:Q,MATCH(Tunisia_ESPRIT!$DY404,'Raw Data'!$G:$G,0))</f>
        <v>ING</v>
      </c>
      <c r="EC404" s="57">
        <f>INDEX('Raw Data'!T:T,MATCH(Tunisia_ESPRIT!$DY404,'Raw Data'!$G:$G,0))/10^3</f>
        <v>30.5</v>
      </c>
      <c r="ED404" s="57">
        <f t="shared" si="30"/>
        <v>0</v>
      </c>
      <c r="EE404" s="58" t="str">
        <f t="shared" si="31"/>
        <v/>
      </c>
      <c r="EF404" s="59" t="str">
        <f t="shared" si="32"/>
        <v/>
      </c>
      <c r="EG404" s="59" t="str">
        <f t="shared" si="33"/>
        <v/>
      </c>
      <c r="EH404" s="2" t="s">
        <v>258</v>
      </c>
      <c r="EK404"/>
    </row>
    <row r="405" spans="1:141" hidden="1" x14ac:dyDescent="0.3">
      <c r="A405" s="3">
        <v>44380.678495370368</v>
      </c>
      <c r="B405" s="3">
        <v>44380.678611111114</v>
      </c>
      <c r="C405" s="2" t="s">
        <v>94</v>
      </c>
      <c r="D405" s="2" t="s">
        <v>8210</v>
      </c>
      <c r="E405" s="2">
        <v>3</v>
      </c>
      <c r="F405" s="2">
        <v>9</v>
      </c>
      <c r="G405" s="2" t="b">
        <v>0</v>
      </c>
      <c r="H405" s="3">
        <v>44472.678680555553</v>
      </c>
      <c r="I405" s="2" t="s">
        <v>8211</v>
      </c>
      <c r="J405" s="2" t="s">
        <v>3566</v>
      </c>
      <c r="K405" s="2" t="s">
        <v>449</v>
      </c>
      <c r="L405" s="2" t="s">
        <v>4797</v>
      </c>
      <c r="P405" s="2" t="s">
        <v>239</v>
      </c>
      <c r="Q405" s="2" t="s">
        <v>250</v>
      </c>
      <c r="DW405" s="2" t="s">
        <v>4797</v>
      </c>
      <c r="DY405" s="2" t="str">
        <f t="shared" si="29"/>
        <v>GHARBI_Wiem</v>
      </c>
      <c r="DZ405" s="2" t="str">
        <f>INDEX('Raw Data'!B:B,MATCH(Tunisia_ESPRIT!$DY405,'Raw Data'!$G:$G,0))</f>
        <v>ESPRIT Engineering</v>
      </c>
      <c r="EA405" s="2" t="str">
        <f>INDEX('Raw Data'!H:H,MATCH(Tunisia_ESPRIT!$DY405,'Raw Data'!$G:$G,0))</f>
        <v>Female</v>
      </c>
      <c r="EB405" s="2" t="str">
        <f>INDEX('Raw Data'!Q:Q,MATCH(Tunisia_ESPRIT!$DY405,'Raw Data'!$G:$G,0))</f>
        <v>ING</v>
      </c>
      <c r="EC405" s="57">
        <f>INDEX('Raw Data'!T:T,MATCH(Tunisia_ESPRIT!$DY405,'Raw Data'!$G:$G,0))/10^3</f>
        <v>30.5</v>
      </c>
      <c r="ED405" s="57">
        <f t="shared" si="30"/>
        <v>0</v>
      </c>
      <c r="EE405" s="58" t="str">
        <f t="shared" si="31"/>
        <v/>
      </c>
      <c r="EF405" s="59" t="str">
        <f t="shared" si="32"/>
        <v/>
      </c>
      <c r="EG405" s="59" t="str">
        <f t="shared" si="33"/>
        <v/>
      </c>
      <c r="EH405" s="2" t="s">
        <v>258</v>
      </c>
      <c r="EK405"/>
    </row>
    <row r="406" spans="1:141" hidden="1" x14ac:dyDescent="0.3">
      <c r="A406" s="3">
        <v>44381.22078703704</v>
      </c>
      <c r="B406" s="3">
        <v>44381.240231481483</v>
      </c>
      <c r="C406" s="2" t="s">
        <v>94</v>
      </c>
      <c r="D406" s="2" t="s">
        <v>8212</v>
      </c>
      <c r="E406" s="2">
        <v>45</v>
      </c>
      <c r="F406" s="2">
        <v>1680</v>
      </c>
      <c r="G406" s="2" t="b">
        <v>0</v>
      </c>
      <c r="H406" s="3">
        <v>44473.240266203706</v>
      </c>
      <c r="I406" s="2" t="s">
        <v>8213</v>
      </c>
      <c r="J406" s="2" t="s">
        <v>8214</v>
      </c>
      <c r="K406" s="2" t="s">
        <v>3878</v>
      </c>
      <c r="L406" s="2" t="s">
        <v>5140</v>
      </c>
      <c r="P406" s="2" t="s">
        <v>239</v>
      </c>
      <c r="Q406" s="2" t="s">
        <v>250</v>
      </c>
      <c r="R406" s="2" t="s">
        <v>286</v>
      </c>
      <c r="T406" s="2" t="s">
        <v>8215</v>
      </c>
      <c r="U406" s="2" t="s">
        <v>8216</v>
      </c>
      <c r="V406" s="2" t="s">
        <v>430</v>
      </c>
      <c r="W406" s="2" t="s">
        <v>265</v>
      </c>
      <c r="X406" s="2" t="s">
        <v>323</v>
      </c>
      <c r="Y406" s="2" t="s">
        <v>275</v>
      </c>
      <c r="Z406" s="2" t="s">
        <v>245</v>
      </c>
      <c r="AB406" s="2" t="s">
        <v>267</v>
      </c>
      <c r="AC406" s="2" t="s">
        <v>258</v>
      </c>
      <c r="AD406" s="2" t="s">
        <v>372</v>
      </c>
      <c r="AE406" s="2">
        <v>2020</v>
      </c>
      <c r="AF406" s="2" t="s">
        <v>325</v>
      </c>
      <c r="AH406" s="2">
        <v>1</v>
      </c>
      <c r="AV406" s="2">
        <v>1</v>
      </c>
      <c r="AX406" s="2">
        <v>3</v>
      </c>
      <c r="BB406" s="2">
        <v>2</v>
      </c>
      <c r="DW406" s="2" t="s">
        <v>5140</v>
      </c>
      <c r="DY406" s="2" t="str">
        <f t="shared" si="29"/>
        <v>Lemjid_Liwa</v>
      </c>
      <c r="DZ406" s="2" t="str">
        <f>INDEX('Raw Data'!B:B,MATCH(Tunisia_ESPRIT!$DY406,'Raw Data'!$G:$G,0))</f>
        <v>ESPRIT Engineering</v>
      </c>
      <c r="EA406" s="2" t="str">
        <f>INDEX('Raw Data'!H:H,MATCH(Tunisia_ESPRIT!$DY406,'Raw Data'!$G:$G,0))</f>
        <v>Male</v>
      </c>
      <c r="EB406" s="2" t="str">
        <f>INDEX('Raw Data'!Q:Q,MATCH(Tunisia_ESPRIT!$DY406,'Raw Data'!$G:$G,0))</f>
        <v>ING</v>
      </c>
      <c r="EC406" s="57">
        <f>INDEX('Raw Data'!T:T,MATCH(Tunisia_ESPRIT!$DY406,'Raw Data'!$G:$G,0))/10^3</f>
        <v>30.5</v>
      </c>
      <c r="ED406" s="57">
        <f t="shared" si="30"/>
        <v>0</v>
      </c>
      <c r="EE406" s="58" t="str">
        <f t="shared" si="31"/>
        <v/>
      </c>
      <c r="EF406" s="59" t="str">
        <f t="shared" si="32"/>
        <v/>
      </c>
      <c r="EG406" s="59" t="str">
        <f t="shared" si="33"/>
        <v/>
      </c>
      <c r="EH406" s="2" t="s">
        <v>258</v>
      </c>
      <c r="EK406"/>
    </row>
    <row r="407" spans="1:141" hidden="1" x14ac:dyDescent="0.3">
      <c r="A407" s="3">
        <v>44382.169594907406</v>
      </c>
      <c r="B407" s="3">
        <v>44382.169814814813</v>
      </c>
      <c r="C407" s="2" t="s">
        <v>94</v>
      </c>
      <c r="D407" s="2" t="s">
        <v>8217</v>
      </c>
      <c r="E407" s="2">
        <v>6</v>
      </c>
      <c r="F407" s="2">
        <v>18</v>
      </c>
      <c r="G407" s="2" t="b">
        <v>0</v>
      </c>
      <c r="H407" s="3">
        <v>44474.16983796296</v>
      </c>
      <c r="I407" s="2" t="s">
        <v>8218</v>
      </c>
      <c r="J407" s="2" t="s">
        <v>3659</v>
      </c>
      <c r="K407" s="2" t="s">
        <v>893</v>
      </c>
      <c r="L407" s="2" t="s">
        <v>4877</v>
      </c>
      <c r="P407" s="2" t="s">
        <v>239</v>
      </c>
      <c r="Q407" s="2" t="s">
        <v>250</v>
      </c>
      <c r="R407" s="2" t="s">
        <v>286</v>
      </c>
      <c r="DW407" s="2" t="s">
        <v>4877</v>
      </c>
      <c r="DY407" s="2" t="str">
        <f t="shared" si="29"/>
        <v>BEN OTHMAN_Anouar</v>
      </c>
      <c r="DZ407" s="2" t="str">
        <f>INDEX('Raw Data'!B:B,MATCH(Tunisia_ESPRIT!$DY407,'Raw Data'!$G:$G,0))</f>
        <v>ESPRIT Engineering</v>
      </c>
      <c r="EA407" s="2" t="str">
        <f>INDEX('Raw Data'!H:H,MATCH(Tunisia_ESPRIT!$DY407,'Raw Data'!$G:$G,0))</f>
        <v>Male</v>
      </c>
      <c r="EB407" s="2" t="str">
        <f>INDEX('Raw Data'!Q:Q,MATCH(Tunisia_ESPRIT!$DY407,'Raw Data'!$G:$G,0))</f>
        <v>ING</v>
      </c>
      <c r="EC407" s="57">
        <f>INDEX('Raw Data'!T:T,MATCH(Tunisia_ESPRIT!$DY407,'Raw Data'!$G:$G,0))/10^3</f>
        <v>30.5</v>
      </c>
      <c r="ED407" s="57">
        <f t="shared" si="30"/>
        <v>0</v>
      </c>
      <c r="EE407" s="58" t="str">
        <f t="shared" si="31"/>
        <v/>
      </c>
      <c r="EF407" s="59" t="str">
        <f t="shared" si="32"/>
        <v/>
      </c>
      <c r="EG407" s="59" t="str">
        <f t="shared" si="33"/>
        <v/>
      </c>
      <c r="EH407" s="2" t="s">
        <v>258</v>
      </c>
      <c r="EK407"/>
    </row>
    <row r="408" spans="1:141" hidden="1" x14ac:dyDescent="0.3">
      <c r="A408" s="3">
        <v>44382.169456018521</v>
      </c>
      <c r="B408" s="3">
        <v>44382.173182870371</v>
      </c>
      <c r="C408" s="2" t="s">
        <v>94</v>
      </c>
      <c r="D408" s="2" t="s">
        <v>8219</v>
      </c>
      <c r="E408" s="2">
        <v>6</v>
      </c>
      <c r="F408" s="2">
        <v>322</v>
      </c>
      <c r="G408" s="2" t="b">
        <v>0</v>
      </c>
      <c r="H408" s="3">
        <v>44474.173194444447</v>
      </c>
      <c r="I408" s="2" t="s">
        <v>8220</v>
      </c>
      <c r="J408" s="2" t="s">
        <v>3471</v>
      </c>
      <c r="K408" s="2" t="s">
        <v>836</v>
      </c>
      <c r="L408" s="2" t="s">
        <v>6069</v>
      </c>
      <c r="P408" s="2" t="s">
        <v>239</v>
      </c>
      <c r="Q408" s="2" t="s">
        <v>240</v>
      </c>
      <c r="R408" s="2" t="s">
        <v>286</v>
      </c>
      <c r="DW408" s="2" t="s">
        <v>6069</v>
      </c>
      <c r="DY408" s="2" t="str">
        <f t="shared" si="29"/>
        <v>KHEMIRI_Hassen</v>
      </c>
      <c r="DZ408" s="2" t="str">
        <f>INDEX('Raw Data'!B:B,MATCH(Tunisia_ESPRIT!$DY408,'Raw Data'!$G:$G,0))</f>
        <v>ESPRIT Engineering</v>
      </c>
      <c r="EA408" s="2" t="str">
        <f>INDEX('Raw Data'!H:H,MATCH(Tunisia_ESPRIT!$DY408,'Raw Data'!$G:$G,0))</f>
        <v>Male</v>
      </c>
      <c r="EB408" s="2" t="str">
        <f>INDEX('Raw Data'!Q:Q,MATCH(Tunisia_ESPRIT!$DY408,'Raw Data'!$G:$G,0))</f>
        <v>ING</v>
      </c>
      <c r="EC408" s="57">
        <f>INDEX('Raw Data'!T:T,MATCH(Tunisia_ESPRIT!$DY408,'Raw Data'!$G:$G,0))/10^3</f>
        <v>30.5</v>
      </c>
      <c r="ED408" s="57">
        <f t="shared" si="30"/>
        <v>0</v>
      </c>
      <c r="EE408" s="58" t="str">
        <f t="shared" si="31"/>
        <v/>
      </c>
      <c r="EF408" s="59" t="str">
        <f t="shared" si="32"/>
        <v/>
      </c>
      <c r="EG408" s="59" t="str">
        <f t="shared" si="33"/>
        <v/>
      </c>
      <c r="EH408" s="2" t="s">
        <v>258</v>
      </c>
      <c r="EK408"/>
    </row>
    <row r="409" spans="1:141" hidden="1" x14ac:dyDescent="0.3">
      <c r="A409" s="3">
        <v>44382.175856481481</v>
      </c>
      <c r="B409" s="3">
        <v>44382.176053240742</v>
      </c>
      <c r="C409" s="2" t="s">
        <v>94</v>
      </c>
      <c r="D409" s="2" t="s">
        <v>8221</v>
      </c>
      <c r="E409" s="2">
        <v>3</v>
      </c>
      <c r="F409" s="2">
        <v>16</v>
      </c>
      <c r="G409" s="2" t="b">
        <v>0</v>
      </c>
      <c r="H409" s="3">
        <v>44474.176053240742</v>
      </c>
      <c r="I409" s="2" t="s">
        <v>8222</v>
      </c>
      <c r="J409" s="2" t="s">
        <v>4310</v>
      </c>
      <c r="K409" s="2" t="s">
        <v>416</v>
      </c>
      <c r="L409" s="2" t="s">
        <v>6057</v>
      </c>
      <c r="P409" s="2" t="s">
        <v>239</v>
      </c>
      <c r="Q409" s="2" t="s">
        <v>250</v>
      </c>
      <c r="DW409" s="2" t="s">
        <v>6057</v>
      </c>
      <c r="DY409" s="2" t="str">
        <f t="shared" si="29"/>
        <v>SELMI_Abdelaziz</v>
      </c>
      <c r="DZ409" s="2" t="str">
        <f>INDEX('Raw Data'!B:B,MATCH(Tunisia_ESPRIT!$DY409,'Raw Data'!$G:$G,0))</f>
        <v>ESPRIT Engineering</v>
      </c>
      <c r="EA409" s="2" t="str">
        <f>INDEX('Raw Data'!H:H,MATCH(Tunisia_ESPRIT!$DY409,'Raw Data'!$G:$G,0))</f>
        <v>Male</v>
      </c>
      <c r="EB409" s="2" t="str">
        <f>INDEX('Raw Data'!Q:Q,MATCH(Tunisia_ESPRIT!$DY409,'Raw Data'!$G:$G,0))</f>
        <v>ING</v>
      </c>
      <c r="EC409" s="57">
        <f>INDEX('Raw Data'!T:T,MATCH(Tunisia_ESPRIT!$DY409,'Raw Data'!$G:$G,0))/10^3</f>
        <v>30.5</v>
      </c>
      <c r="ED409" s="57">
        <f t="shared" si="30"/>
        <v>0</v>
      </c>
      <c r="EE409" s="58" t="str">
        <f t="shared" si="31"/>
        <v/>
      </c>
      <c r="EF409" s="59" t="str">
        <f t="shared" si="32"/>
        <v/>
      </c>
      <c r="EG409" s="59" t="str">
        <f t="shared" si="33"/>
        <v/>
      </c>
      <c r="EH409" s="2" t="s">
        <v>258</v>
      </c>
      <c r="EK409"/>
    </row>
    <row r="410" spans="1:141" hidden="1" x14ac:dyDescent="0.3">
      <c r="A410" s="3">
        <v>44351.57439814815</v>
      </c>
      <c r="B410" s="3">
        <v>44382.176759259259</v>
      </c>
      <c r="C410" s="2" t="s">
        <v>94</v>
      </c>
      <c r="D410" s="2" t="s">
        <v>8223</v>
      </c>
      <c r="E410" s="2">
        <v>42</v>
      </c>
      <c r="F410" s="2">
        <v>2644044</v>
      </c>
      <c r="G410" s="2" t="b">
        <v>0</v>
      </c>
      <c r="H410" s="3">
        <v>44474.176782407405</v>
      </c>
      <c r="I410" s="2" t="s">
        <v>8224</v>
      </c>
      <c r="J410" s="2" t="s">
        <v>3838</v>
      </c>
      <c r="K410" s="2" t="s">
        <v>657</v>
      </c>
      <c r="L410" s="2" t="s">
        <v>5095</v>
      </c>
      <c r="P410" s="2" t="s">
        <v>239</v>
      </c>
      <c r="Q410" s="2" t="s">
        <v>250</v>
      </c>
      <c r="R410" s="2" t="s">
        <v>251</v>
      </c>
      <c r="DW410" s="2" t="s">
        <v>5095</v>
      </c>
      <c r="DY410" s="2" t="str">
        <f t="shared" si="29"/>
        <v>JEBALI_Houssem Eddine</v>
      </c>
      <c r="DZ410" s="2" t="str">
        <f>INDEX('Raw Data'!B:B,MATCH(Tunisia_ESPRIT!$DY410,'Raw Data'!$G:$G,0))</f>
        <v>ESPRIT Engineering</v>
      </c>
      <c r="EA410" s="2" t="str">
        <f>INDEX('Raw Data'!H:H,MATCH(Tunisia_ESPRIT!$DY410,'Raw Data'!$G:$G,0))</f>
        <v>Male</v>
      </c>
      <c r="EB410" s="2" t="str">
        <f>INDEX('Raw Data'!Q:Q,MATCH(Tunisia_ESPRIT!$DY410,'Raw Data'!$G:$G,0))</f>
        <v>ING</v>
      </c>
      <c r="EC410" s="57">
        <f>INDEX('Raw Data'!T:T,MATCH(Tunisia_ESPRIT!$DY410,'Raw Data'!$G:$G,0))/10^3</f>
        <v>30.5</v>
      </c>
      <c r="ED410" s="57">
        <f t="shared" si="30"/>
        <v>0</v>
      </c>
      <c r="EE410" s="58" t="str">
        <f t="shared" si="31"/>
        <v/>
      </c>
      <c r="EF410" s="59" t="str">
        <f t="shared" si="32"/>
        <v/>
      </c>
      <c r="EG410" s="59" t="str">
        <f t="shared" si="33"/>
        <v/>
      </c>
      <c r="EH410" s="2" t="s">
        <v>258</v>
      </c>
      <c r="EK410"/>
    </row>
    <row r="411" spans="1:141" hidden="1" x14ac:dyDescent="0.3">
      <c r="A411" s="3">
        <v>44382.188437500001</v>
      </c>
      <c r="B411" s="3">
        <v>44382.190196759257</v>
      </c>
      <c r="C411" s="2" t="s">
        <v>94</v>
      </c>
      <c r="D411" s="2" t="s">
        <v>8225</v>
      </c>
      <c r="E411" s="2">
        <v>33</v>
      </c>
      <c r="F411" s="2">
        <v>151</v>
      </c>
      <c r="G411" s="2" t="b">
        <v>0</v>
      </c>
      <c r="H411" s="3">
        <v>44474.19027777778</v>
      </c>
      <c r="I411" s="2" t="s">
        <v>8226</v>
      </c>
      <c r="J411" s="2" t="s">
        <v>3424</v>
      </c>
      <c r="K411" s="2" t="s">
        <v>877</v>
      </c>
      <c r="L411" s="2" t="s">
        <v>5244</v>
      </c>
      <c r="P411" s="2" t="s">
        <v>239</v>
      </c>
      <c r="Q411" s="2" t="s">
        <v>240</v>
      </c>
      <c r="R411" s="2" t="s">
        <v>286</v>
      </c>
      <c r="T411" s="2" t="s">
        <v>8227</v>
      </c>
      <c r="U411" s="2" t="s">
        <v>8228</v>
      </c>
      <c r="V411" s="2" t="s">
        <v>336</v>
      </c>
      <c r="W411" s="2" t="s">
        <v>243</v>
      </c>
      <c r="X411" s="2" t="s">
        <v>435</v>
      </c>
      <c r="Y411" s="2" t="s">
        <v>521</v>
      </c>
      <c r="Z411" s="2" t="s">
        <v>245</v>
      </c>
      <c r="AA411" s="2">
        <v>100</v>
      </c>
      <c r="AB411" s="2" t="s">
        <v>8229</v>
      </c>
      <c r="AC411" s="2" t="s">
        <v>8229</v>
      </c>
      <c r="AD411" s="2" t="s">
        <v>345</v>
      </c>
      <c r="AE411" s="2">
        <v>2021</v>
      </c>
      <c r="DW411" s="2" t="s">
        <v>5244</v>
      </c>
      <c r="DY411" s="2" t="str">
        <f t="shared" si="29"/>
        <v>MHAMDI_Mohamed Amine</v>
      </c>
      <c r="DZ411" s="2" t="str">
        <f>INDEX('Raw Data'!B:B,MATCH(Tunisia_ESPRIT!$DY411,'Raw Data'!$G:$G,0))</f>
        <v>ESPRIT Engineering</v>
      </c>
      <c r="EA411" s="2" t="str">
        <f>INDEX('Raw Data'!H:H,MATCH(Tunisia_ESPRIT!$DY411,'Raw Data'!$G:$G,0))</f>
        <v>Male</v>
      </c>
      <c r="EB411" s="2" t="str">
        <f>INDEX('Raw Data'!Q:Q,MATCH(Tunisia_ESPRIT!$DY411,'Raw Data'!$G:$G,0))</f>
        <v>ING</v>
      </c>
      <c r="EC411" s="57">
        <f>INDEX('Raw Data'!T:T,MATCH(Tunisia_ESPRIT!$DY411,'Raw Data'!$G:$G,0))/10^3</f>
        <v>30.5</v>
      </c>
      <c r="ED411" s="57">
        <f t="shared" si="30"/>
        <v>3.278688524590164</v>
      </c>
      <c r="EE411" s="58">
        <f t="shared" si="31"/>
        <v>1.5249999999999999</v>
      </c>
      <c r="EF411" s="59" t="str">
        <f t="shared" si="32"/>
        <v/>
      </c>
      <c r="EG411" s="59" t="str">
        <f t="shared" si="33"/>
        <v/>
      </c>
      <c r="EH411" s="2" t="s">
        <v>258</v>
      </c>
      <c r="EK411"/>
    </row>
    <row r="412" spans="1:141" hidden="1" x14ac:dyDescent="0.3">
      <c r="A412" s="3">
        <v>44379.21234953704</v>
      </c>
      <c r="B412" s="3">
        <v>44382.209745370368</v>
      </c>
      <c r="C412" s="2" t="s">
        <v>94</v>
      </c>
      <c r="D412" s="2" t="s">
        <v>8230</v>
      </c>
      <c r="E412" s="2">
        <v>33</v>
      </c>
      <c r="F412" s="2">
        <v>258974</v>
      </c>
      <c r="G412" s="2" t="b">
        <v>0</v>
      </c>
      <c r="H412" s="3">
        <v>44474.209780092591</v>
      </c>
      <c r="I412" s="2" t="s">
        <v>8231</v>
      </c>
      <c r="J412" s="2" t="s">
        <v>3714</v>
      </c>
      <c r="K412" s="2" t="s">
        <v>855</v>
      </c>
      <c r="L412" s="2" t="s">
        <v>5289</v>
      </c>
      <c r="P412" s="2" t="s">
        <v>239</v>
      </c>
      <c r="Q412" s="2" t="s">
        <v>250</v>
      </c>
      <c r="R412" s="2" t="s">
        <v>395</v>
      </c>
      <c r="DW412" s="2" t="s">
        <v>5289</v>
      </c>
      <c r="DY412" s="2" t="str">
        <f t="shared" si="29"/>
        <v>MNASRI_Haythem</v>
      </c>
      <c r="DZ412" s="2" t="str">
        <f>INDEX('Raw Data'!B:B,MATCH(Tunisia_ESPRIT!$DY412,'Raw Data'!$G:$G,0))</f>
        <v>ESPRIT Engineering</v>
      </c>
      <c r="EA412" s="2" t="str">
        <f>INDEX('Raw Data'!H:H,MATCH(Tunisia_ESPRIT!$DY412,'Raw Data'!$G:$G,0))</f>
        <v>Male</v>
      </c>
      <c r="EB412" s="2" t="str">
        <f>INDEX('Raw Data'!Q:Q,MATCH(Tunisia_ESPRIT!$DY412,'Raw Data'!$G:$G,0))</f>
        <v>ING</v>
      </c>
      <c r="EC412" s="57">
        <f>INDEX('Raw Data'!T:T,MATCH(Tunisia_ESPRIT!$DY412,'Raw Data'!$G:$G,0))/10^3</f>
        <v>30.5</v>
      </c>
      <c r="ED412" s="57">
        <f t="shared" si="30"/>
        <v>0</v>
      </c>
      <c r="EE412" s="58" t="str">
        <f t="shared" si="31"/>
        <v/>
      </c>
      <c r="EF412" s="59" t="str">
        <f t="shared" si="32"/>
        <v/>
      </c>
      <c r="EG412" s="59" t="str">
        <f t="shared" si="33"/>
        <v/>
      </c>
      <c r="EH412" s="2" t="s">
        <v>258</v>
      </c>
      <c r="EK412"/>
    </row>
    <row r="413" spans="1:141" hidden="1" x14ac:dyDescent="0.3">
      <c r="A413" s="3">
        <v>44361.236296296294</v>
      </c>
      <c r="B413" s="3">
        <v>44382.224178240744</v>
      </c>
      <c r="C413" s="2" t="s">
        <v>94</v>
      </c>
      <c r="D413" s="2" t="s">
        <v>8232</v>
      </c>
      <c r="E413" s="2">
        <v>3</v>
      </c>
      <c r="F413" s="2">
        <v>1813352</v>
      </c>
      <c r="G413" s="2" t="b">
        <v>0</v>
      </c>
      <c r="H413" s="3">
        <v>44474.224212962959</v>
      </c>
      <c r="I413" s="2" t="s">
        <v>8233</v>
      </c>
      <c r="J413" s="2" t="s">
        <v>3302</v>
      </c>
      <c r="K413" s="2" t="s">
        <v>302</v>
      </c>
      <c r="L413" s="2" t="s">
        <v>5227</v>
      </c>
      <c r="P413" s="2" t="s">
        <v>239</v>
      </c>
      <c r="Q413" s="2" t="s">
        <v>250</v>
      </c>
      <c r="DW413" s="2" t="s">
        <v>5227</v>
      </c>
      <c r="DY413" s="2" t="str">
        <f t="shared" si="29"/>
        <v>CHERIF_Firas</v>
      </c>
      <c r="DZ413" s="2" t="str">
        <f>INDEX('Raw Data'!B:B,MATCH(Tunisia_ESPRIT!$DY413,'Raw Data'!$G:$G,0))</f>
        <v>ESPRIT Engineering</v>
      </c>
      <c r="EA413" s="2" t="str">
        <f>INDEX('Raw Data'!H:H,MATCH(Tunisia_ESPRIT!$DY413,'Raw Data'!$G:$G,0))</f>
        <v>Male</v>
      </c>
      <c r="EB413" s="2" t="str">
        <f>INDEX('Raw Data'!Q:Q,MATCH(Tunisia_ESPRIT!$DY413,'Raw Data'!$G:$G,0))</f>
        <v>ING</v>
      </c>
      <c r="EC413" s="57">
        <f>INDEX('Raw Data'!T:T,MATCH(Tunisia_ESPRIT!$DY413,'Raw Data'!$G:$G,0))/10^3</f>
        <v>30.5</v>
      </c>
      <c r="ED413" s="57">
        <f t="shared" si="30"/>
        <v>0</v>
      </c>
      <c r="EE413" s="58" t="str">
        <f t="shared" si="31"/>
        <v/>
      </c>
      <c r="EF413" s="59" t="str">
        <f t="shared" si="32"/>
        <v/>
      </c>
      <c r="EG413" s="59" t="str">
        <f t="shared" si="33"/>
        <v/>
      </c>
      <c r="EH413" s="2" t="s">
        <v>258</v>
      </c>
      <c r="EK413"/>
    </row>
    <row r="414" spans="1:141" hidden="1" x14ac:dyDescent="0.3">
      <c r="A414" s="3">
        <v>44382.245243055557</v>
      </c>
      <c r="B414" s="3">
        <v>44382.246469907404</v>
      </c>
      <c r="C414" s="2" t="s">
        <v>94</v>
      </c>
      <c r="D414" s="2" t="s">
        <v>8234</v>
      </c>
      <c r="E414" s="2">
        <v>42</v>
      </c>
      <c r="F414" s="2">
        <v>106</v>
      </c>
      <c r="G414" s="2" t="b">
        <v>0</v>
      </c>
      <c r="H414" s="3">
        <v>44474.246516203704</v>
      </c>
      <c r="I414" s="2" t="s">
        <v>8235</v>
      </c>
      <c r="J414" s="2" t="s">
        <v>3208</v>
      </c>
      <c r="K414" s="2" t="s">
        <v>334</v>
      </c>
      <c r="L414" s="2" t="s">
        <v>5636</v>
      </c>
      <c r="P414" s="2" t="s">
        <v>239</v>
      </c>
      <c r="Q414" s="2" t="s">
        <v>240</v>
      </c>
      <c r="R414" s="2" t="s">
        <v>251</v>
      </c>
      <c r="DW414" s="2" t="s">
        <v>5636</v>
      </c>
      <c r="DY414" s="2" t="str">
        <f t="shared" si="29"/>
        <v>AMRI_Ahmed</v>
      </c>
      <c r="DZ414" s="2" t="str">
        <f>INDEX('Raw Data'!B:B,MATCH(Tunisia_ESPRIT!$DY414,'Raw Data'!$G:$G,0))</f>
        <v>ESPRIT Engineering</v>
      </c>
      <c r="EA414" s="2" t="str">
        <f>INDEX('Raw Data'!H:H,MATCH(Tunisia_ESPRIT!$DY414,'Raw Data'!$G:$G,0))</f>
        <v>Male</v>
      </c>
      <c r="EB414" s="2" t="str">
        <f>INDEX('Raw Data'!Q:Q,MATCH(Tunisia_ESPRIT!$DY414,'Raw Data'!$G:$G,0))</f>
        <v>ING</v>
      </c>
      <c r="EC414" s="57">
        <f>INDEX('Raw Data'!T:T,MATCH(Tunisia_ESPRIT!$DY414,'Raw Data'!$G:$G,0))/10^3</f>
        <v>30.5</v>
      </c>
      <c r="ED414" s="57">
        <f t="shared" si="30"/>
        <v>0</v>
      </c>
      <c r="EE414" s="58" t="str">
        <f t="shared" si="31"/>
        <v/>
      </c>
      <c r="EF414" s="59" t="str">
        <f t="shared" si="32"/>
        <v/>
      </c>
      <c r="EG414" s="59" t="str">
        <f t="shared" si="33"/>
        <v/>
      </c>
      <c r="EH414" s="2" t="s">
        <v>258</v>
      </c>
      <c r="EK414"/>
    </row>
    <row r="415" spans="1:141" hidden="1" x14ac:dyDescent="0.3">
      <c r="A415" s="3">
        <v>44382.333287037036</v>
      </c>
      <c r="B415" s="3">
        <v>44382.333437499998</v>
      </c>
      <c r="C415" s="2" t="s">
        <v>94</v>
      </c>
      <c r="D415" s="2" t="s">
        <v>8236</v>
      </c>
      <c r="E415" s="2">
        <v>6</v>
      </c>
      <c r="F415" s="2">
        <v>13</v>
      </c>
      <c r="G415" s="2" t="b">
        <v>0</v>
      </c>
      <c r="H415" s="3">
        <v>44474.333472222221</v>
      </c>
      <c r="I415" s="2" t="s">
        <v>8237</v>
      </c>
      <c r="J415" s="2" t="s">
        <v>3424</v>
      </c>
      <c r="K415" s="2" t="s">
        <v>3957</v>
      </c>
      <c r="L415" s="2" t="s">
        <v>5241</v>
      </c>
      <c r="P415" s="2" t="s">
        <v>239</v>
      </c>
      <c r="Q415" s="2" t="s">
        <v>240</v>
      </c>
      <c r="R415" s="2" t="s">
        <v>286</v>
      </c>
      <c r="DW415" s="2" t="s">
        <v>5241</v>
      </c>
      <c r="DY415" s="2" t="str">
        <f t="shared" si="29"/>
        <v>KHADRAOUI_Mohamed Amine</v>
      </c>
      <c r="DZ415" s="2" t="str">
        <f>INDEX('Raw Data'!B:B,MATCH(Tunisia_ESPRIT!$DY415,'Raw Data'!$G:$G,0))</f>
        <v>ESPRIT Engineering</v>
      </c>
      <c r="EA415" s="2" t="str">
        <f>INDEX('Raw Data'!H:H,MATCH(Tunisia_ESPRIT!$DY415,'Raw Data'!$G:$G,0))</f>
        <v>Female</v>
      </c>
      <c r="EB415" s="2" t="str">
        <f>INDEX('Raw Data'!Q:Q,MATCH(Tunisia_ESPRIT!$DY415,'Raw Data'!$G:$G,0))</f>
        <v>ING</v>
      </c>
      <c r="EC415" s="57">
        <f>INDEX('Raw Data'!T:T,MATCH(Tunisia_ESPRIT!$DY415,'Raw Data'!$G:$G,0))/10^3</f>
        <v>30.5</v>
      </c>
      <c r="ED415" s="57">
        <f t="shared" si="30"/>
        <v>0</v>
      </c>
      <c r="EE415" s="58" t="str">
        <f t="shared" si="31"/>
        <v/>
      </c>
      <c r="EF415" s="59" t="str">
        <f t="shared" si="32"/>
        <v/>
      </c>
      <c r="EG415" s="59" t="str">
        <f t="shared" si="33"/>
        <v/>
      </c>
      <c r="EH415" s="2" t="s">
        <v>258</v>
      </c>
      <c r="EK415"/>
    </row>
    <row r="416" spans="1:141" hidden="1" x14ac:dyDescent="0.3">
      <c r="A416" s="3">
        <v>44382.448171296295</v>
      </c>
      <c r="B416" s="3">
        <v>44382.448275462964</v>
      </c>
      <c r="C416" s="2" t="s">
        <v>94</v>
      </c>
      <c r="D416" s="2" t="s">
        <v>8238</v>
      </c>
      <c r="E416" s="2">
        <v>3</v>
      </c>
      <c r="F416" s="2">
        <v>9</v>
      </c>
      <c r="G416" s="2" t="b">
        <v>0</v>
      </c>
      <c r="H416" s="3">
        <v>44474.448310185187</v>
      </c>
      <c r="I416" s="2" t="s">
        <v>8239</v>
      </c>
      <c r="J416" s="2" t="s">
        <v>3551</v>
      </c>
      <c r="K416" s="2" t="s">
        <v>531</v>
      </c>
      <c r="L416" s="2" t="s">
        <v>5411</v>
      </c>
      <c r="P416" s="2" t="s">
        <v>239</v>
      </c>
      <c r="Q416" s="2" t="s">
        <v>240</v>
      </c>
      <c r="DW416" s="2" t="s">
        <v>5411</v>
      </c>
      <c r="DY416" s="2" t="str">
        <f t="shared" si="29"/>
        <v>BEN SLIMENE_Mehdi</v>
      </c>
      <c r="DZ416" s="2" t="str">
        <f>INDEX('Raw Data'!B:B,MATCH(Tunisia_ESPRIT!$DY416,'Raw Data'!$G:$G,0))</f>
        <v>ESPRIT Engineering</v>
      </c>
      <c r="EA416" s="2" t="str">
        <f>INDEX('Raw Data'!H:H,MATCH(Tunisia_ESPRIT!$DY416,'Raw Data'!$G:$G,0))</f>
        <v>Male</v>
      </c>
      <c r="EB416" s="2" t="str">
        <f>INDEX('Raw Data'!Q:Q,MATCH(Tunisia_ESPRIT!$DY416,'Raw Data'!$G:$G,0))</f>
        <v>ING</v>
      </c>
      <c r="EC416" s="57">
        <f>INDEX('Raw Data'!T:T,MATCH(Tunisia_ESPRIT!$DY416,'Raw Data'!$G:$G,0))/10^3</f>
        <v>30.5</v>
      </c>
      <c r="ED416" s="57">
        <f t="shared" si="30"/>
        <v>0</v>
      </c>
      <c r="EE416" s="58" t="str">
        <f t="shared" si="31"/>
        <v/>
      </c>
      <c r="EF416" s="59" t="str">
        <f t="shared" si="32"/>
        <v/>
      </c>
      <c r="EG416" s="59" t="str">
        <f t="shared" si="33"/>
        <v/>
      </c>
      <c r="EH416" s="2" t="s">
        <v>258</v>
      </c>
      <c r="EK416"/>
    </row>
    <row r="417" spans="1:141" hidden="1" x14ac:dyDescent="0.3">
      <c r="A417" s="3">
        <v>44382.526689814818</v>
      </c>
      <c r="B417" s="3">
        <v>44382.526759259257</v>
      </c>
      <c r="C417" s="2" t="s">
        <v>94</v>
      </c>
      <c r="D417" s="2" t="s">
        <v>8240</v>
      </c>
      <c r="E417" s="2">
        <v>3</v>
      </c>
      <c r="F417" s="2">
        <v>5</v>
      </c>
      <c r="G417" s="2" t="b">
        <v>0</v>
      </c>
      <c r="H417" s="3">
        <v>44474.526817129627</v>
      </c>
      <c r="I417" s="2" t="s">
        <v>8241</v>
      </c>
      <c r="J417" s="2" t="s">
        <v>3444</v>
      </c>
      <c r="K417" s="2" t="s">
        <v>4264</v>
      </c>
      <c r="L417" s="2" t="s">
        <v>5658</v>
      </c>
      <c r="P417" s="2" t="s">
        <v>239</v>
      </c>
      <c r="Q417" s="2" t="s">
        <v>250</v>
      </c>
      <c r="DW417" s="2" t="s">
        <v>5658</v>
      </c>
      <c r="DY417" s="2" t="str">
        <f t="shared" si="29"/>
        <v>MATAR_Abir</v>
      </c>
      <c r="DZ417" s="2" t="str">
        <f>INDEX('Raw Data'!B:B,MATCH(Tunisia_ESPRIT!$DY417,'Raw Data'!$G:$G,0))</f>
        <v>ESPRIT Engineering</v>
      </c>
      <c r="EA417" s="2" t="str">
        <f>INDEX('Raw Data'!H:H,MATCH(Tunisia_ESPRIT!$DY417,'Raw Data'!$G:$G,0))</f>
        <v>Female</v>
      </c>
      <c r="EB417" s="2" t="str">
        <f>INDEX('Raw Data'!Q:Q,MATCH(Tunisia_ESPRIT!$DY417,'Raw Data'!$G:$G,0))</f>
        <v>ING</v>
      </c>
      <c r="EC417" s="57">
        <f>INDEX('Raw Data'!T:T,MATCH(Tunisia_ESPRIT!$DY417,'Raw Data'!$G:$G,0))/10^3</f>
        <v>30.5</v>
      </c>
      <c r="ED417" s="57">
        <f t="shared" si="30"/>
        <v>0</v>
      </c>
      <c r="EE417" s="58" t="str">
        <f t="shared" si="31"/>
        <v/>
      </c>
      <c r="EF417" s="59" t="str">
        <f t="shared" si="32"/>
        <v/>
      </c>
      <c r="EG417" s="59" t="str">
        <f t="shared" si="33"/>
        <v/>
      </c>
      <c r="EH417" s="2" t="s">
        <v>258</v>
      </c>
      <c r="EK417"/>
    </row>
    <row r="418" spans="1:141" hidden="1" x14ac:dyDescent="0.3">
      <c r="A418" s="3">
        <v>44351.517245370371</v>
      </c>
      <c r="B418" s="3">
        <v>44382.560416666667</v>
      </c>
      <c r="C418" s="2" t="s">
        <v>94</v>
      </c>
      <c r="D418" s="2" t="s">
        <v>8242</v>
      </c>
      <c r="E418" s="2">
        <v>45</v>
      </c>
      <c r="F418" s="2">
        <v>2682130</v>
      </c>
      <c r="G418" s="2" t="b">
        <v>0</v>
      </c>
      <c r="H418" s="3">
        <v>44474.560439814813</v>
      </c>
      <c r="I418" s="2" t="s">
        <v>8243</v>
      </c>
      <c r="J418" s="2" t="s">
        <v>3504</v>
      </c>
      <c r="K418" s="2" t="s">
        <v>920</v>
      </c>
      <c r="L418" s="2" t="s">
        <v>5023</v>
      </c>
      <c r="P418" s="2" t="s">
        <v>239</v>
      </c>
      <c r="Q418" s="2" t="s">
        <v>240</v>
      </c>
      <c r="R418" s="2" t="s">
        <v>286</v>
      </c>
      <c r="T418" s="2" t="s">
        <v>8244</v>
      </c>
      <c r="U418" s="2" t="s">
        <v>8245</v>
      </c>
      <c r="V418" s="2" t="s">
        <v>242</v>
      </c>
      <c r="W418" s="2" t="s">
        <v>265</v>
      </c>
      <c r="X418" s="2" t="s">
        <v>1509</v>
      </c>
      <c r="Y418" s="2" t="s">
        <v>244</v>
      </c>
      <c r="Z418" s="2" t="s">
        <v>245</v>
      </c>
      <c r="AA418" s="2">
        <v>25</v>
      </c>
      <c r="AB418" s="2" t="s">
        <v>267</v>
      </c>
      <c r="AC418" s="2" t="s">
        <v>354</v>
      </c>
      <c r="AD418" s="2" t="s">
        <v>268</v>
      </c>
      <c r="AE418" s="2">
        <v>2020</v>
      </c>
      <c r="AF418" s="2" t="s">
        <v>439</v>
      </c>
      <c r="AH418" s="2" t="s">
        <v>284</v>
      </c>
      <c r="AJ418" s="2">
        <v>1</v>
      </c>
      <c r="AL418" s="2">
        <v>2</v>
      </c>
      <c r="AV418" s="2">
        <v>3</v>
      </c>
      <c r="BD418" s="2">
        <v>2</v>
      </c>
      <c r="BG418" s="2">
        <v>1</v>
      </c>
      <c r="DW418" s="2" t="s">
        <v>5023</v>
      </c>
      <c r="DY418" s="2" t="str">
        <f t="shared" si="29"/>
        <v>MABROUK_Amal</v>
      </c>
      <c r="DZ418" s="2" t="str">
        <f>INDEX('Raw Data'!B:B,MATCH(Tunisia_ESPRIT!$DY418,'Raw Data'!$G:$G,0))</f>
        <v>ESPRIT Engineering</v>
      </c>
      <c r="EA418" s="2" t="str">
        <f>INDEX('Raw Data'!H:H,MATCH(Tunisia_ESPRIT!$DY418,'Raw Data'!$G:$G,0))</f>
        <v>Female</v>
      </c>
      <c r="EB418" s="2" t="str">
        <f>INDEX('Raw Data'!Q:Q,MATCH(Tunisia_ESPRIT!$DY418,'Raw Data'!$G:$G,0))</f>
        <v>ING</v>
      </c>
      <c r="EC418" s="57">
        <f>INDEX('Raw Data'!T:T,MATCH(Tunisia_ESPRIT!$DY418,'Raw Data'!$G:$G,0))/10^3</f>
        <v>30.5</v>
      </c>
      <c r="ED418" s="57">
        <f t="shared" si="30"/>
        <v>0.81967213114754101</v>
      </c>
      <c r="EE418" s="58">
        <f t="shared" si="31"/>
        <v>6.1</v>
      </c>
      <c r="EF418" s="59" t="str">
        <f t="shared" si="32"/>
        <v/>
      </c>
      <c r="EG418" s="59" t="str">
        <f t="shared" si="33"/>
        <v/>
      </c>
      <c r="EH418" s="2" t="s">
        <v>258</v>
      </c>
      <c r="EK418"/>
    </row>
    <row r="419" spans="1:141" hidden="1" x14ac:dyDescent="0.3">
      <c r="A419" s="3">
        <v>44351.533321759256</v>
      </c>
      <c r="B419" s="3">
        <v>44382.629155092596</v>
      </c>
      <c r="C419" s="2" t="s">
        <v>94</v>
      </c>
      <c r="D419" s="2" t="s">
        <v>8246</v>
      </c>
      <c r="E419" s="2">
        <v>6</v>
      </c>
      <c r="F419" s="2">
        <v>2686679</v>
      </c>
      <c r="G419" s="2" t="b">
        <v>0</v>
      </c>
      <c r="H419" s="3">
        <v>44474.629201388889</v>
      </c>
      <c r="I419" s="2" t="s">
        <v>8247</v>
      </c>
      <c r="J419" s="2" t="s">
        <v>3284</v>
      </c>
      <c r="K419" s="2" t="s">
        <v>3465</v>
      </c>
      <c r="L419" s="2" t="s">
        <v>4705</v>
      </c>
      <c r="P419" s="2" t="s">
        <v>239</v>
      </c>
      <c r="Q419" s="2" t="s">
        <v>240</v>
      </c>
      <c r="R419" s="2" t="s">
        <v>286</v>
      </c>
      <c r="DW419" s="2" t="s">
        <v>4705</v>
      </c>
      <c r="DY419" s="2" t="str">
        <f t="shared" si="29"/>
        <v>HAJ ROMDHANE_Selim</v>
      </c>
      <c r="DZ419" s="2" t="str">
        <f>INDEX('Raw Data'!B:B,MATCH(Tunisia_ESPRIT!$DY419,'Raw Data'!$G:$G,0))</f>
        <v>ESPRIT Engineering</v>
      </c>
      <c r="EA419" s="2" t="str">
        <f>INDEX('Raw Data'!H:H,MATCH(Tunisia_ESPRIT!$DY419,'Raw Data'!$G:$G,0))</f>
        <v>Male</v>
      </c>
      <c r="EB419" s="2" t="str">
        <f>INDEX('Raw Data'!Q:Q,MATCH(Tunisia_ESPRIT!$DY419,'Raw Data'!$G:$G,0))</f>
        <v>ING</v>
      </c>
      <c r="EC419" s="57">
        <f>INDEX('Raw Data'!T:T,MATCH(Tunisia_ESPRIT!$DY419,'Raw Data'!$G:$G,0))/10^3</f>
        <v>30.5</v>
      </c>
      <c r="ED419" s="57">
        <f t="shared" si="30"/>
        <v>0</v>
      </c>
      <c r="EE419" s="58" t="str">
        <f t="shared" si="31"/>
        <v/>
      </c>
      <c r="EF419" s="59" t="str">
        <f t="shared" si="32"/>
        <v/>
      </c>
      <c r="EG419" s="59" t="str">
        <f t="shared" si="33"/>
        <v/>
      </c>
      <c r="EH419" s="2" t="s">
        <v>258</v>
      </c>
      <c r="EK419"/>
    </row>
    <row r="420" spans="1:141" hidden="1" x14ac:dyDescent="0.3">
      <c r="A420" s="3">
        <v>44351.513969907406</v>
      </c>
      <c r="B420" s="3">
        <v>44383.191817129627</v>
      </c>
      <c r="C420" s="2" t="s">
        <v>94</v>
      </c>
      <c r="D420" s="2" t="s">
        <v>8248</v>
      </c>
      <c r="E420" s="2">
        <v>3</v>
      </c>
      <c r="F420" s="2">
        <v>2736966</v>
      </c>
      <c r="G420" s="2" t="b">
        <v>0</v>
      </c>
      <c r="H420" s="3">
        <v>44475.191851851851</v>
      </c>
      <c r="I420" s="2" t="s">
        <v>8249</v>
      </c>
      <c r="J420" s="2" t="s">
        <v>3355</v>
      </c>
      <c r="K420" s="2" t="s">
        <v>3757</v>
      </c>
      <c r="L420" s="2" t="s">
        <v>4983</v>
      </c>
      <c r="P420" s="2" t="s">
        <v>239</v>
      </c>
      <c r="Q420" s="2" t="s">
        <v>240</v>
      </c>
      <c r="DW420" s="2" t="s">
        <v>4983</v>
      </c>
      <c r="DY420" s="2" t="str">
        <f t="shared" si="29"/>
        <v>MARZOUK_Mariem</v>
      </c>
      <c r="DZ420" s="2" t="str">
        <f>INDEX('Raw Data'!B:B,MATCH(Tunisia_ESPRIT!$DY420,'Raw Data'!$G:$G,0))</f>
        <v>ESPRIT Engineering</v>
      </c>
      <c r="EA420" s="2" t="str">
        <f>INDEX('Raw Data'!H:H,MATCH(Tunisia_ESPRIT!$DY420,'Raw Data'!$G:$G,0))</f>
        <v>Female</v>
      </c>
      <c r="EB420" s="2" t="str">
        <f>INDEX('Raw Data'!Q:Q,MATCH(Tunisia_ESPRIT!$DY420,'Raw Data'!$G:$G,0))</f>
        <v>ING</v>
      </c>
      <c r="EC420" s="57">
        <f>INDEX('Raw Data'!T:T,MATCH(Tunisia_ESPRIT!$DY420,'Raw Data'!$G:$G,0))/10^3</f>
        <v>30.5</v>
      </c>
      <c r="ED420" s="57">
        <f t="shared" si="30"/>
        <v>0</v>
      </c>
      <c r="EE420" s="58" t="str">
        <f t="shared" si="31"/>
        <v/>
      </c>
      <c r="EF420" s="59" t="str">
        <f t="shared" si="32"/>
        <v/>
      </c>
      <c r="EG420" s="59" t="str">
        <f t="shared" si="33"/>
        <v/>
      </c>
      <c r="EH420" s="2" t="s">
        <v>258</v>
      </c>
      <c r="EK420"/>
    </row>
    <row r="421" spans="1:141" hidden="1" x14ac:dyDescent="0.3">
      <c r="A421" s="3">
        <v>44383.668217592596</v>
      </c>
      <c r="B421" s="3">
        <v>44383.668564814812</v>
      </c>
      <c r="C421" s="2" t="s">
        <v>94</v>
      </c>
      <c r="D421" s="2" t="s">
        <v>8250</v>
      </c>
      <c r="E421" s="2">
        <v>42</v>
      </c>
      <c r="F421" s="2">
        <v>29</v>
      </c>
      <c r="G421" s="2" t="b">
        <v>0</v>
      </c>
      <c r="H421" s="3">
        <v>44475.668657407405</v>
      </c>
      <c r="I421" s="2" t="s">
        <v>8251</v>
      </c>
      <c r="J421" s="2" t="s">
        <v>3243</v>
      </c>
      <c r="K421" s="2" t="s">
        <v>875</v>
      </c>
      <c r="L421" s="2" t="s">
        <v>4521</v>
      </c>
      <c r="P421" s="2" t="s">
        <v>239</v>
      </c>
      <c r="Q421" s="2" t="s">
        <v>240</v>
      </c>
      <c r="R421" s="2" t="s">
        <v>299</v>
      </c>
      <c r="DW421" s="2" t="s">
        <v>4521</v>
      </c>
      <c r="DY421" s="2" t="str">
        <f t="shared" si="29"/>
        <v>KALLEL_Mohamed Moez</v>
      </c>
      <c r="DZ421" s="2" t="str">
        <f>INDEX('Raw Data'!B:B,MATCH(Tunisia_ESPRIT!$DY421,'Raw Data'!$G:$G,0))</f>
        <v>ESPRIT Engineering</v>
      </c>
      <c r="EA421" s="2" t="str">
        <f>INDEX('Raw Data'!H:H,MATCH(Tunisia_ESPRIT!$DY421,'Raw Data'!$G:$G,0))</f>
        <v>Male</v>
      </c>
      <c r="EB421" s="2" t="str">
        <f>INDEX('Raw Data'!Q:Q,MATCH(Tunisia_ESPRIT!$DY421,'Raw Data'!$G:$G,0))</f>
        <v>ING</v>
      </c>
      <c r="EC421" s="57">
        <f>INDEX('Raw Data'!T:T,MATCH(Tunisia_ESPRIT!$DY421,'Raw Data'!$G:$G,0))/10^3</f>
        <v>30.5</v>
      </c>
      <c r="ED421" s="57">
        <f t="shared" si="30"/>
        <v>0</v>
      </c>
      <c r="EE421" s="58" t="str">
        <f t="shared" si="31"/>
        <v/>
      </c>
      <c r="EF421" s="59" t="str">
        <f t="shared" si="32"/>
        <v/>
      </c>
      <c r="EG421" s="59" t="str">
        <f t="shared" si="33"/>
        <v/>
      </c>
      <c r="EH421" s="2" t="s">
        <v>258</v>
      </c>
      <c r="EK421"/>
    </row>
    <row r="422" spans="1:141" hidden="1" x14ac:dyDescent="0.3">
      <c r="A422" s="3">
        <v>44351.60324074074</v>
      </c>
      <c r="B422" s="3">
        <v>44383.672905092593</v>
      </c>
      <c r="C422" s="2" t="s">
        <v>94</v>
      </c>
      <c r="D422" s="2" t="s">
        <v>8252</v>
      </c>
      <c r="E422" s="2">
        <v>6</v>
      </c>
      <c r="F422" s="2">
        <v>2770819</v>
      </c>
      <c r="G422" s="2" t="b">
        <v>0</v>
      </c>
      <c r="H422" s="3">
        <v>44475.67292824074</v>
      </c>
      <c r="I422" s="2" t="s">
        <v>8253</v>
      </c>
      <c r="J422" s="2" t="s">
        <v>3289</v>
      </c>
      <c r="K422" s="2" t="s">
        <v>3443</v>
      </c>
      <c r="L422" s="2" t="s">
        <v>4684</v>
      </c>
      <c r="P422" s="2" t="s">
        <v>239</v>
      </c>
      <c r="Q422" s="2" t="s">
        <v>250</v>
      </c>
      <c r="R422" s="2" t="s">
        <v>380</v>
      </c>
      <c r="DW422" s="2" t="s">
        <v>4684</v>
      </c>
      <c r="DY422" s="2" t="str">
        <f t="shared" si="29"/>
        <v>CHARRADA_Haifa</v>
      </c>
      <c r="DZ422" s="2" t="str">
        <f>INDEX('Raw Data'!B:B,MATCH(Tunisia_ESPRIT!$DY422,'Raw Data'!$G:$G,0))</f>
        <v>ESPRIT Engineering</v>
      </c>
      <c r="EA422" s="2" t="str">
        <f>INDEX('Raw Data'!H:H,MATCH(Tunisia_ESPRIT!$DY422,'Raw Data'!$G:$G,0))</f>
        <v>Female</v>
      </c>
      <c r="EB422" s="2" t="str">
        <f>INDEX('Raw Data'!Q:Q,MATCH(Tunisia_ESPRIT!$DY422,'Raw Data'!$G:$G,0))</f>
        <v>ING</v>
      </c>
      <c r="EC422" s="57">
        <f>INDEX('Raw Data'!T:T,MATCH(Tunisia_ESPRIT!$DY422,'Raw Data'!$G:$G,0))/10^3</f>
        <v>30.5</v>
      </c>
      <c r="ED422" s="57">
        <f t="shared" si="30"/>
        <v>0</v>
      </c>
      <c r="EE422" s="58" t="str">
        <f t="shared" si="31"/>
        <v/>
      </c>
      <c r="EF422" s="59" t="str">
        <f t="shared" si="32"/>
        <v/>
      </c>
      <c r="EG422" s="59" t="str">
        <f t="shared" si="33"/>
        <v/>
      </c>
      <c r="EH422" s="2" t="s">
        <v>258</v>
      </c>
      <c r="EK422"/>
    </row>
    <row r="423" spans="1:141" hidden="1" x14ac:dyDescent="0.3">
      <c r="A423" s="3">
        <v>44384.131030092591</v>
      </c>
      <c r="B423" s="3">
        <v>44384.131631944445</v>
      </c>
      <c r="C423" s="2" t="s">
        <v>94</v>
      </c>
      <c r="D423" s="2" t="s">
        <v>8254</v>
      </c>
      <c r="E423" s="2">
        <v>6</v>
      </c>
      <c r="F423" s="2">
        <v>51</v>
      </c>
      <c r="G423" s="2" t="b">
        <v>0</v>
      </c>
      <c r="H423" s="3">
        <v>44476.131655092591</v>
      </c>
      <c r="I423" s="2" t="s">
        <v>8255</v>
      </c>
      <c r="J423" s="2" t="s">
        <v>3648</v>
      </c>
      <c r="K423" s="2" t="s">
        <v>1300</v>
      </c>
      <c r="L423" s="2" t="s">
        <v>5043</v>
      </c>
      <c r="P423" s="2" t="s">
        <v>239</v>
      </c>
      <c r="Q423" s="2" t="s">
        <v>240</v>
      </c>
      <c r="R423" s="2" t="s">
        <v>286</v>
      </c>
      <c r="DW423" s="2" t="s">
        <v>5043</v>
      </c>
      <c r="DY423" s="2" t="str">
        <f t="shared" si="29"/>
        <v>BEN GUIZA_Ahlem</v>
      </c>
      <c r="DZ423" s="2" t="str">
        <f>INDEX('Raw Data'!B:B,MATCH(Tunisia_ESPRIT!$DY423,'Raw Data'!$G:$G,0))</f>
        <v>ESPRIT Engineering</v>
      </c>
      <c r="EA423" s="2" t="str">
        <f>INDEX('Raw Data'!H:H,MATCH(Tunisia_ESPRIT!$DY423,'Raw Data'!$G:$G,0))</f>
        <v>Female</v>
      </c>
      <c r="EB423" s="2" t="str">
        <f>INDEX('Raw Data'!Q:Q,MATCH(Tunisia_ESPRIT!$DY423,'Raw Data'!$G:$G,0))</f>
        <v>ING</v>
      </c>
      <c r="EC423" s="57">
        <f>INDEX('Raw Data'!T:T,MATCH(Tunisia_ESPRIT!$DY423,'Raw Data'!$G:$G,0))/10^3</f>
        <v>30.5</v>
      </c>
      <c r="ED423" s="57">
        <f t="shared" si="30"/>
        <v>0</v>
      </c>
      <c r="EE423" s="58" t="str">
        <f t="shared" si="31"/>
        <v/>
      </c>
      <c r="EF423" s="59" t="str">
        <f t="shared" si="32"/>
        <v/>
      </c>
      <c r="EG423" s="59" t="str">
        <f t="shared" si="33"/>
        <v/>
      </c>
      <c r="EH423" s="2" t="s">
        <v>258</v>
      </c>
      <c r="EK423"/>
    </row>
    <row r="424" spans="1:141" x14ac:dyDescent="0.3">
      <c r="A424" s="3">
        <v>44445.567743055559</v>
      </c>
      <c r="B424" s="3">
        <v>44445.576296296298</v>
      </c>
      <c r="C424" s="2" t="s">
        <v>94</v>
      </c>
      <c r="D424" s="2" t="s">
        <v>8256</v>
      </c>
      <c r="E424" s="2">
        <v>91</v>
      </c>
      <c r="F424" s="2">
        <v>738</v>
      </c>
      <c r="G424" s="2" t="b">
        <v>0</v>
      </c>
      <c r="H424" s="3">
        <v>44476.27888888889</v>
      </c>
      <c r="I424" s="2" t="s">
        <v>8257</v>
      </c>
      <c r="J424" s="2" t="s">
        <v>3208</v>
      </c>
      <c r="K424" s="2" t="s">
        <v>3751</v>
      </c>
      <c r="L424" s="2" t="s">
        <v>4976</v>
      </c>
      <c r="P424" s="2" t="s">
        <v>239</v>
      </c>
      <c r="Q424" s="2" t="s">
        <v>250</v>
      </c>
      <c r="R424" s="2" t="s">
        <v>286</v>
      </c>
      <c r="T424" s="2" t="s">
        <v>8258</v>
      </c>
      <c r="U424" s="2" t="s">
        <v>8259</v>
      </c>
      <c r="V424" s="135">
        <v>18537</v>
      </c>
      <c r="W424" s="2" t="s">
        <v>265</v>
      </c>
      <c r="X424" s="2" t="s">
        <v>1509</v>
      </c>
      <c r="Y424" s="2" t="s">
        <v>275</v>
      </c>
      <c r="Z424" s="2" t="s">
        <v>245</v>
      </c>
      <c r="AA424" s="2">
        <v>15</v>
      </c>
      <c r="AB424" s="2" t="s">
        <v>267</v>
      </c>
      <c r="AC424" s="2" t="s">
        <v>258</v>
      </c>
      <c r="AD424" s="2" t="s">
        <v>292</v>
      </c>
      <c r="AE424" s="2">
        <v>2020</v>
      </c>
      <c r="AF424" s="2" t="s">
        <v>366</v>
      </c>
      <c r="AH424" s="2">
        <v>2</v>
      </c>
      <c r="AI424" s="2">
        <v>1</v>
      </c>
      <c r="AK424" s="2">
        <v>2</v>
      </c>
      <c r="AS424" s="2">
        <v>3</v>
      </c>
      <c r="AT424" s="2" t="s">
        <v>8260</v>
      </c>
      <c r="AX424" s="2">
        <v>1</v>
      </c>
      <c r="BD424" s="2">
        <v>3</v>
      </c>
      <c r="BF424" s="2">
        <v>2</v>
      </c>
      <c r="BM424" s="2">
        <v>4</v>
      </c>
      <c r="BS424" s="2">
        <v>4</v>
      </c>
      <c r="BU424" s="2">
        <v>6</v>
      </c>
      <c r="BY424" s="2" t="s">
        <v>247</v>
      </c>
      <c r="CA424" s="2">
        <v>5</v>
      </c>
      <c r="CB424" s="2" t="s">
        <v>248</v>
      </c>
      <c r="CC424" s="2">
        <v>7</v>
      </c>
      <c r="CD424" s="2" t="s">
        <v>296</v>
      </c>
      <c r="CE424" s="2">
        <v>5</v>
      </c>
      <c r="CF424" s="2" t="s">
        <v>6197</v>
      </c>
      <c r="CG424" s="2" t="s">
        <v>8261</v>
      </c>
      <c r="CH424" s="2" t="s">
        <v>8262</v>
      </c>
      <c r="CI424" s="2" t="s">
        <v>8263</v>
      </c>
      <c r="CJ424" s="2" t="s">
        <v>8264</v>
      </c>
      <c r="CK424" s="2" t="s">
        <v>8265</v>
      </c>
      <c r="CL424" s="2">
        <v>1</v>
      </c>
      <c r="CM424" s="2">
        <v>1</v>
      </c>
      <c r="CN424" s="2" t="s">
        <v>281</v>
      </c>
      <c r="CO424" s="2" t="s">
        <v>261</v>
      </c>
      <c r="CX424" s="2" t="s">
        <v>1015</v>
      </c>
      <c r="DG424" s="2" t="s">
        <v>257</v>
      </c>
      <c r="DW424" s="2" t="s">
        <v>4976</v>
      </c>
      <c r="DY424" s="2" t="str">
        <f t="shared" si="29"/>
        <v>BELHADJ AMOR_Ahmed</v>
      </c>
      <c r="DZ424" s="2" t="str">
        <f>INDEX('Raw Data'!B:B,MATCH(Tunisia_ESPRIT!$DY424,'Raw Data'!$G:$G,0))</f>
        <v>ESPRIT Engineering</v>
      </c>
      <c r="EA424" s="2" t="str">
        <f>INDEX('Raw Data'!H:H,MATCH(Tunisia_ESPRIT!$DY424,'Raw Data'!$G:$G,0))</f>
        <v>Male</v>
      </c>
      <c r="EB424" s="2" t="str">
        <f>INDEX('Raw Data'!Q:Q,MATCH(Tunisia_ESPRIT!$DY424,'Raw Data'!$G:$G,0))</f>
        <v>ING</v>
      </c>
      <c r="EC424" s="57">
        <f>INDEX('Raw Data'!T:T,MATCH(Tunisia_ESPRIT!$DY424,'Raw Data'!$G:$G,0))/10^3</f>
        <v>30.5</v>
      </c>
      <c r="ED424" s="57">
        <f t="shared" si="30"/>
        <v>0.49180327868852458</v>
      </c>
      <c r="EE424" s="58">
        <f t="shared" si="31"/>
        <v>10.166666666666666</v>
      </c>
      <c r="EF424" s="59">
        <f t="shared" si="32"/>
        <v>1</v>
      </c>
      <c r="EG424" s="59" t="str">
        <f t="shared" si="33"/>
        <v>75-100%</v>
      </c>
      <c r="EH424" s="2" t="s">
        <v>258</v>
      </c>
      <c r="EK424"/>
    </row>
    <row r="425" spans="1:141" x14ac:dyDescent="0.3">
      <c r="A425" s="3">
        <v>44451.29859953704</v>
      </c>
      <c r="B425" s="3">
        <v>44451.302442129629</v>
      </c>
      <c r="C425" s="2" t="s">
        <v>94</v>
      </c>
      <c r="D425" s="2" t="s">
        <v>8266</v>
      </c>
      <c r="E425" s="2">
        <v>85</v>
      </c>
      <c r="F425" s="2">
        <v>331</v>
      </c>
      <c r="G425" s="2" t="b">
        <v>0</v>
      </c>
      <c r="H425" s="3">
        <v>44476.278900462959</v>
      </c>
      <c r="I425" s="2" t="s">
        <v>8267</v>
      </c>
      <c r="J425" s="2" t="s">
        <v>3831</v>
      </c>
      <c r="K425" s="2" t="s">
        <v>477</v>
      </c>
      <c r="L425" s="2" t="s">
        <v>5089</v>
      </c>
      <c r="P425" s="2" t="s">
        <v>239</v>
      </c>
      <c r="Q425" s="2" t="s">
        <v>250</v>
      </c>
      <c r="R425" s="2" t="s">
        <v>286</v>
      </c>
      <c r="T425" s="2" t="s">
        <v>8268</v>
      </c>
      <c r="U425" s="2" t="s">
        <v>8269</v>
      </c>
      <c r="V425" s="2" t="s">
        <v>242</v>
      </c>
      <c r="W425" s="2" t="s">
        <v>243</v>
      </c>
      <c r="X425" s="2" t="s">
        <v>304</v>
      </c>
      <c r="Y425" s="2" t="s">
        <v>275</v>
      </c>
      <c r="Z425" s="2" t="s">
        <v>245</v>
      </c>
      <c r="AB425" s="2" t="s">
        <v>6269</v>
      </c>
      <c r="AC425" s="2" t="s">
        <v>6269</v>
      </c>
      <c r="AD425" s="2" t="s">
        <v>276</v>
      </c>
      <c r="AE425" s="2">
        <v>2021</v>
      </c>
      <c r="AF425" s="2" t="s">
        <v>269</v>
      </c>
      <c r="AH425" s="2" t="s">
        <v>284</v>
      </c>
      <c r="AJ425" s="2">
        <v>1</v>
      </c>
      <c r="AL425" s="2">
        <v>2</v>
      </c>
      <c r="AO425" s="2">
        <v>3</v>
      </c>
      <c r="AV425" s="2">
        <v>3</v>
      </c>
      <c r="BF425" s="2">
        <v>2</v>
      </c>
      <c r="BG425" s="2">
        <v>1</v>
      </c>
      <c r="BK425" s="2">
        <v>6</v>
      </c>
      <c r="BU425" s="2">
        <v>5</v>
      </c>
      <c r="BV425" s="2">
        <v>3</v>
      </c>
      <c r="BY425" s="2" t="s">
        <v>247</v>
      </c>
      <c r="CA425" s="2">
        <v>5</v>
      </c>
      <c r="CB425" s="2" t="s">
        <v>248</v>
      </c>
      <c r="CC425" s="2">
        <v>7</v>
      </c>
      <c r="CD425" s="2" t="s">
        <v>249</v>
      </c>
      <c r="CE425" s="2">
        <v>5</v>
      </c>
      <c r="CF425" s="2" t="s">
        <v>8270</v>
      </c>
      <c r="CI425" s="2" t="s">
        <v>8271</v>
      </c>
      <c r="CL425" s="2">
        <v>2</v>
      </c>
      <c r="CM425" s="2">
        <v>1</v>
      </c>
      <c r="CN425" s="2" t="s">
        <v>260</v>
      </c>
      <c r="CO425" s="2" t="s">
        <v>261</v>
      </c>
      <c r="DW425" s="2" t="s">
        <v>5089</v>
      </c>
      <c r="DY425" s="2" t="str">
        <f t="shared" si="29"/>
        <v>KRAIEM_Oussema</v>
      </c>
      <c r="DZ425" s="2" t="str">
        <f>INDEX('Raw Data'!B:B,MATCH(Tunisia_ESPRIT!$DY425,'Raw Data'!$G:$G,0))</f>
        <v>ESPRIT Engineering</v>
      </c>
      <c r="EA425" s="2" t="str">
        <f>INDEX('Raw Data'!H:H,MATCH(Tunisia_ESPRIT!$DY425,'Raw Data'!$G:$G,0))</f>
        <v>Male</v>
      </c>
      <c r="EB425" s="2" t="str">
        <f>INDEX('Raw Data'!Q:Q,MATCH(Tunisia_ESPRIT!$DY425,'Raw Data'!$G:$G,0))</f>
        <v>ING</v>
      </c>
      <c r="EC425" s="57">
        <f>INDEX('Raw Data'!T:T,MATCH(Tunisia_ESPRIT!$DY425,'Raw Data'!$G:$G,0))/10^3</f>
        <v>30.5</v>
      </c>
      <c r="ED425" s="57">
        <f t="shared" si="30"/>
        <v>0</v>
      </c>
      <c r="EE425" s="58" t="str">
        <f t="shared" si="31"/>
        <v/>
      </c>
      <c r="EF425" s="59">
        <f t="shared" si="32"/>
        <v>0.5</v>
      </c>
      <c r="EG425" s="59" t="str">
        <f t="shared" si="33"/>
        <v>50-75%</v>
      </c>
      <c r="EH425" s="2" t="s">
        <v>258</v>
      </c>
      <c r="EK425"/>
    </row>
    <row r="426" spans="1:141" x14ac:dyDescent="0.3">
      <c r="A426" s="148">
        <v>44476.279814814814</v>
      </c>
      <c r="B426" s="148">
        <v>44476.286319444444</v>
      </c>
      <c r="C426" t="s">
        <v>94</v>
      </c>
      <c r="D426" t="s">
        <v>8368</v>
      </c>
      <c r="E426">
        <v>100</v>
      </c>
      <c r="F426">
        <v>561</v>
      </c>
      <c r="G426" t="b">
        <v>1</v>
      </c>
      <c r="H426" s="148">
        <v>44476.286319444444</v>
      </c>
      <c r="I426" t="s">
        <v>8369</v>
      </c>
      <c r="J426" t="s">
        <v>4384</v>
      </c>
      <c r="K426" t="s">
        <v>3421</v>
      </c>
      <c r="L426" t="s">
        <v>5909</v>
      </c>
      <c r="M426"/>
      <c r="N426">
        <v>36.296798706054602</v>
      </c>
      <c r="O426">
        <v>10.4535980224609</v>
      </c>
      <c r="P426" t="s">
        <v>239</v>
      </c>
      <c r="Q426" t="s">
        <v>240</v>
      </c>
      <c r="R426" t="s">
        <v>1429</v>
      </c>
      <c r="S426"/>
      <c r="T426" t="s">
        <v>8370</v>
      </c>
      <c r="U426" t="s">
        <v>8371</v>
      </c>
      <c r="V426" t="s">
        <v>351</v>
      </c>
      <c r="W426" t="s">
        <v>243</v>
      </c>
      <c r="X426" t="s">
        <v>1509</v>
      </c>
      <c r="Y426" t="s">
        <v>244</v>
      </c>
      <c r="Z426" t="s">
        <v>245</v>
      </c>
      <c r="AA426">
        <v>12</v>
      </c>
      <c r="AB426" t="s">
        <v>267</v>
      </c>
      <c r="AC426" t="s">
        <v>258</v>
      </c>
      <c r="AD426" t="s">
        <v>268</v>
      </c>
      <c r="AE426">
        <v>2020</v>
      </c>
      <c r="AF426" t="s">
        <v>277</v>
      </c>
      <c r="AG426" t="s">
        <v>8372</v>
      </c>
      <c r="AH426">
        <v>5</v>
      </c>
      <c r="AI426">
        <v>1</v>
      </c>
      <c r="AJ426"/>
      <c r="AK426">
        <v>3</v>
      </c>
      <c r="AL426"/>
      <c r="AM426"/>
      <c r="AN426"/>
      <c r="AO426"/>
      <c r="AP426">
        <v>2</v>
      </c>
      <c r="AQ426"/>
      <c r="AR426"/>
      <c r="AS426"/>
      <c r="AT426"/>
      <c r="AU426"/>
      <c r="AV426">
        <v>1</v>
      </c>
      <c r="AW426"/>
      <c r="AX426"/>
      <c r="AY426">
        <v>2</v>
      </c>
      <c r="AZ426"/>
      <c r="BA426"/>
      <c r="BB426"/>
      <c r="BC426">
        <v>3</v>
      </c>
      <c r="BD426"/>
      <c r="BE426"/>
      <c r="BF426"/>
      <c r="BG426"/>
      <c r="BH426"/>
      <c r="BI426"/>
      <c r="BJ426"/>
      <c r="BK426">
        <v>3</v>
      </c>
      <c r="BL426"/>
      <c r="BM426"/>
      <c r="BN426">
        <v>6</v>
      </c>
      <c r="BO426"/>
      <c r="BP426"/>
      <c r="BQ426"/>
      <c r="BR426">
        <v>3</v>
      </c>
      <c r="BS426"/>
      <c r="BT426"/>
      <c r="BU426"/>
      <c r="BV426"/>
      <c r="BW426"/>
      <c r="BX426"/>
      <c r="BY426" t="s">
        <v>293</v>
      </c>
      <c r="BZ426"/>
      <c r="CA426">
        <v>4</v>
      </c>
      <c r="CB426" t="s">
        <v>248</v>
      </c>
      <c r="CC426">
        <v>8</v>
      </c>
      <c r="CD426" t="s">
        <v>279</v>
      </c>
      <c r="CE426">
        <v>6</v>
      </c>
      <c r="CF426" t="s">
        <v>8373</v>
      </c>
      <c r="CG426" t="s">
        <v>8374</v>
      </c>
      <c r="CH426"/>
      <c r="CI426" t="s">
        <v>8375</v>
      </c>
      <c r="CJ426"/>
      <c r="CK426"/>
      <c r="CL426">
        <v>1</v>
      </c>
      <c r="CM426">
        <v>0</v>
      </c>
      <c r="CN426" t="s">
        <v>281</v>
      </c>
      <c r="CO426" t="s">
        <v>278</v>
      </c>
      <c r="CP426"/>
      <c r="CQ426"/>
      <c r="CR426" t="s">
        <v>6242</v>
      </c>
      <c r="CS426"/>
      <c r="CT426"/>
      <c r="CU426"/>
      <c r="CV426"/>
      <c r="CW426"/>
      <c r="CX426"/>
      <c r="CY426"/>
      <c r="CZ426"/>
      <c r="DA426" t="s">
        <v>6218</v>
      </c>
      <c r="DB426"/>
      <c r="DC426"/>
      <c r="DD426"/>
      <c r="DE426"/>
      <c r="DF426"/>
      <c r="DG426" t="s">
        <v>261</v>
      </c>
      <c r="DH426"/>
      <c r="DI426"/>
      <c r="DJ426"/>
      <c r="DK426"/>
      <c r="DL426"/>
      <c r="DM426" t="s">
        <v>586</v>
      </c>
      <c r="DN426" t="s">
        <v>262</v>
      </c>
      <c r="DO426" t="s">
        <v>527</v>
      </c>
      <c r="DP426"/>
      <c r="DQ426"/>
      <c r="DR426" t="s">
        <v>8376</v>
      </c>
      <c r="DS426">
        <v>53307996</v>
      </c>
      <c r="DT426" t="s">
        <v>306</v>
      </c>
      <c r="DU426" t="s">
        <v>7189</v>
      </c>
      <c r="DV426"/>
      <c r="DW426" t="s">
        <v>5909</v>
      </c>
      <c r="DY426" s="2" t="str">
        <f t="shared" si="29"/>
        <v>Yassine_KANDARA</v>
      </c>
      <c r="DZ426" s="2" t="str">
        <f>INDEX('Raw Data'!B:B,MATCH(Tunisia_ESPRIT!$DY426,'Raw Data'!$G:$G,0))</f>
        <v>ESB</v>
      </c>
      <c r="EA426" s="2" t="str">
        <f>INDEX('Raw Data'!H:H,MATCH(Tunisia_ESPRIT!$DY426,'Raw Data'!$G:$G,0))</f>
        <v>Male</v>
      </c>
      <c r="EB426" s="2" t="str">
        <f>INDEX('Raw Data'!Q:Q,MATCH(Tunisia_ESPRIT!$DY426,'Raw Data'!$G:$G,0))</f>
        <v>Bachelor</v>
      </c>
      <c r="EC426" s="57">
        <f>INDEX('Raw Data'!T:T,MATCH(Tunisia_ESPRIT!$DY426,'Raw Data'!$G:$G,0))/10^3</f>
        <v>17.655000000000001</v>
      </c>
      <c r="ED426" s="57">
        <f t="shared" ref="ED426:ED439" si="34">IFERROR(AA426/(EC426),"")</f>
        <v>0.67969413763806286</v>
      </c>
      <c r="EE426" s="58">
        <f t="shared" ref="EE426:EE439" si="35">IFERROR(EC426/(AA426*0.2),"")</f>
        <v>7.3562499999999993</v>
      </c>
      <c r="EF426" s="59">
        <f t="shared" ref="EF426:EF439" si="36">IFERROR(IF(AND(CM426=CL426,CM426&lt;&gt;0,CL426&lt;&gt;0),1,CM426/CL426),"")</f>
        <v>0</v>
      </c>
      <c r="EG426" s="59">
        <f t="shared" ref="EG426:EG439" si="37">IF(EF426=0,0,IF(AND(EF426&gt;0,EF426&lt;0.25),"0-25%",IF(AND(EF426&gt;=0.25,EF426&lt;0.5),"25-50%",IF(AND(EF426&gt;=0.5,EF426&lt;0.75),"50-75%",IF(AND(EF426&gt;=0.75,EF426&lt;=1),"75-100%","")))))</f>
        <v>0</v>
      </c>
      <c r="EH426" s="2" t="s">
        <v>258</v>
      </c>
      <c r="EK426"/>
    </row>
    <row r="427" spans="1:141" x14ac:dyDescent="0.3">
      <c r="A427" s="148">
        <v>44476.298472222225</v>
      </c>
      <c r="B427" s="148">
        <v>44476.302986111114</v>
      </c>
      <c r="C427" t="s">
        <v>94</v>
      </c>
      <c r="D427" t="s">
        <v>8377</v>
      </c>
      <c r="E427">
        <v>100</v>
      </c>
      <c r="F427">
        <v>390</v>
      </c>
      <c r="G427" t="b">
        <v>1</v>
      </c>
      <c r="H427" s="148">
        <v>44476.30300925926</v>
      </c>
      <c r="I427" t="s">
        <v>8378</v>
      </c>
      <c r="J427" t="s">
        <v>3735</v>
      </c>
      <c r="K427" t="s">
        <v>3734</v>
      </c>
      <c r="L427" t="s">
        <v>4959</v>
      </c>
      <c r="M427"/>
      <c r="N427">
        <v>48.832305908203097</v>
      </c>
      <c r="O427">
        <v>2.4075012207031201</v>
      </c>
      <c r="P427" t="s">
        <v>239</v>
      </c>
      <c r="Q427" t="s">
        <v>240</v>
      </c>
      <c r="R427" t="s">
        <v>395</v>
      </c>
      <c r="S427"/>
      <c r="T427"/>
      <c r="U427"/>
      <c r="V427"/>
      <c r="W427"/>
      <c r="X427"/>
      <c r="Y427"/>
      <c r="Z427"/>
      <c r="AA427"/>
      <c r="AB427"/>
      <c r="AC427"/>
      <c r="AD427"/>
      <c r="AE427"/>
      <c r="AF427"/>
      <c r="AG427"/>
      <c r="AH427">
        <v>0</v>
      </c>
      <c r="AI427"/>
      <c r="AJ427"/>
      <c r="AK427"/>
      <c r="AL427"/>
      <c r="AM427"/>
      <c r="AN427"/>
      <c r="AO427"/>
      <c r="AP427"/>
      <c r="AQ427"/>
      <c r="AR427"/>
      <c r="AS427"/>
      <c r="AT427"/>
      <c r="AU427"/>
      <c r="AV427"/>
      <c r="AW427"/>
      <c r="AX427"/>
      <c r="AY427">
        <v>3</v>
      </c>
      <c r="AZ427"/>
      <c r="BA427"/>
      <c r="BB427"/>
      <c r="BC427"/>
      <c r="BD427">
        <v>1</v>
      </c>
      <c r="BE427"/>
      <c r="BF427"/>
      <c r="BG427">
        <v>2</v>
      </c>
      <c r="BH427"/>
      <c r="BI427"/>
      <c r="BJ427"/>
      <c r="BK427"/>
      <c r="BL427"/>
      <c r="BM427"/>
      <c r="BN427">
        <v>2</v>
      </c>
      <c r="BO427"/>
      <c r="BP427"/>
      <c r="BQ427"/>
      <c r="BR427"/>
      <c r="BS427">
        <v>6</v>
      </c>
      <c r="BT427"/>
      <c r="BU427"/>
      <c r="BV427">
        <v>1</v>
      </c>
      <c r="BW427"/>
      <c r="BX427"/>
      <c r="BY427" t="s">
        <v>247</v>
      </c>
      <c r="BZ427"/>
      <c r="CA427">
        <v>2</v>
      </c>
      <c r="CB427" t="s">
        <v>254</v>
      </c>
      <c r="CC427">
        <v>2</v>
      </c>
      <c r="CD427" t="s">
        <v>296</v>
      </c>
      <c r="CE427">
        <v>2</v>
      </c>
      <c r="CF427" t="s">
        <v>6279</v>
      </c>
      <c r="CG427" t="s">
        <v>6186</v>
      </c>
      <c r="CH427"/>
      <c r="CI427" t="s">
        <v>378</v>
      </c>
      <c r="CJ427"/>
      <c r="CK427"/>
      <c r="CL427">
        <v>2</v>
      </c>
      <c r="CM427">
        <v>2</v>
      </c>
      <c r="CN427" t="s">
        <v>281</v>
      </c>
      <c r="CO427"/>
      <c r="CP427"/>
      <c r="CQ427"/>
      <c r="CR427"/>
      <c r="CS427"/>
      <c r="CT427"/>
      <c r="CU427"/>
      <c r="CV427"/>
      <c r="CW427" t="s">
        <v>684</v>
      </c>
      <c r="CX427"/>
      <c r="CY427"/>
      <c r="CZ427"/>
      <c r="DA427"/>
      <c r="DB427"/>
      <c r="DC427"/>
      <c r="DD427"/>
      <c r="DE427"/>
      <c r="DF427"/>
      <c r="DG427" t="s">
        <v>257</v>
      </c>
      <c r="DH427"/>
      <c r="DI427"/>
      <c r="DJ427"/>
      <c r="DK427"/>
      <c r="DL427"/>
      <c r="DM427"/>
      <c r="DN427"/>
      <c r="DO427"/>
      <c r="DP427"/>
      <c r="DQ427"/>
      <c r="DR427"/>
      <c r="DS427"/>
      <c r="DT427"/>
      <c r="DU427"/>
      <c r="DV427"/>
      <c r="DW427" t="s">
        <v>4959</v>
      </c>
      <c r="DY427" s="2" t="str">
        <f t="shared" si="29"/>
        <v>BOUKHCHANA_Abdelhedi</v>
      </c>
      <c r="DZ427" s="2" t="str">
        <f>INDEX('Raw Data'!B:B,MATCH(Tunisia_ESPRIT!$DY427,'Raw Data'!$G:$G,0))</f>
        <v>ESPRIT Engineering</v>
      </c>
      <c r="EA427" s="2" t="str">
        <f>INDEX('Raw Data'!H:H,MATCH(Tunisia_ESPRIT!$DY427,'Raw Data'!$G:$G,0))</f>
        <v>Male</v>
      </c>
      <c r="EB427" s="2" t="str">
        <f>INDEX('Raw Data'!Q:Q,MATCH(Tunisia_ESPRIT!$DY427,'Raw Data'!$G:$G,0))</f>
        <v>ING</v>
      </c>
      <c r="EC427" s="57">
        <f>INDEX('Raw Data'!T:T,MATCH(Tunisia_ESPRIT!$DY427,'Raw Data'!$G:$G,0))/10^3</f>
        <v>30.5</v>
      </c>
      <c r="ED427" s="57">
        <f t="shared" si="34"/>
        <v>0</v>
      </c>
      <c r="EE427" s="58" t="str">
        <f t="shared" si="35"/>
        <v/>
      </c>
      <c r="EF427" s="59">
        <f t="shared" si="36"/>
        <v>1</v>
      </c>
      <c r="EG427" s="59" t="str">
        <f t="shared" si="37"/>
        <v>75-100%</v>
      </c>
      <c r="EH427" s="2" t="s">
        <v>258</v>
      </c>
      <c r="EK427"/>
    </row>
    <row r="428" spans="1:141" x14ac:dyDescent="0.3">
      <c r="A428" s="148">
        <v>44477.763541666667</v>
      </c>
      <c r="B428" s="148">
        <v>44477.777291666665</v>
      </c>
      <c r="C428" t="s">
        <v>94</v>
      </c>
      <c r="D428" t="s">
        <v>8379</v>
      </c>
      <c r="E428">
        <v>100</v>
      </c>
      <c r="F428">
        <v>1187</v>
      </c>
      <c r="G428" t="b">
        <v>1</v>
      </c>
      <c r="H428" s="148">
        <v>44477.777314814812</v>
      </c>
      <c r="I428" t="s">
        <v>8380</v>
      </c>
      <c r="J428" t="s">
        <v>3995</v>
      </c>
      <c r="K428" t="s">
        <v>887</v>
      </c>
      <c r="L428" t="s">
        <v>5292</v>
      </c>
      <c r="M428"/>
      <c r="N428">
        <v>34.473907470703097</v>
      </c>
      <c r="O428">
        <v>9.4613037109375</v>
      </c>
      <c r="P428" t="s">
        <v>239</v>
      </c>
      <c r="Q428" t="s">
        <v>250</v>
      </c>
      <c r="R428" t="s">
        <v>286</v>
      </c>
      <c r="S428"/>
      <c r="T428" t="s">
        <v>8381</v>
      </c>
      <c r="U428" t="s">
        <v>8382</v>
      </c>
      <c r="V428" t="s">
        <v>242</v>
      </c>
      <c r="W428" t="s">
        <v>243</v>
      </c>
      <c r="X428" t="s">
        <v>274</v>
      </c>
      <c r="Y428" t="s">
        <v>594</v>
      </c>
      <c r="Z428" t="s">
        <v>245</v>
      </c>
      <c r="AA428"/>
      <c r="AB428" t="s">
        <v>8383</v>
      </c>
      <c r="AC428" t="s">
        <v>8383</v>
      </c>
      <c r="AD428" t="s">
        <v>246</v>
      </c>
      <c r="AE428">
        <v>2021</v>
      </c>
      <c r="AF428" t="s">
        <v>316</v>
      </c>
      <c r="AG428"/>
      <c r="AH428">
        <v>1</v>
      </c>
      <c r="AI428"/>
      <c r="AJ428"/>
      <c r="AK428"/>
      <c r="AL428"/>
      <c r="AM428"/>
      <c r="AN428"/>
      <c r="AO428"/>
      <c r="AP428"/>
      <c r="AQ428"/>
      <c r="AR428"/>
      <c r="AS428"/>
      <c r="AT428"/>
      <c r="AU428">
        <v>1</v>
      </c>
      <c r="AV428">
        <v>2</v>
      </c>
      <c r="AW428"/>
      <c r="AX428"/>
      <c r="AY428"/>
      <c r="AZ428"/>
      <c r="BA428"/>
      <c r="BB428"/>
      <c r="BC428"/>
      <c r="BD428"/>
      <c r="BE428"/>
      <c r="BF428"/>
      <c r="BG428"/>
      <c r="BH428">
        <v>3</v>
      </c>
      <c r="BI428" t="s">
        <v>8384</v>
      </c>
      <c r="BJ428">
        <v>4</v>
      </c>
      <c r="BK428">
        <v>4</v>
      </c>
      <c r="BL428"/>
      <c r="BM428"/>
      <c r="BN428"/>
      <c r="BO428"/>
      <c r="BP428"/>
      <c r="BQ428"/>
      <c r="BR428"/>
      <c r="BS428"/>
      <c r="BT428"/>
      <c r="BU428"/>
      <c r="BV428"/>
      <c r="BW428">
        <v>1</v>
      </c>
      <c r="BX428" t="s">
        <v>8385</v>
      </c>
      <c r="BY428" t="s">
        <v>247</v>
      </c>
      <c r="BZ428"/>
      <c r="CA428">
        <v>5</v>
      </c>
      <c r="CB428" t="s">
        <v>254</v>
      </c>
      <c r="CC428">
        <v>5</v>
      </c>
      <c r="CD428" t="s">
        <v>296</v>
      </c>
      <c r="CE428">
        <v>4</v>
      </c>
      <c r="CF428" t="s">
        <v>8386</v>
      </c>
      <c r="CG428"/>
      <c r="CH428"/>
      <c r="CI428" t="s">
        <v>8387</v>
      </c>
      <c r="CJ428"/>
      <c r="CK428"/>
      <c r="CL428">
        <v>2</v>
      </c>
      <c r="CM428">
        <v>1</v>
      </c>
      <c r="CN428" t="s">
        <v>281</v>
      </c>
      <c r="CO428" t="s">
        <v>278</v>
      </c>
      <c r="CP428"/>
      <c r="CQ428"/>
      <c r="CR428"/>
      <c r="CS428"/>
      <c r="CT428"/>
      <c r="CU428"/>
      <c r="CV428"/>
      <c r="CW428"/>
      <c r="CX428"/>
      <c r="CY428"/>
      <c r="CZ428"/>
      <c r="DA428"/>
      <c r="DB428"/>
      <c r="DC428"/>
      <c r="DD428"/>
      <c r="DE428" t="s">
        <v>277</v>
      </c>
      <c r="DF428" t="s">
        <v>8388</v>
      </c>
      <c r="DG428" t="s">
        <v>261</v>
      </c>
      <c r="DH428"/>
      <c r="DI428" t="s">
        <v>1015</v>
      </c>
      <c r="DJ428" t="s">
        <v>298</v>
      </c>
      <c r="DK428"/>
      <c r="DL428" t="s">
        <v>348</v>
      </c>
      <c r="DM428"/>
      <c r="DN428" t="s">
        <v>262</v>
      </c>
      <c r="DO428"/>
      <c r="DP428"/>
      <c r="DQ428"/>
      <c r="DR428" t="s">
        <v>5292</v>
      </c>
      <c r="DS428">
        <v>21620748765</v>
      </c>
      <c r="DT428" t="s">
        <v>267</v>
      </c>
      <c r="DU428" t="s">
        <v>361</v>
      </c>
      <c r="DV428"/>
      <c r="DW428" t="s">
        <v>5292</v>
      </c>
      <c r="DY428" s="2" t="str">
        <f t="shared" si="29"/>
        <v>TORKHANI_Jassem</v>
      </c>
      <c r="DZ428" s="2" t="str">
        <f>INDEX('Raw Data'!B:B,MATCH(Tunisia_ESPRIT!$DY428,'Raw Data'!$G:$G,0))</f>
        <v>ESPRIT Engineering</v>
      </c>
      <c r="EA428" s="2" t="str">
        <f>INDEX('Raw Data'!H:H,MATCH(Tunisia_ESPRIT!$DY428,'Raw Data'!$G:$G,0))</f>
        <v>Male</v>
      </c>
      <c r="EB428" s="2" t="str">
        <f>INDEX('Raw Data'!Q:Q,MATCH(Tunisia_ESPRIT!$DY428,'Raw Data'!$G:$G,0))</f>
        <v>ING</v>
      </c>
      <c r="EC428" s="57">
        <f>INDEX('Raw Data'!T:T,MATCH(Tunisia_ESPRIT!$DY428,'Raw Data'!$G:$G,0))/10^3</f>
        <v>30.5</v>
      </c>
      <c r="ED428" s="57">
        <f t="shared" si="34"/>
        <v>0</v>
      </c>
      <c r="EE428" s="58" t="str">
        <f t="shared" si="35"/>
        <v/>
      </c>
      <c r="EF428" s="59">
        <f t="shared" si="36"/>
        <v>0.5</v>
      </c>
      <c r="EG428" s="59" t="str">
        <f t="shared" si="37"/>
        <v>50-75%</v>
      </c>
      <c r="EH428" s="2" t="s">
        <v>258</v>
      </c>
      <c r="EK428"/>
    </row>
    <row r="429" spans="1:141" hidden="1" x14ac:dyDescent="0.3">
      <c r="A429" s="148">
        <v>44356.126145833332</v>
      </c>
      <c r="B429" s="148">
        <v>44386.218831018516</v>
      </c>
      <c r="C429" t="s">
        <v>94</v>
      </c>
      <c r="D429" t="s">
        <v>8389</v>
      </c>
      <c r="E429">
        <v>45</v>
      </c>
      <c r="F429">
        <v>2600008</v>
      </c>
      <c r="G429" t="b">
        <v>0</v>
      </c>
      <c r="H429" s="148">
        <v>44478.218888888892</v>
      </c>
      <c r="I429" t="s">
        <v>8390</v>
      </c>
      <c r="J429" t="s">
        <v>3714</v>
      </c>
      <c r="K429" t="s">
        <v>8356</v>
      </c>
      <c r="L429" t="s">
        <v>6075</v>
      </c>
      <c r="M429"/>
      <c r="N429"/>
      <c r="O429"/>
      <c r="P429" t="s">
        <v>239</v>
      </c>
      <c r="Q429" t="s">
        <v>240</v>
      </c>
      <c r="R429" t="s">
        <v>286</v>
      </c>
      <c r="S429"/>
      <c r="T429" t="s">
        <v>8391</v>
      </c>
      <c r="U429" t="s">
        <v>8392</v>
      </c>
      <c r="V429" s="149">
        <v>18537</v>
      </c>
      <c r="W429" t="s">
        <v>243</v>
      </c>
      <c r="X429" t="s">
        <v>1509</v>
      </c>
      <c r="Y429" t="s">
        <v>275</v>
      </c>
      <c r="Z429" t="s">
        <v>245</v>
      </c>
      <c r="AA429">
        <v>24</v>
      </c>
      <c r="AB429" t="s">
        <v>267</v>
      </c>
      <c r="AC429" t="s">
        <v>258</v>
      </c>
      <c r="AD429" t="s">
        <v>276</v>
      </c>
      <c r="AE429">
        <v>2020</v>
      </c>
      <c r="AF429" t="s">
        <v>269</v>
      </c>
      <c r="AG429"/>
      <c r="AH429">
        <v>2</v>
      </c>
      <c r="AI429">
        <v>3</v>
      </c>
      <c r="AJ429"/>
      <c r="AK429"/>
      <c r="AL429"/>
      <c r="AM429"/>
      <c r="AN429"/>
      <c r="AO429"/>
      <c r="AP429"/>
      <c r="AQ429">
        <v>2</v>
      </c>
      <c r="AR429">
        <v>1</v>
      </c>
      <c r="AS429"/>
      <c r="AT429"/>
      <c r="AU429"/>
      <c r="AV429">
        <v>2</v>
      </c>
      <c r="AW429"/>
      <c r="AX429"/>
      <c r="AY429"/>
      <c r="AZ429"/>
      <c r="BA429">
        <v>1</v>
      </c>
      <c r="BB429"/>
      <c r="BC429"/>
      <c r="BD429"/>
      <c r="BE429">
        <v>3</v>
      </c>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t="s">
        <v>6075</v>
      </c>
      <c r="DY429" s="2" t="str">
        <f t="shared" ref="DY429:DY439" si="38">CONCATENATE(K429,"_",J429)</f>
        <v>NEJMAOUI_Haythem</v>
      </c>
      <c r="DZ429" s="2" t="str">
        <f>INDEX('Raw Data'!B:B,MATCH(Tunisia_ESPRIT!$DY429,'Raw Data'!$G:$G,0))</f>
        <v>ESPRIT Engineering</v>
      </c>
      <c r="EA429" s="2" t="str">
        <f>INDEX('Raw Data'!H:H,MATCH(Tunisia_ESPRIT!$DY429,'Raw Data'!$G:$G,0))</f>
        <v>Male</v>
      </c>
      <c r="EB429" s="2" t="str">
        <f>INDEX('Raw Data'!Q:Q,MATCH(Tunisia_ESPRIT!$DY429,'Raw Data'!$G:$G,0))</f>
        <v>ING</v>
      </c>
      <c r="EC429" s="57">
        <f>INDEX('Raw Data'!T:T,MATCH(Tunisia_ESPRIT!$DY429,'Raw Data'!$G:$G,0))/10^3</f>
        <v>30.5</v>
      </c>
      <c r="ED429" s="57">
        <f t="shared" si="34"/>
        <v>0.78688524590163933</v>
      </c>
      <c r="EE429" s="58">
        <f t="shared" si="35"/>
        <v>6.3541666666666661</v>
      </c>
      <c r="EF429" s="59" t="str">
        <f t="shared" si="36"/>
        <v/>
      </c>
      <c r="EG429" s="59" t="str">
        <f t="shared" si="37"/>
        <v/>
      </c>
      <c r="EH429" s="2" t="s">
        <v>258</v>
      </c>
      <c r="EK429"/>
    </row>
    <row r="430" spans="1:141" hidden="1" x14ac:dyDescent="0.3">
      <c r="A430" s="148">
        <v>44386.225092592591</v>
      </c>
      <c r="B430" s="148">
        <v>44386.501932870371</v>
      </c>
      <c r="C430" t="s">
        <v>94</v>
      </c>
      <c r="D430" t="s">
        <v>8393</v>
      </c>
      <c r="E430">
        <v>42</v>
      </c>
      <c r="F430">
        <v>23918</v>
      </c>
      <c r="G430" t="b">
        <v>0</v>
      </c>
      <c r="H430" s="148">
        <v>44478.501979166664</v>
      </c>
      <c r="I430" t="s">
        <v>8394</v>
      </c>
      <c r="J430" t="s">
        <v>3524</v>
      </c>
      <c r="K430" t="s">
        <v>4023</v>
      </c>
      <c r="L430" t="s">
        <v>5331</v>
      </c>
      <c r="M430"/>
      <c r="N430"/>
      <c r="O430"/>
      <c r="P430" t="s">
        <v>239</v>
      </c>
      <c r="Q430" t="s">
        <v>240</v>
      </c>
      <c r="R430" t="s">
        <v>286</v>
      </c>
      <c r="S430"/>
      <c r="T430" t="s">
        <v>8395</v>
      </c>
      <c r="U430" t="s">
        <v>8396</v>
      </c>
      <c r="V430" t="s">
        <v>242</v>
      </c>
      <c r="W430" t="s">
        <v>265</v>
      </c>
      <c r="X430" t="s">
        <v>708</v>
      </c>
      <c r="Y430" t="s">
        <v>275</v>
      </c>
      <c r="Z430" t="s">
        <v>245</v>
      </c>
      <c r="AA430">
        <v>20</v>
      </c>
      <c r="AB430" t="s">
        <v>267</v>
      </c>
      <c r="AC430" t="s">
        <v>258</v>
      </c>
      <c r="AD430" t="s">
        <v>345</v>
      </c>
      <c r="AE430">
        <v>2021</v>
      </c>
      <c r="AF430" t="s">
        <v>439</v>
      </c>
      <c r="AG430"/>
      <c r="AH430">
        <v>4</v>
      </c>
      <c r="AI430">
        <v>1</v>
      </c>
      <c r="AJ430"/>
      <c r="AK430"/>
      <c r="AL430">
        <v>2</v>
      </c>
      <c r="AM430"/>
      <c r="AN430"/>
      <c r="AO430">
        <v>3</v>
      </c>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t="s">
        <v>5331</v>
      </c>
      <c r="DY430" s="2" t="str">
        <f t="shared" si="38"/>
        <v>BENKHALIFA_Achref</v>
      </c>
      <c r="DZ430" s="2" t="str">
        <f>INDEX('Raw Data'!B:B,MATCH(Tunisia_ESPRIT!$DY430,'Raw Data'!$G:$G,0))</f>
        <v>ESPRIT Engineering</v>
      </c>
      <c r="EA430" s="2" t="str">
        <f>INDEX('Raw Data'!H:H,MATCH(Tunisia_ESPRIT!$DY430,'Raw Data'!$G:$G,0))</f>
        <v>Male</v>
      </c>
      <c r="EB430" s="2" t="str">
        <f>INDEX('Raw Data'!Q:Q,MATCH(Tunisia_ESPRIT!$DY430,'Raw Data'!$G:$G,0))</f>
        <v>ING</v>
      </c>
      <c r="EC430" s="57">
        <f>INDEX('Raw Data'!T:T,MATCH(Tunisia_ESPRIT!$DY430,'Raw Data'!$G:$G,0))/10^3</f>
        <v>30.5</v>
      </c>
      <c r="ED430" s="57">
        <f t="shared" si="34"/>
        <v>0.65573770491803274</v>
      </c>
      <c r="EE430" s="58">
        <f t="shared" si="35"/>
        <v>7.625</v>
      </c>
      <c r="EF430" s="59" t="str">
        <f t="shared" si="36"/>
        <v/>
      </c>
      <c r="EG430" s="59" t="str">
        <f t="shared" si="37"/>
        <v/>
      </c>
      <c r="EH430" s="2" t="s">
        <v>258</v>
      </c>
      <c r="EK430"/>
    </row>
    <row r="431" spans="1:141" hidden="1" x14ac:dyDescent="0.3">
      <c r="A431" s="148">
        <v>44386.296712962961</v>
      </c>
      <c r="B431" s="148">
        <v>44386.559293981481</v>
      </c>
      <c r="C431" t="s">
        <v>94</v>
      </c>
      <c r="D431" t="s">
        <v>8397</v>
      </c>
      <c r="E431">
        <v>3</v>
      </c>
      <c r="F431">
        <v>22687</v>
      </c>
      <c r="G431" t="b">
        <v>0</v>
      </c>
      <c r="H431" s="148">
        <v>44478.559363425928</v>
      </c>
      <c r="I431" t="s">
        <v>8398</v>
      </c>
      <c r="J431" t="s">
        <v>3772</v>
      </c>
      <c r="K431" t="s">
        <v>645</v>
      </c>
      <c r="L431" t="s">
        <v>5010</v>
      </c>
      <c r="M431"/>
      <c r="N431"/>
      <c r="O431"/>
      <c r="P431" t="s">
        <v>239</v>
      </c>
      <c r="Q431" t="s">
        <v>250</v>
      </c>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t="s">
        <v>5010</v>
      </c>
      <c r="DY431" s="2" t="str">
        <f t="shared" si="38"/>
        <v>BRAHEM_Seifeddine</v>
      </c>
      <c r="DZ431" s="2" t="str">
        <f>INDEX('Raw Data'!B:B,MATCH(Tunisia_ESPRIT!$DY431,'Raw Data'!$G:$G,0))</f>
        <v>ESPRIT Engineering</v>
      </c>
      <c r="EA431" s="2" t="str">
        <f>INDEX('Raw Data'!H:H,MATCH(Tunisia_ESPRIT!$DY431,'Raw Data'!$G:$G,0))</f>
        <v>Male</v>
      </c>
      <c r="EB431" s="2" t="str">
        <f>INDEX('Raw Data'!Q:Q,MATCH(Tunisia_ESPRIT!$DY431,'Raw Data'!$G:$G,0))</f>
        <v>ING</v>
      </c>
      <c r="EC431" s="57">
        <f>INDEX('Raw Data'!T:T,MATCH(Tunisia_ESPRIT!$DY431,'Raw Data'!$G:$G,0))/10^3</f>
        <v>30.5</v>
      </c>
      <c r="ED431" s="57">
        <f t="shared" si="34"/>
        <v>0</v>
      </c>
      <c r="EE431" s="58" t="str">
        <f t="shared" si="35"/>
        <v/>
      </c>
      <c r="EF431" s="59" t="str">
        <f t="shared" si="36"/>
        <v/>
      </c>
      <c r="EG431" s="59" t="str">
        <f t="shared" si="37"/>
        <v/>
      </c>
      <c r="EH431" s="2" t="s">
        <v>258</v>
      </c>
      <c r="EK431"/>
    </row>
    <row r="432" spans="1:141" hidden="1" x14ac:dyDescent="0.3">
      <c r="A432" s="148">
        <v>44367.589108796295</v>
      </c>
      <c r="B432" s="148">
        <v>44386.631678240738</v>
      </c>
      <c r="C432" t="s">
        <v>94</v>
      </c>
      <c r="D432" t="s">
        <v>8399</v>
      </c>
      <c r="E432">
        <v>3</v>
      </c>
      <c r="F432">
        <v>1645277</v>
      </c>
      <c r="G432" t="b">
        <v>0</v>
      </c>
      <c r="H432" s="148">
        <v>44478.631724537037</v>
      </c>
      <c r="I432" t="s">
        <v>8400</v>
      </c>
      <c r="J432" t="s">
        <v>3274</v>
      </c>
      <c r="K432" t="s">
        <v>1437</v>
      </c>
      <c r="L432" t="s">
        <v>6049</v>
      </c>
      <c r="M432"/>
      <c r="N432"/>
      <c r="O432"/>
      <c r="P432" t="s">
        <v>239</v>
      </c>
      <c r="Q432" t="s">
        <v>240</v>
      </c>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t="s">
        <v>6049</v>
      </c>
      <c r="DY432" s="2" t="str">
        <f t="shared" si="38"/>
        <v>BEN AOUN_Haithem</v>
      </c>
      <c r="DZ432" s="2" t="str">
        <f>INDEX('Raw Data'!B:B,MATCH(Tunisia_ESPRIT!$DY432,'Raw Data'!$G:$G,0))</f>
        <v>ESPRIT Engineering</v>
      </c>
      <c r="EA432" s="2" t="str">
        <f>INDEX('Raw Data'!H:H,MATCH(Tunisia_ESPRIT!$DY432,'Raw Data'!$G:$G,0))</f>
        <v>Male</v>
      </c>
      <c r="EB432" s="2" t="str">
        <f>INDEX('Raw Data'!Q:Q,MATCH(Tunisia_ESPRIT!$DY432,'Raw Data'!$G:$G,0))</f>
        <v>ING</v>
      </c>
      <c r="EC432" s="57">
        <f>INDEX('Raw Data'!T:T,MATCH(Tunisia_ESPRIT!$DY432,'Raw Data'!$G:$G,0))/10^3</f>
        <v>30.5</v>
      </c>
      <c r="ED432" s="57">
        <f t="shared" si="34"/>
        <v>0</v>
      </c>
      <c r="EE432" s="58" t="str">
        <f t="shared" si="35"/>
        <v/>
      </c>
      <c r="EF432" s="59" t="str">
        <f t="shared" si="36"/>
        <v/>
      </c>
      <c r="EG432" s="59" t="str">
        <f t="shared" si="37"/>
        <v/>
      </c>
      <c r="EH432" s="2" t="s">
        <v>258</v>
      </c>
      <c r="EK432"/>
    </row>
    <row r="433" spans="1:141" x14ac:dyDescent="0.3">
      <c r="A433" s="148">
        <v>44479.512812499997</v>
      </c>
      <c r="B433" s="148">
        <v>44479.520162037035</v>
      </c>
      <c r="C433" t="s">
        <v>94</v>
      </c>
      <c r="D433" t="s">
        <v>8401</v>
      </c>
      <c r="E433">
        <v>100</v>
      </c>
      <c r="F433">
        <v>634</v>
      </c>
      <c r="G433" t="b">
        <v>1</v>
      </c>
      <c r="H433" s="148">
        <v>44479.520162037035</v>
      </c>
      <c r="I433" t="s">
        <v>8402</v>
      </c>
      <c r="J433" t="s">
        <v>3659</v>
      </c>
      <c r="K433" t="s">
        <v>3670</v>
      </c>
      <c r="L433" t="s">
        <v>5138</v>
      </c>
      <c r="M433"/>
      <c r="N433">
        <v>36.816604614257798</v>
      </c>
      <c r="O433">
        <v>10.3083953857421</v>
      </c>
      <c r="P433" t="s">
        <v>239</v>
      </c>
      <c r="Q433" t="s">
        <v>240</v>
      </c>
      <c r="R433" t="s">
        <v>286</v>
      </c>
      <c r="S433"/>
      <c r="T433" t="s">
        <v>8403</v>
      </c>
      <c r="U433" t="s">
        <v>8404</v>
      </c>
      <c r="V433" t="s">
        <v>476</v>
      </c>
      <c r="W433" t="s">
        <v>265</v>
      </c>
      <c r="X433" t="s">
        <v>352</v>
      </c>
      <c r="Y433" t="s">
        <v>353</v>
      </c>
      <c r="Z433" t="s">
        <v>245</v>
      </c>
      <c r="AA433">
        <v>12</v>
      </c>
      <c r="AB433" t="s">
        <v>267</v>
      </c>
      <c r="AC433" t="s">
        <v>354</v>
      </c>
      <c r="AD433" t="s">
        <v>418</v>
      </c>
      <c r="AE433">
        <v>2021</v>
      </c>
      <c r="AF433" t="s">
        <v>439</v>
      </c>
      <c r="AG433"/>
      <c r="AH433">
        <v>0</v>
      </c>
      <c r="AI433"/>
      <c r="AJ433"/>
      <c r="AK433"/>
      <c r="AL433"/>
      <c r="AM433"/>
      <c r="AN433"/>
      <c r="AO433"/>
      <c r="AP433"/>
      <c r="AQ433"/>
      <c r="AR433"/>
      <c r="AS433"/>
      <c r="AT433"/>
      <c r="AU433">
        <v>3</v>
      </c>
      <c r="AV433"/>
      <c r="AW433"/>
      <c r="AX433"/>
      <c r="AY433"/>
      <c r="AZ433"/>
      <c r="BA433"/>
      <c r="BB433">
        <v>2</v>
      </c>
      <c r="BC433"/>
      <c r="BD433"/>
      <c r="BE433"/>
      <c r="BF433"/>
      <c r="BG433">
        <v>1</v>
      </c>
      <c r="BH433"/>
      <c r="BI433"/>
      <c r="BJ433">
        <v>6</v>
      </c>
      <c r="BK433"/>
      <c r="BL433"/>
      <c r="BM433"/>
      <c r="BN433"/>
      <c r="BO433"/>
      <c r="BP433"/>
      <c r="BQ433">
        <v>6</v>
      </c>
      <c r="BR433"/>
      <c r="BS433"/>
      <c r="BT433"/>
      <c r="BU433"/>
      <c r="BV433">
        <v>7</v>
      </c>
      <c r="BW433"/>
      <c r="BX433"/>
      <c r="BY433" t="s">
        <v>247</v>
      </c>
      <c r="BZ433"/>
      <c r="CA433">
        <v>5</v>
      </c>
      <c r="CB433" t="s">
        <v>248</v>
      </c>
      <c r="CC433">
        <v>8</v>
      </c>
      <c r="CD433" t="s">
        <v>249</v>
      </c>
      <c r="CE433">
        <v>5</v>
      </c>
      <c r="CF433" t="s">
        <v>8405</v>
      </c>
      <c r="CG433" t="s">
        <v>8406</v>
      </c>
      <c r="CH433" t="s">
        <v>8407</v>
      </c>
      <c r="CI433" t="s">
        <v>8408</v>
      </c>
      <c r="CJ433" t="s">
        <v>8409</v>
      </c>
      <c r="CK433" t="s">
        <v>8410</v>
      </c>
      <c r="CL433">
        <v>5</v>
      </c>
      <c r="CM433">
        <v>5</v>
      </c>
      <c r="CN433" t="s">
        <v>256</v>
      </c>
      <c r="CO433" t="s">
        <v>278</v>
      </c>
      <c r="CP433" t="s">
        <v>681</v>
      </c>
      <c r="CQ433"/>
      <c r="CR433" t="s">
        <v>6242</v>
      </c>
      <c r="CS433"/>
      <c r="CT433"/>
      <c r="CU433"/>
      <c r="CV433"/>
      <c r="CW433" t="s">
        <v>684</v>
      </c>
      <c r="CX433"/>
      <c r="CY433"/>
      <c r="CZ433"/>
      <c r="DA433"/>
      <c r="DB433" t="s">
        <v>6209</v>
      </c>
      <c r="DC433"/>
      <c r="DD433" t="s">
        <v>6229</v>
      </c>
      <c r="DE433"/>
      <c r="DF433"/>
      <c r="DG433" t="s">
        <v>261</v>
      </c>
      <c r="DH433" t="s">
        <v>673</v>
      </c>
      <c r="DI433"/>
      <c r="DJ433" t="s">
        <v>298</v>
      </c>
      <c r="DK433"/>
      <c r="DL433"/>
      <c r="DM433" t="s">
        <v>586</v>
      </c>
      <c r="DN433"/>
      <c r="DO433" t="s">
        <v>527</v>
      </c>
      <c r="DP433"/>
      <c r="DQ433"/>
      <c r="DR433" t="s">
        <v>8411</v>
      </c>
      <c r="DS433">
        <v>24488633</v>
      </c>
      <c r="DT433" t="s">
        <v>267</v>
      </c>
      <c r="DU433" t="s">
        <v>8412</v>
      </c>
      <c r="DV433" t="s">
        <v>8413</v>
      </c>
      <c r="DW433" t="s">
        <v>5138</v>
      </c>
      <c r="DY433" s="2" t="str">
        <f t="shared" si="38"/>
        <v>GABSI_Anouar</v>
      </c>
      <c r="DZ433" s="2" t="str">
        <f>INDEX('Raw Data'!B:B,MATCH(Tunisia_ESPRIT!$DY433,'Raw Data'!$G:$G,0))</f>
        <v>ESPRIT Engineering</v>
      </c>
      <c r="EA433" s="2" t="str">
        <f>INDEX('Raw Data'!H:H,MATCH(Tunisia_ESPRIT!$DY433,'Raw Data'!$G:$G,0))</f>
        <v>Male</v>
      </c>
      <c r="EB433" s="2" t="str">
        <f>INDEX('Raw Data'!Q:Q,MATCH(Tunisia_ESPRIT!$DY433,'Raw Data'!$G:$G,0))</f>
        <v>ING</v>
      </c>
      <c r="EC433" s="57">
        <f>INDEX('Raw Data'!T:T,MATCH(Tunisia_ESPRIT!$DY433,'Raw Data'!$G:$G,0))/10^3</f>
        <v>30.5</v>
      </c>
      <c r="ED433" s="57">
        <f t="shared" si="34"/>
        <v>0.39344262295081966</v>
      </c>
      <c r="EE433" s="58">
        <f t="shared" si="35"/>
        <v>12.708333333333332</v>
      </c>
      <c r="EF433" s="59">
        <f t="shared" si="36"/>
        <v>1</v>
      </c>
      <c r="EG433" s="59" t="str">
        <f t="shared" si="37"/>
        <v>75-100%</v>
      </c>
      <c r="EH433" s="2" t="s">
        <v>258</v>
      </c>
      <c r="EK433"/>
    </row>
    <row r="434" spans="1:141" x14ac:dyDescent="0.3">
      <c r="A434" s="148">
        <v>44479.518564814818</v>
      </c>
      <c r="B434" s="148">
        <v>44479.523958333331</v>
      </c>
      <c r="C434" t="s">
        <v>94</v>
      </c>
      <c r="D434" t="s">
        <v>8414</v>
      </c>
      <c r="E434">
        <v>100</v>
      </c>
      <c r="F434">
        <v>466</v>
      </c>
      <c r="G434" t="b">
        <v>1</v>
      </c>
      <c r="H434" s="148">
        <v>44479.523981481485</v>
      </c>
      <c r="I434" t="s">
        <v>8415</v>
      </c>
      <c r="J434" t="s">
        <v>8214</v>
      </c>
      <c r="K434" t="s">
        <v>3878</v>
      </c>
      <c r="L434" t="s">
        <v>5140</v>
      </c>
      <c r="M434"/>
      <c r="N434">
        <v>34.473907470703097</v>
      </c>
      <c r="O434">
        <v>9.4613037109375</v>
      </c>
      <c r="P434" t="s">
        <v>239</v>
      </c>
      <c r="Q434" t="s">
        <v>250</v>
      </c>
      <c r="R434" t="s">
        <v>286</v>
      </c>
      <c r="S434"/>
      <c r="T434" t="s">
        <v>8215</v>
      </c>
      <c r="U434" t="s">
        <v>8416</v>
      </c>
      <c r="V434" t="s">
        <v>430</v>
      </c>
      <c r="W434" t="s">
        <v>243</v>
      </c>
      <c r="X434" t="s">
        <v>323</v>
      </c>
      <c r="Y434" t="s">
        <v>244</v>
      </c>
      <c r="Z434" t="s">
        <v>245</v>
      </c>
      <c r="AA434">
        <v>18</v>
      </c>
      <c r="AB434" t="s">
        <v>267</v>
      </c>
      <c r="AC434" t="s">
        <v>258</v>
      </c>
      <c r="AD434" t="s">
        <v>372</v>
      </c>
      <c r="AE434">
        <v>2020</v>
      </c>
      <c r="AF434" t="s">
        <v>325</v>
      </c>
      <c r="AG434"/>
      <c r="AH434">
        <v>2</v>
      </c>
      <c r="AI434"/>
      <c r="AJ434"/>
      <c r="AK434"/>
      <c r="AL434"/>
      <c r="AM434"/>
      <c r="AN434">
        <v>3</v>
      </c>
      <c r="AO434">
        <v>2</v>
      </c>
      <c r="AP434">
        <v>1</v>
      </c>
      <c r="AQ434"/>
      <c r="AR434"/>
      <c r="AS434"/>
      <c r="AT434"/>
      <c r="AU434"/>
      <c r="AV434">
        <v>2</v>
      </c>
      <c r="AW434"/>
      <c r="AX434">
        <v>1</v>
      </c>
      <c r="AY434"/>
      <c r="AZ434"/>
      <c r="BA434">
        <v>3</v>
      </c>
      <c r="BB434"/>
      <c r="BC434"/>
      <c r="BD434"/>
      <c r="BE434"/>
      <c r="BF434"/>
      <c r="BG434"/>
      <c r="BH434"/>
      <c r="BI434"/>
      <c r="BJ434"/>
      <c r="BK434">
        <v>4</v>
      </c>
      <c r="BL434"/>
      <c r="BM434">
        <v>5</v>
      </c>
      <c r="BN434"/>
      <c r="BO434"/>
      <c r="BP434">
        <v>4</v>
      </c>
      <c r="BQ434"/>
      <c r="BR434"/>
      <c r="BS434"/>
      <c r="BT434"/>
      <c r="BU434"/>
      <c r="BV434"/>
      <c r="BW434"/>
      <c r="BX434"/>
      <c r="BY434" t="s">
        <v>247</v>
      </c>
      <c r="BZ434"/>
      <c r="CA434">
        <v>3</v>
      </c>
      <c r="CB434" t="s">
        <v>254</v>
      </c>
      <c r="CC434">
        <v>5</v>
      </c>
      <c r="CD434" t="s">
        <v>249</v>
      </c>
      <c r="CE434">
        <v>4</v>
      </c>
      <c r="CF434" t="s">
        <v>8417</v>
      </c>
      <c r="CG434"/>
      <c r="CH434"/>
      <c r="CI434" t="s">
        <v>8418</v>
      </c>
      <c r="CJ434"/>
      <c r="CK434"/>
      <c r="CL434">
        <v>2</v>
      </c>
      <c r="CM434">
        <v>3</v>
      </c>
      <c r="CN434" t="s">
        <v>260</v>
      </c>
      <c r="CO434" t="s">
        <v>261</v>
      </c>
      <c r="CP434" t="s">
        <v>681</v>
      </c>
      <c r="CQ434"/>
      <c r="CR434"/>
      <c r="CS434"/>
      <c r="CT434" t="s">
        <v>6283</v>
      </c>
      <c r="CU434" t="s">
        <v>682</v>
      </c>
      <c r="CV434"/>
      <c r="CW434"/>
      <c r="CX434"/>
      <c r="CY434"/>
      <c r="CZ434"/>
      <c r="DA434"/>
      <c r="DB434" t="s">
        <v>6209</v>
      </c>
      <c r="DC434"/>
      <c r="DD434"/>
      <c r="DE434"/>
      <c r="DF434"/>
      <c r="DG434" t="s">
        <v>261</v>
      </c>
      <c r="DH434" t="s">
        <v>673</v>
      </c>
      <c r="DI434"/>
      <c r="DJ434" t="s">
        <v>298</v>
      </c>
      <c r="DK434"/>
      <c r="DL434" t="s">
        <v>348</v>
      </c>
      <c r="DM434"/>
      <c r="DN434" t="s">
        <v>262</v>
      </c>
      <c r="DO434"/>
      <c r="DP434"/>
      <c r="DQ434"/>
      <c r="DR434"/>
      <c r="DS434"/>
      <c r="DT434"/>
      <c r="DU434"/>
      <c r="DV434"/>
      <c r="DW434" t="s">
        <v>5140</v>
      </c>
      <c r="DY434" s="2" t="str">
        <f t="shared" si="38"/>
        <v>Lemjid_Liwa</v>
      </c>
      <c r="DZ434" s="2" t="str">
        <f>INDEX('Raw Data'!B:B,MATCH(Tunisia_ESPRIT!$DY434,'Raw Data'!$G:$G,0))</f>
        <v>ESPRIT Engineering</v>
      </c>
      <c r="EA434" s="2" t="str">
        <f>INDEX('Raw Data'!H:H,MATCH(Tunisia_ESPRIT!$DY434,'Raw Data'!$G:$G,0))</f>
        <v>Male</v>
      </c>
      <c r="EB434" s="2" t="str">
        <f>INDEX('Raw Data'!Q:Q,MATCH(Tunisia_ESPRIT!$DY434,'Raw Data'!$G:$G,0))</f>
        <v>ING</v>
      </c>
      <c r="EC434" s="57">
        <f>INDEX('Raw Data'!T:T,MATCH(Tunisia_ESPRIT!$DY434,'Raw Data'!$G:$G,0))/10^3</f>
        <v>30.5</v>
      </c>
      <c r="ED434" s="57">
        <f t="shared" si="34"/>
        <v>0.5901639344262295</v>
      </c>
      <c r="EE434" s="58">
        <f t="shared" si="35"/>
        <v>8.4722222222222214</v>
      </c>
      <c r="EF434" s="59">
        <f t="shared" si="36"/>
        <v>1.5</v>
      </c>
      <c r="EG434" s="59" t="str">
        <f t="shared" si="37"/>
        <v/>
      </c>
      <c r="EH434" s="2" t="s">
        <v>258</v>
      </c>
      <c r="EK434"/>
    </row>
    <row r="435" spans="1:141" hidden="1" x14ac:dyDescent="0.3">
      <c r="A435" s="148">
        <v>44388.224502314813</v>
      </c>
      <c r="B435" s="148">
        <v>44388.224918981483</v>
      </c>
      <c r="C435" t="s">
        <v>94</v>
      </c>
      <c r="D435" t="s">
        <v>8419</v>
      </c>
      <c r="E435">
        <v>3</v>
      </c>
      <c r="F435">
        <v>36</v>
      </c>
      <c r="G435" t="b">
        <v>0</v>
      </c>
      <c r="H435" s="148">
        <v>44480.224942129629</v>
      </c>
      <c r="I435" t="s">
        <v>8420</v>
      </c>
      <c r="J435" t="s">
        <v>3370</v>
      </c>
      <c r="K435" t="s">
        <v>3519</v>
      </c>
      <c r="L435" t="s">
        <v>4754</v>
      </c>
      <c r="M435"/>
      <c r="N435"/>
      <c r="O435"/>
      <c r="P435" t="s">
        <v>239</v>
      </c>
      <c r="Q435" t="s">
        <v>240</v>
      </c>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t="s">
        <v>4754</v>
      </c>
      <c r="DY435" s="2" t="str">
        <f t="shared" si="38"/>
        <v>SOUIBGUI_Youssef</v>
      </c>
      <c r="DZ435" s="2" t="str">
        <f>INDEX('Raw Data'!B:B,MATCH(Tunisia_ESPRIT!$DY435,'Raw Data'!$G:$G,0))</f>
        <v>ESPRIT Engineering</v>
      </c>
      <c r="EA435" s="2" t="str">
        <f>INDEX('Raw Data'!H:H,MATCH(Tunisia_ESPRIT!$DY435,'Raw Data'!$G:$G,0))</f>
        <v>Male</v>
      </c>
      <c r="EB435" s="2" t="str">
        <f>INDEX('Raw Data'!Q:Q,MATCH(Tunisia_ESPRIT!$DY435,'Raw Data'!$G:$G,0))</f>
        <v>ING</v>
      </c>
      <c r="EC435" s="57">
        <f>INDEX('Raw Data'!T:T,MATCH(Tunisia_ESPRIT!$DY435,'Raw Data'!$G:$G,0))/10^3</f>
        <v>30.5</v>
      </c>
      <c r="ED435" s="57">
        <f t="shared" si="34"/>
        <v>0</v>
      </c>
      <c r="EE435" s="58" t="str">
        <f t="shared" si="35"/>
        <v/>
      </c>
      <c r="EF435" s="59" t="str">
        <f t="shared" si="36"/>
        <v/>
      </c>
      <c r="EG435" s="59" t="str">
        <f t="shared" si="37"/>
        <v/>
      </c>
      <c r="EH435" s="2" t="s">
        <v>258</v>
      </c>
      <c r="EK435"/>
    </row>
    <row r="436" spans="1:141" hidden="1" x14ac:dyDescent="0.3">
      <c r="A436" s="148">
        <v>44361.421516203707</v>
      </c>
      <c r="B436" s="148">
        <v>44388.240069444444</v>
      </c>
      <c r="C436" t="s">
        <v>94</v>
      </c>
      <c r="D436" t="s">
        <v>8421</v>
      </c>
      <c r="E436">
        <v>42</v>
      </c>
      <c r="F436">
        <v>2317122</v>
      </c>
      <c r="G436" t="b">
        <v>0</v>
      </c>
      <c r="H436" s="148">
        <v>44480.240115740744</v>
      </c>
      <c r="I436" t="s">
        <v>8422</v>
      </c>
      <c r="J436" t="s">
        <v>3230</v>
      </c>
      <c r="K436" t="s">
        <v>832</v>
      </c>
      <c r="L436" t="s">
        <v>4525</v>
      </c>
      <c r="M436"/>
      <c r="N436"/>
      <c r="O436"/>
      <c r="P436" t="s">
        <v>239</v>
      </c>
      <c r="Q436" t="s">
        <v>240</v>
      </c>
      <c r="R436" t="s">
        <v>286</v>
      </c>
      <c r="S436"/>
      <c r="T436" t="s">
        <v>8423</v>
      </c>
      <c r="U436" t="s">
        <v>8424</v>
      </c>
      <c r="V436" t="s">
        <v>476</v>
      </c>
      <c r="W436" t="s">
        <v>243</v>
      </c>
      <c r="X436" t="s">
        <v>571</v>
      </c>
      <c r="Y436" t="s">
        <v>266</v>
      </c>
      <c r="Z436" t="s">
        <v>245</v>
      </c>
      <c r="AA436">
        <v>24</v>
      </c>
      <c r="AB436" t="s">
        <v>267</v>
      </c>
      <c r="AC436" t="s">
        <v>283</v>
      </c>
      <c r="AD436" t="s">
        <v>268</v>
      </c>
      <c r="AE436">
        <v>2021</v>
      </c>
      <c r="AF436" t="s">
        <v>325</v>
      </c>
      <c r="AG436"/>
      <c r="AH436">
        <v>3</v>
      </c>
      <c r="AI436"/>
      <c r="AJ436"/>
      <c r="AK436"/>
      <c r="AL436"/>
      <c r="AM436">
        <v>2</v>
      </c>
      <c r="AN436">
        <v>1</v>
      </c>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t="s">
        <v>4525</v>
      </c>
      <c r="DY436" s="2" t="str">
        <f t="shared" si="38"/>
        <v>HOSNI_Mohamed</v>
      </c>
      <c r="DZ436" s="2" t="str">
        <f>INDEX('Raw Data'!B:B,MATCH(Tunisia_ESPRIT!$DY436,'Raw Data'!$G:$G,0))</f>
        <v>ESPRIT Engineering</v>
      </c>
      <c r="EA436" s="2" t="str">
        <f>INDEX('Raw Data'!H:H,MATCH(Tunisia_ESPRIT!$DY436,'Raw Data'!$G:$G,0))</f>
        <v>Male</v>
      </c>
      <c r="EB436" s="2" t="str">
        <f>INDEX('Raw Data'!Q:Q,MATCH(Tunisia_ESPRIT!$DY436,'Raw Data'!$G:$G,0))</f>
        <v>ING</v>
      </c>
      <c r="EC436" s="57">
        <f>INDEX('Raw Data'!T:T,MATCH(Tunisia_ESPRIT!$DY436,'Raw Data'!$G:$G,0))/10^3</f>
        <v>30.5</v>
      </c>
      <c r="ED436" s="57">
        <f t="shared" si="34"/>
        <v>0.78688524590163933</v>
      </c>
      <c r="EE436" s="58">
        <f t="shared" si="35"/>
        <v>6.3541666666666661</v>
      </c>
      <c r="EF436" s="59" t="str">
        <f t="shared" si="36"/>
        <v/>
      </c>
      <c r="EG436" s="59" t="str">
        <f t="shared" si="37"/>
        <v/>
      </c>
      <c r="EH436" s="2" t="s">
        <v>258</v>
      </c>
      <c r="EK436"/>
    </row>
    <row r="437" spans="1:141" hidden="1" x14ac:dyDescent="0.3">
      <c r="A437" s="148">
        <v>44388.65421296296</v>
      </c>
      <c r="B437" s="148">
        <v>44388.662893518522</v>
      </c>
      <c r="C437" t="s">
        <v>94</v>
      </c>
      <c r="D437" t="s">
        <v>8425</v>
      </c>
      <c r="E437">
        <v>3</v>
      </c>
      <c r="F437">
        <v>749</v>
      </c>
      <c r="G437" t="b">
        <v>0</v>
      </c>
      <c r="H437" s="148">
        <v>44480.662939814814</v>
      </c>
      <c r="I437" t="s">
        <v>8426</v>
      </c>
      <c r="J437" t="s">
        <v>8363</v>
      </c>
      <c r="K437" t="s">
        <v>874</v>
      </c>
      <c r="L437" t="s">
        <v>6093</v>
      </c>
      <c r="M437"/>
      <c r="N437"/>
      <c r="O437"/>
      <c r="P437" t="s">
        <v>239</v>
      </c>
      <c r="Q437" t="s">
        <v>240</v>
      </c>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t="s">
        <v>6093</v>
      </c>
      <c r="DY437" s="2" t="str">
        <f t="shared" si="38"/>
        <v>DAOUD_Heifa</v>
      </c>
      <c r="DZ437" s="2" t="str">
        <f>INDEX('Raw Data'!B:B,MATCH(Tunisia_ESPRIT!$DY437,'Raw Data'!$G:$G,0))</f>
        <v>ESPRIT Engineering</v>
      </c>
      <c r="EA437" s="2" t="str">
        <f>INDEX('Raw Data'!H:H,MATCH(Tunisia_ESPRIT!$DY437,'Raw Data'!$G:$G,0))</f>
        <v>Female</v>
      </c>
      <c r="EB437" s="2" t="str">
        <f>INDEX('Raw Data'!Q:Q,MATCH(Tunisia_ESPRIT!$DY437,'Raw Data'!$G:$G,0))</f>
        <v>ING</v>
      </c>
      <c r="EC437" s="57">
        <f>INDEX('Raw Data'!T:T,MATCH(Tunisia_ESPRIT!$DY437,'Raw Data'!$G:$G,0))/10^3</f>
        <v>30.5</v>
      </c>
      <c r="ED437" s="57">
        <f t="shared" si="34"/>
        <v>0</v>
      </c>
      <c r="EE437" s="58" t="str">
        <f t="shared" si="35"/>
        <v/>
      </c>
      <c r="EF437" s="59" t="str">
        <f t="shared" si="36"/>
        <v/>
      </c>
      <c r="EG437" s="59" t="str">
        <f t="shared" si="37"/>
        <v/>
      </c>
      <c r="EH437" s="2" t="s">
        <v>258</v>
      </c>
      <c r="EK437"/>
    </row>
    <row r="438" spans="1:141" hidden="1" x14ac:dyDescent="0.3">
      <c r="A438" s="148">
        <v>44389.204201388886</v>
      </c>
      <c r="B438" s="148">
        <v>44389.204456018517</v>
      </c>
      <c r="C438" t="s">
        <v>94</v>
      </c>
      <c r="D438" t="s">
        <v>8427</v>
      </c>
      <c r="E438">
        <v>6</v>
      </c>
      <c r="F438">
        <v>21</v>
      </c>
      <c r="G438" t="b">
        <v>0</v>
      </c>
      <c r="H438" s="148">
        <v>44481.204502314817</v>
      </c>
      <c r="I438" t="s">
        <v>8428</v>
      </c>
      <c r="J438" t="s">
        <v>3349</v>
      </c>
      <c r="K438" t="s">
        <v>402</v>
      </c>
      <c r="L438" t="s">
        <v>5085</v>
      </c>
      <c r="M438"/>
      <c r="N438"/>
      <c r="O438"/>
      <c r="P438" t="s">
        <v>239</v>
      </c>
      <c r="Q438" t="s">
        <v>250</v>
      </c>
      <c r="R438" t="s">
        <v>241</v>
      </c>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t="s">
        <v>5085</v>
      </c>
      <c r="DY438" s="2" t="str">
        <f t="shared" si="38"/>
        <v>ABID_Emna</v>
      </c>
      <c r="DZ438" s="2" t="str">
        <f>INDEX('Raw Data'!B:B,MATCH(Tunisia_ESPRIT!$DY438,'Raw Data'!$G:$G,0))</f>
        <v>ESPRIT Engineering</v>
      </c>
      <c r="EA438" s="2" t="str">
        <f>INDEX('Raw Data'!H:H,MATCH(Tunisia_ESPRIT!$DY438,'Raw Data'!$G:$G,0))</f>
        <v>Female</v>
      </c>
      <c r="EB438" s="2" t="str">
        <f>INDEX('Raw Data'!Q:Q,MATCH(Tunisia_ESPRIT!$DY438,'Raw Data'!$G:$G,0))</f>
        <v>ING</v>
      </c>
      <c r="EC438" s="57">
        <f>INDEX('Raw Data'!T:T,MATCH(Tunisia_ESPRIT!$DY438,'Raw Data'!$G:$G,0))/10^3</f>
        <v>30.5</v>
      </c>
      <c r="ED438" s="57">
        <f t="shared" si="34"/>
        <v>0</v>
      </c>
      <c r="EE438" s="58" t="str">
        <f t="shared" si="35"/>
        <v/>
      </c>
      <c r="EF438" s="59" t="str">
        <f t="shared" si="36"/>
        <v/>
      </c>
      <c r="EG438" s="59" t="str">
        <f t="shared" si="37"/>
        <v/>
      </c>
      <c r="EH438" s="2" t="s">
        <v>258</v>
      </c>
      <c r="EK438"/>
    </row>
    <row r="439" spans="1:141" hidden="1" x14ac:dyDescent="0.3">
      <c r="A439" s="148">
        <v>44386.383912037039</v>
      </c>
      <c r="B439" s="148">
        <v>44389.208240740743</v>
      </c>
      <c r="C439" t="s">
        <v>94</v>
      </c>
      <c r="D439" t="s">
        <v>8429</v>
      </c>
      <c r="E439">
        <v>3</v>
      </c>
      <c r="F439">
        <v>244022</v>
      </c>
      <c r="G439" t="b">
        <v>0</v>
      </c>
      <c r="H439" s="148">
        <v>44481.20826388889</v>
      </c>
      <c r="I439" t="s">
        <v>8430</v>
      </c>
      <c r="J439" t="s">
        <v>3271</v>
      </c>
      <c r="K439" t="s">
        <v>3270</v>
      </c>
      <c r="L439" t="s">
        <v>4539</v>
      </c>
      <c r="M439"/>
      <c r="N439"/>
      <c r="O439"/>
      <c r="P439" t="s">
        <v>239</v>
      </c>
      <c r="Q439" t="s">
        <v>240</v>
      </c>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t="s">
        <v>4539</v>
      </c>
      <c r="DY439" s="2" t="str">
        <f t="shared" si="38"/>
        <v>KASRAOUI_Chahnez</v>
      </c>
      <c r="DZ439" s="2" t="str">
        <f>INDEX('Raw Data'!B:B,MATCH(Tunisia_ESPRIT!$DY439,'Raw Data'!$G:$G,0))</f>
        <v>ESPRIT Engineering</v>
      </c>
      <c r="EA439" s="2" t="str">
        <f>INDEX('Raw Data'!H:H,MATCH(Tunisia_ESPRIT!$DY439,'Raw Data'!$G:$G,0))</f>
        <v>Female</v>
      </c>
      <c r="EB439" s="2" t="str">
        <f>INDEX('Raw Data'!Q:Q,MATCH(Tunisia_ESPRIT!$DY439,'Raw Data'!$G:$G,0))</f>
        <v>ING</v>
      </c>
      <c r="EC439" s="57">
        <f>INDEX('Raw Data'!T:T,MATCH(Tunisia_ESPRIT!$DY439,'Raw Data'!$G:$G,0))/10^3</f>
        <v>30.5</v>
      </c>
      <c r="ED439" s="57">
        <f t="shared" si="34"/>
        <v>0</v>
      </c>
      <c r="EE439" s="58" t="str">
        <f t="shared" si="35"/>
        <v/>
      </c>
      <c r="EF439" s="59" t="str">
        <f t="shared" si="36"/>
        <v/>
      </c>
      <c r="EG439" s="59" t="str">
        <f t="shared" si="37"/>
        <v/>
      </c>
      <c r="EH439" s="2" t="s">
        <v>258</v>
      </c>
      <c r="EK439"/>
    </row>
    <row r="440" spans="1:141" x14ac:dyDescent="0.3">
      <c r="A440" s="148">
        <v>44482.187719907408</v>
      </c>
      <c r="B440" s="148">
        <v>44482.381296296298</v>
      </c>
      <c r="C440" t="s">
        <v>94</v>
      </c>
      <c r="D440" t="s">
        <v>8431</v>
      </c>
      <c r="E440">
        <v>100</v>
      </c>
      <c r="F440">
        <v>16725</v>
      </c>
      <c r="G440" t="b">
        <v>1</v>
      </c>
      <c r="H440" s="148">
        <v>44482.381319444445</v>
      </c>
      <c r="I440" t="s">
        <v>8432</v>
      </c>
      <c r="J440" t="s">
        <v>3721</v>
      </c>
      <c r="K440" t="s">
        <v>620</v>
      </c>
      <c r="L440" t="s">
        <v>4951</v>
      </c>
      <c r="M440"/>
      <c r="N440">
        <v>34.473907470703097</v>
      </c>
      <c r="O440">
        <v>9.4613037109375</v>
      </c>
      <c r="P440" t="s">
        <v>239</v>
      </c>
      <c r="Q440" t="s">
        <v>250</v>
      </c>
      <c r="R440" t="s">
        <v>286</v>
      </c>
      <c r="S440"/>
      <c r="T440" t="s">
        <v>8433</v>
      </c>
      <c r="U440" t="s">
        <v>8434</v>
      </c>
      <c r="V440" s="151">
        <v>44470</v>
      </c>
      <c r="W440" t="s">
        <v>265</v>
      </c>
      <c r="X440" t="s">
        <v>708</v>
      </c>
      <c r="Y440" t="s">
        <v>275</v>
      </c>
      <c r="Z440" t="s">
        <v>245</v>
      </c>
      <c r="AA440">
        <v>10</v>
      </c>
      <c r="AB440" t="s">
        <v>267</v>
      </c>
      <c r="AC440" t="s">
        <v>283</v>
      </c>
      <c r="AD440" t="s">
        <v>268</v>
      </c>
      <c r="AE440">
        <v>2021</v>
      </c>
      <c r="AF440" t="s">
        <v>269</v>
      </c>
      <c r="AG440"/>
      <c r="AH440">
        <v>0</v>
      </c>
      <c r="AI440"/>
      <c r="AJ440"/>
      <c r="AK440"/>
      <c r="AL440"/>
      <c r="AM440"/>
      <c r="AN440"/>
      <c r="AO440"/>
      <c r="AP440"/>
      <c r="AQ440"/>
      <c r="AR440"/>
      <c r="AS440"/>
      <c r="AT440"/>
      <c r="AU440"/>
      <c r="AV440">
        <v>1</v>
      </c>
      <c r="AW440">
        <v>3</v>
      </c>
      <c r="AX440"/>
      <c r="AY440"/>
      <c r="AZ440"/>
      <c r="BA440">
        <v>2</v>
      </c>
      <c r="BB440"/>
      <c r="BC440"/>
      <c r="BD440"/>
      <c r="BE440"/>
      <c r="BF440"/>
      <c r="BG440"/>
      <c r="BH440"/>
      <c r="BI440"/>
      <c r="BJ440"/>
      <c r="BK440">
        <v>1</v>
      </c>
      <c r="BL440">
        <v>4</v>
      </c>
      <c r="BM440"/>
      <c r="BN440"/>
      <c r="BO440"/>
      <c r="BP440">
        <v>2</v>
      </c>
      <c r="BQ440"/>
      <c r="BR440"/>
      <c r="BS440"/>
      <c r="BT440"/>
      <c r="BU440"/>
      <c r="BV440"/>
      <c r="BW440"/>
      <c r="BX440"/>
      <c r="BY440" t="s">
        <v>293</v>
      </c>
      <c r="BZ440" t="s">
        <v>281</v>
      </c>
      <c r="CA440">
        <v>2</v>
      </c>
      <c r="CB440" t="s">
        <v>254</v>
      </c>
      <c r="CC440">
        <v>0</v>
      </c>
      <c r="CD440" t="s">
        <v>253</v>
      </c>
      <c r="CE440">
        <v>1</v>
      </c>
      <c r="CF440" t="s">
        <v>8435</v>
      </c>
      <c r="CG440" t="s">
        <v>8435</v>
      </c>
      <c r="CH440" t="s">
        <v>8435</v>
      </c>
      <c r="CI440" t="s">
        <v>8436</v>
      </c>
      <c r="CJ440" t="s">
        <v>8437</v>
      </c>
      <c r="CK440" t="s">
        <v>8438</v>
      </c>
      <c r="CL440">
        <v>2</v>
      </c>
      <c r="CM440">
        <v>1</v>
      </c>
      <c r="CN440" t="s">
        <v>260</v>
      </c>
      <c r="CO440" t="s">
        <v>261</v>
      </c>
      <c r="CP440"/>
      <c r="CQ440"/>
      <c r="CR440"/>
      <c r="CS440"/>
      <c r="CT440"/>
      <c r="CU440"/>
      <c r="CV440"/>
      <c r="CW440"/>
      <c r="CX440"/>
      <c r="CY440"/>
      <c r="CZ440"/>
      <c r="DA440"/>
      <c r="DB440"/>
      <c r="DC440"/>
      <c r="DD440"/>
      <c r="DE440" t="s">
        <v>277</v>
      </c>
      <c r="DF440" t="s">
        <v>8439</v>
      </c>
      <c r="DG440" t="s">
        <v>257</v>
      </c>
      <c r="DH440"/>
      <c r="DI440"/>
      <c r="DJ440"/>
      <c r="DK440"/>
      <c r="DL440"/>
      <c r="DM440"/>
      <c r="DN440"/>
      <c r="DO440"/>
      <c r="DP440"/>
      <c r="DQ440"/>
      <c r="DR440"/>
      <c r="DS440"/>
      <c r="DT440"/>
      <c r="DU440"/>
      <c r="DV440" t="s">
        <v>8440</v>
      </c>
      <c r="DW440" t="s">
        <v>4951</v>
      </c>
      <c r="EC440" s="57"/>
      <c r="ED440" s="57"/>
      <c r="EE440" s="57"/>
      <c r="EF440" s="59"/>
      <c r="EG440" s="59"/>
      <c r="EK440"/>
    </row>
    <row r="441" spans="1:141" x14ac:dyDescent="0.3">
      <c r="A441" s="148">
        <v>44448.607418981483</v>
      </c>
      <c r="B441" s="148">
        <v>44482.608182870368</v>
      </c>
      <c r="C441" t="s">
        <v>94</v>
      </c>
      <c r="D441" t="s">
        <v>8441</v>
      </c>
      <c r="E441">
        <v>100</v>
      </c>
      <c r="F441">
        <v>2937665</v>
      </c>
      <c r="G441" t="b">
        <v>1</v>
      </c>
      <c r="H441" s="148">
        <v>44482.608206018522</v>
      </c>
      <c r="I441" t="s">
        <v>8442</v>
      </c>
      <c r="J441" t="s">
        <v>4014</v>
      </c>
      <c r="K441" t="s">
        <v>3498</v>
      </c>
      <c r="L441" t="s">
        <v>5318</v>
      </c>
      <c r="M441"/>
      <c r="N441">
        <v>37.2774047851562</v>
      </c>
      <c r="O441">
        <v>9.8748931884765607</v>
      </c>
      <c r="P441" t="s">
        <v>239</v>
      </c>
      <c r="Q441" t="s">
        <v>250</v>
      </c>
      <c r="R441" t="s">
        <v>286</v>
      </c>
      <c r="S441"/>
      <c r="T441" t="s">
        <v>8443</v>
      </c>
      <c r="U441" t="s">
        <v>8444</v>
      </c>
      <c r="V441" s="149">
        <v>18537</v>
      </c>
      <c r="W441" t="s">
        <v>243</v>
      </c>
      <c r="X441" t="s">
        <v>728</v>
      </c>
      <c r="Y441" t="s">
        <v>275</v>
      </c>
      <c r="Z441" t="s">
        <v>245</v>
      </c>
      <c r="AA441">
        <v>18</v>
      </c>
      <c r="AB441" t="s">
        <v>267</v>
      </c>
      <c r="AC441" t="s">
        <v>258</v>
      </c>
      <c r="AD441" t="s">
        <v>345</v>
      </c>
      <c r="AE441">
        <v>2020</v>
      </c>
      <c r="AF441" t="s">
        <v>406</v>
      </c>
      <c r="AG441"/>
      <c r="AH441">
        <v>1</v>
      </c>
      <c r="AI441"/>
      <c r="AJ441"/>
      <c r="AK441"/>
      <c r="AL441"/>
      <c r="AM441"/>
      <c r="AN441"/>
      <c r="AO441"/>
      <c r="AP441"/>
      <c r="AQ441"/>
      <c r="AR441"/>
      <c r="AS441"/>
      <c r="AT441"/>
      <c r="AU441">
        <v>2</v>
      </c>
      <c r="AV441"/>
      <c r="AW441"/>
      <c r="AX441">
        <v>1</v>
      </c>
      <c r="AY441"/>
      <c r="AZ441"/>
      <c r="BA441"/>
      <c r="BB441">
        <v>3</v>
      </c>
      <c r="BC441"/>
      <c r="BD441"/>
      <c r="BE441"/>
      <c r="BF441"/>
      <c r="BG441"/>
      <c r="BH441"/>
      <c r="BI441"/>
      <c r="BJ441">
        <v>6</v>
      </c>
      <c r="BK441"/>
      <c r="BL441"/>
      <c r="BM441">
        <v>6</v>
      </c>
      <c r="BN441"/>
      <c r="BO441"/>
      <c r="BP441"/>
      <c r="BQ441">
        <v>6</v>
      </c>
      <c r="BR441"/>
      <c r="BS441"/>
      <c r="BT441"/>
      <c r="BU441"/>
      <c r="BV441"/>
      <c r="BW441"/>
      <c r="BX441"/>
      <c r="BY441" t="s">
        <v>270</v>
      </c>
      <c r="BZ441"/>
      <c r="CA441">
        <v>6</v>
      </c>
      <c r="CB441" t="s">
        <v>252</v>
      </c>
      <c r="CC441">
        <v>9</v>
      </c>
      <c r="CD441" t="s">
        <v>279</v>
      </c>
      <c r="CE441">
        <v>6</v>
      </c>
      <c r="CF441" t="s">
        <v>6696</v>
      </c>
      <c r="CG441" t="s">
        <v>8445</v>
      </c>
      <c r="CH441" t="s">
        <v>8446</v>
      </c>
      <c r="CI441" t="s">
        <v>8447</v>
      </c>
      <c r="CJ441"/>
      <c r="CK441"/>
      <c r="CL441">
        <v>4</v>
      </c>
      <c r="CM441">
        <v>3</v>
      </c>
      <c r="CN441" t="s">
        <v>256</v>
      </c>
      <c r="CO441" t="s">
        <v>261</v>
      </c>
      <c r="CP441"/>
      <c r="CQ441"/>
      <c r="CR441"/>
      <c r="CS441"/>
      <c r="CT441"/>
      <c r="CU441"/>
      <c r="CV441"/>
      <c r="CW441"/>
      <c r="CX441"/>
      <c r="CY441"/>
      <c r="CZ441"/>
      <c r="DA441"/>
      <c r="DB441" t="s">
        <v>6209</v>
      </c>
      <c r="DC441"/>
      <c r="DD441"/>
      <c r="DE441"/>
      <c r="DF441"/>
      <c r="DG441" t="s">
        <v>261</v>
      </c>
      <c r="DH441" t="s">
        <v>673</v>
      </c>
      <c r="DI441" t="s">
        <v>1015</v>
      </c>
      <c r="DJ441" t="s">
        <v>298</v>
      </c>
      <c r="DK441" t="s">
        <v>508</v>
      </c>
      <c r="DL441" t="s">
        <v>348</v>
      </c>
      <c r="DM441" t="s">
        <v>586</v>
      </c>
      <c r="DN441" t="s">
        <v>262</v>
      </c>
      <c r="DO441" t="s">
        <v>527</v>
      </c>
      <c r="DP441"/>
      <c r="DQ441"/>
      <c r="DR441"/>
      <c r="DS441"/>
      <c r="DT441"/>
      <c r="DU441"/>
      <c r="DV441"/>
      <c r="DW441" t="s">
        <v>5318</v>
      </c>
      <c r="EC441" s="57"/>
      <c r="ED441" s="57"/>
      <c r="EE441" s="58"/>
      <c r="EF441" s="59"/>
      <c r="EG441" s="59"/>
      <c r="EK441"/>
    </row>
    <row r="442" spans="1:141" hidden="1" x14ac:dyDescent="0.3">
      <c r="A442" s="148">
        <v>44391.244270833333</v>
      </c>
      <c r="B442" s="148">
        <v>44391.24459490741</v>
      </c>
      <c r="C442" t="s">
        <v>94</v>
      </c>
      <c r="D442" t="s">
        <v>8448</v>
      </c>
      <c r="E442">
        <v>3</v>
      </c>
      <c r="F442">
        <v>28</v>
      </c>
      <c r="G442" t="b">
        <v>0</v>
      </c>
      <c r="H442" s="148">
        <v>44483.244629629633</v>
      </c>
      <c r="I442" t="s">
        <v>8449</v>
      </c>
      <c r="J442" t="s">
        <v>3953</v>
      </c>
      <c r="K442" t="s">
        <v>511</v>
      </c>
      <c r="L442" t="s">
        <v>6020</v>
      </c>
      <c r="M442"/>
      <c r="N442"/>
      <c r="O442"/>
      <c r="P442" t="s">
        <v>239</v>
      </c>
      <c r="Q442" t="s">
        <v>240</v>
      </c>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t="s">
        <v>6020</v>
      </c>
      <c r="EC442" s="57"/>
      <c r="ED442" s="57"/>
      <c r="EE442" s="58"/>
      <c r="EF442" s="59"/>
      <c r="EG442" s="59"/>
      <c r="EK442"/>
    </row>
    <row r="443" spans="1:141" hidden="1" x14ac:dyDescent="0.3">
      <c r="A443" s="148">
        <v>44482.116805555554</v>
      </c>
      <c r="B443" s="148">
        <v>44482.11928240741</v>
      </c>
      <c r="C443" t="s">
        <v>94</v>
      </c>
      <c r="D443" t="s">
        <v>8450</v>
      </c>
      <c r="E443">
        <v>45</v>
      </c>
      <c r="F443">
        <v>213</v>
      </c>
      <c r="G443" t="b">
        <v>0</v>
      </c>
      <c r="H443" s="148">
        <v>44483.383784722224</v>
      </c>
      <c r="I443" t="s">
        <v>8451</v>
      </c>
      <c r="J443" t="s">
        <v>3778</v>
      </c>
      <c r="K443" t="s">
        <v>3302</v>
      </c>
      <c r="L443" t="s">
        <v>5866</v>
      </c>
      <c r="M443"/>
      <c r="N443"/>
      <c r="O443"/>
      <c r="P443" t="s">
        <v>239</v>
      </c>
      <c r="Q443" t="s">
        <v>250</v>
      </c>
      <c r="R443" t="s">
        <v>395</v>
      </c>
      <c r="S443"/>
      <c r="T443"/>
      <c r="U443"/>
      <c r="V443"/>
      <c r="W443"/>
      <c r="X443"/>
      <c r="Y443"/>
      <c r="Z443"/>
      <c r="AA443"/>
      <c r="AB443"/>
      <c r="AC443"/>
      <c r="AD443"/>
      <c r="AE443"/>
      <c r="AF443"/>
      <c r="AG443"/>
      <c r="AH443">
        <v>1</v>
      </c>
      <c r="AI443"/>
      <c r="AJ443"/>
      <c r="AK443"/>
      <c r="AL443"/>
      <c r="AM443"/>
      <c r="AN443"/>
      <c r="AO443"/>
      <c r="AP443"/>
      <c r="AQ443"/>
      <c r="AR443"/>
      <c r="AS443"/>
      <c r="AT443"/>
      <c r="AU443"/>
      <c r="AV443"/>
      <c r="AW443"/>
      <c r="AX443"/>
      <c r="AY443"/>
      <c r="AZ443"/>
      <c r="BA443">
        <v>3</v>
      </c>
      <c r="BB443"/>
      <c r="BC443">
        <v>2</v>
      </c>
      <c r="BD443"/>
      <c r="BE443"/>
      <c r="BF443"/>
      <c r="BG443">
        <v>1</v>
      </c>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t="s">
        <v>5866</v>
      </c>
      <c r="EC443" s="57"/>
      <c r="ED443" s="57"/>
      <c r="EE443" s="58"/>
      <c r="EF443" s="59"/>
      <c r="EG443" s="59"/>
      <c r="EK443"/>
    </row>
    <row r="444" spans="1:141" hidden="1" x14ac:dyDescent="0.3">
      <c r="A444" s="148">
        <v>44482.094189814816</v>
      </c>
      <c r="B444" s="148">
        <v>44482.096412037034</v>
      </c>
      <c r="C444" t="s">
        <v>94</v>
      </c>
      <c r="D444" t="s">
        <v>8452</v>
      </c>
      <c r="E444">
        <v>45</v>
      </c>
      <c r="F444">
        <v>191</v>
      </c>
      <c r="G444" t="b">
        <v>0</v>
      </c>
      <c r="H444" s="148">
        <v>44483.383819444447</v>
      </c>
      <c r="I444" t="s">
        <v>8453</v>
      </c>
      <c r="J444" t="s">
        <v>4287</v>
      </c>
      <c r="K444" t="s">
        <v>3371</v>
      </c>
      <c r="L444" t="s">
        <v>5733</v>
      </c>
      <c r="M444"/>
      <c r="N444"/>
      <c r="O444"/>
      <c r="P444" t="s">
        <v>239</v>
      </c>
      <c r="Q444" t="s">
        <v>240</v>
      </c>
      <c r="R444" t="s">
        <v>241</v>
      </c>
      <c r="S444"/>
      <c r="T444" t="s">
        <v>8454</v>
      </c>
      <c r="U444" t="s">
        <v>8455</v>
      </c>
      <c r="V444" s="151">
        <v>44470</v>
      </c>
      <c r="W444" t="s">
        <v>243</v>
      </c>
      <c r="X444" t="s">
        <v>471</v>
      </c>
      <c r="Y444" t="s">
        <v>313</v>
      </c>
      <c r="Z444" t="s">
        <v>245</v>
      </c>
      <c r="AA444">
        <v>15</v>
      </c>
      <c r="AB444" t="s">
        <v>267</v>
      </c>
      <c r="AC444" t="s">
        <v>258</v>
      </c>
      <c r="AD444" t="s">
        <v>268</v>
      </c>
      <c r="AE444">
        <v>2021</v>
      </c>
      <c r="AF444"/>
      <c r="AG444"/>
      <c r="AH444">
        <v>5</v>
      </c>
      <c r="AI444">
        <v>1</v>
      </c>
      <c r="AJ444"/>
      <c r="AK444"/>
      <c r="AL444"/>
      <c r="AM444"/>
      <c r="AN444"/>
      <c r="AO444"/>
      <c r="AP444"/>
      <c r="AQ444"/>
      <c r="AR444"/>
      <c r="AS444"/>
      <c r="AT444"/>
      <c r="AU444">
        <v>1</v>
      </c>
      <c r="AV444"/>
      <c r="AW444">
        <v>2</v>
      </c>
      <c r="AX444"/>
      <c r="AY444"/>
      <c r="AZ444">
        <v>3</v>
      </c>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t="s">
        <v>5733</v>
      </c>
      <c r="EC444" s="57"/>
      <c r="ED444" s="57"/>
      <c r="EE444" s="58"/>
      <c r="EF444" s="59"/>
      <c r="EG444" s="59"/>
      <c r="EK444"/>
    </row>
    <row r="445" spans="1:141" hidden="1" x14ac:dyDescent="0.3">
      <c r="A445" s="148">
        <v>44351.546030092592</v>
      </c>
      <c r="B445" s="148">
        <v>44396.496747685182</v>
      </c>
      <c r="C445" t="s">
        <v>94</v>
      </c>
      <c r="D445" t="s">
        <v>8456</v>
      </c>
      <c r="E445">
        <v>45</v>
      </c>
      <c r="F445">
        <v>3883742</v>
      </c>
      <c r="G445" t="b">
        <v>0</v>
      </c>
      <c r="H445" s="148">
        <v>44483.383819444447</v>
      </c>
      <c r="I445" t="s">
        <v>8457</v>
      </c>
      <c r="J445" t="s">
        <v>3199</v>
      </c>
      <c r="K445" t="s">
        <v>4191</v>
      </c>
      <c r="L445" t="s">
        <v>5538</v>
      </c>
      <c r="M445"/>
      <c r="N445"/>
      <c r="O445"/>
      <c r="P445" t="s">
        <v>239</v>
      </c>
      <c r="Q445" t="s">
        <v>240</v>
      </c>
      <c r="R445" t="s">
        <v>272</v>
      </c>
      <c r="S445" t="s">
        <v>8458</v>
      </c>
      <c r="T445" t="s">
        <v>8459</v>
      </c>
      <c r="U445" t="s">
        <v>8460</v>
      </c>
      <c r="V445" t="s">
        <v>336</v>
      </c>
      <c r="W445" t="s">
        <v>265</v>
      </c>
      <c r="X445" t="s">
        <v>357</v>
      </c>
      <c r="Y445" t="s">
        <v>353</v>
      </c>
      <c r="Z445" t="s">
        <v>245</v>
      </c>
      <c r="AA445">
        <v>60</v>
      </c>
      <c r="AB445" t="s">
        <v>267</v>
      </c>
      <c r="AC445" t="s">
        <v>354</v>
      </c>
      <c r="AD445" t="s">
        <v>1122</v>
      </c>
      <c r="AE445">
        <v>2021</v>
      </c>
      <c r="AF445" t="s">
        <v>316</v>
      </c>
      <c r="AG445"/>
      <c r="AH445">
        <v>2</v>
      </c>
      <c r="AI445">
        <v>1</v>
      </c>
      <c r="AJ445"/>
      <c r="AK445"/>
      <c r="AL445">
        <v>2</v>
      </c>
      <c r="AM445"/>
      <c r="AN445"/>
      <c r="AO445"/>
      <c r="AP445"/>
      <c r="AQ445"/>
      <c r="AR445">
        <v>3</v>
      </c>
      <c r="AS445"/>
      <c r="AT445"/>
      <c r="AU445"/>
      <c r="AV445"/>
      <c r="AW445">
        <v>3</v>
      </c>
      <c r="AX445"/>
      <c r="AY445"/>
      <c r="AZ445"/>
      <c r="BA445"/>
      <c r="BB445"/>
      <c r="BC445">
        <v>1</v>
      </c>
      <c r="BD445"/>
      <c r="BE445"/>
      <c r="BF445"/>
      <c r="BG445">
        <v>2</v>
      </c>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t="s">
        <v>5538</v>
      </c>
      <c r="EC445" s="57"/>
      <c r="ED445" s="57"/>
      <c r="EE445" s="58"/>
      <c r="EF445" s="59"/>
      <c r="EG445" s="59"/>
      <c r="EK445"/>
    </row>
    <row r="446" spans="1:141" hidden="1" x14ac:dyDescent="0.3">
      <c r="A446" s="148">
        <v>44441.16138888889</v>
      </c>
      <c r="B446" s="148">
        <v>44441.164467592593</v>
      </c>
      <c r="C446" t="s">
        <v>94</v>
      </c>
      <c r="D446" t="s">
        <v>8461</v>
      </c>
      <c r="E446">
        <v>45</v>
      </c>
      <c r="F446">
        <v>266</v>
      </c>
      <c r="G446" t="b">
        <v>0</v>
      </c>
      <c r="H446" s="148">
        <v>44483.38385416667</v>
      </c>
      <c r="I446" t="s">
        <v>8462</v>
      </c>
      <c r="J446" t="s">
        <v>3375</v>
      </c>
      <c r="K446" t="s">
        <v>3374</v>
      </c>
      <c r="L446" t="s">
        <v>4614</v>
      </c>
      <c r="M446"/>
      <c r="N446"/>
      <c r="O446"/>
      <c r="P446" t="s">
        <v>239</v>
      </c>
      <c r="Q446" t="s">
        <v>240</v>
      </c>
      <c r="R446" t="s">
        <v>251</v>
      </c>
      <c r="S446"/>
      <c r="T446"/>
      <c r="U446"/>
      <c r="V446"/>
      <c r="W446"/>
      <c r="X446"/>
      <c r="Y446"/>
      <c r="Z446"/>
      <c r="AA446"/>
      <c r="AB446"/>
      <c r="AC446"/>
      <c r="AD446"/>
      <c r="AE446"/>
      <c r="AF446"/>
      <c r="AG446"/>
      <c r="AH446"/>
      <c r="AI446"/>
      <c r="AJ446"/>
      <c r="AK446"/>
      <c r="AL446"/>
      <c r="AM446"/>
      <c r="AN446"/>
      <c r="AO446"/>
      <c r="AP446"/>
      <c r="AQ446"/>
      <c r="AR446"/>
      <c r="AS446"/>
      <c r="AT446"/>
      <c r="AU446">
        <v>2</v>
      </c>
      <c r="AV446"/>
      <c r="AW446"/>
      <c r="AX446"/>
      <c r="AY446"/>
      <c r="AZ446"/>
      <c r="BA446">
        <v>3</v>
      </c>
      <c r="BB446"/>
      <c r="BC446"/>
      <c r="BD446"/>
      <c r="BE446"/>
      <c r="BF446"/>
      <c r="BG446">
        <v>1</v>
      </c>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t="s">
        <v>4614</v>
      </c>
      <c r="EC446" s="57"/>
      <c r="ED446" s="57"/>
      <c r="EE446" s="58"/>
      <c r="EF446" s="59"/>
      <c r="EG446" s="59"/>
      <c r="EK446"/>
    </row>
    <row r="447" spans="1:141" hidden="1" x14ac:dyDescent="0.3">
      <c r="A447" s="148">
        <v>44482.09652777778</v>
      </c>
      <c r="B447" s="148">
        <v>44482.099143518521</v>
      </c>
      <c r="C447" t="s">
        <v>94</v>
      </c>
      <c r="D447" t="s">
        <v>8206</v>
      </c>
      <c r="E447">
        <v>45</v>
      </c>
      <c r="F447">
        <v>225</v>
      </c>
      <c r="G447" t="b">
        <v>0</v>
      </c>
      <c r="H447" s="148">
        <v>44483.38385416667</v>
      </c>
      <c r="I447" t="s">
        <v>8463</v>
      </c>
      <c r="J447" t="s">
        <v>3524</v>
      </c>
      <c r="K447" t="s">
        <v>4023</v>
      </c>
      <c r="L447" t="s">
        <v>5331</v>
      </c>
      <c r="M447"/>
      <c r="N447"/>
      <c r="O447"/>
      <c r="P447" t="s">
        <v>239</v>
      </c>
      <c r="Q447" t="s">
        <v>240</v>
      </c>
      <c r="R447" t="s">
        <v>286</v>
      </c>
      <c r="S447"/>
      <c r="T447" t="s">
        <v>8395</v>
      </c>
      <c r="U447" t="s">
        <v>8464</v>
      </c>
      <c r="V447" t="s">
        <v>242</v>
      </c>
      <c r="W447" t="s">
        <v>243</v>
      </c>
      <c r="X447" t="s">
        <v>642</v>
      </c>
      <c r="Y447" t="s">
        <v>280</v>
      </c>
      <c r="Z447" t="s">
        <v>245</v>
      </c>
      <c r="AA447">
        <v>20</v>
      </c>
      <c r="AB447" t="s">
        <v>267</v>
      </c>
      <c r="AC447" t="s">
        <v>283</v>
      </c>
      <c r="AD447" t="s">
        <v>246</v>
      </c>
      <c r="AE447">
        <v>2021</v>
      </c>
      <c r="AF447" t="s">
        <v>439</v>
      </c>
      <c r="AG447"/>
      <c r="AH447">
        <v>4</v>
      </c>
      <c r="AI447">
        <v>1</v>
      </c>
      <c r="AJ447">
        <v>2</v>
      </c>
      <c r="AK447">
        <v>3</v>
      </c>
      <c r="AL447"/>
      <c r="AM447"/>
      <c r="AN447"/>
      <c r="AO447"/>
      <c r="AP447"/>
      <c r="AQ447"/>
      <c r="AR447"/>
      <c r="AS447"/>
      <c r="AT447"/>
      <c r="AU447">
        <v>3</v>
      </c>
      <c r="AV447"/>
      <c r="AW447"/>
      <c r="AX447">
        <v>1</v>
      </c>
      <c r="AY447"/>
      <c r="AZ447"/>
      <c r="BA447"/>
      <c r="BB447"/>
      <c r="BC447"/>
      <c r="BD447"/>
      <c r="BE447"/>
      <c r="BF447"/>
      <c r="BG447">
        <v>2</v>
      </c>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t="s">
        <v>5331</v>
      </c>
      <c r="EC447" s="57"/>
      <c r="ED447" s="57"/>
      <c r="EE447" s="58"/>
      <c r="EF447" s="59"/>
      <c r="EG447" s="59"/>
      <c r="EK447"/>
    </row>
    <row r="448" spans="1:141" hidden="1" x14ac:dyDescent="0.3">
      <c r="A448" s="148">
        <v>44452.123715277776</v>
      </c>
      <c r="B448" s="148">
        <v>44452.124780092592</v>
      </c>
      <c r="C448" t="s">
        <v>94</v>
      </c>
      <c r="D448" t="s">
        <v>8465</v>
      </c>
      <c r="E448">
        <v>45</v>
      </c>
      <c r="F448">
        <v>92</v>
      </c>
      <c r="G448" t="b">
        <v>0</v>
      </c>
      <c r="H448" s="148">
        <v>44483.38386574074</v>
      </c>
      <c r="I448" t="s">
        <v>8466</v>
      </c>
      <c r="J448" t="s">
        <v>3405</v>
      </c>
      <c r="K448" t="s">
        <v>1022</v>
      </c>
      <c r="L448" t="s">
        <v>5033</v>
      </c>
      <c r="M448"/>
      <c r="N448"/>
      <c r="O448"/>
      <c r="P448" t="s">
        <v>239</v>
      </c>
      <c r="Q448" t="s">
        <v>240</v>
      </c>
      <c r="R448" t="s">
        <v>395</v>
      </c>
      <c r="S448"/>
      <c r="T448"/>
      <c r="U448"/>
      <c r="V448"/>
      <c r="W448"/>
      <c r="X448"/>
      <c r="Y448"/>
      <c r="Z448"/>
      <c r="AA448"/>
      <c r="AB448"/>
      <c r="AC448"/>
      <c r="AD448"/>
      <c r="AE448"/>
      <c r="AF448"/>
      <c r="AG448"/>
      <c r="AH448">
        <v>4</v>
      </c>
      <c r="AI448"/>
      <c r="AJ448">
        <v>3</v>
      </c>
      <c r="AK448"/>
      <c r="AL448"/>
      <c r="AM448"/>
      <c r="AN448"/>
      <c r="AO448">
        <v>2</v>
      </c>
      <c r="AP448"/>
      <c r="AQ448"/>
      <c r="AR448">
        <v>1</v>
      </c>
      <c r="AS448"/>
      <c r="AT448"/>
      <c r="AU448"/>
      <c r="AV448">
        <v>1</v>
      </c>
      <c r="AW448"/>
      <c r="AX448"/>
      <c r="AY448"/>
      <c r="AZ448"/>
      <c r="BA448"/>
      <c r="BB448"/>
      <c r="BC448"/>
      <c r="BD448"/>
      <c r="BE448">
        <v>3</v>
      </c>
      <c r="BF448"/>
      <c r="BG448">
        <v>2</v>
      </c>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t="s">
        <v>5033</v>
      </c>
      <c r="EC448" s="57"/>
      <c r="ED448" s="57"/>
      <c r="EE448" s="57"/>
      <c r="EF448" s="59"/>
      <c r="EG448" s="59"/>
      <c r="EH448" s="57"/>
      <c r="EK448"/>
    </row>
    <row r="449" spans="1:141" hidden="1" x14ac:dyDescent="0.3">
      <c r="A449" s="148">
        <v>44482.369386574072</v>
      </c>
      <c r="B449" s="148">
        <v>44482.372847222221</v>
      </c>
      <c r="C449" t="s">
        <v>94</v>
      </c>
      <c r="D449" t="s">
        <v>8467</v>
      </c>
      <c r="E449">
        <v>45</v>
      </c>
      <c r="F449">
        <v>298</v>
      </c>
      <c r="G449" t="b">
        <v>0</v>
      </c>
      <c r="H449" s="148">
        <v>44483.383888888886</v>
      </c>
      <c r="I449" t="s">
        <v>8468</v>
      </c>
      <c r="J449" t="s">
        <v>3733</v>
      </c>
      <c r="K449" t="s">
        <v>302</v>
      </c>
      <c r="L449" t="s">
        <v>4969</v>
      </c>
      <c r="M449"/>
      <c r="N449"/>
      <c r="O449"/>
      <c r="P449" t="s">
        <v>239</v>
      </c>
      <c r="Q449" t="s">
        <v>240</v>
      </c>
      <c r="R449" t="s">
        <v>251</v>
      </c>
      <c r="S449"/>
      <c r="T449"/>
      <c r="U449"/>
      <c r="V449"/>
      <c r="W449"/>
      <c r="X449"/>
      <c r="Y449"/>
      <c r="Z449"/>
      <c r="AA449"/>
      <c r="AB449"/>
      <c r="AC449"/>
      <c r="AD449"/>
      <c r="AE449"/>
      <c r="AF449"/>
      <c r="AG449"/>
      <c r="AH449"/>
      <c r="AI449"/>
      <c r="AJ449"/>
      <c r="AK449"/>
      <c r="AL449"/>
      <c r="AM449"/>
      <c r="AN449"/>
      <c r="AO449"/>
      <c r="AP449"/>
      <c r="AQ449"/>
      <c r="AR449"/>
      <c r="AS449"/>
      <c r="AT449"/>
      <c r="AU449">
        <v>2</v>
      </c>
      <c r="AV449">
        <v>3</v>
      </c>
      <c r="AW449"/>
      <c r="AX449"/>
      <c r="AY449"/>
      <c r="AZ449"/>
      <c r="BA449"/>
      <c r="BB449"/>
      <c r="BC449"/>
      <c r="BD449"/>
      <c r="BE449"/>
      <c r="BF449"/>
      <c r="BG449">
        <v>1</v>
      </c>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t="s">
        <v>4969</v>
      </c>
      <c r="EC449" s="57"/>
      <c r="ED449" s="57"/>
      <c r="EE449" s="58"/>
      <c r="EF449" s="59"/>
      <c r="EG449" s="59"/>
      <c r="EK449"/>
    </row>
    <row r="450" spans="1:141" hidden="1" x14ac:dyDescent="0.3">
      <c r="A450" s="148">
        <v>44455.227847222224</v>
      </c>
      <c r="B450" s="148">
        <v>44455.22960648148</v>
      </c>
      <c r="C450" t="s">
        <v>94</v>
      </c>
      <c r="D450" t="s">
        <v>8469</v>
      </c>
      <c r="E450">
        <v>45</v>
      </c>
      <c r="F450">
        <v>151</v>
      </c>
      <c r="G450" t="b">
        <v>0</v>
      </c>
      <c r="H450" s="148">
        <v>44483.383888888886</v>
      </c>
      <c r="I450" t="s">
        <v>8470</v>
      </c>
      <c r="J450" t="s">
        <v>4013</v>
      </c>
      <c r="K450" t="s">
        <v>4110</v>
      </c>
      <c r="L450" t="s">
        <v>5433</v>
      </c>
      <c r="M450"/>
      <c r="N450"/>
      <c r="O450"/>
      <c r="P450" t="s">
        <v>239</v>
      </c>
      <c r="Q450" t="s">
        <v>240</v>
      </c>
      <c r="R450" t="s">
        <v>251</v>
      </c>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v>1</v>
      </c>
      <c r="BE450">
        <v>3</v>
      </c>
      <c r="BF450"/>
      <c r="BG450">
        <v>2</v>
      </c>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t="s">
        <v>5433</v>
      </c>
      <c r="EC450" s="57"/>
      <c r="ED450" s="57"/>
      <c r="EE450" s="58"/>
      <c r="EF450" s="59"/>
      <c r="EG450" s="59"/>
      <c r="EK450"/>
    </row>
    <row r="451" spans="1:141" hidden="1" x14ac:dyDescent="0.3">
      <c r="A451" s="148">
        <v>44441.53528935185</v>
      </c>
      <c r="B451" s="148">
        <v>44441.539537037039</v>
      </c>
      <c r="C451" t="s">
        <v>94</v>
      </c>
      <c r="D451" t="s">
        <v>8471</v>
      </c>
      <c r="E451">
        <v>45</v>
      </c>
      <c r="F451">
        <v>367</v>
      </c>
      <c r="G451" t="b">
        <v>0</v>
      </c>
      <c r="H451" s="148">
        <v>44483.383900462963</v>
      </c>
      <c r="I451" t="s">
        <v>8472</v>
      </c>
      <c r="J451" t="s">
        <v>3274</v>
      </c>
      <c r="K451" t="s">
        <v>1437</v>
      </c>
      <c r="L451" t="s">
        <v>6049</v>
      </c>
      <c r="M451"/>
      <c r="N451"/>
      <c r="O451"/>
      <c r="P451" t="s">
        <v>239</v>
      </c>
      <c r="Q451" t="s">
        <v>240</v>
      </c>
      <c r="R451" t="s">
        <v>286</v>
      </c>
      <c r="S451"/>
      <c r="T451" t="s">
        <v>8473</v>
      </c>
      <c r="U451" t="s">
        <v>8474</v>
      </c>
      <c r="V451" t="s">
        <v>430</v>
      </c>
      <c r="W451" t="s">
        <v>243</v>
      </c>
      <c r="X451" t="s">
        <v>725</v>
      </c>
      <c r="Y451" t="s">
        <v>244</v>
      </c>
      <c r="Z451" t="s">
        <v>245</v>
      </c>
      <c r="AA451">
        <v>40</v>
      </c>
      <c r="AB451" t="s">
        <v>267</v>
      </c>
      <c r="AC451" t="s">
        <v>354</v>
      </c>
      <c r="AD451" t="s">
        <v>292</v>
      </c>
      <c r="AE451">
        <v>2016</v>
      </c>
      <c r="AF451" t="s">
        <v>439</v>
      </c>
      <c r="AG451"/>
      <c r="AH451">
        <v>1</v>
      </c>
      <c r="AI451"/>
      <c r="AJ451"/>
      <c r="AK451"/>
      <c r="AL451"/>
      <c r="AM451"/>
      <c r="AN451"/>
      <c r="AO451"/>
      <c r="AP451"/>
      <c r="AQ451"/>
      <c r="AR451"/>
      <c r="AS451"/>
      <c r="AT451"/>
      <c r="AU451"/>
      <c r="AV451"/>
      <c r="AW451"/>
      <c r="AX451"/>
      <c r="AY451">
        <v>3</v>
      </c>
      <c r="AZ451"/>
      <c r="BA451"/>
      <c r="BB451"/>
      <c r="BC451"/>
      <c r="BD451">
        <v>2</v>
      </c>
      <c r="BE451"/>
      <c r="BF451"/>
      <c r="BG451">
        <v>1</v>
      </c>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t="s">
        <v>6049</v>
      </c>
      <c r="EC451" s="57"/>
      <c r="ED451" s="57"/>
      <c r="EE451" s="58"/>
      <c r="EF451" s="59"/>
      <c r="EG451" s="59"/>
      <c r="EK451"/>
    </row>
    <row r="452" spans="1:141" hidden="1" x14ac:dyDescent="0.3">
      <c r="A452" s="148">
        <v>44446.127314814818</v>
      </c>
      <c r="B452" s="148">
        <v>44446.130289351851</v>
      </c>
      <c r="C452" t="s">
        <v>94</v>
      </c>
      <c r="D452" t="s">
        <v>8475</v>
      </c>
      <c r="E452">
        <v>45</v>
      </c>
      <c r="F452">
        <v>257</v>
      </c>
      <c r="G452" t="b">
        <v>0</v>
      </c>
      <c r="H452" s="148">
        <v>44483.383912037039</v>
      </c>
      <c r="I452" t="s">
        <v>8476</v>
      </c>
      <c r="J452" t="s">
        <v>3199</v>
      </c>
      <c r="K452" t="s">
        <v>1380</v>
      </c>
      <c r="L452" t="s">
        <v>5680</v>
      </c>
      <c r="M452"/>
      <c r="N452"/>
      <c r="O452"/>
      <c r="P452" t="s">
        <v>239</v>
      </c>
      <c r="Q452" t="s">
        <v>240</v>
      </c>
      <c r="R452" t="s">
        <v>286</v>
      </c>
      <c r="S452"/>
      <c r="T452" t="s">
        <v>6863</v>
      </c>
      <c r="U452" t="s">
        <v>8477</v>
      </c>
      <c r="V452" s="149">
        <v>18537</v>
      </c>
      <c r="W452" t="s">
        <v>243</v>
      </c>
      <c r="X452" t="s">
        <v>708</v>
      </c>
      <c r="Y452" t="s">
        <v>275</v>
      </c>
      <c r="Z452" t="s">
        <v>245</v>
      </c>
      <c r="AA452">
        <v>1</v>
      </c>
      <c r="AB452" t="s">
        <v>267</v>
      </c>
      <c r="AC452" t="s">
        <v>354</v>
      </c>
      <c r="AD452" t="s">
        <v>246</v>
      </c>
      <c r="AE452">
        <v>2021</v>
      </c>
      <c r="AF452" t="s">
        <v>1433</v>
      </c>
      <c r="AG452"/>
      <c r="AH452">
        <v>0</v>
      </c>
      <c r="AI452"/>
      <c r="AJ452"/>
      <c r="AK452"/>
      <c r="AL452"/>
      <c r="AM452"/>
      <c r="AN452"/>
      <c r="AO452"/>
      <c r="AP452"/>
      <c r="AQ452"/>
      <c r="AR452"/>
      <c r="AS452"/>
      <c r="AT452"/>
      <c r="AU452"/>
      <c r="AV452"/>
      <c r="AW452"/>
      <c r="AX452">
        <v>2</v>
      </c>
      <c r="AY452">
        <v>3</v>
      </c>
      <c r="AZ452"/>
      <c r="BA452"/>
      <c r="BB452"/>
      <c r="BC452"/>
      <c r="BD452"/>
      <c r="BE452">
        <v>1</v>
      </c>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t="s">
        <v>5680</v>
      </c>
      <c r="EC452" s="57"/>
      <c r="ED452" s="57"/>
      <c r="EE452" s="58"/>
      <c r="EF452" s="59"/>
      <c r="EG452" s="59"/>
      <c r="EK452"/>
    </row>
    <row r="453" spans="1:141" hidden="1" x14ac:dyDescent="0.3">
      <c r="A453" s="148">
        <v>44448.447962962964</v>
      </c>
      <c r="B453" s="148">
        <v>44448.449560185189</v>
      </c>
      <c r="C453" t="s">
        <v>94</v>
      </c>
      <c r="D453" t="s">
        <v>8478</v>
      </c>
      <c r="E453">
        <v>45</v>
      </c>
      <c r="F453">
        <v>138</v>
      </c>
      <c r="G453" t="b">
        <v>0</v>
      </c>
      <c r="H453" s="148">
        <v>44483.383935185186</v>
      </c>
      <c r="I453" t="s">
        <v>8479</v>
      </c>
      <c r="J453" t="s">
        <v>3290</v>
      </c>
      <c r="K453" t="s">
        <v>8283</v>
      </c>
      <c r="L453" t="s">
        <v>5441</v>
      </c>
      <c r="M453"/>
      <c r="N453"/>
      <c r="O453"/>
      <c r="P453" t="s">
        <v>239</v>
      </c>
      <c r="Q453" t="s">
        <v>240</v>
      </c>
      <c r="R453" t="s">
        <v>251</v>
      </c>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v>3</v>
      </c>
      <c r="BF453">
        <v>2</v>
      </c>
      <c r="BG453">
        <v>1</v>
      </c>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t="s">
        <v>5441</v>
      </c>
      <c r="EC453" s="57"/>
      <c r="ED453" s="57"/>
      <c r="EE453" s="58"/>
      <c r="EF453" s="59"/>
      <c r="EG453" s="59"/>
      <c r="EK453"/>
    </row>
    <row r="454" spans="1:141" hidden="1" x14ac:dyDescent="0.3">
      <c r="A454" s="148">
        <v>44482.145543981482</v>
      </c>
      <c r="B454" s="148">
        <v>44482.146273148152</v>
      </c>
      <c r="C454" t="s">
        <v>94</v>
      </c>
      <c r="D454" t="s">
        <v>8480</v>
      </c>
      <c r="E454">
        <v>45</v>
      </c>
      <c r="F454">
        <v>63</v>
      </c>
      <c r="G454" t="b">
        <v>0</v>
      </c>
      <c r="H454" s="148">
        <v>44483.383946759262</v>
      </c>
      <c r="I454" t="s">
        <v>8481</v>
      </c>
      <c r="J454" t="s">
        <v>3551</v>
      </c>
      <c r="K454" t="s">
        <v>1402</v>
      </c>
      <c r="L454" t="s">
        <v>5104</v>
      </c>
      <c r="M454"/>
      <c r="N454"/>
      <c r="O454"/>
      <c r="P454" t="s">
        <v>239</v>
      </c>
      <c r="Q454" t="s">
        <v>240</v>
      </c>
      <c r="R454" t="s">
        <v>395</v>
      </c>
      <c r="S454"/>
      <c r="T454"/>
      <c r="U454"/>
      <c r="V454"/>
      <c r="W454"/>
      <c r="X454"/>
      <c r="Y454"/>
      <c r="Z454"/>
      <c r="AA454"/>
      <c r="AB454"/>
      <c r="AC454"/>
      <c r="AD454"/>
      <c r="AE454"/>
      <c r="AF454"/>
      <c r="AG454"/>
      <c r="AH454">
        <v>0</v>
      </c>
      <c r="AI454"/>
      <c r="AJ454"/>
      <c r="AK454"/>
      <c r="AL454"/>
      <c r="AM454"/>
      <c r="AN454"/>
      <c r="AO454"/>
      <c r="AP454"/>
      <c r="AQ454"/>
      <c r="AR454"/>
      <c r="AS454"/>
      <c r="AT454"/>
      <c r="AU454"/>
      <c r="AV454"/>
      <c r="AW454"/>
      <c r="AX454"/>
      <c r="AY454"/>
      <c r="AZ454"/>
      <c r="BA454">
        <v>3</v>
      </c>
      <c r="BB454"/>
      <c r="BC454">
        <v>2</v>
      </c>
      <c r="BD454"/>
      <c r="BE454"/>
      <c r="BF454"/>
      <c r="BG454">
        <v>1</v>
      </c>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t="s">
        <v>5104</v>
      </c>
      <c r="EC454" s="57"/>
      <c r="ED454" s="57"/>
      <c r="EE454" s="57"/>
      <c r="EF454" s="59"/>
      <c r="EG454" s="59"/>
      <c r="EK454"/>
    </row>
    <row r="455" spans="1:141" hidden="1" x14ac:dyDescent="0.3">
      <c r="A455" s="148">
        <v>44482.092685185184</v>
      </c>
      <c r="B455" s="148">
        <v>44482.102256944447</v>
      </c>
      <c r="C455" t="s">
        <v>94</v>
      </c>
      <c r="D455" t="s">
        <v>8482</v>
      </c>
      <c r="E455">
        <v>45</v>
      </c>
      <c r="F455">
        <v>826</v>
      </c>
      <c r="G455" t="b">
        <v>0</v>
      </c>
      <c r="H455" s="148">
        <v>44483.383969907409</v>
      </c>
      <c r="I455" t="s">
        <v>8483</v>
      </c>
      <c r="J455" t="s">
        <v>3280</v>
      </c>
      <c r="K455" t="s">
        <v>624</v>
      </c>
      <c r="L455" t="s">
        <v>4965</v>
      </c>
      <c r="M455"/>
      <c r="N455"/>
      <c r="O455"/>
      <c r="P455" t="s">
        <v>239</v>
      </c>
      <c r="Q455" t="s">
        <v>240</v>
      </c>
      <c r="R455" t="s">
        <v>286</v>
      </c>
      <c r="S455"/>
      <c r="T455" t="s">
        <v>8484</v>
      </c>
      <c r="U455" t="s">
        <v>6911</v>
      </c>
      <c r="V455" t="s">
        <v>242</v>
      </c>
      <c r="W455" t="s">
        <v>243</v>
      </c>
      <c r="X455" t="s">
        <v>597</v>
      </c>
      <c r="Y455" t="s">
        <v>244</v>
      </c>
      <c r="Z455" t="s">
        <v>245</v>
      </c>
      <c r="AA455">
        <v>50</v>
      </c>
      <c r="AB455" t="s">
        <v>267</v>
      </c>
      <c r="AC455" t="s">
        <v>258</v>
      </c>
      <c r="AD455" t="s">
        <v>268</v>
      </c>
      <c r="AE455">
        <v>2021</v>
      </c>
      <c r="AF455" t="s">
        <v>269</v>
      </c>
      <c r="AG455"/>
      <c r="AH455">
        <v>3</v>
      </c>
      <c r="AI455"/>
      <c r="AJ455"/>
      <c r="AK455">
        <v>1</v>
      </c>
      <c r="AL455"/>
      <c r="AM455"/>
      <c r="AN455">
        <v>2</v>
      </c>
      <c r="AO455"/>
      <c r="AP455"/>
      <c r="AQ455"/>
      <c r="AR455"/>
      <c r="AS455"/>
      <c r="AT455"/>
      <c r="AU455"/>
      <c r="AV455">
        <v>3</v>
      </c>
      <c r="AW455"/>
      <c r="AX455"/>
      <c r="AY455"/>
      <c r="AZ455"/>
      <c r="BA455"/>
      <c r="BB455">
        <v>2</v>
      </c>
      <c r="BC455"/>
      <c r="BD455"/>
      <c r="BE455"/>
      <c r="BF455"/>
      <c r="BG455">
        <v>1</v>
      </c>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t="s">
        <v>4965</v>
      </c>
      <c r="EC455" s="57"/>
      <c r="ED455" s="57"/>
      <c r="EE455" s="57"/>
      <c r="EF455" s="59"/>
      <c r="EG455" s="59"/>
      <c r="EH455" s="57"/>
      <c r="EK455"/>
    </row>
    <row r="456" spans="1:141" hidden="1" x14ac:dyDescent="0.3">
      <c r="A456" s="148">
        <v>44393.333252314813</v>
      </c>
      <c r="B456" s="148">
        <v>44393.337175925924</v>
      </c>
      <c r="C456" t="s">
        <v>94</v>
      </c>
      <c r="D456" t="s">
        <v>8485</v>
      </c>
      <c r="E456">
        <v>45</v>
      </c>
      <c r="F456">
        <v>338</v>
      </c>
      <c r="G456" t="b">
        <v>0</v>
      </c>
      <c r="H456" s="148">
        <v>44483.383981481478</v>
      </c>
      <c r="I456" t="s">
        <v>8486</v>
      </c>
      <c r="J456" t="s">
        <v>3658</v>
      </c>
      <c r="K456" t="s">
        <v>3703</v>
      </c>
      <c r="L456" t="s">
        <v>5406</v>
      </c>
      <c r="M456"/>
      <c r="N456"/>
      <c r="O456"/>
      <c r="P456" t="s">
        <v>239</v>
      </c>
      <c r="Q456" t="s">
        <v>240</v>
      </c>
      <c r="R456" t="s">
        <v>286</v>
      </c>
      <c r="S456"/>
      <c r="T456" t="s">
        <v>8487</v>
      </c>
      <c r="U456" t="s">
        <v>8488</v>
      </c>
      <c r="V456" t="s">
        <v>242</v>
      </c>
      <c r="W456" t="s">
        <v>243</v>
      </c>
      <c r="X456" t="s">
        <v>708</v>
      </c>
      <c r="Y456" t="s">
        <v>275</v>
      </c>
      <c r="Z456" t="s">
        <v>245</v>
      </c>
      <c r="AA456">
        <v>12</v>
      </c>
      <c r="AB456" t="s">
        <v>267</v>
      </c>
      <c r="AC456" t="s">
        <v>258</v>
      </c>
      <c r="AD456" t="s">
        <v>372</v>
      </c>
      <c r="AE456">
        <v>2019</v>
      </c>
      <c r="AF456" t="s">
        <v>366</v>
      </c>
      <c r="AG456"/>
      <c r="AH456">
        <v>1</v>
      </c>
      <c r="AI456"/>
      <c r="AJ456"/>
      <c r="AK456"/>
      <c r="AL456"/>
      <c r="AM456"/>
      <c r="AN456"/>
      <c r="AO456"/>
      <c r="AP456"/>
      <c r="AQ456"/>
      <c r="AR456"/>
      <c r="AS456"/>
      <c r="AT456"/>
      <c r="AU456">
        <v>2</v>
      </c>
      <c r="AV456"/>
      <c r="AW456"/>
      <c r="AX456"/>
      <c r="AY456"/>
      <c r="AZ456"/>
      <c r="BA456">
        <v>3</v>
      </c>
      <c r="BB456"/>
      <c r="BC456"/>
      <c r="BD456">
        <v>1</v>
      </c>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t="s">
        <v>5406</v>
      </c>
      <c r="EC456" s="57"/>
      <c r="ED456" s="57"/>
      <c r="EE456" s="58"/>
      <c r="EF456" s="59"/>
      <c r="EG456" s="59"/>
      <c r="EK456"/>
    </row>
    <row r="457" spans="1:141" hidden="1" x14ac:dyDescent="0.3">
      <c r="A457" s="148">
        <v>44455.293749999997</v>
      </c>
      <c r="B457" s="148">
        <v>44455.299675925926</v>
      </c>
      <c r="C457" t="s">
        <v>94</v>
      </c>
      <c r="D457" t="s">
        <v>8489</v>
      </c>
      <c r="E457">
        <v>45</v>
      </c>
      <c r="F457">
        <v>511</v>
      </c>
      <c r="G457" t="b">
        <v>0</v>
      </c>
      <c r="H457" s="148">
        <v>44483.384004629632</v>
      </c>
      <c r="I457" t="s">
        <v>8490</v>
      </c>
      <c r="J457" t="s">
        <v>3407</v>
      </c>
      <c r="K457" t="s">
        <v>404</v>
      </c>
      <c r="L457" t="s">
        <v>5567</v>
      </c>
      <c r="M457"/>
      <c r="N457"/>
      <c r="O457"/>
      <c r="P457" t="s">
        <v>239</v>
      </c>
      <c r="Q457" t="s">
        <v>240</v>
      </c>
      <c r="R457" t="s">
        <v>286</v>
      </c>
      <c r="S457"/>
      <c r="T457" t="s">
        <v>8491</v>
      </c>
      <c r="U457" t="s">
        <v>8492</v>
      </c>
      <c r="V457" t="s">
        <v>430</v>
      </c>
      <c r="W457" t="s">
        <v>243</v>
      </c>
      <c r="X457" t="s">
        <v>743</v>
      </c>
      <c r="Y457" t="s">
        <v>244</v>
      </c>
      <c r="Z457" t="s">
        <v>245</v>
      </c>
      <c r="AA457">
        <v>5</v>
      </c>
      <c r="AB457" t="s">
        <v>8493</v>
      </c>
      <c r="AC457" t="s">
        <v>8493</v>
      </c>
      <c r="AD457" t="s">
        <v>424</v>
      </c>
      <c r="AE457">
        <v>2021</v>
      </c>
      <c r="AF457" t="s">
        <v>277</v>
      </c>
      <c r="AG457" t="s">
        <v>8494</v>
      </c>
      <c r="AH457">
        <v>3</v>
      </c>
      <c r="AI457">
        <v>3</v>
      </c>
      <c r="AJ457">
        <v>2</v>
      </c>
      <c r="AK457"/>
      <c r="AL457"/>
      <c r="AM457"/>
      <c r="AN457">
        <v>1</v>
      </c>
      <c r="AO457"/>
      <c r="AP457"/>
      <c r="AQ457"/>
      <c r="AR457"/>
      <c r="AS457"/>
      <c r="AT457"/>
      <c r="AU457">
        <v>2</v>
      </c>
      <c r="AV457"/>
      <c r="AW457"/>
      <c r="AX457"/>
      <c r="AY457"/>
      <c r="AZ457">
        <v>3</v>
      </c>
      <c r="BA457"/>
      <c r="BB457"/>
      <c r="BC457"/>
      <c r="BD457"/>
      <c r="BE457"/>
      <c r="BF457"/>
      <c r="BG457">
        <v>1</v>
      </c>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t="s">
        <v>5567</v>
      </c>
      <c r="EC457" s="57"/>
      <c r="ED457" s="57"/>
      <c r="EE457" s="57"/>
      <c r="EF457" s="59"/>
      <c r="EG457" s="59"/>
      <c r="EH457" s="57"/>
      <c r="EK457"/>
    </row>
    <row r="458" spans="1:141" hidden="1" x14ac:dyDescent="0.3">
      <c r="A458" s="148">
        <v>44444.104756944442</v>
      </c>
      <c r="B458" s="148">
        <v>44444.110081018516</v>
      </c>
      <c r="C458" t="s">
        <v>94</v>
      </c>
      <c r="D458" t="s">
        <v>8495</v>
      </c>
      <c r="E458">
        <v>45</v>
      </c>
      <c r="F458">
        <v>459</v>
      </c>
      <c r="G458" t="b">
        <v>0</v>
      </c>
      <c r="H458" s="148">
        <v>44483.384016203701</v>
      </c>
      <c r="I458" t="s">
        <v>8496</v>
      </c>
      <c r="J458" t="s">
        <v>3195</v>
      </c>
      <c r="K458" t="s">
        <v>3744</v>
      </c>
      <c r="L458" t="s">
        <v>4995</v>
      </c>
      <c r="M458"/>
      <c r="N458"/>
      <c r="O458"/>
      <c r="P458" t="s">
        <v>239</v>
      </c>
      <c r="Q458" t="s">
        <v>240</v>
      </c>
      <c r="R458" t="s">
        <v>286</v>
      </c>
      <c r="S458"/>
      <c r="T458" t="s">
        <v>8497</v>
      </c>
      <c r="U458" t="s">
        <v>8498</v>
      </c>
      <c r="V458" t="s">
        <v>351</v>
      </c>
      <c r="W458" t="s">
        <v>243</v>
      </c>
      <c r="X458" t="s">
        <v>435</v>
      </c>
      <c r="Y458" t="s">
        <v>244</v>
      </c>
      <c r="Z458" t="s">
        <v>245</v>
      </c>
      <c r="AA458">
        <v>100</v>
      </c>
      <c r="AB458" t="s">
        <v>267</v>
      </c>
      <c r="AC458" t="s">
        <v>354</v>
      </c>
      <c r="AD458" t="s">
        <v>276</v>
      </c>
      <c r="AE458">
        <v>2021</v>
      </c>
      <c r="AF458" t="s">
        <v>366</v>
      </c>
      <c r="AG458"/>
      <c r="AH458">
        <v>3</v>
      </c>
      <c r="AI458">
        <v>3</v>
      </c>
      <c r="AJ458"/>
      <c r="AK458"/>
      <c r="AL458"/>
      <c r="AM458">
        <v>1</v>
      </c>
      <c r="AN458">
        <v>2</v>
      </c>
      <c r="AO458"/>
      <c r="AP458"/>
      <c r="AQ458"/>
      <c r="AR458"/>
      <c r="AS458"/>
      <c r="AT458"/>
      <c r="AU458"/>
      <c r="AV458">
        <v>1</v>
      </c>
      <c r="AW458"/>
      <c r="AX458"/>
      <c r="AY458"/>
      <c r="AZ458"/>
      <c r="BA458"/>
      <c r="BB458"/>
      <c r="BC458">
        <v>3</v>
      </c>
      <c r="BD458"/>
      <c r="BE458"/>
      <c r="BF458"/>
      <c r="BG458">
        <v>2</v>
      </c>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t="s">
        <v>4995</v>
      </c>
      <c r="EC458" s="57"/>
      <c r="ED458" s="57"/>
      <c r="EE458" s="58"/>
      <c r="EF458" s="59"/>
      <c r="EG458" s="59"/>
      <c r="EK458"/>
    </row>
    <row r="459" spans="1:141" hidden="1" x14ac:dyDescent="0.3">
      <c r="A459" s="148">
        <v>44461.171655092592</v>
      </c>
      <c r="B459" s="148">
        <v>44461.176018518519</v>
      </c>
      <c r="C459" t="s">
        <v>94</v>
      </c>
      <c r="D459" t="s">
        <v>8499</v>
      </c>
      <c r="E459">
        <v>42</v>
      </c>
      <c r="F459">
        <v>376</v>
      </c>
      <c r="G459" t="b">
        <v>0</v>
      </c>
      <c r="H459" s="148">
        <v>44483.384027777778</v>
      </c>
      <c r="I459" t="s">
        <v>8500</v>
      </c>
      <c r="J459" t="s">
        <v>3556</v>
      </c>
      <c r="K459" t="s">
        <v>818</v>
      </c>
      <c r="L459" t="s">
        <v>5546</v>
      </c>
      <c r="M459"/>
      <c r="N459"/>
      <c r="O459"/>
      <c r="P459" t="s">
        <v>239</v>
      </c>
      <c r="Q459" t="s">
        <v>240</v>
      </c>
      <c r="R459" t="s">
        <v>251</v>
      </c>
      <c r="S459"/>
      <c r="T459"/>
      <c r="U459"/>
      <c r="V459"/>
      <c r="W459"/>
      <c r="X459"/>
      <c r="Y459"/>
      <c r="Z459"/>
      <c r="AA459"/>
      <c r="AB459"/>
      <c r="AC459"/>
      <c r="AD459"/>
      <c r="AE459"/>
      <c r="AF459"/>
      <c r="AG459"/>
      <c r="AH459"/>
      <c r="AI459"/>
      <c r="AJ459"/>
      <c r="AK459"/>
      <c r="AL459"/>
      <c r="AM459"/>
      <c r="AN459"/>
      <c r="AO459"/>
      <c r="AP459"/>
      <c r="AQ459"/>
      <c r="AR459"/>
      <c r="AS459"/>
      <c r="AT459"/>
      <c r="AU459">
        <v>2</v>
      </c>
      <c r="AV459"/>
      <c r="AW459"/>
      <c r="AX459"/>
      <c r="AY459"/>
      <c r="AZ459"/>
      <c r="BA459"/>
      <c r="BB459">
        <v>3</v>
      </c>
      <c r="BC459"/>
      <c r="BD459"/>
      <c r="BE459"/>
      <c r="BF459"/>
      <c r="BG459">
        <v>1</v>
      </c>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t="s">
        <v>5546</v>
      </c>
      <c r="EC459" s="57"/>
      <c r="ED459" s="57"/>
      <c r="EE459" s="58"/>
      <c r="EF459" s="59"/>
      <c r="EG459" s="59"/>
      <c r="EK459"/>
    </row>
    <row r="460" spans="1:141" hidden="1" x14ac:dyDescent="0.3">
      <c r="A460" s="148">
        <v>44445.208402777775</v>
      </c>
      <c r="B460" s="148">
        <v>44445.654537037037</v>
      </c>
      <c r="C460" t="s">
        <v>94</v>
      </c>
      <c r="D460" t="s">
        <v>8501</v>
      </c>
      <c r="E460">
        <v>42</v>
      </c>
      <c r="F460">
        <v>38546</v>
      </c>
      <c r="G460" t="b">
        <v>0</v>
      </c>
      <c r="H460" s="148">
        <v>44483.384039351855</v>
      </c>
      <c r="I460" t="s">
        <v>8502</v>
      </c>
      <c r="J460" t="s">
        <v>7337</v>
      </c>
      <c r="K460" t="s">
        <v>3524</v>
      </c>
      <c r="L460" t="s">
        <v>7338</v>
      </c>
      <c r="M460"/>
      <c r="N460"/>
      <c r="O460"/>
      <c r="P460" t="s">
        <v>239</v>
      </c>
      <c r="Q460" t="s">
        <v>250</v>
      </c>
      <c r="R460" t="s">
        <v>286</v>
      </c>
      <c r="S460"/>
      <c r="T460" t="s">
        <v>7339</v>
      </c>
      <c r="U460" t="s">
        <v>7501</v>
      </c>
      <c r="V460" s="149">
        <v>18537</v>
      </c>
      <c r="W460" t="s">
        <v>265</v>
      </c>
      <c r="X460" t="s">
        <v>708</v>
      </c>
      <c r="Y460" t="s">
        <v>638</v>
      </c>
      <c r="Z460" t="s">
        <v>245</v>
      </c>
      <c r="AA460">
        <v>24</v>
      </c>
      <c r="AB460" t="s">
        <v>267</v>
      </c>
      <c r="AC460" t="s">
        <v>283</v>
      </c>
      <c r="AD460" t="s">
        <v>268</v>
      </c>
      <c r="AE460">
        <v>2020</v>
      </c>
      <c r="AF460" t="s">
        <v>1433</v>
      </c>
      <c r="AG460"/>
      <c r="AH460">
        <v>2</v>
      </c>
      <c r="AI460">
        <v>2</v>
      </c>
      <c r="AJ460"/>
      <c r="AK460">
        <v>3</v>
      </c>
      <c r="AL460"/>
      <c r="AM460"/>
      <c r="AN460"/>
      <c r="AO460">
        <v>1</v>
      </c>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t="s">
        <v>7338</v>
      </c>
      <c r="EC460" s="57"/>
      <c r="ED460" s="57"/>
      <c r="EE460" s="58"/>
      <c r="EF460" s="59"/>
      <c r="EG460" s="59"/>
      <c r="EK460"/>
    </row>
    <row r="461" spans="1:141" hidden="1" x14ac:dyDescent="0.3">
      <c r="A461" s="148">
        <v>44352.443159722221</v>
      </c>
      <c r="B461" s="148">
        <v>44393.274502314816</v>
      </c>
      <c r="C461" t="s">
        <v>94</v>
      </c>
      <c r="D461" t="s">
        <v>8503</v>
      </c>
      <c r="E461">
        <v>42</v>
      </c>
      <c r="F461">
        <v>3527827</v>
      </c>
      <c r="G461" t="b">
        <v>0</v>
      </c>
      <c r="H461" s="148">
        <v>44483.384062500001</v>
      </c>
      <c r="I461" t="s">
        <v>8504</v>
      </c>
      <c r="J461" t="s">
        <v>3974</v>
      </c>
      <c r="K461" t="s">
        <v>1390</v>
      </c>
      <c r="L461" t="s">
        <v>5264</v>
      </c>
      <c r="M461"/>
      <c r="N461"/>
      <c r="O461"/>
      <c r="P461" t="s">
        <v>239</v>
      </c>
      <c r="Q461" t="s">
        <v>250</v>
      </c>
      <c r="R461" t="s">
        <v>380</v>
      </c>
      <c r="S461"/>
      <c r="T461" t="s">
        <v>8505</v>
      </c>
      <c r="U461" t="s">
        <v>8505</v>
      </c>
      <c r="V461" t="s">
        <v>242</v>
      </c>
      <c r="W461" t="s">
        <v>243</v>
      </c>
      <c r="X461" t="s">
        <v>728</v>
      </c>
      <c r="Y461" t="s">
        <v>594</v>
      </c>
      <c r="Z461" t="s">
        <v>365</v>
      </c>
      <c r="AA461">
        <v>1</v>
      </c>
      <c r="AB461" t="s">
        <v>8506</v>
      </c>
      <c r="AC461" t="s">
        <v>8506</v>
      </c>
      <c r="AD461" t="s">
        <v>315</v>
      </c>
      <c r="AE461">
        <v>1918</v>
      </c>
      <c r="AF461" t="s">
        <v>277</v>
      </c>
      <c r="AG461" t="s">
        <v>8507</v>
      </c>
      <c r="AH461">
        <v>0</v>
      </c>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t="s">
        <v>5264</v>
      </c>
      <c r="EC461" s="57"/>
      <c r="ED461" s="57"/>
      <c r="EE461" s="58"/>
      <c r="EF461" s="59"/>
      <c r="EG461" s="59"/>
      <c r="EK461"/>
    </row>
    <row r="462" spans="1:141" hidden="1" x14ac:dyDescent="0.3">
      <c r="A462" s="148">
        <v>44455.238437499997</v>
      </c>
      <c r="B462" s="148">
        <v>44482.27443287037</v>
      </c>
      <c r="C462" t="s">
        <v>94</v>
      </c>
      <c r="D462" t="s">
        <v>8508</v>
      </c>
      <c r="E462">
        <v>42</v>
      </c>
      <c r="F462">
        <v>2335909</v>
      </c>
      <c r="G462" t="b">
        <v>0</v>
      </c>
      <c r="H462" s="148">
        <v>44483.384062500001</v>
      </c>
      <c r="I462" t="s">
        <v>8509</v>
      </c>
      <c r="J462" t="s">
        <v>373</v>
      </c>
      <c r="K462" t="s">
        <v>3396</v>
      </c>
      <c r="L462" t="s">
        <v>5784</v>
      </c>
      <c r="M462"/>
      <c r="N462"/>
      <c r="O462"/>
      <c r="P462" t="s">
        <v>239</v>
      </c>
      <c r="Q462" t="s">
        <v>240</v>
      </c>
      <c r="R462" t="s">
        <v>286</v>
      </c>
      <c r="S462"/>
      <c r="T462" t="s">
        <v>8510</v>
      </c>
      <c r="U462" t="s">
        <v>8511</v>
      </c>
      <c r="V462" t="s">
        <v>288</v>
      </c>
      <c r="W462" t="s">
        <v>243</v>
      </c>
      <c r="X462" t="s">
        <v>1509</v>
      </c>
      <c r="Y462" t="s">
        <v>244</v>
      </c>
      <c r="Z462" t="s">
        <v>328</v>
      </c>
      <c r="AA462"/>
      <c r="AB462" t="s">
        <v>8512</v>
      </c>
      <c r="AC462" t="s">
        <v>8512</v>
      </c>
      <c r="AD462" t="s">
        <v>418</v>
      </c>
      <c r="AE462">
        <v>2021</v>
      </c>
      <c r="AF462" t="s">
        <v>277</v>
      </c>
      <c r="AG462" t="s">
        <v>8513</v>
      </c>
      <c r="AH462">
        <v>0</v>
      </c>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t="s">
        <v>5784</v>
      </c>
      <c r="EC462" s="57"/>
      <c r="ED462" s="57"/>
      <c r="EE462" s="57"/>
      <c r="EF462" s="59"/>
      <c r="EG462" s="59"/>
      <c r="EK462"/>
    </row>
    <row r="463" spans="1:141" hidden="1" x14ac:dyDescent="0.3">
      <c r="A463" s="148">
        <v>44444.2033912037</v>
      </c>
      <c r="B463" s="148">
        <v>44444.203969907408</v>
      </c>
      <c r="C463" t="s">
        <v>94</v>
      </c>
      <c r="D463" t="s">
        <v>8514</v>
      </c>
      <c r="E463">
        <v>42</v>
      </c>
      <c r="F463">
        <v>50</v>
      </c>
      <c r="G463" t="b">
        <v>0</v>
      </c>
      <c r="H463" s="148">
        <v>44483.384085648147</v>
      </c>
      <c r="I463" t="s">
        <v>8515</v>
      </c>
      <c r="J463" t="s">
        <v>1441</v>
      </c>
      <c r="K463" t="s">
        <v>8003</v>
      </c>
      <c r="L463" t="s">
        <v>8004</v>
      </c>
      <c r="M463"/>
      <c r="N463"/>
      <c r="O463"/>
      <c r="P463" t="s">
        <v>239</v>
      </c>
      <c r="Q463" t="s">
        <v>240</v>
      </c>
      <c r="R463" t="s">
        <v>251</v>
      </c>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t="s">
        <v>8004</v>
      </c>
      <c r="EC463" s="57"/>
      <c r="ED463" s="57"/>
      <c r="EE463" s="58"/>
      <c r="EF463" s="59"/>
      <c r="EG463" s="59"/>
      <c r="EK463"/>
    </row>
    <row r="464" spans="1:141" hidden="1" x14ac:dyDescent="0.3">
      <c r="A464" s="148">
        <v>44444.571932870371</v>
      </c>
      <c r="B464" s="148">
        <v>44444.572974537034</v>
      </c>
      <c r="C464" t="s">
        <v>94</v>
      </c>
      <c r="D464" t="s">
        <v>8516</v>
      </c>
      <c r="E464">
        <v>42</v>
      </c>
      <c r="F464">
        <v>89</v>
      </c>
      <c r="G464" t="b">
        <v>0</v>
      </c>
      <c r="H464" s="148">
        <v>44483.384097222224</v>
      </c>
      <c r="I464" t="s">
        <v>8517</v>
      </c>
      <c r="J464" t="s">
        <v>4109</v>
      </c>
      <c r="K464" t="s">
        <v>657</v>
      </c>
      <c r="L464" t="s">
        <v>5430</v>
      </c>
      <c r="M464"/>
      <c r="N464"/>
      <c r="O464"/>
      <c r="P464" t="s">
        <v>239</v>
      </c>
      <c r="Q464" t="s">
        <v>240</v>
      </c>
      <c r="R464" t="s">
        <v>251</v>
      </c>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t="s">
        <v>5430</v>
      </c>
      <c r="EC464" s="57"/>
      <c r="ED464" s="57"/>
      <c r="EE464" s="57"/>
      <c r="EF464" s="59"/>
      <c r="EG464" s="59"/>
      <c r="EK464"/>
    </row>
    <row r="465" spans="1:141" hidden="1" x14ac:dyDescent="0.3">
      <c r="A465" s="148">
        <v>44441.623599537037</v>
      </c>
      <c r="B465" s="148">
        <v>44441.62400462963</v>
      </c>
      <c r="C465" t="s">
        <v>94</v>
      </c>
      <c r="D465" t="s">
        <v>8518</v>
      </c>
      <c r="E465">
        <v>42</v>
      </c>
      <c r="F465">
        <v>35</v>
      </c>
      <c r="G465" t="b">
        <v>0</v>
      </c>
      <c r="H465" s="148">
        <v>44483.384131944447</v>
      </c>
      <c r="I465" t="s">
        <v>8519</v>
      </c>
      <c r="J465" t="s">
        <v>3895</v>
      </c>
      <c r="K465" t="s">
        <v>910</v>
      </c>
      <c r="L465" t="s">
        <v>5161</v>
      </c>
      <c r="M465"/>
      <c r="N465"/>
      <c r="O465"/>
      <c r="P465" t="s">
        <v>239</v>
      </c>
      <c r="Q465" t="s">
        <v>250</v>
      </c>
      <c r="R465" t="s">
        <v>251</v>
      </c>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t="s">
        <v>5161</v>
      </c>
      <c r="EC465" s="57"/>
      <c r="ED465" s="57"/>
      <c r="EE465" s="57"/>
      <c r="EF465" s="59"/>
      <c r="EG465" s="59"/>
      <c r="EK465"/>
    </row>
    <row r="466" spans="1:141" hidden="1" x14ac:dyDescent="0.3">
      <c r="A466" s="148">
        <v>44358.332268518519</v>
      </c>
      <c r="B466" s="148">
        <v>44393.264907407407</v>
      </c>
      <c r="C466" t="s">
        <v>94</v>
      </c>
      <c r="D466" t="s">
        <v>8520</v>
      </c>
      <c r="E466">
        <v>42</v>
      </c>
      <c r="F466">
        <v>3018180</v>
      </c>
      <c r="G466" t="b">
        <v>0</v>
      </c>
      <c r="H466" s="148">
        <v>44483.384131944447</v>
      </c>
      <c r="I466" t="s">
        <v>8521</v>
      </c>
      <c r="J466" t="s">
        <v>3400</v>
      </c>
      <c r="K466" t="s">
        <v>3979</v>
      </c>
      <c r="L466" t="s">
        <v>5272</v>
      </c>
      <c r="M466"/>
      <c r="N466"/>
      <c r="O466"/>
      <c r="P466" t="s">
        <v>239</v>
      </c>
      <c r="Q466" t="s">
        <v>250</v>
      </c>
      <c r="R466" t="s">
        <v>1429</v>
      </c>
      <c r="S466"/>
      <c r="T466" t="s">
        <v>8522</v>
      </c>
      <c r="U466" t="s">
        <v>8523</v>
      </c>
      <c r="V466" t="s">
        <v>242</v>
      </c>
      <c r="W466" t="s">
        <v>243</v>
      </c>
      <c r="X466" t="s">
        <v>274</v>
      </c>
      <c r="Y466" t="s">
        <v>353</v>
      </c>
      <c r="Z466" t="s">
        <v>365</v>
      </c>
      <c r="AA466"/>
      <c r="AB466" t="s">
        <v>584</v>
      </c>
      <c r="AC466" t="s">
        <v>584</v>
      </c>
      <c r="AD466" t="s">
        <v>424</v>
      </c>
      <c r="AE466">
        <v>2020</v>
      </c>
      <c r="AF466" t="s">
        <v>325</v>
      </c>
      <c r="AG466"/>
      <c r="AH466">
        <v>1</v>
      </c>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t="s">
        <v>5272</v>
      </c>
      <c r="EC466" s="57"/>
      <c r="ED466" s="57"/>
      <c r="EE466" s="58"/>
      <c r="EF466" s="59"/>
      <c r="EG466" s="59"/>
      <c r="EK466"/>
    </row>
    <row r="467" spans="1:141" hidden="1" x14ac:dyDescent="0.3">
      <c r="A467" s="148">
        <v>44476.65792824074</v>
      </c>
      <c r="B467" s="148">
        <v>44476.658182870371</v>
      </c>
      <c r="C467" t="s">
        <v>94</v>
      </c>
      <c r="D467" t="s">
        <v>8524</v>
      </c>
      <c r="E467">
        <v>42</v>
      </c>
      <c r="F467">
        <v>22</v>
      </c>
      <c r="G467" t="b">
        <v>0</v>
      </c>
      <c r="H467" s="148">
        <v>44483.384143518517</v>
      </c>
      <c r="I467" t="s">
        <v>8525</v>
      </c>
      <c r="J467" t="s">
        <v>4423</v>
      </c>
      <c r="K467" t="s">
        <v>3858</v>
      </c>
      <c r="L467" t="s">
        <v>8526</v>
      </c>
      <c r="M467"/>
      <c r="N467"/>
      <c r="O467"/>
      <c r="P467" t="s">
        <v>239</v>
      </c>
      <c r="Q467" t="s">
        <v>250</v>
      </c>
      <c r="R467" t="s">
        <v>251</v>
      </c>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t="s">
        <v>8526</v>
      </c>
      <c r="EC467" s="57"/>
      <c r="ED467" s="57"/>
      <c r="EE467" s="58"/>
      <c r="EF467" s="59"/>
      <c r="EG467" s="59"/>
      <c r="EK467"/>
    </row>
    <row r="468" spans="1:141" hidden="1" x14ac:dyDescent="0.3">
      <c r="A468" s="148">
        <v>44374.728784722225</v>
      </c>
      <c r="B468" s="148">
        <v>44394.536840277775</v>
      </c>
      <c r="C468" t="s">
        <v>94</v>
      </c>
      <c r="D468" t="s">
        <v>8527</v>
      </c>
      <c r="E468">
        <v>42</v>
      </c>
      <c r="F468">
        <v>1711415</v>
      </c>
      <c r="G468" t="b">
        <v>0</v>
      </c>
      <c r="H468" s="148">
        <v>44483.384166666663</v>
      </c>
      <c r="I468" t="s">
        <v>8528</v>
      </c>
      <c r="J468" t="s">
        <v>3659</v>
      </c>
      <c r="K468" t="s">
        <v>3670</v>
      </c>
      <c r="L468" t="s">
        <v>5138</v>
      </c>
      <c r="M468"/>
      <c r="N468"/>
      <c r="O468"/>
      <c r="P468" t="s">
        <v>239</v>
      </c>
      <c r="Q468" t="s">
        <v>240</v>
      </c>
      <c r="R468" t="s">
        <v>251</v>
      </c>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t="s">
        <v>5138</v>
      </c>
      <c r="EC468" s="57"/>
      <c r="ED468" s="57"/>
      <c r="EE468" s="57"/>
      <c r="EF468" s="59"/>
      <c r="EG468" s="59"/>
      <c r="EH468" s="57"/>
      <c r="EK468"/>
    </row>
    <row r="469" spans="1:141" hidden="1" x14ac:dyDescent="0.3">
      <c r="EC469" s="57"/>
      <c r="ED469" s="57"/>
      <c r="EE469" s="57"/>
      <c r="EF469" s="59"/>
      <c r="EG469" s="59"/>
      <c r="EH469" s="57"/>
      <c r="EK469"/>
    </row>
    <row r="470" spans="1:141" hidden="1" x14ac:dyDescent="0.3">
      <c r="EC470" s="57"/>
      <c r="ED470" s="57"/>
      <c r="EE470" s="58"/>
      <c r="EF470" s="59"/>
      <c r="EG470" s="59"/>
      <c r="EK470"/>
    </row>
    <row r="471" spans="1:141" hidden="1" x14ac:dyDescent="0.3">
      <c r="EC471" s="57"/>
      <c r="ED471" s="57"/>
      <c r="EE471" s="58"/>
      <c r="EF471" s="59"/>
      <c r="EG471" s="59"/>
      <c r="EK471"/>
    </row>
    <row r="472" spans="1:141" hidden="1" x14ac:dyDescent="0.3">
      <c r="EC472" s="57"/>
      <c r="ED472" s="57"/>
      <c r="EE472" s="57"/>
      <c r="EF472" s="59"/>
      <c r="EG472" s="59"/>
      <c r="EH472" s="57"/>
      <c r="EK472"/>
    </row>
    <row r="473" spans="1:141" hidden="1" x14ac:dyDescent="0.3">
      <c r="EC473" s="57"/>
      <c r="ED473" s="57"/>
      <c r="EE473" s="57"/>
      <c r="EF473" s="59"/>
      <c r="EG473" s="59"/>
      <c r="EH473" s="57"/>
      <c r="EK473"/>
    </row>
    <row r="474" spans="1:141" hidden="1" x14ac:dyDescent="0.3">
      <c r="EC474" s="57"/>
      <c r="ED474" s="57"/>
      <c r="EE474" s="58"/>
      <c r="EF474" s="59"/>
      <c r="EG474" s="59"/>
      <c r="EK474"/>
    </row>
    <row r="475" spans="1:141" hidden="1" x14ac:dyDescent="0.3">
      <c r="EC475" s="57"/>
      <c r="ED475" s="57"/>
      <c r="EE475" s="57"/>
      <c r="EF475" s="59"/>
      <c r="EG475" s="59"/>
      <c r="EK475"/>
    </row>
    <row r="476" spans="1:141" hidden="1" x14ac:dyDescent="0.3">
      <c r="EC476" s="57"/>
      <c r="ED476" s="57"/>
      <c r="EE476" s="58"/>
      <c r="EF476" s="59"/>
      <c r="EG476" s="59"/>
      <c r="EK476"/>
    </row>
    <row r="477" spans="1:141" hidden="1" x14ac:dyDescent="0.3">
      <c r="EC477" s="57"/>
      <c r="ED477" s="57"/>
      <c r="EE477" s="57"/>
      <c r="EF477" s="59"/>
      <c r="EG477" s="59"/>
      <c r="EH477" s="57"/>
      <c r="EK477"/>
    </row>
    <row r="478" spans="1:141" hidden="1" x14ac:dyDescent="0.3">
      <c r="EC478" s="57"/>
      <c r="ED478" s="57"/>
      <c r="EE478" s="58"/>
      <c r="EF478" s="59"/>
      <c r="EG478" s="59"/>
      <c r="EK478"/>
    </row>
    <row r="479" spans="1:141" hidden="1" x14ac:dyDescent="0.3">
      <c r="EC479" s="57"/>
      <c r="ED479" s="57"/>
      <c r="EE479" s="58"/>
      <c r="EF479" s="59"/>
      <c r="EG479" s="59"/>
      <c r="EK479"/>
    </row>
    <row r="480" spans="1:141" hidden="1" x14ac:dyDescent="0.3">
      <c r="EC480" s="57"/>
      <c r="ED480" s="57"/>
      <c r="EE480" s="58"/>
      <c r="EF480" s="59"/>
      <c r="EG480" s="59"/>
      <c r="EK480"/>
    </row>
    <row r="481" spans="128:141" hidden="1" x14ac:dyDescent="0.3">
      <c r="EC481" s="57"/>
      <c r="ED481" s="57"/>
      <c r="EE481" s="57"/>
      <c r="EF481" s="59"/>
      <c r="EG481" s="59"/>
      <c r="EH481" s="57"/>
      <c r="EK481"/>
    </row>
    <row r="482" spans="128:141" hidden="1" x14ac:dyDescent="0.3">
      <c r="EC482" s="57"/>
      <c r="ED482" s="57"/>
      <c r="EE482" s="57"/>
      <c r="EF482" s="59"/>
      <c r="EG482" s="59"/>
      <c r="EK482"/>
    </row>
    <row r="483" spans="128:141" hidden="1" x14ac:dyDescent="0.3">
      <c r="EC483" s="57"/>
      <c r="ED483" s="57"/>
      <c r="EE483" s="57"/>
      <c r="EF483" s="59"/>
      <c r="EG483" s="59"/>
      <c r="EH483" s="57"/>
      <c r="EK483"/>
    </row>
    <row r="484" spans="128:141" hidden="1" x14ac:dyDescent="0.3">
      <c r="EC484" s="57"/>
      <c r="ED484" s="57"/>
      <c r="EE484" s="58"/>
      <c r="EF484" s="59"/>
      <c r="EG484" s="59"/>
      <c r="EK484"/>
    </row>
    <row r="485" spans="128:141" hidden="1" x14ac:dyDescent="0.3">
      <c r="EC485" s="57"/>
      <c r="ED485" s="57"/>
      <c r="EE485" s="57"/>
      <c r="EF485" s="59"/>
      <c r="EG485" s="59"/>
      <c r="EH485" s="57"/>
      <c r="EK485"/>
    </row>
    <row r="486" spans="128:141" hidden="1" x14ac:dyDescent="0.3">
      <c r="EC486" s="57"/>
      <c r="ED486" s="57"/>
      <c r="EE486" s="58"/>
      <c r="EF486" s="59"/>
      <c r="EG486" s="59"/>
      <c r="EK486"/>
    </row>
    <row r="487" spans="128:141" hidden="1" x14ac:dyDescent="0.3">
      <c r="EC487" s="57"/>
      <c r="ED487" s="57"/>
      <c r="EE487" s="58"/>
      <c r="EF487" s="59"/>
      <c r="EG487" s="59"/>
      <c r="EK487"/>
    </row>
    <row r="488" spans="128:141" hidden="1" x14ac:dyDescent="0.3">
      <c r="EC488" s="57"/>
      <c r="ED488" s="57"/>
      <c r="EE488" s="57"/>
      <c r="EF488" s="59"/>
      <c r="EG488" s="59"/>
      <c r="EK488"/>
    </row>
    <row r="489" spans="128:141" hidden="1" x14ac:dyDescent="0.3">
      <c r="EC489" s="57"/>
      <c r="ED489" s="57"/>
      <c r="EE489" s="58"/>
      <c r="EF489" s="59"/>
      <c r="EG489" s="59"/>
      <c r="EK489"/>
    </row>
    <row r="490" spans="128:141" hidden="1" x14ac:dyDescent="0.3">
      <c r="EC490" s="57"/>
      <c r="ED490" s="57"/>
      <c r="EE490" s="58"/>
      <c r="EF490" s="59"/>
      <c r="EG490" s="59"/>
      <c r="EK490"/>
    </row>
    <row r="491" spans="128:141" hidden="1" x14ac:dyDescent="0.3">
      <c r="EC491" s="57"/>
      <c r="ED491" s="57"/>
      <c r="EE491" s="58"/>
      <c r="EF491" s="59"/>
      <c r="EG491" s="59"/>
      <c r="EK491"/>
    </row>
    <row r="492" spans="128:141" hidden="1" x14ac:dyDescent="0.3">
      <c r="EC492" s="57"/>
      <c r="ED492" s="57"/>
      <c r="EE492" s="57"/>
      <c r="EF492" s="59"/>
      <c r="EG492" s="59"/>
      <c r="EK492"/>
    </row>
    <row r="493" spans="128:141" hidden="1" x14ac:dyDescent="0.3">
      <c r="DX493"/>
      <c r="EC493" s="57"/>
      <c r="ED493" s="57"/>
      <c r="EE493" s="57"/>
      <c r="EF493" s="59"/>
      <c r="EG493" s="59"/>
    </row>
    <row r="494" spans="128:141" hidden="1" x14ac:dyDescent="0.3">
      <c r="DX494"/>
      <c r="EC494" s="57"/>
      <c r="ED494" s="57"/>
      <c r="EE494" s="57"/>
      <c r="EF494" s="59"/>
      <c r="EG494" s="59"/>
    </row>
    <row r="495" spans="128:141" hidden="1" x14ac:dyDescent="0.3">
      <c r="DX495"/>
      <c r="EC495" s="57"/>
      <c r="ED495" s="57"/>
      <c r="EE495" s="57"/>
      <c r="EF495" s="59"/>
      <c r="EG495" s="59"/>
    </row>
    <row r="496" spans="128:141" hidden="1" x14ac:dyDescent="0.3">
      <c r="DX496"/>
      <c r="EC496" s="57"/>
      <c r="ED496" s="57"/>
      <c r="EE496" s="57"/>
      <c r="EF496" s="59"/>
      <c r="EG496" s="59"/>
    </row>
    <row r="497" spans="128:138" hidden="1" x14ac:dyDescent="0.3">
      <c r="DX497"/>
      <c r="EC497" s="57"/>
      <c r="ED497" s="57"/>
      <c r="EE497" s="57"/>
      <c r="EF497" s="59"/>
      <c r="EG497" s="59"/>
    </row>
    <row r="498" spans="128:138" hidden="1" x14ac:dyDescent="0.3">
      <c r="DX498"/>
      <c r="EC498" s="57"/>
      <c r="ED498" s="57"/>
      <c r="EE498" s="57"/>
      <c r="EF498" s="59"/>
      <c r="EG498" s="59"/>
    </row>
    <row r="499" spans="128:138" hidden="1" x14ac:dyDescent="0.3">
      <c r="DX499"/>
      <c r="EC499" s="57"/>
      <c r="ED499" s="57"/>
      <c r="EE499" s="57"/>
      <c r="EF499" s="59"/>
      <c r="EG499" s="59"/>
    </row>
    <row r="500" spans="128:138" hidden="1" x14ac:dyDescent="0.3">
      <c r="DX500"/>
      <c r="EC500" s="57"/>
      <c r="ED500" s="57"/>
      <c r="EE500" s="57"/>
      <c r="EF500" s="59"/>
      <c r="EG500" s="59"/>
    </row>
    <row r="501" spans="128:138" hidden="1" x14ac:dyDescent="0.3">
      <c r="DX501"/>
      <c r="EC501" s="57"/>
      <c r="ED501" s="57"/>
      <c r="EE501" s="57"/>
      <c r="EF501" s="59"/>
      <c r="EG501" s="59"/>
    </row>
    <row r="502" spans="128:138" hidden="1" x14ac:dyDescent="0.3">
      <c r="DX502"/>
      <c r="EC502" s="57"/>
      <c r="ED502" s="57"/>
      <c r="EE502" s="57"/>
      <c r="EF502" s="59"/>
      <c r="EG502" s="59"/>
    </row>
    <row r="503" spans="128:138" hidden="1" x14ac:dyDescent="0.3">
      <c r="DX503"/>
      <c r="EC503" s="57"/>
      <c r="ED503" s="57"/>
      <c r="EE503" s="57"/>
      <c r="EF503" s="59"/>
      <c r="EG503" s="59"/>
    </row>
    <row r="504" spans="128:138" hidden="1" x14ac:dyDescent="0.3">
      <c r="DX504"/>
      <c r="EC504" s="57"/>
      <c r="ED504" s="57"/>
      <c r="EE504" s="57"/>
      <c r="EF504" s="59"/>
      <c r="EG504" s="59"/>
    </row>
    <row r="505" spans="128:138" hidden="1" x14ac:dyDescent="0.3">
      <c r="DX505"/>
      <c r="EC505" s="57"/>
      <c r="ED505" s="57"/>
      <c r="EE505" s="57"/>
      <c r="EF505" s="59"/>
      <c r="EG505" s="59"/>
    </row>
    <row r="506" spans="128:138" hidden="1" x14ac:dyDescent="0.3">
      <c r="DX506"/>
      <c r="EC506" s="57"/>
      <c r="ED506" s="57"/>
      <c r="EE506" s="57"/>
      <c r="EF506" s="59"/>
      <c r="EG506" s="59"/>
    </row>
    <row r="507" spans="128:138" hidden="1" x14ac:dyDescent="0.3">
      <c r="DX507"/>
      <c r="EC507" s="57"/>
      <c r="ED507" s="57"/>
      <c r="EE507" s="57"/>
      <c r="EF507" s="59"/>
      <c r="EG507" s="59"/>
    </row>
    <row r="508" spans="128:138" hidden="1" x14ac:dyDescent="0.3">
      <c r="DX508"/>
      <c r="EC508" s="57"/>
      <c r="ED508" s="57"/>
      <c r="EE508" s="57"/>
      <c r="EF508" s="59"/>
      <c r="EG508" s="59"/>
    </row>
    <row r="509" spans="128:138" hidden="1" x14ac:dyDescent="0.3">
      <c r="DX509"/>
      <c r="EC509" s="57"/>
      <c r="ED509" s="57"/>
      <c r="EE509" s="57"/>
      <c r="EF509" s="59"/>
      <c r="EG509" s="59"/>
    </row>
    <row r="510" spans="128:138" hidden="1" x14ac:dyDescent="0.3">
      <c r="DX510"/>
      <c r="EC510" s="57"/>
      <c r="ED510" s="57"/>
      <c r="EE510" s="57"/>
      <c r="EF510" s="59"/>
      <c r="EG510" s="59"/>
      <c r="EH510" s="57"/>
    </row>
    <row r="511" spans="128:138" hidden="1" x14ac:dyDescent="0.3">
      <c r="DX511"/>
      <c r="EC511" s="57"/>
      <c r="ED511" s="57"/>
      <c r="EE511" s="57"/>
      <c r="EF511" s="59"/>
      <c r="EG511" s="59"/>
    </row>
    <row r="512" spans="128:138" hidden="1" x14ac:dyDescent="0.3">
      <c r="DX512"/>
      <c r="EC512" s="57"/>
      <c r="ED512" s="57"/>
      <c r="EE512" s="57"/>
      <c r="EF512" s="59"/>
      <c r="EG512" s="59"/>
    </row>
    <row r="513" spans="128:138" hidden="1" x14ac:dyDescent="0.3">
      <c r="DX513"/>
      <c r="EC513" s="57"/>
      <c r="ED513" s="57"/>
      <c r="EE513" s="57"/>
      <c r="EF513" s="59"/>
      <c r="EG513" s="59"/>
    </row>
    <row r="514" spans="128:138" hidden="1" x14ac:dyDescent="0.3">
      <c r="DX514"/>
      <c r="EC514" s="57"/>
      <c r="ED514" s="57"/>
      <c r="EE514" s="57"/>
      <c r="EF514" s="59"/>
      <c r="EG514" s="59"/>
    </row>
    <row r="515" spans="128:138" hidden="1" x14ac:dyDescent="0.3">
      <c r="DX515"/>
      <c r="EC515" s="57"/>
      <c r="ED515" s="57"/>
      <c r="EE515" s="57"/>
      <c r="EF515" s="59"/>
      <c r="EG515" s="59"/>
    </row>
    <row r="516" spans="128:138" hidden="1" x14ac:dyDescent="0.3">
      <c r="DX516"/>
      <c r="EC516" s="57"/>
      <c r="ED516" s="57"/>
      <c r="EE516" s="57"/>
      <c r="EF516" s="59"/>
      <c r="EG516" s="59"/>
      <c r="EH516" s="57"/>
    </row>
    <row r="517" spans="128:138" hidden="1" x14ac:dyDescent="0.3">
      <c r="DX517"/>
      <c r="EC517" s="57"/>
      <c r="ED517" s="57"/>
      <c r="EE517" s="57"/>
      <c r="EF517" s="59"/>
      <c r="EG517" s="59"/>
      <c r="EH517" s="57"/>
    </row>
    <row r="518" spans="128:138" hidden="1" x14ac:dyDescent="0.3">
      <c r="DX518"/>
      <c r="EC518" s="57"/>
      <c r="ED518" s="57"/>
      <c r="EE518" s="57"/>
      <c r="EF518" s="59"/>
      <c r="EG518" s="59"/>
      <c r="EH518" s="57"/>
    </row>
    <row r="519" spans="128:138" hidden="1" x14ac:dyDescent="0.3">
      <c r="DX519"/>
      <c r="EC519" s="57"/>
      <c r="ED519" s="57"/>
      <c r="EE519" s="57"/>
      <c r="EF519" s="59"/>
      <c r="EG519" s="59"/>
    </row>
    <row r="520" spans="128:138" hidden="1" x14ac:dyDescent="0.3">
      <c r="DX520"/>
      <c r="EC520" s="57"/>
      <c r="ED520" s="57"/>
      <c r="EE520" s="57"/>
      <c r="EF520" s="59"/>
      <c r="EG520" s="59"/>
      <c r="EH520" s="57"/>
    </row>
    <row r="521" spans="128:138" hidden="1" x14ac:dyDescent="0.3">
      <c r="DX521"/>
      <c r="EC521" s="57"/>
      <c r="ED521" s="57"/>
      <c r="EE521" s="57"/>
      <c r="EF521" s="59"/>
      <c r="EG521" s="59"/>
    </row>
    <row r="522" spans="128:138" hidden="1" x14ac:dyDescent="0.3">
      <c r="DX522"/>
      <c r="EC522" s="57"/>
      <c r="ED522" s="57"/>
      <c r="EE522" s="57"/>
      <c r="EF522" s="59"/>
      <c r="EG522" s="59"/>
    </row>
    <row r="523" spans="128:138" hidden="1" x14ac:dyDescent="0.3">
      <c r="DX523"/>
      <c r="EC523" s="57"/>
      <c r="ED523" s="57"/>
      <c r="EE523" s="57"/>
      <c r="EF523" s="59"/>
      <c r="EG523" s="59"/>
      <c r="EH523" s="57"/>
    </row>
    <row r="524" spans="128:138" hidden="1" x14ac:dyDescent="0.3">
      <c r="DX524"/>
      <c r="EC524" s="57"/>
      <c r="ED524" s="57"/>
      <c r="EE524" s="57"/>
      <c r="EF524" s="59"/>
      <c r="EG524" s="59"/>
      <c r="EH524" s="57"/>
    </row>
    <row r="525" spans="128:138" hidden="1" x14ac:dyDescent="0.3">
      <c r="DX525"/>
      <c r="EC525" s="57"/>
      <c r="ED525" s="57"/>
      <c r="EE525" s="57"/>
      <c r="EF525" s="59"/>
      <c r="EG525" s="59"/>
    </row>
    <row r="526" spans="128:138" hidden="1" x14ac:dyDescent="0.3">
      <c r="DX526"/>
      <c r="EC526" s="57"/>
      <c r="ED526" s="57"/>
      <c r="EE526" s="57"/>
      <c r="EF526" s="59"/>
      <c r="EG526" s="59"/>
      <c r="EH526" s="57"/>
    </row>
    <row r="527" spans="128:138" hidden="1" x14ac:dyDescent="0.3">
      <c r="DX527"/>
      <c r="EC527" s="57"/>
      <c r="ED527" s="57"/>
      <c r="EE527" s="57"/>
      <c r="EF527" s="59"/>
      <c r="EG527" s="59"/>
    </row>
    <row r="528" spans="128:138" hidden="1" x14ac:dyDescent="0.3">
      <c r="DX528"/>
      <c r="EC528" s="57"/>
      <c r="ED528" s="57"/>
      <c r="EE528" s="57"/>
      <c r="EF528" s="59"/>
      <c r="EG528" s="59"/>
      <c r="EH528" s="57"/>
    </row>
    <row r="529" spans="128:138" hidden="1" x14ac:dyDescent="0.3">
      <c r="DX529"/>
      <c r="EC529" s="57"/>
      <c r="ED529" s="57"/>
      <c r="EE529" s="57"/>
      <c r="EF529" s="59"/>
      <c r="EG529" s="59"/>
      <c r="EH529" s="57"/>
    </row>
    <row r="530" spans="128:138" hidden="1" x14ac:dyDescent="0.3">
      <c r="DX530"/>
      <c r="EC530" s="57"/>
      <c r="ED530" s="57"/>
      <c r="EE530" s="57"/>
      <c r="EF530" s="59"/>
      <c r="EG530" s="59"/>
    </row>
    <row r="531" spans="128:138" hidden="1" x14ac:dyDescent="0.3">
      <c r="DX531"/>
      <c r="EC531" s="57"/>
      <c r="ED531" s="57"/>
      <c r="EE531" s="57"/>
      <c r="EF531" s="59"/>
      <c r="EG531" s="59"/>
      <c r="EH531" s="57"/>
    </row>
    <row r="532" spans="128:138" hidden="1" x14ac:dyDescent="0.3">
      <c r="DX532"/>
      <c r="EC532" s="57"/>
      <c r="ED532" s="57"/>
      <c r="EE532" s="57"/>
      <c r="EF532" s="59"/>
      <c r="EG532" s="59"/>
    </row>
    <row r="533" spans="128:138" hidden="1" x14ac:dyDescent="0.3">
      <c r="DX533"/>
      <c r="EC533" s="57"/>
      <c r="ED533" s="57"/>
      <c r="EE533" s="57"/>
      <c r="EF533" s="59"/>
      <c r="EG533" s="59"/>
    </row>
    <row r="534" spans="128:138" hidden="1" x14ac:dyDescent="0.3">
      <c r="DX534"/>
      <c r="EC534" s="57"/>
      <c r="ED534" s="57"/>
      <c r="EE534" s="57"/>
      <c r="EF534" s="59"/>
      <c r="EG534" s="59"/>
      <c r="EH534" s="57"/>
    </row>
    <row r="535" spans="128:138" hidden="1" x14ac:dyDescent="0.3">
      <c r="DX535"/>
      <c r="EC535" s="57"/>
      <c r="ED535" s="57"/>
      <c r="EE535" s="57"/>
      <c r="EF535" s="59"/>
      <c r="EG535" s="59"/>
    </row>
    <row r="536" spans="128:138" hidden="1" x14ac:dyDescent="0.3">
      <c r="DX536"/>
      <c r="EC536" s="57"/>
      <c r="ED536" s="57"/>
      <c r="EE536" s="57"/>
      <c r="EF536" s="59"/>
      <c r="EG536" s="59"/>
    </row>
    <row r="537" spans="128:138" hidden="1" x14ac:dyDescent="0.3">
      <c r="DX537"/>
      <c r="EC537" s="57"/>
      <c r="ED537" s="57"/>
      <c r="EE537" s="57"/>
      <c r="EF537" s="59"/>
      <c r="EG537" s="59"/>
    </row>
    <row r="538" spans="128:138" hidden="1" x14ac:dyDescent="0.3">
      <c r="DX538"/>
      <c r="EC538" s="57"/>
      <c r="ED538" s="57"/>
      <c r="EE538" s="57"/>
      <c r="EF538" s="59"/>
      <c r="EG538" s="59"/>
    </row>
    <row r="539" spans="128:138" hidden="1" x14ac:dyDescent="0.3">
      <c r="DX539"/>
      <c r="EC539" s="57"/>
      <c r="ED539" s="57"/>
      <c r="EE539" s="57"/>
      <c r="EF539" s="59"/>
      <c r="EG539" s="59"/>
    </row>
    <row r="540" spans="128:138" hidden="1" x14ac:dyDescent="0.3">
      <c r="DX540"/>
      <c r="EC540" s="57"/>
      <c r="ED540" s="57"/>
      <c r="EE540" s="57"/>
      <c r="EF540" s="59"/>
      <c r="EG540" s="59"/>
    </row>
    <row r="541" spans="128:138" hidden="1" x14ac:dyDescent="0.3">
      <c r="DX541"/>
      <c r="EC541" s="57"/>
      <c r="ED541" s="57"/>
      <c r="EE541" s="57"/>
      <c r="EF541" s="59"/>
      <c r="EG541" s="59"/>
    </row>
    <row r="542" spans="128:138" hidden="1" x14ac:dyDescent="0.3">
      <c r="DX542"/>
      <c r="EC542" s="57"/>
      <c r="ED542" s="57"/>
      <c r="EE542" s="57"/>
      <c r="EF542" s="59"/>
      <c r="EG542" s="59"/>
    </row>
    <row r="543" spans="128:138" hidden="1" x14ac:dyDescent="0.3">
      <c r="DX543"/>
      <c r="EC543" s="57"/>
      <c r="ED543" s="57"/>
      <c r="EE543" s="57"/>
      <c r="EF543" s="59"/>
      <c r="EG543" s="59"/>
    </row>
    <row r="544" spans="128:138" hidden="1" x14ac:dyDescent="0.3">
      <c r="DX544"/>
      <c r="EC544" s="57"/>
      <c r="ED544" s="57"/>
      <c r="EE544" s="57"/>
      <c r="EF544" s="59"/>
      <c r="EG544" s="59"/>
    </row>
    <row r="545" spans="128:138" hidden="1" x14ac:dyDescent="0.3">
      <c r="DX545"/>
      <c r="EC545" s="57"/>
      <c r="ED545" s="57"/>
      <c r="EE545" s="57"/>
      <c r="EF545" s="59"/>
      <c r="EG545" s="59"/>
      <c r="EH545" s="57"/>
    </row>
    <row r="546" spans="128:138" hidden="1" x14ac:dyDescent="0.3">
      <c r="DX546"/>
      <c r="EC546" s="57"/>
      <c r="ED546" s="57"/>
      <c r="EE546" s="57"/>
      <c r="EF546" s="59"/>
      <c r="EG546" s="59"/>
      <c r="EH546" s="57"/>
    </row>
    <row r="547" spans="128:138" hidden="1" x14ac:dyDescent="0.3">
      <c r="DX547"/>
      <c r="EC547" s="57"/>
      <c r="ED547" s="57"/>
      <c r="EE547" s="57"/>
      <c r="EF547" s="59"/>
      <c r="EG547" s="59"/>
    </row>
    <row r="548" spans="128:138" hidden="1" x14ac:dyDescent="0.3">
      <c r="DX548"/>
      <c r="EC548" s="57"/>
      <c r="ED548" s="57"/>
      <c r="EE548" s="57"/>
      <c r="EF548" s="59"/>
      <c r="EG548" s="59"/>
      <c r="EH548" s="57"/>
    </row>
    <row r="549" spans="128:138" hidden="1" x14ac:dyDescent="0.3">
      <c r="DX549"/>
      <c r="EC549" s="57"/>
      <c r="ED549" s="57"/>
      <c r="EE549" s="57"/>
      <c r="EF549" s="59"/>
      <c r="EG549" s="59"/>
      <c r="EH549" s="57"/>
    </row>
    <row r="550" spans="128:138" hidden="1" x14ac:dyDescent="0.3">
      <c r="DX550"/>
      <c r="EC550" s="57"/>
      <c r="ED550" s="57"/>
      <c r="EE550" s="57"/>
      <c r="EF550" s="59"/>
      <c r="EG550" s="59"/>
    </row>
    <row r="551" spans="128:138" hidden="1" x14ac:dyDescent="0.3">
      <c r="DX551"/>
      <c r="EC551" s="57"/>
      <c r="ED551" s="57"/>
      <c r="EE551" s="57"/>
      <c r="EF551" s="59"/>
      <c r="EG551" s="59"/>
    </row>
    <row r="552" spans="128:138" hidden="1" x14ac:dyDescent="0.3">
      <c r="DX552"/>
      <c r="EC552" s="57"/>
      <c r="ED552" s="57"/>
      <c r="EE552" s="57"/>
      <c r="EF552" s="59"/>
      <c r="EG552" s="59"/>
      <c r="EH552" s="57"/>
    </row>
    <row r="553" spans="128:138" hidden="1" x14ac:dyDescent="0.3">
      <c r="DX553"/>
      <c r="EC553" s="57"/>
      <c r="ED553" s="57"/>
      <c r="EE553" s="57"/>
      <c r="EF553" s="59"/>
      <c r="EG553" s="59"/>
    </row>
    <row r="554" spans="128:138" hidden="1" x14ac:dyDescent="0.3">
      <c r="DX554"/>
      <c r="EC554" s="57"/>
      <c r="ED554" s="57"/>
      <c r="EE554" s="57"/>
      <c r="EF554" s="59"/>
      <c r="EG554" s="59"/>
    </row>
    <row r="555" spans="128:138" hidden="1" x14ac:dyDescent="0.3">
      <c r="DX555"/>
      <c r="EC555" s="57"/>
      <c r="ED555" s="57"/>
      <c r="EE555" s="57"/>
      <c r="EF555" s="59"/>
      <c r="EG555" s="59"/>
    </row>
    <row r="556" spans="128:138" hidden="1" x14ac:dyDescent="0.3">
      <c r="DX556"/>
      <c r="EC556" s="57"/>
      <c r="ED556" s="57"/>
      <c r="EE556" s="57"/>
      <c r="EF556" s="59"/>
      <c r="EG556" s="59"/>
    </row>
    <row r="557" spans="128:138" hidden="1" x14ac:dyDescent="0.3">
      <c r="DX557"/>
      <c r="EC557" s="57"/>
      <c r="ED557" s="57"/>
      <c r="EE557" s="57"/>
      <c r="EF557" s="59"/>
      <c r="EG557" s="59"/>
      <c r="EH557" s="57"/>
    </row>
    <row r="558" spans="128:138" hidden="1" x14ac:dyDescent="0.3">
      <c r="DX558"/>
      <c r="EC558" s="57"/>
      <c r="ED558" s="57"/>
      <c r="EE558" s="57"/>
      <c r="EF558" s="59"/>
      <c r="EG558" s="59"/>
    </row>
    <row r="559" spans="128:138" hidden="1" x14ac:dyDescent="0.3">
      <c r="DX559"/>
      <c r="EC559" s="57"/>
      <c r="ED559" s="57"/>
      <c r="EE559" s="57"/>
      <c r="EF559" s="59"/>
      <c r="EG559" s="59"/>
      <c r="EH559" s="57"/>
    </row>
    <row r="560" spans="128:138" hidden="1" x14ac:dyDescent="0.3">
      <c r="DX560"/>
      <c r="EC560" s="57"/>
      <c r="ED560" s="57"/>
      <c r="EE560" s="57"/>
      <c r="EF560" s="59"/>
      <c r="EG560" s="59"/>
      <c r="EH560" s="57"/>
    </row>
    <row r="561" spans="128:138" hidden="1" x14ac:dyDescent="0.3">
      <c r="DX561"/>
      <c r="EC561" s="57"/>
      <c r="ED561" s="57"/>
      <c r="EE561" s="57"/>
      <c r="EF561" s="59"/>
      <c r="EG561" s="59"/>
      <c r="EH561" s="57"/>
    </row>
    <row r="562" spans="128:138" hidden="1" x14ac:dyDescent="0.3">
      <c r="DX562"/>
      <c r="EC562" s="57"/>
      <c r="ED562" s="57"/>
      <c r="EE562" s="57"/>
      <c r="EF562" s="59"/>
      <c r="EG562" s="59"/>
      <c r="EH562" s="57"/>
    </row>
    <row r="563" spans="128:138" hidden="1" x14ac:dyDescent="0.3">
      <c r="DX563"/>
      <c r="EC563" s="57"/>
      <c r="ED563" s="57"/>
      <c r="EE563" s="57"/>
      <c r="EF563" s="59"/>
      <c r="EG563" s="59"/>
      <c r="EH563" s="57"/>
    </row>
    <row r="564" spans="128:138" hidden="1" x14ac:dyDescent="0.3">
      <c r="DX564"/>
      <c r="EC564" s="57"/>
      <c r="ED564" s="57"/>
      <c r="EE564" s="57"/>
      <c r="EF564" s="59"/>
      <c r="EG564" s="59"/>
    </row>
    <row r="565" spans="128:138" hidden="1" x14ac:dyDescent="0.3">
      <c r="DX565"/>
      <c r="EC565" s="57"/>
      <c r="ED565" s="57"/>
      <c r="EE565" s="57"/>
      <c r="EF565" s="59"/>
      <c r="EG565" s="59"/>
      <c r="EH565" s="57"/>
    </row>
    <row r="566" spans="128:138" hidden="1" x14ac:dyDescent="0.3">
      <c r="DX566"/>
      <c r="EC566" s="57"/>
      <c r="ED566" s="57"/>
      <c r="EE566" s="57"/>
      <c r="EF566" s="59"/>
      <c r="EG566" s="59"/>
      <c r="EH566" s="57"/>
    </row>
    <row r="567" spans="128:138" hidden="1" x14ac:dyDescent="0.3">
      <c r="DX567"/>
      <c r="EC567" s="57"/>
      <c r="ED567" s="57"/>
      <c r="EE567" s="57"/>
      <c r="EF567" s="59"/>
      <c r="EG567" s="59"/>
      <c r="EH567" s="57"/>
    </row>
    <row r="568" spans="128:138" hidden="1" x14ac:dyDescent="0.3">
      <c r="DX568"/>
      <c r="EC568" s="57"/>
      <c r="ED568" s="57"/>
      <c r="EE568" s="57"/>
      <c r="EF568" s="59"/>
      <c r="EG568" s="59"/>
      <c r="EH568" s="57"/>
    </row>
    <row r="569" spans="128:138" hidden="1" x14ac:dyDescent="0.3">
      <c r="DX569"/>
      <c r="EC569" s="57"/>
      <c r="ED569" s="57"/>
      <c r="EE569" s="57"/>
      <c r="EF569" s="59"/>
      <c r="EG569" s="59"/>
    </row>
    <row r="570" spans="128:138" hidden="1" x14ac:dyDescent="0.3">
      <c r="DX570"/>
      <c r="EC570" s="57"/>
      <c r="ED570" s="57"/>
      <c r="EE570" s="57"/>
      <c r="EF570" s="59"/>
      <c r="EG570" s="59"/>
      <c r="EH570" s="57"/>
    </row>
    <row r="571" spans="128:138" hidden="1" x14ac:dyDescent="0.3">
      <c r="DX571"/>
      <c r="EC571" s="57"/>
      <c r="ED571" s="57"/>
      <c r="EE571" s="57"/>
      <c r="EF571" s="59"/>
      <c r="EG571" s="59"/>
      <c r="EH571" s="57"/>
    </row>
    <row r="572" spans="128:138" hidden="1" x14ac:dyDescent="0.3">
      <c r="DX572"/>
      <c r="EC572" s="57"/>
      <c r="ED572" s="57"/>
      <c r="EE572" s="57"/>
      <c r="EF572" s="59"/>
      <c r="EG572" s="59"/>
    </row>
    <row r="573" spans="128:138" hidden="1" x14ac:dyDescent="0.3">
      <c r="DX573"/>
      <c r="EC573" s="57"/>
      <c r="ED573" s="57"/>
      <c r="EE573" s="57"/>
      <c r="EF573" s="59"/>
      <c r="EG573" s="59"/>
      <c r="EH573" s="57"/>
    </row>
    <row r="574" spans="128:138" hidden="1" x14ac:dyDescent="0.3">
      <c r="DX574"/>
      <c r="EC574" s="57"/>
      <c r="ED574" s="57"/>
      <c r="EE574" s="57"/>
      <c r="EF574" s="59"/>
      <c r="EG574" s="59"/>
    </row>
    <row r="575" spans="128:138" hidden="1" x14ac:dyDescent="0.3">
      <c r="DX575"/>
      <c r="EC575" s="57"/>
      <c r="ED575" s="57"/>
      <c r="EE575" s="57"/>
      <c r="EF575" s="59"/>
      <c r="EG575" s="59"/>
      <c r="EH575" s="57"/>
    </row>
    <row r="576" spans="128:138" hidden="1" x14ac:dyDescent="0.3">
      <c r="DX576"/>
      <c r="EC576" s="57"/>
      <c r="ED576" s="57"/>
      <c r="EE576" s="57"/>
      <c r="EF576" s="59"/>
      <c r="EG576" s="59"/>
    </row>
    <row r="577" spans="128:138" hidden="1" x14ac:dyDescent="0.3">
      <c r="DX577"/>
      <c r="EC577" s="57"/>
      <c r="ED577" s="57"/>
      <c r="EE577" s="57"/>
      <c r="EF577" s="59"/>
      <c r="EG577" s="59"/>
      <c r="EH577" s="57"/>
    </row>
    <row r="578" spans="128:138" hidden="1" x14ac:dyDescent="0.3">
      <c r="DX578"/>
      <c r="EC578" s="57"/>
      <c r="ED578" s="57"/>
      <c r="EE578" s="57"/>
      <c r="EF578" s="59"/>
      <c r="EG578" s="59"/>
      <c r="EH578" s="57"/>
    </row>
    <row r="579" spans="128:138" hidden="1" x14ac:dyDescent="0.3">
      <c r="DX579"/>
      <c r="EC579" s="57"/>
      <c r="ED579" s="57"/>
      <c r="EE579" s="57"/>
      <c r="EF579" s="59"/>
      <c r="EG579" s="59"/>
    </row>
    <row r="580" spans="128:138" hidden="1" x14ac:dyDescent="0.3">
      <c r="DX580"/>
      <c r="EC580" s="57"/>
      <c r="ED580" s="57"/>
      <c r="EE580" s="57"/>
      <c r="EF580" s="59"/>
      <c r="EG580" s="59"/>
      <c r="EH580" s="57"/>
    </row>
    <row r="581" spans="128:138" hidden="1" x14ac:dyDescent="0.3">
      <c r="DX581"/>
      <c r="EC581" s="57"/>
      <c r="ED581" s="57"/>
      <c r="EE581" s="57"/>
      <c r="EF581" s="59"/>
      <c r="EG581" s="59"/>
      <c r="EH581" s="57"/>
    </row>
    <row r="582" spans="128:138" hidden="1" x14ac:dyDescent="0.3">
      <c r="DX582"/>
      <c r="EC582" s="57"/>
      <c r="ED582" s="57"/>
      <c r="EE582" s="57"/>
      <c r="EF582" s="59"/>
      <c r="EG582" s="59"/>
      <c r="EH582" s="57"/>
    </row>
    <row r="583" spans="128:138" hidden="1" x14ac:dyDescent="0.3">
      <c r="EC583" s="57"/>
      <c r="ED583" s="57"/>
      <c r="EE583" s="57"/>
      <c r="EF583" s="59"/>
      <c r="EG583" s="59"/>
      <c r="EH583" s="57"/>
    </row>
    <row r="584" spans="128:138" hidden="1" x14ac:dyDescent="0.3">
      <c r="EC584" s="57"/>
      <c r="ED584" s="57"/>
      <c r="EE584" s="57"/>
      <c r="EF584" s="59"/>
      <c r="EG584" s="59"/>
    </row>
    <row r="585" spans="128:138" hidden="1" x14ac:dyDescent="0.3">
      <c r="EC585" s="57"/>
      <c r="ED585" s="57"/>
      <c r="EE585" s="57"/>
      <c r="EF585" s="59"/>
      <c r="EG585" s="59"/>
    </row>
    <row r="586" spans="128:138" hidden="1" x14ac:dyDescent="0.3">
      <c r="EC586" s="57"/>
      <c r="ED586" s="57"/>
      <c r="EE586" s="57"/>
      <c r="EF586" s="59"/>
      <c r="EG586" s="59"/>
      <c r="EH586" s="57"/>
    </row>
    <row r="587" spans="128:138" hidden="1" x14ac:dyDescent="0.3">
      <c r="EC587" s="57"/>
      <c r="ED587" s="57"/>
      <c r="EE587" s="57"/>
      <c r="EF587" s="59"/>
      <c r="EG587" s="59"/>
    </row>
    <row r="588" spans="128:138" hidden="1" x14ac:dyDescent="0.3">
      <c r="EC588" s="57"/>
      <c r="ED588" s="57"/>
      <c r="EE588" s="57"/>
      <c r="EF588" s="59"/>
      <c r="EG588" s="59"/>
      <c r="EH588" s="57"/>
    </row>
    <row r="589" spans="128:138" hidden="1" x14ac:dyDescent="0.3">
      <c r="EC589" s="57"/>
      <c r="ED589" s="57"/>
      <c r="EE589" s="57"/>
      <c r="EF589" s="59"/>
      <c r="EG589" s="59"/>
      <c r="EH589" s="57"/>
    </row>
    <row r="590" spans="128:138" hidden="1" x14ac:dyDescent="0.3">
      <c r="EC590" s="57"/>
      <c r="ED590" s="57"/>
      <c r="EE590" s="57"/>
      <c r="EF590" s="59"/>
      <c r="EG590" s="59"/>
      <c r="EH590" s="57"/>
    </row>
    <row r="591" spans="128:138" hidden="1" x14ac:dyDescent="0.3">
      <c r="EC591" s="57"/>
      <c r="ED591" s="57"/>
      <c r="EE591" s="57"/>
      <c r="EF591" s="59"/>
      <c r="EG591" s="59"/>
      <c r="EH591" s="57"/>
    </row>
    <row r="592" spans="128:138" hidden="1" x14ac:dyDescent="0.3">
      <c r="EC592" s="57"/>
      <c r="ED592" s="57"/>
      <c r="EE592" s="57"/>
      <c r="EF592" s="59"/>
      <c r="EG592" s="59"/>
      <c r="EH592" s="57"/>
    </row>
    <row r="593" spans="133:138" hidden="1" x14ac:dyDescent="0.3">
      <c r="EC593" s="57"/>
      <c r="ED593" s="57"/>
      <c r="EE593" s="57"/>
      <c r="EF593" s="59"/>
      <c r="EG593" s="59"/>
      <c r="EH593" s="57"/>
    </row>
    <row r="594" spans="133:138" hidden="1" x14ac:dyDescent="0.3">
      <c r="EC594" s="57"/>
      <c r="ED594" s="57"/>
      <c r="EE594" s="57"/>
      <c r="EF594" s="59"/>
      <c r="EG594" s="59"/>
    </row>
    <row r="595" spans="133:138" hidden="1" x14ac:dyDescent="0.3">
      <c r="EC595" s="57"/>
      <c r="ED595" s="57"/>
      <c r="EE595" s="57"/>
      <c r="EF595" s="59"/>
      <c r="EG595" s="59"/>
      <c r="EH595" s="57"/>
    </row>
    <row r="596" spans="133:138" hidden="1" x14ac:dyDescent="0.3">
      <c r="EC596" s="57"/>
      <c r="ED596" s="57"/>
      <c r="EE596" s="57"/>
      <c r="EF596" s="59"/>
      <c r="EG596" s="59"/>
    </row>
    <row r="597" spans="133:138" hidden="1" x14ac:dyDescent="0.3">
      <c r="EC597" s="57"/>
      <c r="ED597" s="57"/>
      <c r="EE597" s="57"/>
      <c r="EF597" s="59"/>
      <c r="EG597" s="59"/>
    </row>
    <row r="598" spans="133:138" hidden="1" x14ac:dyDescent="0.3">
      <c r="EC598" s="57"/>
      <c r="ED598" s="57"/>
      <c r="EE598" s="57"/>
      <c r="EF598" s="59"/>
      <c r="EG598" s="59"/>
      <c r="EH598" s="57"/>
    </row>
    <row r="599" spans="133:138" hidden="1" x14ac:dyDescent="0.3">
      <c r="EC599" s="57"/>
      <c r="ED599" s="57"/>
      <c r="EE599" s="57"/>
      <c r="EF599" s="59"/>
      <c r="EG599" s="59"/>
      <c r="EH599" s="57"/>
    </row>
    <row r="600" spans="133:138" hidden="1" x14ac:dyDescent="0.3">
      <c r="EC600" s="57"/>
      <c r="ED600" s="57"/>
      <c r="EE600" s="57"/>
      <c r="EF600" s="59"/>
      <c r="EG600" s="59"/>
      <c r="EH600" s="57"/>
    </row>
    <row r="601" spans="133:138" hidden="1" x14ac:dyDescent="0.3">
      <c r="EC601" s="57"/>
      <c r="ED601" s="57"/>
      <c r="EE601" s="57"/>
      <c r="EF601" s="59"/>
      <c r="EG601" s="59"/>
      <c r="EH601" s="57"/>
    </row>
    <row r="602" spans="133:138" hidden="1" x14ac:dyDescent="0.3">
      <c r="EC602" s="57"/>
      <c r="ED602" s="57"/>
      <c r="EE602" s="57"/>
      <c r="EF602" s="59"/>
      <c r="EG602" s="59"/>
    </row>
    <row r="603" spans="133:138" hidden="1" x14ac:dyDescent="0.3">
      <c r="EC603" s="57"/>
      <c r="ED603" s="57"/>
      <c r="EE603" s="57"/>
      <c r="EF603" s="59"/>
      <c r="EG603" s="59"/>
      <c r="EH603" s="57"/>
    </row>
    <row r="604" spans="133:138" hidden="1" x14ac:dyDescent="0.3">
      <c r="EC604" s="57"/>
      <c r="ED604" s="57"/>
      <c r="EE604" s="57"/>
      <c r="EF604" s="59"/>
      <c r="EG604" s="59"/>
      <c r="EH604" s="57"/>
    </row>
    <row r="605" spans="133:138" hidden="1" x14ac:dyDescent="0.3">
      <c r="EC605" s="57"/>
      <c r="ED605" s="57"/>
      <c r="EE605" s="57"/>
      <c r="EF605" s="59"/>
      <c r="EG605" s="59"/>
    </row>
    <row r="606" spans="133:138" hidden="1" x14ac:dyDescent="0.3">
      <c r="EC606" s="57"/>
      <c r="ED606" s="57"/>
      <c r="EE606" s="57"/>
      <c r="EF606" s="59"/>
      <c r="EG606" s="59"/>
      <c r="EH606" s="57"/>
    </row>
    <row r="607" spans="133:138" hidden="1" x14ac:dyDescent="0.3">
      <c r="EC607" s="57"/>
      <c r="ED607" s="57"/>
      <c r="EE607" s="57"/>
      <c r="EF607" s="59"/>
      <c r="EG607" s="59"/>
      <c r="EH607" s="57"/>
    </row>
    <row r="608" spans="133:138" hidden="1" x14ac:dyDescent="0.3">
      <c r="EC608" s="57"/>
      <c r="ED608" s="57"/>
      <c r="EE608" s="57"/>
      <c r="EF608" s="59"/>
      <c r="EG608" s="59"/>
      <c r="EH608" s="57"/>
    </row>
    <row r="609" spans="133:138" hidden="1" x14ac:dyDescent="0.3">
      <c r="EC609" s="57"/>
      <c r="ED609" s="57"/>
      <c r="EE609" s="57"/>
      <c r="EF609" s="59"/>
      <c r="EG609" s="59"/>
      <c r="EH609" s="57"/>
    </row>
    <row r="610" spans="133:138" hidden="1" x14ac:dyDescent="0.3">
      <c r="EC610" s="57"/>
      <c r="ED610" s="57"/>
      <c r="EE610" s="57"/>
      <c r="EF610" s="59"/>
      <c r="EG610" s="59"/>
    </row>
    <row r="611" spans="133:138" hidden="1" x14ac:dyDescent="0.3">
      <c r="EC611" s="57"/>
      <c r="ED611" s="57"/>
      <c r="EE611" s="57"/>
      <c r="EF611" s="59"/>
      <c r="EG611" s="59"/>
      <c r="EH611" s="57"/>
    </row>
    <row r="612" spans="133:138" hidden="1" x14ac:dyDescent="0.3">
      <c r="EC612" s="57"/>
      <c r="ED612" s="57"/>
      <c r="EE612" s="57"/>
      <c r="EF612" s="59"/>
      <c r="EG612" s="59"/>
      <c r="EH612" s="57"/>
    </row>
    <row r="613" spans="133:138" hidden="1" x14ac:dyDescent="0.3">
      <c r="EC613" s="57"/>
      <c r="ED613" s="57"/>
      <c r="EE613" s="57"/>
      <c r="EF613" s="59"/>
      <c r="EG613" s="59"/>
      <c r="EH613" s="57"/>
    </row>
    <row r="614" spans="133:138" hidden="1" x14ac:dyDescent="0.3">
      <c r="EC614" s="57"/>
      <c r="ED614" s="57"/>
      <c r="EE614" s="57"/>
      <c r="EF614" s="59"/>
      <c r="EG614" s="59"/>
    </row>
    <row r="615" spans="133:138" hidden="1" x14ac:dyDescent="0.3">
      <c r="EC615" s="57"/>
      <c r="ED615" s="57"/>
      <c r="EE615" s="57"/>
      <c r="EF615" s="59"/>
      <c r="EG615" s="59"/>
      <c r="EH615" s="57"/>
    </row>
    <row r="616" spans="133:138" hidden="1" x14ac:dyDescent="0.3">
      <c r="EC616" s="57"/>
      <c r="ED616" s="57"/>
      <c r="EE616" s="57"/>
      <c r="EF616" s="59"/>
      <c r="EG616" s="59"/>
      <c r="EH616" s="57"/>
    </row>
    <row r="617" spans="133:138" hidden="1" x14ac:dyDescent="0.3">
      <c r="EC617" s="57"/>
      <c r="ED617" s="57"/>
      <c r="EE617" s="57"/>
      <c r="EF617" s="59"/>
      <c r="EG617" s="59"/>
      <c r="EH617" s="57"/>
    </row>
    <row r="618" spans="133:138" hidden="1" x14ac:dyDescent="0.3">
      <c r="EC618" s="57"/>
      <c r="ED618" s="57"/>
      <c r="EE618" s="57"/>
      <c r="EF618" s="59"/>
      <c r="EG618" s="59"/>
      <c r="EH618" s="57"/>
    </row>
    <row r="619" spans="133:138" hidden="1" x14ac:dyDescent="0.3">
      <c r="EC619" s="57"/>
      <c r="ED619" s="57"/>
      <c r="EE619" s="57"/>
      <c r="EF619" s="59"/>
      <c r="EG619" s="59"/>
    </row>
    <row r="620" spans="133:138" hidden="1" x14ac:dyDescent="0.3">
      <c r="EC620" s="57"/>
      <c r="ED620" s="57"/>
      <c r="EE620" s="57"/>
      <c r="EF620" s="59"/>
      <c r="EG620" s="59"/>
      <c r="EH620" s="57"/>
    </row>
    <row r="621" spans="133:138" hidden="1" x14ac:dyDescent="0.3">
      <c r="EC621" s="57"/>
      <c r="ED621" s="57"/>
      <c r="EE621" s="57"/>
      <c r="EF621" s="59"/>
      <c r="EG621" s="59"/>
    </row>
    <row r="622" spans="133:138" hidden="1" x14ac:dyDescent="0.3">
      <c r="EC622" s="57"/>
      <c r="ED622" s="57"/>
      <c r="EE622" s="57"/>
      <c r="EF622" s="59"/>
      <c r="EG622" s="59"/>
    </row>
    <row r="623" spans="133:138" hidden="1" x14ac:dyDescent="0.3">
      <c r="EC623" s="57"/>
      <c r="ED623" s="57"/>
      <c r="EE623" s="57"/>
      <c r="EF623" s="59"/>
      <c r="EG623" s="59"/>
      <c r="EH623" s="57"/>
    </row>
    <row r="624" spans="133:138" hidden="1" x14ac:dyDescent="0.3">
      <c r="EC624" s="57"/>
      <c r="ED624" s="57"/>
      <c r="EE624" s="57"/>
      <c r="EF624" s="59"/>
      <c r="EG624" s="59"/>
      <c r="EH624" s="57"/>
    </row>
    <row r="625" spans="133:138" hidden="1" x14ac:dyDescent="0.3">
      <c r="EC625" s="57"/>
      <c r="ED625" s="57"/>
      <c r="EE625" s="57"/>
      <c r="EF625" s="59"/>
      <c r="EG625" s="59"/>
    </row>
    <row r="626" spans="133:138" hidden="1" x14ac:dyDescent="0.3">
      <c r="EC626" s="57"/>
      <c r="ED626" s="57"/>
      <c r="EE626" s="57"/>
      <c r="EF626" s="59"/>
      <c r="EG626" s="59"/>
      <c r="EH626" s="57"/>
    </row>
    <row r="627" spans="133:138" hidden="1" x14ac:dyDescent="0.3">
      <c r="EC627" s="57"/>
      <c r="ED627" s="57"/>
      <c r="EE627" s="57"/>
      <c r="EF627" s="59"/>
      <c r="EG627" s="59"/>
      <c r="EH627" s="57"/>
    </row>
    <row r="628" spans="133:138" hidden="1" x14ac:dyDescent="0.3">
      <c r="EC628" s="57"/>
      <c r="ED628" s="57"/>
      <c r="EE628" s="57"/>
      <c r="EF628" s="59"/>
      <c r="EG628" s="59"/>
    </row>
    <row r="629" spans="133:138" hidden="1" x14ac:dyDescent="0.3">
      <c r="EC629" s="57"/>
      <c r="ED629" s="57"/>
      <c r="EE629" s="57"/>
      <c r="EF629" s="59"/>
      <c r="EG629" s="59"/>
      <c r="EH629" s="57"/>
    </row>
    <row r="630" spans="133:138" hidden="1" x14ac:dyDescent="0.3">
      <c r="EC630" s="57"/>
      <c r="ED630" s="57"/>
      <c r="EE630" s="57"/>
      <c r="EF630" s="59"/>
      <c r="EG630" s="59"/>
      <c r="EH630" s="57"/>
    </row>
    <row r="631" spans="133:138" hidden="1" x14ac:dyDescent="0.3">
      <c r="EC631" s="57"/>
      <c r="ED631" s="57"/>
      <c r="EE631" s="57"/>
      <c r="EF631" s="59"/>
      <c r="EG631" s="59"/>
    </row>
    <row r="632" spans="133:138" hidden="1" x14ac:dyDescent="0.3">
      <c r="EC632" s="57"/>
      <c r="ED632" s="57"/>
      <c r="EE632" s="57"/>
      <c r="EF632" s="59"/>
      <c r="EG632" s="59"/>
      <c r="EH632" s="57"/>
    </row>
    <row r="633" spans="133:138" hidden="1" x14ac:dyDescent="0.3">
      <c r="EC633" s="57"/>
      <c r="ED633" s="57"/>
      <c r="EE633" s="57"/>
      <c r="EF633" s="59"/>
      <c r="EG633" s="59"/>
      <c r="EH633" s="57"/>
    </row>
    <row r="634" spans="133:138" hidden="1" x14ac:dyDescent="0.3">
      <c r="EC634" s="57"/>
      <c r="ED634" s="57"/>
      <c r="EE634" s="57"/>
      <c r="EF634" s="59"/>
      <c r="EG634" s="59"/>
      <c r="EH634" s="57"/>
    </row>
    <row r="635" spans="133:138" hidden="1" x14ac:dyDescent="0.3">
      <c r="EC635" s="57"/>
      <c r="ED635" s="57"/>
      <c r="EE635" s="57"/>
      <c r="EF635" s="59"/>
      <c r="EG635" s="59"/>
    </row>
    <row r="636" spans="133:138" hidden="1" x14ac:dyDescent="0.3">
      <c r="EC636" s="57"/>
      <c r="ED636" s="57"/>
      <c r="EE636" s="57"/>
      <c r="EF636" s="59"/>
      <c r="EG636" s="59"/>
      <c r="EH636" s="57"/>
    </row>
    <row r="637" spans="133:138" hidden="1" x14ac:dyDescent="0.3">
      <c r="EC637" s="57"/>
      <c r="ED637" s="57"/>
      <c r="EE637" s="57"/>
      <c r="EF637" s="59"/>
      <c r="EG637" s="59"/>
      <c r="EH637" s="57"/>
    </row>
    <row r="638" spans="133:138" hidden="1" x14ac:dyDescent="0.3">
      <c r="EC638" s="57"/>
      <c r="ED638" s="57"/>
      <c r="EE638" s="57"/>
      <c r="EF638" s="59"/>
      <c r="EG638" s="59"/>
      <c r="EH638" s="57"/>
    </row>
    <row r="639" spans="133:138" hidden="1" x14ac:dyDescent="0.3">
      <c r="EC639" s="57"/>
      <c r="ED639" s="57"/>
      <c r="EE639" s="57"/>
      <c r="EF639" s="59"/>
      <c r="EG639" s="59"/>
      <c r="EH639" s="57"/>
    </row>
    <row r="640" spans="133:138" hidden="1" x14ac:dyDescent="0.3">
      <c r="EC640" s="57"/>
      <c r="ED640" s="57"/>
      <c r="EE640" s="57"/>
      <c r="EF640" s="59"/>
      <c r="EG640" s="59"/>
    </row>
    <row r="641" spans="133:138" hidden="1" x14ac:dyDescent="0.3">
      <c r="EC641" s="57"/>
      <c r="ED641" s="57"/>
      <c r="EE641" s="57"/>
      <c r="EF641" s="59"/>
      <c r="EG641" s="59"/>
    </row>
    <row r="642" spans="133:138" hidden="1" x14ac:dyDescent="0.3">
      <c r="EC642" s="57"/>
      <c r="ED642" s="57"/>
      <c r="EE642" s="57"/>
      <c r="EF642" s="59"/>
      <c r="EG642" s="59"/>
      <c r="EH642" s="57"/>
    </row>
    <row r="643" spans="133:138" hidden="1" x14ac:dyDescent="0.3">
      <c r="EC643" s="57"/>
      <c r="ED643" s="57"/>
      <c r="EE643" s="57"/>
      <c r="EF643" s="59"/>
      <c r="EG643" s="59"/>
    </row>
  </sheetData>
  <autoFilter ref="A3:EK643" xr:uid="{00000000-0009-0000-0000-000002000000}">
    <filterColumn colId="82">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Y2116"/>
  <sheetViews>
    <sheetView tabSelected="1" topLeftCell="A6" zoomScale="85" zoomScaleNormal="85" workbookViewId="0">
      <pane ySplit="2" topLeftCell="A983" activePane="bottomLeft" state="frozen"/>
      <selection activeCell="A6" sqref="A6"/>
      <selection pane="bottomLeft" activeCell="F986" sqref="F986"/>
    </sheetView>
  </sheetViews>
  <sheetFormatPr defaultColWidth="11.6640625" defaultRowHeight="15.6" x14ac:dyDescent="0.3"/>
  <cols>
    <col min="1" max="1" width="11.6640625" style="45"/>
    <col min="2" max="3" width="18.33203125" style="45" customWidth="1"/>
    <col min="4" max="4" width="11.6640625" style="45"/>
    <col min="5" max="7" width="16.5546875" style="45" customWidth="1"/>
    <col min="8" max="8" width="10.88671875" style="45" customWidth="1"/>
    <col min="9" max="9" width="53.33203125" style="45" bestFit="1" customWidth="1"/>
    <col min="10" max="10" width="20" style="45" bestFit="1" customWidth="1"/>
    <col min="11" max="11" width="13.6640625" style="45" bestFit="1" customWidth="1"/>
    <col min="12" max="12" width="13.6640625" style="45" customWidth="1"/>
    <col min="13" max="13" width="11.6640625" style="45" bestFit="1" customWidth="1"/>
    <col min="14" max="14" width="60.44140625" style="45" bestFit="1" customWidth="1"/>
    <col min="15" max="15" width="36.33203125" style="45" bestFit="1" customWidth="1"/>
    <col min="16" max="17" width="36.33203125" style="45" customWidth="1"/>
    <col min="18" max="18" width="22.6640625" style="45" bestFit="1" customWidth="1"/>
    <col min="19" max="20" width="22.6640625" style="45" customWidth="1"/>
    <col min="21" max="23" width="11.6640625" style="45"/>
    <col min="24" max="24" width="22.6640625" style="45" bestFit="1" customWidth="1"/>
    <col min="25" max="25" width="8.5546875" style="45" bestFit="1" customWidth="1"/>
    <col min="26" max="16384" width="11.6640625" style="45"/>
  </cols>
  <sheetData>
    <row r="4" spans="2:25" x14ac:dyDescent="0.3">
      <c r="B4" s="44" t="s">
        <v>805</v>
      </c>
      <c r="C4" s="44"/>
    </row>
    <row r="6" spans="2:25" x14ac:dyDescent="0.3">
      <c r="X6" s="82"/>
      <c r="Y6" s="82"/>
    </row>
    <row r="7" spans="2:25" x14ac:dyDescent="0.3">
      <c r="B7" s="46" t="s">
        <v>806</v>
      </c>
      <c r="C7" s="46" t="s">
        <v>807</v>
      </c>
      <c r="D7" s="46" t="s">
        <v>808</v>
      </c>
      <c r="E7" s="46" t="s">
        <v>809</v>
      </c>
      <c r="F7" s="46" t="s">
        <v>810</v>
      </c>
      <c r="G7" s="46" t="s">
        <v>811</v>
      </c>
      <c r="H7" s="46" t="s">
        <v>693</v>
      </c>
      <c r="I7" s="46" t="s">
        <v>812</v>
      </c>
      <c r="J7" s="46" t="s">
        <v>813</v>
      </c>
      <c r="K7" s="46" t="s">
        <v>814</v>
      </c>
      <c r="L7" s="48" t="s">
        <v>963</v>
      </c>
      <c r="M7" s="46" t="s">
        <v>815</v>
      </c>
      <c r="N7" s="46" t="s">
        <v>816</v>
      </c>
      <c r="O7" s="46" t="s">
        <v>1037</v>
      </c>
      <c r="P7" s="46" t="s">
        <v>965</v>
      </c>
      <c r="Q7" s="46" t="s">
        <v>1511</v>
      </c>
      <c r="R7" s="46" t="s">
        <v>817</v>
      </c>
      <c r="S7" s="48" t="s">
        <v>1144</v>
      </c>
      <c r="T7" s="46" t="s">
        <v>1143</v>
      </c>
      <c r="X7" s="50"/>
      <c r="Y7" s="83"/>
    </row>
    <row r="8" spans="2:25" x14ac:dyDescent="0.3">
      <c r="B8" t="s">
        <v>8366</v>
      </c>
      <c r="C8" t="s">
        <v>1515</v>
      </c>
      <c r="D8" t="s">
        <v>1518</v>
      </c>
      <c r="E8" t="s">
        <v>954</v>
      </c>
      <c r="F8" t="s">
        <v>3186</v>
      </c>
      <c r="G8" s="47" t="str">
        <f>CONCATENATE(E8,"_",F8)</f>
        <v>BEN ATTIA_Bahaaeddine</v>
      </c>
      <c r="H8" t="s">
        <v>689</v>
      </c>
      <c r="I8" t="s">
        <v>4482</v>
      </c>
      <c r="J8">
        <v>21621025242</v>
      </c>
      <c r="K8" s="133">
        <v>33972</v>
      </c>
      <c r="M8" t="s">
        <v>267</v>
      </c>
      <c r="N8" t="s">
        <v>6101</v>
      </c>
      <c r="O8" t="str">
        <f>N8</f>
        <v>Computer science</v>
      </c>
      <c r="P8" s="4"/>
      <c r="Q8" s="4" t="s">
        <v>1045</v>
      </c>
      <c r="R8" s="45">
        <v>6100</v>
      </c>
      <c r="S8" s="45">
        <v>5</v>
      </c>
      <c r="T8" s="45">
        <f>R8*S8</f>
        <v>30500</v>
      </c>
    </row>
    <row r="9" spans="2:25" x14ac:dyDescent="0.3">
      <c r="B9" t="s">
        <v>8366</v>
      </c>
      <c r="C9" t="s">
        <v>1515</v>
      </c>
      <c r="D9" t="s">
        <v>1519</v>
      </c>
      <c r="E9" t="s">
        <v>1443</v>
      </c>
      <c r="F9" t="s">
        <v>3187</v>
      </c>
      <c r="G9" s="47" t="str">
        <f t="shared" ref="G9:G72" si="0">CONCATENATE(E9,"_",F9)</f>
        <v>YAKOUBI_Radhwen</v>
      </c>
      <c r="H9" t="s">
        <v>689</v>
      </c>
      <c r="I9" t="s">
        <v>4483</v>
      </c>
      <c r="J9">
        <v>21621005915</v>
      </c>
      <c r="K9" s="133">
        <v>32359</v>
      </c>
      <c r="M9" t="s">
        <v>267</v>
      </c>
      <c r="N9" t="s">
        <v>6101</v>
      </c>
      <c r="O9" t="str">
        <f t="shared" ref="O9:O72" si="1">N9</f>
        <v>Computer science</v>
      </c>
      <c r="P9" s="4"/>
      <c r="Q9" s="4" t="s">
        <v>1045</v>
      </c>
      <c r="R9" s="45">
        <v>6100</v>
      </c>
      <c r="S9" s="45">
        <v>5</v>
      </c>
      <c r="T9" s="45">
        <f t="shared" ref="T9:T72" si="2">R9*S9</f>
        <v>30500</v>
      </c>
    </row>
    <row r="10" spans="2:25" x14ac:dyDescent="0.3">
      <c r="B10" t="s">
        <v>8366</v>
      </c>
      <c r="C10" t="s">
        <v>1515</v>
      </c>
      <c r="D10" t="s">
        <v>1520</v>
      </c>
      <c r="E10" t="s">
        <v>3188</v>
      </c>
      <c r="F10" t="s">
        <v>3189</v>
      </c>
      <c r="G10" s="47" t="str">
        <f t="shared" si="0"/>
        <v>KHARRAT_Imed</v>
      </c>
      <c r="H10" t="s">
        <v>689</v>
      </c>
      <c r="I10" t="s">
        <v>4484</v>
      </c>
      <c r="J10">
        <v>21621443272</v>
      </c>
      <c r="K10" s="133">
        <v>33178</v>
      </c>
      <c r="M10" t="s">
        <v>267</v>
      </c>
      <c r="N10" t="s">
        <v>6101</v>
      </c>
      <c r="O10" t="str">
        <f t="shared" si="1"/>
        <v>Computer science</v>
      </c>
      <c r="P10" s="4"/>
      <c r="Q10" s="4" t="s">
        <v>1045</v>
      </c>
      <c r="R10" s="45">
        <v>6100</v>
      </c>
      <c r="S10" s="45">
        <v>5</v>
      </c>
      <c r="T10" s="45">
        <f t="shared" si="2"/>
        <v>30500</v>
      </c>
    </row>
    <row r="11" spans="2:25" x14ac:dyDescent="0.3">
      <c r="B11" t="s">
        <v>8366</v>
      </c>
      <c r="C11" t="s">
        <v>1515</v>
      </c>
      <c r="D11" t="s">
        <v>1521</v>
      </c>
      <c r="E11" t="s">
        <v>3190</v>
      </c>
      <c r="F11" t="s">
        <v>3191</v>
      </c>
      <c r="G11" s="47" t="str">
        <f t="shared" si="0"/>
        <v>HMADI_Amine</v>
      </c>
      <c r="H11" t="s">
        <v>689</v>
      </c>
      <c r="I11" t="s">
        <v>4485</v>
      </c>
      <c r="J11">
        <v>21625523439</v>
      </c>
      <c r="K11" s="133">
        <v>32119</v>
      </c>
      <c r="M11" t="s">
        <v>267</v>
      </c>
      <c r="N11" t="s">
        <v>6101</v>
      </c>
      <c r="O11" t="str">
        <f t="shared" si="1"/>
        <v>Computer science</v>
      </c>
      <c r="P11" s="4"/>
      <c r="Q11" s="4" t="s">
        <v>1045</v>
      </c>
      <c r="R11" s="45">
        <v>6100</v>
      </c>
      <c r="S11" s="45">
        <v>5</v>
      </c>
      <c r="T11" s="45">
        <f t="shared" si="2"/>
        <v>30500</v>
      </c>
    </row>
    <row r="12" spans="2:25" x14ac:dyDescent="0.3">
      <c r="B12" t="s">
        <v>8366</v>
      </c>
      <c r="C12" t="s">
        <v>1515</v>
      </c>
      <c r="D12" t="s">
        <v>1522</v>
      </c>
      <c r="E12" t="s">
        <v>3192</v>
      </c>
      <c r="F12" t="s">
        <v>3193</v>
      </c>
      <c r="G12" s="47" t="str">
        <f t="shared" si="0"/>
        <v>BEN MIMOUN_Ahmed Amine</v>
      </c>
      <c r="H12" t="s">
        <v>689</v>
      </c>
      <c r="I12" t="s">
        <v>4486</v>
      </c>
      <c r="J12">
        <v>21621314951</v>
      </c>
      <c r="K12" s="133">
        <v>34608</v>
      </c>
      <c r="M12" t="s">
        <v>267</v>
      </c>
      <c r="N12" t="s">
        <v>6101</v>
      </c>
      <c r="O12" t="str">
        <f t="shared" si="1"/>
        <v>Computer science</v>
      </c>
      <c r="P12" s="4"/>
      <c r="Q12" s="4" t="s">
        <v>1045</v>
      </c>
      <c r="R12" s="45">
        <v>6100</v>
      </c>
      <c r="S12" s="45">
        <v>5</v>
      </c>
      <c r="T12" s="45">
        <f t="shared" si="2"/>
        <v>30500</v>
      </c>
    </row>
    <row r="13" spans="2:25" x14ac:dyDescent="0.3">
      <c r="B13" t="s">
        <v>8366</v>
      </c>
      <c r="C13" t="s">
        <v>1515</v>
      </c>
      <c r="D13" t="s">
        <v>1523</v>
      </c>
      <c r="E13" t="s">
        <v>3194</v>
      </c>
      <c r="F13" t="s">
        <v>3195</v>
      </c>
      <c r="G13" s="47" t="str">
        <f t="shared" si="0"/>
        <v>AL FALAH_Ismail</v>
      </c>
      <c r="H13" t="s">
        <v>689</v>
      </c>
      <c r="I13" t="s">
        <v>4487</v>
      </c>
      <c r="J13">
        <v>21623230993</v>
      </c>
      <c r="K13" s="133">
        <v>34237</v>
      </c>
      <c r="M13" t="s">
        <v>267</v>
      </c>
      <c r="N13" t="s">
        <v>6101</v>
      </c>
      <c r="O13" t="str">
        <f t="shared" si="1"/>
        <v>Computer science</v>
      </c>
      <c r="P13" s="4"/>
      <c r="Q13" s="4" t="s">
        <v>1045</v>
      </c>
      <c r="R13" s="45">
        <v>6100</v>
      </c>
      <c r="S13" s="45">
        <v>5</v>
      </c>
      <c r="T13" s="45">
        <f t="shared" si="2"/>
        <v>30500</v>
      </c>
    </row>
    <row r="14" spans="2:25" x14ac:dyDescent="0.3">
      <c r="B14" t="s">
        <v>8366</v>
      </c>
      <c r="C14" t="s">
        <v>1515</v>
      </c>
      <c r="D14" t="s">
        <v>1524</v>
      </c>
      <c r="E14" t="s">
        <v>387</v>
      </c>
      <c r="F14" t="s">
        <v>3196</v>
      </c>
      <c r="G14" s="47" t="str">
        <f t="shared" si="0"/>
        <v>BEN ROMDHANE_Ichraf</v>
      </c>
      <c r="H14" t="s">
        <v>690</v>
      </c>
      <c r="I14" t="s">
        <v>4488</v>
      </c>
      <c r="J14">
        <v>21621559809</v>
      </c>
      <c r="K14" s="133">
        <v>33906</v>
      </c>
      <c r="M14" t="s">
        <v>267</v>
      </c>
      <c r="N14" t="s">
        <v>6101</v>
      </c>
      <c r="O14" t="str">
        <f t="shared" si="1"/>
        <v>Computer science</v>
      </c>
      <c r="P14" s="4"/>
      <c r="Q14" s="4" t="s">
        <v>1045</v>
      </c>
      <c r="R14" s="45">
        <v>6100</v>
      </c>
      <c r="S14" s="45">
        <v>5</v>
      </c>
      <c r="T14" s="45">
        <f t="shared" si="2"/>
        <v>30500</v>
      </c>
    </row>
    <row r="15" spans="2:25" x14ac:dyDescent="0.3">
      <c r="B15" t="s">
        <v>8366</v>
      </c>
      <c r="C15" t="s">
        <v>1515</v>
      </c>
      <c r="D15" t="s">
        <v>1525</v>
      </c>
      <c r="E15" t="s">
        <v>3197</v>
      </c>
      <c r="F15" t="s">
        <v>3198</v>
      </c>
      <c r="G15" s="47" t="str">
        <f t="shared" si="0"/>
        <v>TKA_Slim</v>
      </c>
      <c r="H15" t="s">
        <v>689</v>
      </c>
      <c r="I15" t="s">
        <v>4489</v>
      </c>
      <c r="J15">
        <v>21620413103</v>
      </c>
      <c r="K15" s="133">
        <v>34072</v>
      </c>
      <c r="M15" t="s">
        <v>267</v>
      </c>
      <c r="N15" t="s">
        <v>6102</v>
      </c>
      <c r="O15" t="str">
        <f t="shared" si="1"/>
        <v>Electromechanical Engineer</v>
      </c>
      <c r="P15" s="4"/>
      <c r="Q15" s="4" t="s">
        <v>1045</v>
      </c>
      <c r="R15" s="45">
        <v>6100</v>
      </c>
      <c r="S15" s="45">
        <v>5</v>
      </c>
      <c r="T15" s="45">
        <f t="shared" si="2"/>
        <v>30500</v>
      </c>
    </row>
    <row r="16" spans="2:25" x14ac:dyDescent="0.3">
      <c r="B16" t="s">
        <v>8366</v>
      </c>
      <c r="C16" t="s">
        <v>1515</v>
      </c>
      <c r="D16" t="s">
        <v>1526</v>
      </c>
      <c r="E16" t="s">
        <v>1331</v>
      </c>
      <c r="F16" t="s">
        <v>3199</v>
      </c>
      <c r="G16" s="47" t="str">
        <f t="shared" si="0"/>
        <v>GUEZMIR_Aymen</v>
      </c>
      <c r="H16" t="s">
        <v>689</v>
      </c>
      <c r="I16" t="s">
        <v>4490</v>
      </c>
      <c r="J16">
        <v>21621102283</v>
      </c>
      <c r="K16" s="133">
        <v>33751</v>
      </c>
      <c r="M16" t="s">
        <v>267</v>
      </c>
      <c r="N16" t="s">
        <v>6101</v>
      </c>
      <c r="O16" t="str">
        <f t="shared" si="1"/>
        <v>Computer science</v>
      </c>
      <c r="P16" s="4"/>
      <c r="Q16" s="4" t="s">
        <v>1045</v>
      </c>
      <c r="R16" s="45">
        <v>6100</v>
      </c>
      <c r="S16" s="45">
        <v>5</v>
      </c>
      <c r="T16" s="45">
        <f t="shared" si="2"/>
        <v>30500</v>
      </c>
    </row>
    <row r="17" spans="2:20" x14ac:dyDescent="0.3">
      <c r="B17" t="s">
        <v>8366</v>
      </c>
      <c r="C17" t="s">
        <v>1515</v>
      </c>
      <c r="D17" t="s">
        <v>1527</v>
      </c>
      <c r="E17" t="s">
        <v>3200</v>
      </c>
      <c r="F17" t="s">
        <v>3201</v>
      </c>
      <c r="G17" s="47" t="str">
        <f t="shared" si="0"/>
        <v>CHETALI_Hiba</v>
      </c>
      <c r="H17" t="s">
        <v>690</v>
      </c>
      <c r="I17" t="s">
        <v>4491</v>
      </c>
      <c r="J17">
        <v>21628467921</v>
      </c>
      <c r="K17" s="133">
        <v>34355</v>
      </c>
      <c r="M17" t="s">
        <v>267</v>
      </c>
      <c r="N17" t="s">
        <v>6101</v>
      </c>
      <c r="O17" t="str">
        <f t="shared" si="1"/>
        <v>Computer science</v>
      </c>
      <c r="P17" s="4"/>
      <c r="Q17" s="4" t="s">
        <v>1045</v>
      </c>
      <c r="R17" s="45">
        <v>6100</v>
      </c>
      <c r="S17" s="45">
        <v>5</v>
      </c>
      <c r="T17" s="45">
        <f t="shared" si="2"/>
        <v>30500</v>
      </c>
    </row>
    <row r="18" spans="2:20" x14ac:dyDescent="0.3">
      <c r="B18" t="s">
        <v>8366</v>
      </c>
      <c r="C18" t="s">
        <v>1515</v>
      </c>
      <c r="D18" t="s">
        <v>1528</v>
      </c>
      <c r="E18" t="s">
        <v>3202</v>
      </c>
      <c r="F18" t="s">
        <v>3203</v>
      </c>
      <c r="G18" s="47" t="str">
        <f t="shared" si="0"/>
        <v>MECHICHI_Chokri</v>
      </c>
      <c r="H18" t="s">
        <v>689</v>
      </c>
      <c r="I18" t="s">
        <v>4492</v>
      </c>
      <c r="J18">
        <v>21625442647</v>
      </c>
      <c r="K18" s="133">
        <v>34636</v>
      </c>
      <c r="M18" t="s">
        <v>267</v>
      </c>
      <c r="N18" t="s">
        <v>6101</v>
      </c>
      <c r="O18" t="str">
        <f t="shared" si="1"/>
        <v>Computer science</v>
      </c>
      <c r="P18" s="4"/>
      <c r="Q18" s="4" t="s">
        <v>1045</v>
      </c>
      <c r="R18" s="45">
        <v>6100</v>
      </c>
      <c r="S18" s="45">
        <v>5</v>
      </c>
      <c r="T18" s="45">
        <f t="shared" si="2"/>
        <v>30500</v>
      </c>
    </row>
    <row r="19" spans="2:20" x14ac:dyDescent="0.3">
      <c r="B19" t="s">
        <v>8366</v>
      </c>
      <c r="C19" t="s">
        <v>1515</v>
      </c>
      <c r="D19" t="s">
        <v>1529</v>
      </c>
      <c r="E19" t="s">
        <v>960</v>
      </c>
      <c r="F19" t="s">
        <v>3204</v>
      </c>
      <c r="G19" s="47" t="str">
        <f t="shared" si="0"/>
        <v>SABRI_Hamadi</v>
      </c>
      <c r="H19" t="s">
        <v>689</v>
      </c>
      <c r="I19" t="s">
        <v>4493</v>
      </c>
      <c r="J19">
        <v>21623656898</v>
      </c>
      <c r="K19" s="133">
        <v>34600</v>
      </c>
      <c r="M19" t="s">
        <v>267</v>
      </c>
      <c r="N19" t="s">
        <v>6102</v>
      </c>
      <c r="O19" t="str">
        <f t="shared" si="1"/>
        <v>Electromechanical Engineer</v>
      </c>
      <c r="P19" s="4"/>
      <c r="Q19" s="4" t="s">
        <v>1045</v>
      </c>
      <c r="R19" s="45">
        <v>6100</v>
      </c>
      <c r="S19" s="45">
        <v>5</v>
      </c>
      <c r="T19" s="45">
        <f t="shared" si="2"/>
        <v>30500</v>
      </c>
    </row>
    <row r="20" spans="2:20" x14ac:dyDescent="0.3">
      <c r="B20" t="s">
        <v>8366</v>
      </c>
      <c r="C20" t="s">
        <v>1515</v>
      </c>
      <c r="D20" t="s">
        <v>1530</v>
      </c>
      <c r="E20" t="s">
        <v>3205</v>
      </c>
      <c r="F20" t="s">
        <v>3206</v>
      </c>
      <c r="G20" s="47" t="str">
        <f t="shared" si="0"/>
        <v>HEMDANE_Omar</v>
      </c>
      <c r="H20" t="s">
        <v>689</v>
      </c>
      <c r="I20" t="s">
        <v>4494</v>
      </c>
      <c r="J20">
        <v>21693233405</v>
      </c>
      <c r="K20" s="133">
        <v>33481</v>
      </c>
      <c r="M20" t="s">
        <v>267</v>
      </c>
      <c r="N20" t="s">
        <v>6101</v>
      </c>
      <c r="O20" t="str">
        <f t="shared" si="1"/>
        <v>Computer science</v>
      </c>
      <c r="P20" s="4"/>
      <c r="Q20" s="4" t="s">
        <v>1045</v>
      </c>
      <c r="R20" s="45">
        <v>6100</v>
      </c>
      <c r="S20" s="45">
        <v>5</v>
      </c>
      <c r="T20" s="45">
        <f t="shared" si="2"/>
        <v>30500</v>
      </c>
    </row>
    <row r="21" spans="2:20" x14ac:dyDescent="0.3">
      <c r="B21" t="s">
        <v>8366</v>
      </c>
      <c r="C21" t="s">
        <v>1515</v>
      </c>
      <c r="D21" t="s">
        <v>1531</v>
      </c>
      <c r="E21" t="s">
        <v>3207</v>
      </c>
      <c r="F21" t="s">
        <v>3208</v>
      </c>
      <c r="G21" s="47" t="str">
        <f t="shared" si="0"/>
        <v>SLAMA_Ahmed</v>
      </c>
      <c r="H21" t="s">
        <v>689</v>
      </c>
      <c r="I21" t="s">
        <v>4495</v>
      </c>
      <c r="J21">
        <v>21655584299</v>
      </c>
      <c r="K21" s="133">
        <v>34994</v>
      </c>
      <c r="M21" t="s">
        <v>267</v>
      </c>
      <c r="N21" t="s">
        <v>6101</v>
      </c>
      <c r="O21" t="str">
        <f t="shared" si="1"/>
        <v>Computer science</v>
      </c>
      <c r="P21" s="4"/>
      <c r="Q21" s="4" t="s">
        <v>1045</v>
      </c>
      <c r="R21" s="45">
        <v>6100</v>
      </c>
      <c r="S21" s="45">
        <v>5</v>
      </c>
      <c r="T21" s="45">
        <f t="shared" si="2"/>
        <v>30500</v>
      </c>
    </row>
    <row r="22" spans="2:20" x14ac:dyDescent="0.3">
      <c r="B22" t="s">
        <v>8366</v>
      </c>
      <c r="C22" t="s">
        <v>1515</v>
      </c>
      <c r="D22" t="s">
        <v>1532</v>
      </c>
      <c r="E22" t="s">
        <v>3209</v>
      </c>
      <c r="F22" t="s">
        <v>3210</v>
      </c>
      <c r="G22" s="47" t="str">
        <f t="shared" si="0"/>
        <v>NEJAH_Achraf</v>
      </c>
      <c r="H22" t="s">
        <v>689</v>
      </c>
      <c r="I22" t="s">
        <v>4496</v>
      </c>
      <c r="J22">
        <v>21696176065</v>
      </c>
      <c r="K22" s="133">
        <v>35035</v>
      </c>
      <c r="M22" t="s">
        <v>267</v>
      </c>
      <c r="N22" t="s">
        <v>453</v>
      </c>
      <c r="O22" t="str">
        <f t="shared" si="1"/>
        <v>Civil Engineering</v>
      </c>
      <c r="P22" s="4"/>
      <c r="Q22" s="4" t="s">
        <v>1045</v>
      </c>
      <c r="R22" s="45">
        <v>6100</v>
      </c>
      <c r="S22" s="45">
        <v>5</v>
      </c>
      <c r="T22" s="45">
        <f t="shared" si="2"/>
        <v>30500</v>
      </c>
    </row>
    <row r="23" spans="2:20" x14ac:dyDescent="0.3">
      <c r="B23" t="s">
        <v>8366</v>
      </c>
      <c r="C23" t="s">
        <v>1515</v>
      </c>
      <c r="D23" t="s">
        <v>1533</v>
      </c>
      <c r="E23" t="s">
        <v>954</v>
      </c>
      <c r="F23" t="s">
        <v>3211</v>
      </c>
      <c r="G23" s="47" t="str">
        <f t="shared" si="0"/>
        <v>BEN ATTIA_Alaeddine</v>
      </c>
      <c r="H23" t="s">
        <v>689</v>
      </c>
      <c r="I23" t="s">
        <v>4497</v>
      </c>
      <c r="J23">
        <v>21621025158</v>
      </c>
      <c r="K23" s="133">
        <v>34926</v>
      </c>
      <c r="M23" t="s">
        <v>267</v>
      </c>
      <c r="N23" t="s">
        <v>6101</v>
      </c>
      <c r="O23" t="str">
        <f t="shared" si="1"/>
        <v>Computer science</v>
      </c>
      <c r="P23" s="4"/>
      <c r="Q23" s="4" t="s">
        <v>1045</v>
      </c>
      <c r="R23" s="45">
        <v>6100</v>
      </c>
      <c r="S23" s="45">
        <v>5</v>
      </c>
      <c r="T23" s="45">
        <f t="shared" si="2"/>
        <v>30500</v>
      </c>
    </row>
    <row r="24" spans="2:20" x14ac:dyDescent="0.3">
      <c r="B24" t="s">
        <v>8366</v>
      </c>
      <c r="C24" t="s">
        <v>1515</v>
      </c>
      <c r="D24" t="s">
        <v>1534</v>
      </c>
      <c r="E24" t="s">
        <v>3212</v>
      </c>
      <c r="F24" t="s">
        <v>3213</v>
      </c>
      <c r="G24" s="47" t="str">
        <f t="shared" si="0"/>
        <v>ACHACH_Ali</v>
      </c>
      <c r="H24" t="s">
        <v>689</v>
      </c>
      <c r="I24" t="s">
        <v>4498</v>
      </c>
      <c r="J24">
        <v>21622188266</v>
      </c>
      <c r="K24" s="133">
        <v>34547</v>
      </c>
      <c r="M24" t="s">
        <v>267</v>
      </c>
      <c r="N24" t="s">
        <v>6101</v>
      </c>
      <c r="O24" t="str">
        <f t="shared" si="1"/>
        <v>Computer science</v>
      </c>
      <c r="P24" s="4"/>
      <c r="Q24" s="4" t="s">
        <v>1045</v>
      </c>
      <c r="R24" s="45">
        <v>6100</v>
      </c>
      <c r="S24" s="45">
        <v>5</v>
      </c>
      <c r="T24" s="45">
        <f t="shared" si="2"/>
        <v>30500</v>
      </c>
    </row>
    <row r="25" spans="2:20" x14ac:dyDescent="0.3">
      <c r="B25" t="s">
        <v>8366</v>
      </c>
      <c r="C25" t="s">
        <v>1515</v>
      </c>
      <c r="D25" t="s">
        <v>1535</v>
      </c>
      <c r="E25" t="s">
        <v>1367</v>
      </c>
      <c r="F25" t="s">
        <v>3211</v>
      </c>
      <c r="G25" s="47" t="str">
        <f t="shared" si="0"/>
        <v>NASR_Alaeddine</v>
      </c>
      <c r="H25" t="s">
        <v>689</v>
      </c>
      <c r="I25" t="s">
        <v>4499</v>
      </c>
      <c r="J25">
        <v>21624936704</v>
      </c>
      <c r="K25" s="133">
        <v>35100</v>
      </c>
      <c r="M25" t="s">
        <v>267</v>
      </c>
      <c r="N25" t="s">
        <v>6101</v>
      </c>
      <c r="O25" t="str">
        <f t="shared" si="1"/>
        <v>Computer science</v>
      </c>
      <c r="P25" s="4"/>
      <c r="Q25" s="4" t="s">
        <v>1045</v>
      </c>
      <c r="R25" s="45">
        <v>6100</v>
      </c>
      <c r="S25" s="45">
        <v>5</v>
      </c>
      <c r="T25" s="45">
        <f t="shared" si="2"/>
        <v>30500</v>
      </c>
    </row>
    <row r="26" spans="2:20" x14ac:dyDescent="0.3">
      <c r="B26" t="s">
        <v>8366</v>
      </c>
      <c r="C26" t="s">
        <v>1515</v>
      </c>
      <c r="D26" t="s">
        <v>1536</v>
      </c>
      <c r="E26" t="s">
        <v>3214</v>
      </c>
      <c r="F26" t="s">
        <v>3215</v>
      </c>
      <c r="G26" s="47" t="str">
        <f t="shared" si="0"/>
        <v>HRAIRI_Mohamed Anouar</v>
      </c>
      <c r="H26" t="s">
        <v>689</v>
      </c>
      <c r="I26" t="s">
        <v>4500</v>
      </c>
      <c r="J26">
        <v>21655409129</v>
      </c>
      <c r="K26" s="133">
        <v>34718</v>
      </c>
      <c r="M26" t="s">
        <v>267</v>
      </c>
      <c r="N26" t="s">
        <v>6101</v>
      </c>
      <c r="O26" t="str">
        <f t="shared" si="1"/>
        <v>Computer science</v>
      </c>
      <c r="P26" s="4"/>
      <c r="Q26" s="4" t="s">
        <v>1045</v>
      </c>
      <c r="R26" s="45">
        <v>6100</v>
      </c>
      <c r="S26" s="45">
        <v>5</v>
      </c>
      <c r="T26" s="45">
        <f t="shared" si="2"/>
        <v>30500</v>
      </c>
    </row>
    <row r="27" spans="2:20" x14ac:dyDescent="0.3">
      <c r="B27" t="s">
        <v>8366</v>
      </c>
      <c r="C27" t="s">
        <v>1515</v>
      </c>
      <c r="D27" t="s">
        <v>1537</v>
      </c>
      <c r="E27" t="s">
        <v>3216</v>
      </c>
      <c r="F27" t="s">
        <v>3217</v>
      </c>
      <c r="G27" s="47" t="str">
        <f t="shared" si="0"/>
        <v>BEN FATHALLAH_Oussama</v>
      </c>
      <c r="H27" t="s">
        <v>689</v>
      </c>
      <c r="I27" t="s">
        <v>4501</v>
      </c>
      <c r="J27">
        <v>21654086175</v>
      </c>
      <c r="K27" s="133">
        <v>34181</v>
      </c>
      <c r="M27" t="s">
        <v>267</v>
      </c>
      <c r="N27" t="s">
        <v>6101</v>
      </c>
      <c r="O27" t="str">
        <f t="shared" si="1"/>
        <v>Computer science</v>
      </c>
      <c r="P27" s="4"/>
      <c r="Q27" s="4" t="s">
        <v>1045</v>
      </c>
      <c r="R27" s="45">
        <v>6100</v>
      </c>
      <c r="S27" s="45">
        <v>5</v>
      </c>
      <c r="T27" s="45">
        <f t="shared" si="2"/>
        <v>30500</v>
      </c>
    </row>
    <row r="28" spans="2:20" x14ac:dyDescent="0.3">
      <c r="B28" t="s">
        <v>8366</v>
      </c>
      <c r="C28" t="s">
        <v>1515</v>
      </c>
      <c r="D28" t="s">
        <v>1538</v>
      </c>
      <c r="E28" t="s">
        <v>1334</v>
      </c>
      <c r="F28" t="s">
        <v>3218</v>
      </c>
      <c r="G28" s="47" t="str">
        <f t="shared" si="0"/>
        <v>YAHMADI_Mohamed aymen</v>
      </c>
      <c r="H28" t="s">
        <v>689</v>
      </c>
      <c r="I28" t="s">
        <v>4502</v>
      </c>
      <c r="J28">
        <v>21624818838</v>
      </c>
      <c r="K28" s="133">
        <v>34529</v>
      </c>
      <c r="M28" t="s">
        <v>267</v>
      </c>
      <c r="N28" t="s">
        <v>6101</v>
      </c>
      <c r="O28" t="str">
        <f t="shared" si="1"/>
        <v>Computer science</v>
      </c>
      <c r="P28" s="4"/>
      <c r="Q28" s="4" t="s">
        <v>1045</v>
      </c>
      <c r="R28" s="45">
        <v>6100</v>
      </c>
      <c r="S28" s="45">
        <v>5</v>
      </c>
      <c r="T28" s="45">
        <f t="shared" si="2"/>
        <v>30500</v>
      </c>
    </row>
    <row r="29" spans="2:20" x14ac:dyDescent="0.3">
      <c r="B29" t="s">
        <v>8366</v>
      </c>
      <c r="C29" t="s">
        <v>1515</v>
      </c>
      <c r="D29" t="s">
        <v>1539</v>
      </c>
      <c r="E29" t="s">
        <v>3219</v>
      </c>
      <c r="F29" t="s">
        <v>3220</v>
      </c>
      <c r="G29" s="47" t="str">
        <f t="shared" si="0"/>
        <v>Saidi_Mohamed Elafif</v>
      </c>
      <c r="H29" t="s">
        <v>689</v>
      </c>
      <c r="I29" t="s">
        <v>4503</v>
      </c>
      <c r="J29">
        <v>21654585859</v>
      </c>
      <c r="K29" s="133">
        <v>33099</v>
      </c>
      <c r="M29" t="s">
        <v>267</v>
      </c>
      <c r="N29" t="s">
        <v>6101</v>
      </c>
      <c r="O29" t="str">
        <f t="shared" si="1"/>
        <v>Computer science</v>
      </c>
      <c r="P29" s="4"/>
      <c r="Q29" s="4" t="s">
        <v>1045</v>
      </c>
      <c r="R29" s="45">
        <v>6100</v>
      </c>
      <c r="S29" s="45">
        <v>5</v>
      </c>
      <c r="T29" s="45">
        <f t="shared" si="2"/>
        <v>30500</v>
      </c>
    </row>
    <row r="30" spans="2:20" x14ac:dyDescent="0.3">
      <c r="B30" t="s">
        <v>8366</v>
      </c>
      <c r="C30" t="s">
        <v>1515</v>
      </c>
      <c r="D30" t="s">
        <v>1540</v>
      </c>
      <c r="E30" t="s">
        <v>349</v>
      </c>
      <c r="F30" t="s">
        <v>3221</v>
      </c>
      <c r="G30" s="47" t="str">
        <f t="shared" si="0"/>
        <v>TRABELSI_Nadia</v>
      </c>
      <c r="H30" t="s">
        <v>690</v>
      </c>
      <c r="I30" t="s">
        <v>4504</v>
      </c>
      <c r="J30">
        <v>21627402207</v>
      </c>
      <c r="K30" s="133">
        <v>34220</v>
      </c>
      <c r="M30" t="s">
        <v>267</v>
      </c>
      <c r="N30" t="s">
        <v>6101</v>
      </c>
      <c r="O30" t="str">
        <f t="shared" si="1"/>
        <v>Computer science</v>
      </c>
      <c r="P30" s="4"/>
      <c r="Q30" s="4" t="s">
        <v>1045</v>
      </c>
      <c r="R30" s="45">
        <v>6100</v>
      </c>
      <c r="S30" s="45">
        <v>5</v>
      </c>
      <c r="T30" s="45">
        <f t="shared" si="2"/>
        <v>30500</v>
      </c>
    </row>
    <row r="31" spans="2:20" x14ac:dyDescent="0.3">
      <c r="B31" t="s">
        <v>8366</v>
      </c>
      <c r="C31" t="s">
        <v>1515</v>
      </c>
      <c r="D31" t="s">
        <v>1541</v>
      </c>
      <c r="E31" t="s">
        <v>332</v>
      </c>
      <c r="F31" t="s">
        <v>3222</v>
      </c>
      <c r="G31" s="47" t="str">
        <f t="shared" si="0"/>
        <v>BOUGUERRA_Yahya</v>
      </c>
      <c r="H31" t="s">
        <v>689</v>
      </c>
      <c r="I31" t="s">
        <v>4505</v>
      </c>
      <c r="J31">
        <v>21622289731</v>
      </c>
      <c r="K31" s="133">
        <v>34473</v>
      </c>
      <c r="M31" t="s">
        <v>267</v>
      </c>
      <c r="N31" t="s">
        <v>6101</v>
      </c>
      <c r="O31" t="str">
        <f t="shared" si="1"/>
        <v>Computer science</v>
      </c>
      <c r="P31" s="4"/>
      <c r="Q31" s="4" t="s">
        <v>1045</v>
      </c>
      <c r="R31" s="45">
        <v>6100</v>
      </c>
      <c r="S31" s="45">
        <v>5</v>
      </c>
      <c r="T31" s="45">
        <f t="shared" si="2"/>
        <v>30500</v>
      </c>
    </row>
    <row r="32" spans="2:20" x14ac:dyDescent="0.3">
      <c r="B32" t="s">
        <v>8366</v>
      </c>
      <c r="C32" t="s">
        <v>1515</v>
      </c>
      <c r="D32" t="s">
        <v>1542</v>
      </c>
      <c r="E32" t="s">
        <v>819</v>
      </c>
      <c r="F32" t="s">
        <v>3223</v>
      </c>
      <c r="G32" s="47" t="str">
        <f t="shared" si="0"/>
        <v>BOUGHANMI_Dhouha</v>
      </c>
      <c r="H32" t="s">
        <v>690</v>
      </c>
      <c r="I32" t="s">
        <v>4506</v>
      </c>
      <c r="J32">
        <v>21624144664</v>
      </c>
      <c r="K32" s="133">
        <v>34620</v>
      </c>
      <c r="M32" t="s">
        <v>267</v>
      </c>
      <c r="N32" t="s">
        <v>6101</v>
      </c>
      <c r="O32" t="str">
        <f t="shared" si="1"/>
        <v>Computer science</v>
      </c>
      <c r="P32" s="4"/>
      <c r="Q32" s="4" t="s">
        <v>1045</v>
      </c>
      <c r="R32" s="45">
        <v>6100</v>
      </c>
      <c r="S32" s="45">
        <v>5</v>
      </c>
      <c r="T32" s="45">
        <f t="shared" si="2"/>
        <v>30500</v>
      </c>
    </row>
    <row r="33" spans="2:20" x14ac:dyDescent="0.3">
      <c r="B33" t="s">
        <v>8366</v>
      </c>
      <c r="C33" t="s">
        <v>1515</v>
      </c>
      <c r="D33" t="s">
        <v>1543</v>
      </c>
      <c r="E33" t="s">
        <v>895</v>
      </c>
      <c r="F33" t="s">
        <v>3224</v>
      </c>
      <c r="G33" s="47" t="str">
        <f t="shared" si="0"/>
        <v>NABLI_Sofian</v>
      </c>
      <c r="H33" t="s">
        <v>689</v>
      </c>
      <c r="I33" t="s">
        <v>4507</v>
      </c>
      <c r="J33">
        <v>21620393134</v>
      </c>
      <c r="K33" s="133">
        <v>34272</v>
      </c>
      <c r="M33" t="s">
        <v>267</v>
      </c>
      <c r="N33" t="s">
        <v>6102</v>
      </c>
      <c r="O33" t="str">
        <f t="shared" si="1"/>
        <v>Electromechanical Engineer</v>
      </c>
      <c r="P33" s="4"/>
      <c r="Q33" s="4" t="s">
        <v>1045</v>
      </c>
      <c r="R33" s="45">
        <v>6100</v>
      </c>
      <c r="S33" s="45">
        <v>5</v>
      </c>
      <c r="T33" s="45">
        <f t="shared" si="2"/>
        <v>30500</v>
      </c>
    </row>
    <row r="34" spans="2:20" x14ac:dyDescent="0.3">
      <c r="B34" t="s">
        <v>8366</v>
      </c>
      <c r="C34" t="s">
        <v>1515</v>
      </c>
      <c r="D34" t="s">
        <v>1544</v>
      </c>
      <c r="E34" t="s">
        <v>1308</v>
      </c>
      <c r="F34" t="s">
        <v>3225</v>
      </c>
      <c r="G34" s="47" t="str">
        <f t="shared" si="0"/>
        <v>LAFI_Skander</v>
      </c>
      <c r="H34" t="s">
        <v>689</v>
      </c>
      <c r="I34" t="s">
        <v>4508</v>
      </c>
      <c r="J34">
        <v>21625123969</v>
      </c>
      <c r="K34" s="133">
        <v>34685</v>
      </c>
      <c r="M34" t="s">
        <v>267</v>
      </c>
      <c r="N34" t="s">
        <v>6101</v>
      </c>
      <c r="O34" t="str">
        <f t="shared" si="1"/>
        <v>Computer science</v>
      </c>
      <c r="P34" s="4"/>
      <c r="Q34" s="4" t="s">
        <v>1045</v>
      </c>
      <c r="R34" s="45">
        <v>6100</v>
      </c>
      <c r="S34" s="45">
        <v>5</v>
      </c>
      <c r="T34" s="45">
        <f t="shared" si="2"/>
        <v>30500</v>
      </c>
    </row>
    <row r="35" spans="2:20" x14ac:dyDescent="0.3">
      <c r="B35" t="s">
        <v>8366</v>
      </c>
      <c r="C35" t="s">
        <v>1515</v>
      </c>
      <c r="D35" t="s">
        <v>1545</v>
      </c>
      <c r="E35" t="s">
        <v>3226</v>
      </c>
      <c r="F35" t="s">
        <v>3227</v>
      </c>
      <c r="G35" s="47" t="str">
        <f t="shared" si="0"/>
        <v>BOUHIJA_Mayssa</v>
      </c>
      <c r="H35" t="s">
        <v>690</v>
      </c>
      <c r="I35" t="s">
        <v>4509</v>
      </c>
      <c r="J35">
        <v>21655447919</v>
      </c>
      <c r="K35" s="133">
        <v>35138</v>
      </c>
      <c r="M35" t="s">
        <v>267</v>
      </c>
      <c r="N35" t="s">
        <v>6101</v>
      </c>
      <c r="O35" t="str">
        <f t="shared" si="1"/>
        <v>Computer science</v>
      </c>
      <c r="P35" s="4"/>
      <c r="Q35" s="4" t="s">
        <v>1045</v>
      </c>
      <c r="R35" s="45">
        <v>6100</v>
      </c>
      <c r="S35" s="45">
        <v>5</v>
      </c>
      <c r="T35" s="45">
        <f t="shared" si="2"/>
        <v>30500</v>
      </c>
    </row>
    <row r="36" spans="2:20" x14ac:dyDescent="0.3">
      <c r="B36" t="s">
        <v>8366</v>
      </c>
      <c r="C36" t="s">
        <v>1515</v>
      </c>
      <c r="D36" t="s">
        <v>1546</v>
      </c>
      <c r="E36" t="s">
        <v>1307</v>
      </c>
      <c r="F36" t="s">
        <v>3228</v>
      </c>
      <c r="G36" s="47" t="str">
        <f t="shared" si="0"/>
        <v>ATTAFI_Mouin</v>
      </c>
      <c r="H36" t="s">
        <v>689</v>
      </c>
      <c r="I36" t="s">
        <v>4510</v>
      </c>
      <c r="J36">
        <v>21620304618</v>
      </c>
      <c r="K36" s="133">
        <v>34451</v>
      </c>
      <c r="M36" t="s">
        <v>267</v>
      </c>
      <c r="N36" t="s">
        <v>6101</v>
      </c>
      <c r="O36" t="str">
        <f t="shared" si="1"/>
        <v>Computer science</v>
      </c>
      <c r="P36" s="4"/>
      <c r="Q36" s="4" t="s">
        <v>1045</v>
      </c>
      <c r="R36" s="45">
        <v>6100</v>
      </c>
      <c r="S36" s="45">
        <v>5</v>
      </c>
      <c r="T36" s="45">
        <f t="shared" si="2"/>
        <v>30500</v>
      </c>
    </row>
    <row r="37" spans="2:20" x14ac:dyDescent="0.3">
      <c r="B37" t="s">
        <v>8366</v>
      </c>
      <c r="C37" t="s">
        <v>1515</v>
      </c>
      <c r="D37" t="s">
        <v>1547</v>
      </c>
      <c r="E37" t="s">
        <v>428</v>
      </c>
      <c r="F37" t="s">
        <v>3229</v>
      </c>
      <c r="G37" s="47" t="str">
        <f t="shared" si="0"/>
        <v>BOULARES_Leith</v>
      </c>
      <c r="H37" t="s">
        <v>689</v>
      </c>
      <c r="I37" t="s">
        <v>4511</v>
      </c>
      <c r="J37">
        <v>21652306868</v>
      </c>
      <c r="K37" s="133">
        <v>34219</v>
      </c>
      <c r="M37" t="s">
        <v>267</v>
      </c>
      <c r="N37" t="s">
        <v>6101</v>
      </c>
      <c r="O37" t="str">
        <f t="shared" si="1"/>
        <v>Computer science</v>
      </c>
      <c r="P37" s="4"/>
      <c r="Q37" s="4" t="s">
        <v>1045</v>
      </c>
      <c r="R37" s="45">
        <v>6100</v>
      </c>
      <c r="S37" s="45">
        <v>5</v>
      </c>
      <c r="T37" s="45">
        <f t="shared" si="2"/>
        <v>30500</v>
      </c>
    </row>
    <row r="38" spans="2:20" x14ac:dyDescent="0.3">
      <c r="B38" t="s">
        <v>8366</v>
      </c>
      <c r="C38" t="s">
        <v>1515</v>
      </c>
      <c r="D38" t="s">
        <v>1548</v>
      </c>
      <c r="E38" t="s">
        <v>1304</v>
      </c>
      <c r="F38" t="s">
        <v>3230</v>
      </c>
      <c r="G38" s="47" t="str">
        <f t="shared" si="0"/>
        <v>BOUABIDI_Mohamed</v>
      </c>
      <c r="H38" t="s">
        <v>689</v>
      </c>
      <c r="I38" t="s">
        <v>4512</v>
      </c>
      <c r="J38">
        <v>21653331392</v>
      </c>
      <c r="K38" s="133">
        <v>34662</v>
      </c>
      <c r="M38" t="s">
        <v>267</v>
      </c>
      <c r="N38" t="s">
        <v>453</v>
      </c>
      <c r="O38" t="str">
        <f t="shared" si="1"/>
        <v>Civil Engineering</v>
      </c>
      <c r="P38" s="4"/>
      <c r="Q38" s="4" t="s">
        <v>1045</v>
      </c>
      <c r="R38" s="45">
        <v>6100</v>
      </c>
      <c r="S38" s="45">
        <v>5</v>
      </c>
      <c r="T38" s="45">
        <f t="shared" si="2"/>
        <v>30500</v>
      </c>
    </row>
    <row r="39" spans="2:20" x14ac:dyDescent="0.3">
      <c r="B39" t="s">
        <v>8366</v>
      </c>
      <c r="C39" t="s">
        <v>1515</v>
      </c>
      <c r="D39" t="s">
        <v>1549</v>
      </c>
      <c r="E39" t="s">
        <v>1288</v>
      </c>
      <c r="F39" t="s">
        <v>3231</v>
      </c>
      <c r="G39" s="47" t="str">
        <f t="shared" si="0"/>
        <v>OUERTANI_Melek</v>
      </c>
      <c r="H39" t="s">
        <v>689</v>
      </c>
      <c r="I39" t="s">
        <v>4513</v>
      </c>
      <c r="J39">
        <v>21627929846</v>
      </c>
      <c r="K39" s="133">
        <v>35125</v>
      </c>
      <c r="M39" t="s">
        <v>267</v>
      </c>
      <c r="N39" t="s">
        <v>6101</v>
      </c>
      <c r="O39" t="str">
        <f t="shared" si="1"/>
        <v>Computer science</v>
      </c>
      <c r="P39" s="4"/>
      <c r="Q39" s="4" t="s">
        <v>1045</v>
      </c>
      <c r="R39" s="45">
        <v>6100</v>
      </c>
      <c r="S39" s="45">
        <v>5</v>
      </c>
      <c r="T39" s="45">
        <f t="shared" si="2"/>
        <v>30500</v>
      </c>
    </row>
    <row r="40" spans="2:20" x14ac:dyDescent="0.3">
      <c r="B40" t="s">
        <v>8366</v>
      </c>
      <c r="C40" t="s">
        <v>1515</v>
      </c>
      <c r="D40" t="s">
        <v>1550</v>
      </c>
      <c r="E40" t="s">
        <v>396</v>
      </c>
      <c r="F40" t="s">
        <v>3232</v>
      </c>
      <c r="G40" s="47" t="str">
        <f t="shared" si="0"/>
        <v>GOUIDER_Mahdi</v>
      </c>
      <c r="H40" t="s">
        <v>689</v>
      </c>
      <c r="I40" t="s">
        <v>4514</v>
      </c>
      <c r="J40">
        <v>21623891505</v>
      </c>
      <c r="K40" s="133">
        <v>34867</v>
      </c>
      <c r="M40" t="s">
        <v>267</v>
      </c>
      <c r="N40" t="s">
        <v>6101</v>
      </c>
      <c r="O40" t="str">
        <f t="shared" si="1"/>
        <v>Computer science</v>
      </c>
      <c r="P40" s="4"/>
      <c r="Q40" s="4" t="s">
        <v>1045</v>
      </c>
      <c r="R40" s="45">
        <v>6100</v>
      </c>
      <c r="S40" s="45">
        <v>5</v>
      </c>
      <c r="T40" s="45">
        <f t="shared" si="2"/>
        <v>30500</v>
      </c>
    </row>
    <row r="41" spans="2:20" x14ac:dyDescent="0.3">
      <c r="B41" t="s">
        <v>8366</v>
      </c>
      <c r="C41" t="s">
        <v>1515</v>
      </c>
      <c r="D41" t="s">
        <v>1551</v>
      </c>
      <c r="E41" t="s">
        <v>1405</v>
      </c>
      <c r="F41" t="s">
        <v>3233</v>
      </c>
      <c r="G41" s="47" t="str">
        <f t="shared" si="0"/>
        <v>DHOUIB_Habib</v>
      </c>
      <c r="H41" t="s">
        <v>689</v>
      </c>
      <c r="I41" t="s">
        <v>4515</v>
      </c>
      <c r="J41">
        <v>21629633692</v>
      </c>
      <c r="K41" s="133">
        <v>34472</v>
      </c>
      <c r="M41" t="s">
        <v>267</v>
      </c>
      <c r="N41" t="s">
        <v>6102</v>
      </c>
      <c r="O41" t="str">
        <f t="shared" si="1"/>
        <v>Electromechanical Engineer</v>
      </c>
      <c r="P41" s="4"/>
      <c r="Q41" s="4" t="s">
        <v>1045</v>
      </c>
      <c r="R41" s="45">
        <v>6100</v>
      </c>
      <c r="S41" s="45">
        <v>5</v>
      </c>
      <c r="T41" s="45">
        <f t="shared" si="2"/>
        <v>30500</v>
      </c>
    </row>
    <row r="42" spans="2:20" x14ac:dyDescent="0.3">
      <c r="B42" t="s">
        <v>8366</v>
      </c>
      <c r="C42" t="s">
        <v>1515</v>
      </c>
      <c r="D42" t="s">
        <v>1552</v>
      </c>
      <c r="E42" t="s">
        <v>3234</v>
      </c>
      <c r="F42" t="s">
        <v>3235</v>
      </c>
      <c r="G42" s="47" t="str">
        <f t="shared" si="0"/>
        <v>BELAID_Koussay</v>
      </c>
      <c r="H42" t="s">
        <v>689</v>
      </c>
      <c r="I42" t="s">
        <v>4516</v>
      </c>
      <c r="J42">
        <v>21620268766</v>
      </c>
      <c r="K42" s="133">
        <v>34528</v>
      </c>
      <c r="M42" t="s">
        <v>267</v>
      </c>
      <c r="N42" t="s">
        <v>6101</v>
      </c>
      <c r="O42" t="str">
        <f t="shared" si="1"/>
        <v>Computer science</v>
      </c>
      <c r="P42" s="4"/>
      <c r="Q42" s="4" t="s">
        <v>1045</v>
      </c>
      <c r="R42" s="45">
        <v>6100</v>
      </c>
      <c r="S42" s="45">
        <v>5</v>
      </c>
      <c r="T42" s="45">
        <f t="shared" si="2"/>
        <v>30500</v>
      </c>
    </row>
    <row r="43" spans="2:20" x14ac:dyDescent="0.3">
      <c r="B43" t="s">
        <v>8366</v>
      </c>
      <c r="C43" t="s">
        <v>1515</v>
      </c>
      <c r="D43" t="s">
        <v>1553</v>
      </c>
      <c r="E43" t="s">
        <v>3236</v>
      </c>
      <c r="F43" t="s">
        <v>3237</v>
      </c>
      <c r="G43" s="47" t="str">
        <f t="shared" si="0"/>
        <v>BOUDHIBA_Ilhem</v>
      </c>
      <c r="H43" t="s">
        <v>690</v>
      </c>
      <c r="I43" t="s">
        <v>4517</v>
      </c>
      <c r="J43">
        <v>21624421341</v>
      </c>
      <c r="K43" s="133">
        <v>33387</v>
      </c>
      <c r="M43" t="s">
        <v>267</v>
      </c>
      <c r="N43" t="s">
        <v>6101</v>
      </c>
      <c r="O43" t="str">
        <f t="shared" si="1"/>
        <v>Computer science</v>
      </c>
      <c r="P43" s="4"/>
      <c r="Q43" s="4" t="s">
        <v>1045</v>
      </c>
      <c r="R43" s="45">
        <v>6100</v>
      </c>
      <c r="S43" s="45">
        <v>5</v>
      </c>
      <c r="T43" s="45">
        <f t="shared" si="2"/>
        <v>30500</v>
      </c>
    </row>
    <row r="44" spans="2:20" x14ac:dyDescent="0.3">
      <c r="B44" t="s">
        <v>8366</v>
      </c>
      <c r="C44" t="s">
        <v>1515</v>
      </c>
      <c r="D44" t="s">
        <v>1554</v>
      </c>
      <c r="E44" t="s">
        <v>1441</v>
      </c>
      <c r="F44" t="s">
        <v>3238</v>
      </c>
      <c r="G44" s="47" t="str">
        <f t="shared" si="0"/>
        <v>TRAORE_Famata Alpha Sekou</v>
      </c>
      <c r="H44" t="s">
        <v>689</v>
      </c>
      <c r="I44" t="s">
        <v>4518</v>
      </c>
      <c r="J44">
        <v>2270326756</v>
      </c>
      <c r="K44" s="133">
        <v>34231</v>
      </c>
      <c r="M44" t="s">
        <v>371</v>
      </c>
      <c r="N44" t="s">
        <v>6101</v>
      </c>
      <c r="O44" t="str">
        <f t="shared" si="1"/>
        <v>Computer science</v>
      </c>
      <c r="P44" s="4"/>
      <c r="Q44" s="4" t="s">
        <v>1045</v>
      </c>
      <c r="R44" s="45">
        <v>6100</v>
      </c>
      <c r="S44" s="45">
        <v>5</v>
      </c>
      <c r="T44" s="45">
        <f t="shared" si="2"/>
        <v>30500</v>
      </c>
    </row>
    <row r="45" spans="2:20" x14ac:dyDescent="0.3">
      <c r="B45" t="s">
        <v>8366</v>
      </c>
      <c r="C45" t="s">
        <v>1515</v>
      </c>
      <c r="D45" t="s">
        <v>1555</v>
      </c>
      <c r="E45" t="s">
        <v>450</v>
      </c>
      <c r="F45" t="s">
        <v>3239</v>
      </c>
      <c r="G45" s="47" t="str">
        <f t="shared" si="0"/>
        <v>CHERNI_Rania</v>
      </c>
      <c r="H45" t="s">
        <v>690</v>
      </c>
      <c r="I45" t="s">
        <v>4519</v>
      </c>
      <c r="J45">
        <v>21699425925</v>
      </c>
      <c r="K45" s="133">
        <v>35280</v>
      </c>
      <c r="M45" t="s">
        <v>267</v>
      </c>
      <c r="N45" t="s">
        <v>453</v>
      </c>
      <c r="O45" t="str">
        <f t="shared" si="1"/>
        <v>Civil Engineering</v>
      </c>
      <c r="P45" s="4"/>
      <c r="Q45" s="4" t="s">
        <v>1045</v>
      </c>
      <c r="R45" s="45">
        <v>6100</v>
      </c>
      <c r="S45" s="45">
        <v>5</v>
      </c>
      <c r="T45" s="45">
        <f t="shared" si="2"/>
        <v>30500</v>
      </c>
    </row>
    <row r="46" spans="2:20" x14ac:dyDescent="0.3">
      <c r="B46" t="s">
        <v>8366</v>
      </c>
      <c r="C46" t="s">
        <v>1515</v>
      </c>
      <c r="D46" t="s">
        <v>1556</v>
      </c>
      <c r="E46" t="s">
        <v>899</v>
      </c>
      <c r="F46" t="s">
        <v>3240</v>
      </c>
      <c r="G46" s="47" t="str">
        <f t="shared" si="0"/>
        <v>NEFZI_Ghazi</v>
      </c>
      <c r="H46" t="s">
        <v>689</v>
      </c>
      <c r="I46" t="s">
        <v>4506</v>
      </c>
      <c r="J46">
        <v>21623972970</v>
      </c>
      <c r="K46" s="133">
        <v>35106</v>
      </c>
      <c r="M46" t="s">
        <v>267</v>
      </c>
      <c r="N46" t="s">
        <v>453</v>
      </c>
      <c r="O46" t="str">
        <f t="shared" si="1"/>
        <v>Civil Engineering</v>
      </c>
      <c r="P46" s="4"/>
      <c r="Q46" s="4" t="s">
        <v>1045</v>
      </c>
      <c r="R46" s="45">
        <v>6100</v>
      </c>
      <c r="S46" s="45">
        <v>5</v>
      </c>
      <c r="T46" s="45">
        <f t="shared" si="2"/>
        <v>30500</v>
      </c>
    </row>
    <row r="47" spans="2:20" x14ac:dyDescent="0.3">
      <c r="B47" t="s">
        <v>8366</v>
      </c>
      <c r="C47" t="s">
        <v>1515</v>
      </c>
      <c r="D47" t="s">
        <v>1557</v>
      </c>
      <c r="E47" t="s">
        <v>3241</v>
      </c>
      <c r="F47" t="s">
        <v>3242</v>
      </c>
      <c r="G47" s="47" t="str">
        <f t="shared" si="0"/>
        <v>BOUKHARI_Eskander</v>
      </c>
      <c r="H47" t="s">
        <v>689</v>
      </c>
      <c r="I47" t="s">
        <v>4520</v>
      </c>
      <c r="J47">
        <v>21622515518</v>
      </c>
      <c r="K47" s="133">
        <v>33646</v>
      </c>
      <c r="M47" t="s">
        <v>267</v>
      </c>
      <c r="N47" t="s">
        <v>6101</v>
      </c>
      <c r="O47" t="str">
        <f t="shared" si="1"/>
        <v>Computer science</v>
      </c>
      <c r="P47" s="4"/>
      <c r="Q47" s="4" t="s">
        <v>1045</v>
      </c>
      <c r="R47" s="45">
        <v>6100</v>
      </c>
      <c r="S47" s="45">
        <v>5</v>
      </c>
      <c r="T47" s="45">
        <f t="shared" si="2"/>
        <v>30500</v>
      </c>
    </row>
    <row r="48" spans="2:20" x14ac:dyDescent="0.3">
      <c r="B48" t="s">
        <v>8366</v>
      </c>
      <c r="C48" t="s">
        <v>1515</v>
      </c>
      <c r="D48" t="s">
        <v>1558</v>
      </c>
      <c r="E48" t="s">
        <v>875</v>
      </c>
      <c r="F48" t="s">
        <v>3243</v>
      </c>
      <c r="G48" s="47" t="str">
        <f t="shared" si="0"/>
        <v>KALLEL_Mohamed Moez</v>
      </c>
      <c r="H48" t="s">
        <v>689</v>
      </c>
      <c r="I48" t="s">
        <v>4521</v>
      </c>
      <c r="J48">
        <v>21625296847</v>
      </c>
      <c r="K48" s="133">
        <v>34937</v>
      </c>
      <c r="M48" t="s">
        <v>267</v>
      </c>
      <c r="N48" t="s">
        <v>6101</v>
      </c>
      <c r="O48" t="str">
        <f t="shared" si="1"/>
        <v>Computer science</v>
      </c>
      <c r="P48" s="4"/>
      <c r="Q48" s="4" t="s">
        <v>1045</v>
      </c>
      <c r="R48" s="45">
        <v>6100</v>
      </c>
      <c r="S48" s="45">
        <v>5</v>
      </c>
      <c r="T48" s="45">
        <f t="shared" si="2"/>
        <v>30500</v>
      </c>
    </row>
    <row r="49" spans="2:20" x14ac:dyDescent="0.3">
      <c r="B49" t="s">
        <v>8366</v>
      </c>
      <c r="C49" t="s">
        <v>1515</v>
      </c>
      <c r="D49" t="s">
        <v>1559</v>
      </c>
      <c r="E49" t="s">
        <v>3244</v>
      </c>
      <c r="F49" t="s">
        <v>3245</v>
      </c>
      <c r="G49" s="47" t="str">
        <f t="shared" si="0"/>
        <v>MOKDECH_Mouhamed</v>
      </c>
      <c r="H49" t="s">
        <v>689</v>
      </c>
      <c r="I49" t="s">
        <v>4522</v>
      </c>
      <c r="J49">
        <v>21624033416</v>
      </c>
      <c r="K49" s="133">
        <v>34960</v>
      </c>
      <c r="M49" t="s">
        <v>267</v>
      </c>
      <c r="N49" t="s">
        <v>6102</v>
      </c>
      <c r="O49" t="str">
        <f t="shared" si="1"/>
        <v>Electromechanical Engineer</v>
      </c>
      <c r="P49" s="4"/>
      <c r="Q49" s="4" t="s">
        <v>1045</v>
      </c>
      <c r="R49" s="45">
        <v>6100</v>
      </c>
      <c r="S49" s="45">
        <v>5</v>
      </c>
      <c r="T49" s="45">
        <f t="shared" si="2"/>
        <v>30500</v>
      </c>
    </row>
    <row r="50" spans="2:20" x14ac:dyDescent="0.3">
      <c r="B50" t="s">
        <v>8366</v>
      </c>
      <c r="C50" t="s">
        <v>1515</v>
      </c>
      <c r="D50" t="s">
        <v>1560</v>
      </c>
      <c r="E50" t="s">
        <v>3246</v>
      </c>
      <c r="F50" t="s">
        <v>3247</v>
      </c>
      <c r="G50" s="47" t="str">
        <f t="shared" si="0"/>
        <v>BOUGATF_Nidhal</v>
      </c>
      <c r="H50" t="s">
        <v>689</v>
      </c>
      <c r="I50" t="s">
        <v>4523</v>
      </c>
      <c r="J50">
        <v>21624169508</v>
      </c>
      <c r="K50" s="133">
        <v>34985</v>
      </c>
      <c r="M50" t="s">
        <v>267</v>
      </c>
      <c r="N50" t="s">
        <v>6101</v>
      </c>
      <c r="O50" t="str">
        <f t="shared" si="1"/>
        <v>Computer science</v>
      </c>
      <c r="P50" s="4"/>
      <c r="Q50" s="4" t="s">
        <v>1045</v>
      </c>
      <c r="R50" s="45">
        <v>6100</v>
      </c>
      <c r="S50" s="45">
        <v>5</v>
      </c>
      <c r="T50" s="45">
        <f t="shared" si="2"/>
        <v>30500</v>
      </c>
    </row>
    <row r="51" spans="2:20" x14ac:dyDescent="0.3">
      <c r="B51" t="s">
        <v>8366</v>
      </c>
      <c r="C51" t="s">
        <v>1515</v>
      </c>
      <c r="D51" t="s">
        <v>1561</v>
      </c>
      <c r="E51" t="s">
        <v>911</v>
      </c>
      <c r="F51" t="s">
        <v>3248</v>
      </c>
      <c r="G51" s="47" t="str">
        <f t="shared" si="0"/>
        <v>ROUISSI_Imene</v>
      </c>
      <c r="H51" t="s">
        <v>690</v>
      </c>
      <c r="I51" t="s">
        <v>4524</v>
      </c>
      <c r="J51">
        <v>21653216719</v>
      </c>
      <c r="K51" s="133">
        <v>35293</v>
      </c>
      <c r="M51" t="s">
        <v>267</v>
      </c>
      <c r="N51" t="s">
        <v>6101</v>
      </c>
      <c r="O51" t="str">
        <f t="shared" si="1"/>
        <v>Computer science</v>
      </c>
      <c r="P51" s="4"/>
      <c r="Q51" s="4" t="s">
        <v>1045</v>
      </c>
      <c r="R51" s="45">
        <v>6100</v>
      </c>
      <c r="S51" s="45">
        <v>5</v>
      </c>
      <c r="T51" s="45">
        <f t="shared" si="2"/>
        <v>30500</v>
      </c>
    </row>
    <row r="52" spans="2:20" x14ac:dyDescent="0.3">
      <c r="B52" t="s">
        <v>8366</v>
      </c>
      <c r="C52" t="s">
        <v>1515</v>
      </c>
      <c r="D52" t="s">
        <v>1562</v>
      </c>
      <c r="E52" t="s">
        <v>832</v>
      </c>
      <c r="F52" t="s">
        <v>3230</v>
      </c>
      <c r="G52" s="47" t="str">
        <f t="shared" si="0"/>
        <v>HOSNI_Mohamed</v>
      </c>
      <c r="H52" t="s">
        <v>689</v>
      </c>
      <c r="I52" t="s">
        <v>4525</v>
      </c>
      <c r="J52">
        <v>21620250236</v>
      </c>
      <c r="K52" s="133">
        <v>33042</v>
      </c>
      <c r="M52" t="s">
        <v>267</v>
      </c>
      <c r="N52" t="s">
        <v>6101</v>
      </c>
      <c r="O52" t="str">
        <f t="shared" si="1"/>
        <v>Computer science</v>
      </c>
      <c r="P52" s="4"/>
      <c r="Q52" s="4" t="s">
        <v>1045</v>
      </c>
      <c r="R52" s="45">
        <v>6100</v>
      </c>
      <c r="S52" s="45">
        <v>5</v>
      </c>
      <c r="T52" s="45">
        <f t="shared" si="2"/>
        <v>30500</v>
      </c>
    </row>
    <row r="53" spans="2:20" x14ac:dyDescent="0.3">
      <c r="B53" t="s">
        <v>8366</v>
      </c>
      <c r="C53" t="s">
        <v>1515</v>
      </c>
      <c r="D53" t="s">
        <v>1563</v>
      </c>
      <c r="E53" t="s">
        <v>3249</v>
      </c>
      <c r="F53" t="s">
        <v>3250</v>
      </c>
      <c r="G53" s="47" t="str">
        <f t="shared" si="0"/>
        <v>NAIFAR_Sirine</v>
      </c>
      <c r="H53" t="s">
        <v>690</v>
      </c>
      <c r="I53" t="s">
        <v>4526</v>
      </c>
      <c r="J53">
        <v>21658453456</v>
      </c>
      <c r="K53" s="133">
        <v>35254</v>
      </c>
      <c r="M53" t="s">
        <v>267</v>
      </c>
      <c r="N53" t="s">
        <v>6101</v>
      </c>
      <c r="O53" t="str">
        <f t="shared" si="1"/>
        <v>Computer science</v>
      </c>
      <c r="P53" s="4"/>
      <c r="Q53" s="4" t="s">
        <v>1045</v>
      </c>
      <c r="R53" s="45">
        <v>6100</v>
      </c>
      <c r="S53" s="45">
        <v>5</v>
      </c>
      <c r="T53" s="45">
        <f t="shared" si="2"/>
        <v>30500</v>
      </c>
    </row>
    <row r="54" spans="2:20" x14ac:dyDescent="0.3">
      <c r="B54" t="s">
        <v>8366</v>
      </c>
      <c r="C54" t="s">
        <v>1515</v>
      </c>
      <c r="D54" t="s">
        <v>1564</v>
      </c>
      <c r="E54" t="s">
        <v>3251</v>
      </c>
      <c r="F54" t="s">
        <v>3252</v>
      </c>
      <c r="G54" s="47" t="str">
        <f t="shared" si="0"/>
        <v>MAJOUL_Abdeljalil</v>
      </c>
      <c r="H54" t="s">
        <v>689</v>
      </c>
      <c r="I54" t="s">
        <v>4527</v>
      </c>
      <c r="J54">
        <v>21653338123</v>
      </c>
      <c r="K54" s="133">
        <v>34202</v>
      </c>
      <c r="M54" t="s">
        <v>267</v>
      </c>
      <c r="N54" t="s">
        <v>6101</v>
      </c>
      <c r="O54" t="str">
        <f t="shared" si="1"/>
        <v>Computer science</v>
      </c>
      <c r="P54" s="4"/>
      <c r="Q54" s="4" t="s">
        <v>1045</v>
      </c>
      <c r="R54" s="45">
        <v>6100</v>
      </c>
      <c r="S54" s="45">
        <v>5</v>
      </c>
      <c r="T54" s="45">
        <f t="shared" si="2"/>
        <v>30500</v>
      </c>
    </row>
    <row r="55" spans="2:20" x14ac:dyDescent="0.3">
      <c r="B55" t="s">
        <v>8366</v>
      </c>
      <c r="C55" t="s">
        <v>1515</v>
      </c>
      <c r="D55" t="s">
        <v>1565</v>
      </c>
      <c r="E55" t="s">
        <v>3253</v>
      </c>
      <c r="F55" t="s">
        <v>3254</v>
      </c>
      <c r="G55" s="47" t="str">
        <f t="shared" si="0"/>
        <v>DABOUSSI_Yousri</v>
      </c>
      <c r="H55" t="s">
        <v>689</v>
      </c>
      <c r="I55" t="s">
        <v>4528</v>
      </c>
      <c r="J55">
        <v>21620002755</v>
      </c>
      <c r="K55" s="133">
        <v>34609</v>
      </c>
      <c r="M55" t="s">
        <v>267</v>
      </c>
      <c r="N55" t="s">
        <v>6101</v>
      </c>
      <c r="O55" t="str">
        <f t="shared" si="1"/>
        <v>Computer science</v>
      </c>
      <c r="P55" s="4"/>
      <c r="Q55" s="4" t="s">
        <v>1045</v>
      </c>
      <c r="R55" s="45">
        <v>6100</v>
      </c>
      <c r="S55" s="45">
        <v>5</v>
      </c>
      <c r="T55" s="45">
        <f t="shared" si="2"/>
        <v>30500</v>
      </c>
    </row>
    <row r="56" spans="2:20" x14ac:dyDescent="0.3">
      <c r="B56" t="s">
        <v>8366</v>
      </c>
      <c r="C56" t="s">
        <v>1515</v>
      </c>
      <c r="D56" t="s">
        <v>1566</v>
      </c>
      <c r="E56" t="s">
        <v>3255</v>
      </c>
      <c r="F56" t="s">
        <v>3256</v>
      </c>
      <c r="G56" s="47" t="str">
        <f t="shared" si="0"/>
        <v>ZAAFOURI_Yoldez</v>
      </c>
      <c r="H56" t="s">
        <v>690</v>
      </c>
      <c r="I56" t="s">
        <v>4529</v>
      </c>
      <c r="J56">
        <v>21623310823</v>
      </c>
      <c r="K56" s="133">
        <v>34942</v>
      </c>
      <c r="M56" t="s">
        <v>267</v>
      </c>
      <c r="N56" t="s">
        <v>6101</v>
      </c>
      <c r="O56" t="str">
        <f t="shared" si="1"/>
        <v>Computer science</v>
      </c>
      <c r="P56" s="4"/>
      <c r="Q56" s="4" t="s">
        <v>1045</v>
      </c>
      <c r="R56" s="45">
        <v>6100</v>
      </c>
      <c r="S56" s="45">
        <v>5</v>
      </c>
      <c r="T56" s="45">
        <f t="shared" si="2"/>
        <v>30500</v>
      </c>
    </row>
    <row r="57" spans="2:20" x14ac:dyDescent="0.3">
      <c r="B57" t="s">
        <v>8366</v>
      </c>
      <c r="C57" t="s">
        <v>1515</v>
      </c>
      <c r="D57" t="s">
        <v>1567</v>
      </c>
      <c r="E57" t="s">
        <v>923</v>
      </c>
      <c r="F57" t="s">
        <v>3257</v>
      </c>
      <c r="G57" s="47" t="str">
        <f t="shared" si="0"/>
        <v>REBHI_Yessine</v>
      </c>
      <c r="H57" t="s">
        <v>689</v>
      </c>
      <c r="I57" t="s">
        <v>4530</v>
      </c>
      <c r="J57">
        <v>21624771312</v>
      </c>
      <c r="K57" s="133">
        <v>34443</v>
      </c>
      <c r="M57" t="s">
        <v>267</v>
      </c>
      <c r="N57" t="s">
        <v>6101</v>
      </c>
      <c r="O57" t="str">
        <f t="shared" si="1"/>
        <v>Computer science</v>
      </c>
      <c r="P57" s="4"/>
      <c r="Q57" s="4" t="s">
        <v>1045</v>
      </c>
      <c r="R57" s="45">
        <v>6100</v>
      </c>
      <c r="S57" s="45">
        <v>5</v>
      </c>
      <c r="T57" s="45">
        <f t="shared" si="2"/>
        <v>30500</v>
      </c>
    </row>
    <row r="58" spans="2:20" x14ac:dyDescent="0.3">
      <c r="B58" t="s">
        <v>8366</v>
      </c>
      <c r="C58" t="s">
        <v>1515</v>
      </c>
      <c r="D58" t="s">
        <v>1568</v>
      </c>
      <c r="E58" t="s">
        <v>1306</v>
      </c>
      <c r="F58" t="s">
        <v>3258</v>
      </c>
      <c r="G58" s="47" t="str">
        <f t="shared" si="0"/>
        <v>AMOURI_Aziz</v>
      </c>
      <c r="H58" t="s">
        <v>689</v>
      </c>
      <c r="I58" t="s">
        <v>4531</v>
      </c>
      <c r="J58">
        <v>21620884838</v>
      </c>
      <c r="K58" s="133">
        <v>35307</v>
      </c>
      <c r="M58" t="s">
        <v>267</v>
      </c>
      <c r="N58" t="s">
        <v>6101</v>
      </c>
      <c r="O58" t="str">
        <f t="shared" si="1"/>
        <v>Computer science</v>
      </c>
      <c r="P58" s="4"/>
      <c r="Q58" s="4" t="s">
        <v>1045</v>
      </c>
      <c r="R58" s="45">
        <v>6100</v>
      </c>
      <c r="S58" s="45">
        <v>5</v>
      </c>
      <c r="T58" s="45">
        <f t="shared" si="2"/>
        <v>30500</v>
      </c>
    </row>
    <row r="59" spans="2:20" x14ac:dyDescent="0.3">
      <c r="B59" t="s">
        <v>8366</v>
      </c>
      <c r="C59" t="s">
        <v>1515</v>
      </c>
      <c r="D59" t="s">
        <v>1569</v>
      </c>
      <c r="E59" t="s">
        <v>962</v>
      </c>
      <c r="F59" t="s">
        <v>3259</v>
      </c>
      <c r="G59" s="47" t="str">
        <f t="shared" si="0"/>
        <v>NAOUI_Linda</v>
      </c>
      <c r="H59" t="s">
        <v>690</v>
      </c>
      <c r="I59" t="s">
        <v>4532</v>
      </c>
      <c r="J59">
        <v>21621153811</v>
      </c>
      <c r="K59" s="133">
        <v>35342</v>
      </c>
      <c r="M59" t="s">
        <v>267</v>
      </c>
      <c r="N59" t="s">
        <v>6101</v>
      </c>
      <c r="O59" t="str">
        <f t="shared" si="1"/>
        <v>Computer science</v>
      </c>
      <c r="P59" s="4"/>
      <c r="Q59" s="4" t="s">
        <v>1045</v>
      </c>
      <c r="R59" s="45">
        <v>6100</v>
      </c>
      <c r="S59" s="45">
        <v>5</v>
      </c>
      <c r="T59" s="45">
        <f t="shared" si="2"/>
        <v>30500</v>
      </c>
    </row>
    <row r="60" spans="2:20" x14ac:dyDescent="0.3">
      <c r="B60" t="s">
        <v>8366</v>
      </c>
      <c r="C60" t="s">
        <v>1515</v>
      </c>
      <c r="D60" t="s">
        <v>1570</v>
      </c>
      <c r="E60" t="s">
        <v>1316</v>
      </c>
      <c r="F60" t="s">
        <v>3260</v>
      </c>
      <c r="G60" s="47" t="str">
        <f t="shared" si="0"/>
        <v>HACHANA_Aicha</v>
      </c>
      <c r="H60" t="s">
        <v>690</v>
      </c>
      <c r="I60" t="s">
        <v>4533</v>
      </c>
      <c r="J60">
        <v>21629552998</v>
      </c>
      <c r="K60" s="133">
        <v>34440</v>
      </c>
      <c r="M60" t="s">
        <v>267</v>
      </c>
      <c r="N60" t="s">
        <v>453</v>
      </c>
      <c r="O60" t="str">
        <f t="shared" si="1"/>
        <v>Civil Engineering</v>
      </c>
      <c r="P60" s="4"/>
      <c r="Q60" s="4" t="s">
        <v>1045</v>
      </c>
      <c r="R60" s="45">
        <v>6100</v>
      </c>
      <c r="S60" s="45">
        <v>5</v>
      </c>
      <c r="T60" s="45">
        <f t="shared" si="2"/>
        <v>30500</v>
      </c>
    </row>
    <row r="61" spans="2:20" x14ac:dyDescent="0.3">
      <c r="B61" t="s">
        <v>8366</v>
      </c>
      <c r="C61" t="s">
        <v>1515</v>
      </c>
      <c r="D61" t="s">
        <v>1571</v>
      </c>
      <c r="E61" t="s">
        <v>3261</v>
      </c>
      <c r="F61" t="s">
        <v>3262</v>
      </c>
      <c r="G61" s="47" t="str">
        <f t="shared" si="0"/>
        <v>MENAA_Mohamed Mondher</v>
      </c>
      <c r="H61" t="s">
        <v>689</v>
      </c>
      <c r="I61" t="s">
        <v>4534</v>
      </c>
      <c r="J61">
        <v>21621373892</v>
      </c>
      <c r="K61" s="133">
        <v>34809</v>
      </c>
      <c r="M61" t="s">
        <v>267</v>
      </c>
      <c r="N61" t="s">
        <v>6101</v>
      </c>
      <c r="O61" t="str">
        <f t="shared" si="1"/>
        <v>Computer science</v>
      </c>
      <c r="P61" s="4"/>
      <c r="Q61" s="4" t="s">
        <v>1045</v>
      </c>
      <c r="R61" s="45">
        <v>6100</v>
      </c>
      <c r="S61" s="45">
        <v>5</v>
      </c>
      <c r="T61" s="45">
        <f t="shared" si="2"/>
        <v>30500</v>
      </c>
    </row>
    <row r="62" spans="2:20" x14ac:dyDescent="0.3">
      <c r="B62" t="s">
        <v>8366</v>
      </c>
      <c r="C62" t="s">
        <v>1515</v>
      </c>
      <c r="D62" t="s">
        <v>1572</v>
      </c>
      <c r="E62" t="s">
        <v>3263</v>
      </c>
      <c r="F62" t="s">
        <v>3264</v>
      </c>
      <c r="G62" s="47" t="str">
        <f t="shared" si="0"/>
        <v>BELAKHEL_Mohamed fedi</v>
      </c>
      <c r="H62" t="s">
        <v>689</v>
      </c>
      <c r="I62" t="s">
        <v>4535</v>
      </c>
      <c r="J62">
        <v>21620182244</v>
      </c>
      <c r="K62" s="133">
        <v>34360</v>
      </c>
      <c r="M62" t="s">
        <v>267</v>
      </c>
      <c r="N62" t="s">
        <v>6101</v>
      </c>
      <c r="O62" t="str">
        <f t="shared" si="1"/>
        <v>Computer science</v>
      </c>
      <c r="P62" s="4"/>
      <c r="Q62" s="4" t="s">
        <v>1045</v>
      </c>
      <c r="R62" s="45">
        <v>6100</v>
      </c>
      <c r="S62" s="45">
        <v>5</v>
      </c>
      <c r="T62" s="45">
        <f t="shared" si="2"/>
        <v>30500</v>
      </c>
    </row>
    <row r="63" spans="2:20" x14ac:dyDescent="0.3">
      <c r="B63" t="s">
        <v>8366</v>
      </c>
      <c r="C63" t="s">
        <v>1515</v>
      </c>
      <c r="D63" t="s">
        <v>1573</v>
      </c>
      <c r="E63" t="s">
        <v>3265</v>
      </c>
      <c r="F63" t="s">
        <v>3266</v>
      </c>
      <c r="G63" s="47" t="str">
        <f t="shared" si="0"/>
        <v>TCHALLA_Awo Edy Sabine</v>
      </c>
      <c r="H63" t="s">
        <v>690</v>
      </c>
      <c r="I63" t="s">
        <v>4536</v>
      </c>
      <c r="J63">
        <v>21626820442</v>
      </c>
      <c r="K63" s="133">
        <v>35922</v>
      </c>
      <c r="M63" t="s">
        <v>1412</v>
      </c>
      <c r="N63" t="s">
        <v>6101</v>
      </c>
      <c r="O63" t="str">
        <f t="shared" si="1"/>
        <v>Computer science</v>
      </c>
      <c r="P63" s="4"/>
      <c r="Q63" s="4" t="s">
        <v>1045</v>
      </c>
      <c r="R63" s="45">
        <v>6100</v>
      </c>
      <c r="S63" s="45">
        <v>5</v>
      </c>
      <c r="T63" s="45">
        <f t="shared" si="2"/>
        <v>30500</v>
      </c>
    </row>
    <row r="64" spans="2:20" x14ac:dyDescent="0.3">
      <c r="B64" t="s">
        <v>8366</v>
      </c>
      <c r="C64" t="s">
        <v>1515</v>
      </c>
      <c r="D64" t="s">
        <v>1574</v>
      </c>
      <c r="E64" t="s">
        <v>898</v>
      </c>
      <c r="F64" t="s">
        <v>3267</v>
      </c>
      <c r="G64" s="47" t="str">
        <f t="shared" si="0"/>
        <v>DALHOUMI_Dorra</v>
      </c>
      <c r="H64" t="s">
        <v>690</v>
      </c>
      <c r="I64" t="s">
        <v>4537</v>
      </c>
      <c r="J64">
        <v>21628790263</v>
      </c>
      <c r="K64" s="133">
        <v>35117</v>
      </c>
      <c r="M64" t="s">
        <v>267</v>
      </c>
      <c r="N64" t="s">
        <v>6101</v>
      </c>
      <c r="O64" t="str">
        <f t="shared" si="1"/>
        <v>Computer science</v>
      </c>
      <c r="P64" s="4"/>
      <c r="Q64" s="4" t="s">
        <v>1045</v>
      </c>
      <c r="R64" s="45">
        <v>6100</v>
      </c>
      <c r="S64" s="45">
        <v>5</v>
      </c>
      <c r="T64" s="45">
        <f t="shared" si="2"/>
        <v>30500</v>
      </c>
    </row>
    <row r="65" spans="2:20" x14ac:dyDescent="0.3">
      <c r="B65" t="s">
        <v>8366</v>
      </c>
      <c r="C65" t="s">
        <v>1515</v>
      </c>
      <c r="D65" t="s">
        <v>1575</v>
      </c>
      <c r="E65" t="s">
        <v>3268</v>
      </c>
      <c r="F65" t="s">
        <v>3269</v>
      </c>
      <c r="G65" s="47" t="str">
        <f t="shared" si="0"/>
        <v>ABDOULI_Adem</v>
      </c>
      <c r="H65" t="s">
        <v>689</v>
      </c>
      <c r="I65" t="s">
        <v>4538</v>
      </c>
      <c r="J65">
        <v>21629958434</v>
      </c>
      <c r="K65" s="133">
        <v>34995</v>
      </c>
      <c r="M65" t="s">
        <v>267</v>
      </c>
      <c r="N65" t="s">
        <v>6101</v>
      </c>
      <c r="O65" t="str">
        <f t="shared" si="1"/>
        <v>Computer science</v>
      </c>
      <c r="P65" s="4"/>
      <c r="Q65" s="4" t="s">
        <v>1045</v>
      </c>
      <c r="R65" s="45">
        <v>6100</v>
      </c>
      <c r="S65" s="45">
        <v>5</v>
      </c>
      <c r="T65" s="45">
        <f t="shared" si="2"/>
        <v>30500</v>
      </c>
    </row>
    <row r="66" spans="2:20" x14ac:dyDescent="0.3">
      <c r="B66" t="s">
        <v>8366</v>
      </c>
      <c r="C66" t="s">
        <v>1515</v>
      </c>
      <c r="D66" t="s">
        <v>1576</v>
      </c>
      <c r="E66" t="s">
        <v>3270</v>
      </c>
      <c r="F66" t="s">
        <v>3271</v>
      </c>
      <c r="G66" s="47" t="str">
        <f t="shared" si="0"/>
        <v>KASRAOUI_Chahnez</v>
      </c>
      <c r="H66" t="s">
        <v>690</v>
      </c>
      <c r="I66" t="s">
        <v>4539</v>
      </c>
      <c r="J66">
        <v>21653367156</v>
      </c>
      <c r="K66" s="133">
        <v>35392</v>
      </c>
      <c r="M66" t="s">
        <v>267</v>
      </c>
      <c r="N66" t="s">
        <v>6101</v>
      </c>
      <c r="O66" t="str">
        <f t="shared" si="1"/>
        <v>Computer science</v>
      </c>
      <c r="P66" s="4"/>
      <c r="Q66" s="4" t="s">
        <v>1045</v>
      </c>
      <c r="R66" s="45">
        <v>6100</v>
      </c>
      <c r="S66" s="45">
        <v>5</v>
      </c>
      <c r="T66" s="45">
        <f t="shared" si="2"/>
        <v>30500</v>
      </c>
    </row>
    <row r="67" spans="2:20" x14ac:dyDescent="0.3">
      <c r="B67" t="s">
        <v>8366</v>
      </c>
      <c r="C67" t="s">
        <v>1515</v>
      </c>
      <c r="D67" t="s">
        <v>1577</v>
      </c>
      <c r="E67" t="s">
        <v>593</v>
      </c>
      <c r="F67" t="s">
        <v>3272</v>
      </c>
      <c r="G67" s="47" t="str">
        <f t="shared" si="0"/>
        <v>OMRI_Alaedine</v>
      </c>
      <c r="H67" t="s">
        <v>689</v>
      </c>
      <c r="I67" t="s">
        <v>4540</v>
      </c>
      <c r="J67">
        <v>21626996460</v>
      </c>
      <c r="K67" s="133">
        <v>35431</v>
      </c>
      <c r="M67" t="s">
        <v>267</v>
      </c>
      <c r="N67" t="s">
        <v>6101</v>
      </c>
      <c r="O67" t="str">
        <f t="shared" si="1"/>
        <v>Computer science</v>
      </c>
      <c r="P67" s="4"/>
      <c r="Q67" s="4" t="s">
        <v>1045</v>
      </c>
      <c r="R67" s="45">
        <v>6100</v>
      </c>
      <c r="S67" s="45">
        <v>5</v>
      </c>
      <c r="T67" s="45">
        <f t="shared" si="2"/>
        <v>30500</v>
      </c>
    </row>
    <row r="68" spans="2:20" x14ac:dyDescent="0.3">
      <c r="B68" t="s">
        <v>8366</v>
      </c>
      <c r="C68" t="s">
        <v>1515</v>
      </c>
      <c r="D68" t="s">
        <v>1578</v>
      </c>
      <c r="E68" t="s">
        <v>3273</v>
      </c>
      <c r="F68" t="s">
        <v>3274</v>
      </c>
      <c r="G68" s="47" t="str">
        <f t="shared" si="0"/>
        <v>IL BANNEY_Haithem</v>
      </c>
      <c r="H68" t="s">
        <v>689</v>
      </c>
      <c r="I68" t="s">
        <v>4541</v>
      </c>
      <c r="J68">
        <v>21625383764</v>
      </c>
      <c r="K68" s="133">
        <v>34162</v>
      </c>
      <c r="M68" t="s">
        <v>267</v>
      </c>
      <c r="N68" t="s">
        <v>6101</v>
      </c>
      <c r="O68" t="str">
        <f t="shared" si="1"/>
        <v>Computer science</v>
      </c>
      <c r="P68" s="4"/>
      <c r="Q68" s="4" t="s">
        <v>1045</v>
      </c>
      <c r="R68" s="45">
        <v>6100</v>
      </c>
      <c r="S68" s="45">
        <v>5</v>
      </c>
      <c r="T68" s="45">
        <f t="shared" si="2"/>
        <v>30500</v>
      </c>
    </row>
    <row r="69" spans="2:20" x14ac:dyDescent="0.3">
      <c r="B69" t="s">
        <v>8366</v>
      </c>
      <c r="C69" t="s">
        <v>1515</v>
      </c>
      <c r="D69" t="s">
        <v>1579</v>
      </c>
      <c r="E69" t="s">
        <v>295</v>
      </c>
      <c r="F69" t="s">
        <v>3275</v>
      </c>
      <c r="G69" s="47" t="str">
        <f t="shared" si="0"/>
        <v>TOUATI_Abdelkarim</v>
      </c>
      <c r="H69" t="s">
        <v>689</v>
      </c>
      <c r="I69" t="s">
        <v>4542</v>
      </c>
      <c r="J69">
        <v>21650746705</v>
      </c>
      <c r="K69" s="133">
        <v>34827</v>
      </c>
      <c r="M69" t="s">
        <v>267</v>
      </c>
      <c r="N69" t="s">
        <v>6102</v>
      </c>
      <c r="O69" t="str">
        <f t="shared" si="1"/>
        <v>Electromechanical Engineer</v>
      </c>
      <c r="P69" s="4"/>
      <c r="Q69" s="4" t="s">
        <v>1045</v>
      </c>
      <c r="R69" s="45">
        <v>6100</v>
      </c>
      <c r="S69" s="45">
        <v>5</v>
      </c>
      <c r="T69" s="45">
        <f t="shared" si="2"/>
        <v>30500</v>
      </c>
    </row>
    <row r="70" spans="2:20" x14ac:dyDescent="0.3">
      <c r="B70" t="s">
        <v>8366</v>
      </c>
      <c r="C70" t="s">
        <v>1515</v>
      </c>
      <c r="D70" t="s">
        <v>1580</v>
      </c>
      <c r="E70" t="s">
        <v>401</v>
      </c>
      <c r="F70" t="s">
        <v>3276</v>
      </c>
      <c r="G70" s="47" t="str">
        <f t="shared" si="0"/>
        <v>HAMZA_Hedi</v>
      </c>
      <c r="H70" t="s">
        <v>689</v>
      </c>
      <c r="I70" t="s">
        <v>4543</v>
      </c>
      <c r="J70">
        <v>21650649211</v>
      </c>
      <c r="K70" s="133">
        <v>35303</v>
      </c>
      <c r="M70" t="s">
        <v>267</v>
      </c>
      <c r="N70" t="s">
        <v>6101</v>
      </c>
      <c r="O70" t="str">
        <f t="shared" si="1"/>
        <v>Computer science</v>
      </c>
      <c r="P70" s="4"/>
      <c r="Q70" s="4" t="s">
        <v>1045</v>
      </c>
      <c r="R70" s="45">
        <v>6100</v>
      </c>
      <c r="S70" s="45">
        <v>5</v>
      </c>
      <c r="T70" s="45">
        <f t="shared" si="2"/>
        <v>30500</v>
      </c>
    </row>
    <row r="71" spans="2:20" x14ac:dyDescent="0.3">
      <c r="B71" t="s">
        <v>8366</v>
      </c>
      <c r="C71" t="s">
        <v>1515</v>
      </c>
      <c r="D71" t="s">
        <v>1581</v>
      </c>
      <c r="E71" t="s">
        <v>3277</v>
      </c>
      <c r="F71" t="s">
        <v>3278</v>
      </c>
      <c r="G71" s="47" t="str">
        <f t="shared" si="0"/>
        <v>JABOU_SALY</v>
      </c>
      <c r="H71" t="s">
        <v>690</v>
      </c>
      <c r="I71" t="s">
        <v>4544</v>
      </c>
      <c r="J71">
        <v>21624486534</v>
      </c>
      <c r="K71" s="133">
        <v>35161</v>
      </c>
      <c r="M71" t="s">
        <v>267</v>
      </c>
      <c r="N71" t="s">
        <v>6101</v>
      </c>
      <c r="O71" t="str">
        <f t="shared" si="1"/>
        <v>Computer science</v>
      </c>
      <c r="P71" s="4"/>
      <c r="Q71" s="4" t="s">
        <v>1045</v>
      </c>
      <c r="R71" s="45">
        <v>6100</v>
      </c>
      <c r="S71" s="45">
        <v>5</v>
      </c>
      <c r="T71" s="45">
        <f t="shared" si="2"/>
        <v>30500</v>
      </c>
    </row>
    <row r="72" spans="2:20" x14ac:dyDescent="0.3">
      <c r="B72" t="s">
        <v>8366</v>
      </c>
      <c r="C72" t="s">
        <v>1515</v>
      </c>
      <c r="D72" t="s">
        <v>1582</v>
      </c>
      <c r="E72" t="s">
        <v>3279</v>
      </c>
      <c r="F72" t="s">
        <v>3280</v>
      </c>
      <c r="G72" s="47" t="str">
        <f t="shared" si="0"/>
        <v>OTHMANI_Elyes</v>
      </c>
      <c r="H72" t="s">
        <v>689</v>
      </c>
      <c r="I72" t="s">
        <v>4545</v>
      </c>
      <c r="J72">
        <v>21621269213</v>
      </c>
      <c r="K72" s="133">
        <v>35458</v>
      </c>
      <c r="M72" t="s">
        <v>267</v>
      </c>
      <c r="N72" t="s">
        <v>6101</v>
      </c>
      <c r="O72" t="str">
        <f t="shared" si="1"/>
        <v>Computer science</v>
      </c>
      <c r="P72" s="4"/>
      <c r="Q72" s="4" t="s">
        <v>1045</v>
      </c>
      <c r="R72" s="45">
        <v>6100</v>
      </c>
      <c r="S72" s="45">
        <v>5</v>
      </c>
      <c r="T72" s="45">
        <f t="shared" si="2"/>
        <v>30500</v>
      </c>
    </row>
    <row r="73" spans="2:20" x14ac:dyDescent="0.3">
      <c r="B73" t="s">
        <v>8366</v>
      </c>
      <c r="C73" t="s">
        <v>1515</v>
      </c>
      <c r="D73" t="s">
        <v>1583</v>
      </c>
      <c r="E73" t="s">
        <v>3281</v>
      </c>
      <c r="F73" t="s">
        <v>3282</v>
      </c>
      <c r="G73" s="47" t="str">
        <f t="shared" ref="G73:G136" si="3">CONCATENATE(E73,"_",F73)</f>
        <v>NOUIRA_Houssem</v>
      </c>
      <c r="H73" t="s">
        <v>689</v>
      </c>
      <c r="I73" t="s">
        <v>4546</v>
      </c>
      <c r="J73">
        <v>21628444466</v>
      </c>
      <c r="K73" s="133">
        <v>34978</v>
      </c>
      <c r="M73" t="s">
        <v>267</v>
      </c>
      <c r="N73" t="s">
        <v>6101</v>
      </c>
      <c r="O73" t="str">
        <f t="shared" ref="O73:O136" si="4">N73</f>
        <v>Computer science</v>
      </c>
      <c r="P73" s="4"/>
      <c r="Q73" s="4" t="s">
        <v>1045</v>
      </c>
      <c r="R73" s="45">
        <v>6100</v>
      </c>
      <c r="S73" s="45">
        <v>5</v>
      </c>
      <c r="T73" s="45">
        <f t="shared" ref="T73:T136" si="5">R73*S73</f>
        <v>30500</v>
      </c>
    </row>
    <row r="74" spans="2:20" x14ac:dyDescent="0.3">
      <c r="B74" t="s">
        <v>8366</v>
      </c>
      <c r="C74" t="s">
        <v>1515</v>
      </c>
      <c r="D74" t="s">
        <v>1584</v>
      </c>
      <c r="E74" t="s">
        <v>3283</v>
      </c>
      <c r="F74" t="s">
        <v>3284</v>
      </c>
      <c r="G74" s="47" t="str">
        <f t="shared" si="3"/>
        <v>Mattar_Selim</v>
      </c>
      <c r="H74" t="s">
        <v>689</v>
      </c>
      <c r="I74" t="s">
        <v>4547</v>
      </c>
      <c r="J74">
        <v>21695071393</v>
      </c>
      <c r="K74" s="133">
        <v>35284</v>
      </c>
      <c r="M74" t="s">
        <v>267</v>
      </c>
      <c r="N74" t="s">
        <v>6101</v>
      </c>
      <c r="O74" t="str">
        <f t="shared" si="4"/>
        <v>Computer science</v>
      </c>
      <c r="P74" s="4"/>
      <c r="Q74" s="4" t="s">
        <v>1045</v>
      </c>
      <c r="R74" s="45">
        <v>6100</v>
      </c>
      <c r="S74" s="45">
        <v>5</v>
      </c>
      <c r="T74" s="45">
        <f t="shared" si="5"/>
        <v>30500</v>
      </c>
    </row>
    <row r="75" spans="2:20" x14ac:dyDescent="0.3">
      <c r="B75" t="s">
        <v>8366</v>
      </c>
      <c r="C75" t="s">
        <v>1515</v>
      </c>
      <c r="D75" t="s">
        <v>1585</v>
      </c>
      <c r="E75" t="s">
        <v>474</v>
      </c>
      <c r="F75" t="s">
        <v>3284</v>
      </c>
      <c r="G75" s="47" t="str">
        <f t="shared" si="3"/>
        <v>MAATOUG_Selim</v>
      </c>
      <c r="H75" t="s">
        <v>689</v>
      </c>
      <c r="I75" t="s">
        <v>4548</v>
      </c>
      <c r="J75">
        <v>21628355355</v>
      </c>
      <c r="K75" s="133">
        <v>35259</v>
      </c>
      <c r="M75" t="s">
        <v>267</v>
      </c>
      <c r="N75" t="s">
        <v>6101</v>
      </c>
      <c r="O75" t="str">
        <f t="shared" si="4"/>
        <v>Computer science</v>
      </c>
      <c r="P75" s="4"/>
      <c r="Q75" s="4" t="s">
        <v>1045</v>
      </c>
      <c r="R75" s="45">
        <v>6100</v>
      </c>
      <c r="S75" s="45">
        <v>5</v>
      </c>
      <c r="T75" s="45">
        <f t="shared" si="5"/>
        <v>30500</v>
      </c>
    </row>
    <row r="76" spans="2:20" x14ac:dyDescent="0.3">
      <c r="B76" t="s">
        <v>8366</v>
      </c>
      <c r="C76" t="s">
        <v>1515</v>
      </c>
      <c r="D76" t="s">
        <v>1586</v>
      </c>
      <c r="E76" t="s">
        <v>3285</v>
      </c>
      <c r="F76" t="s">
        <v>3286</v>
      </c>
      <c r="G76" s="47" t="str">
        <f t="shared" si="3"/>
        <v>KHEDIRA_Ghada</v>
      </c>
      <c r="H76" t="s">
        <v>690</v>
      </c>
      <c r="I76" t="s">
        <v>4549</v>
      </c>
      <c r="J76">
        <v>21652737367</v>
      </c>
      <c r="K76" s="133">
        <v>34787</v>
      </c>
      <c r="M76" t="s">
        <v>267</v>
      </c>
      <c r="N76" t="s">
        <v>6101</v>
      </c>
      <c r="O76" t="str">
        <f t="shared" si="4"/>
        <v>Computer science</v>
      </c>
      <c r="P76" s="4"/>
      <c r="Q76" s="4" t="s">
        <v>1045</v>
      </c>
      <c r="R76" s="45">
        <v>6100</v>
      </c>
      <c r="S76" s="45">
        <v>5</v>
      </c>
      <c r="T76" s="45">
        <f t="shared" si="5"/>
        <v>30500</v>
      </c>
    </row>
    <row r="77" spans="2:20" x14ac:dyDescent="0.3">
      <c r="B77" t="s">
        <v>8366</v>
      </c>
      <c r="C77" t="s">
        <v>1515</v>
      </c>
      <c r="D77" t="s">
        <v>1587</v>
      </c>
      <c r="E77" t="s">
        <v>916</v>
      </c>
      <c r="F77" t="s">
        <v>3287</v>
      </c>
      <c r="G77" s="47" t="str">
        <f t="shared" si="3"/>
        <v>MATHLOUTHI_Sarah</v>
      </c>
      <c r="H77" t="s">
        <v>690</v>
      </c>
      <c r="I77" t="s">
        <v>4550</v>
      </c>
      <c r="J77">
        <v>21653021194</v>
      </c>
      <c r="K77" s="133">
        <v>34640</v>
      </c>
      <c r="M77" t="s">
        <v>267</v>
      </c>
      <c r="N77" t="s">
        <v>6101</v>
      </c>
      <c r="O77" t="str">
        <f t="shared" si="4"/>
        <v>Computer science</v>
      </c>
      <c r="P77" s="4"/>
      <c r="Q77" s="4" t="s">
        <v>1045</v>
      </c>
      <c r="R77" s="45">
        <v>6100</v>
      </c>
      <c r="S77" s="45">
        <v>5</v>
      </c>
      <c r="T77" s="45">
        <f t="shared" si="5"/>
        <v>30500</v>
      </c>
    </row>
    <row r="78" spans="2:20" x14ac:dyDescent="0.3">
      <c r="B78" t="s">
        <v>8366</v>
      </c>
      <c r="C78" t="s">
        <v>1515</v>
      </c>
      <c r="D78" t="s">
        <v>1588</v>
      </c>
      <c r="E78" t="s">
        <v>885</v>
      </c>
      <c r="F78" t="s">
        <v>3230</v>
      </c>
      <c r="G78" s="47" t="str">
        <f t="shared" si="3"/>
        <v>KHEDHER_Mohamed</v>
      </c>
      <c r="H78" t="s">
        <v>689</v>
      </c>
      <c r="I78" t="s">
        <v>4551</v>
      </c>
      <c r="J78">
        <v>21697901725</v>
      </c>
      <c r="K78" s="133">
        <v>34772</v>
      </c>
      <c r="M78" t="s">
        <v>267</v>
      </c>
      <c r="N78" t="s">
        <v>6101</v>
      </c>
      <c r="O78" t="str">
        <f t="shared" si="4"/>
        <v>Computer science</v>
      </c>
      <c r="P78" s="4"/>
      <c r="Q78" s="4" t="s">
        <v>1045</v>
      </c>
      <c r="R78" s="45">
        <v>6100</v>
      </c>
      <c r="S78" s="45">
        <v>5</v>
      </c>
      <c r="T78" s="45">
        <f t="shared" si="5"/>
        <v>30500</v>
      </c>
    </row>
    <row r="79" spans="2:20" x14ac:dyDescent="0.3">
      <c r="B79" t="s">
        <v>8366</v>
      </c>
      <c r="C79" t="s">
        <v>1515</v>
      </c>
      <c r="D79" t="s">
        <v>1589</v>
      </c>
      <c r="E79" t="s">
        <v>3288</v>
      </c>
      <c r="F79" t="s">
        <v>3289</v>
      </c>
      <c r="G79" s="47" t="str">
        <f t="shared" si="3"/>
        <v>AKROUT_Haifa</v>
      </c>
      <c r="H79" t="s">
        <v>690</v>
      </c>
      <c r="I79" t="s">
        <v>4552</v>
      </c>
      <c r="J79">
        <v>21628713624</v>
      </c>
      <c r="K79" s="133">
        <v>35272</v>
      </c>
      <c r="M79" t="s">
        <v>267</v>
      </c>
      <c r="N79" t="s">
        <v>6101</v>
      </c>
      <c r="O79" t="str">
        <f t="shared" si="4"/>
        <v>Computer science</v>
      </c>
      <c r="P79" s="4"/>
      <c r="Q79" s="4" t="s">
        <v>1045</v>
      </c>
      <c r="R79" s="45">
        <v>6100</v>
      </c>
      <c r="S79" s="45">
        <v>5</v>
      </c>
      <c r="T79" s="45">
        <f t="shared" si="5"/>
        <v>30500</v>
      </c>
    </row>
    <row r="80" spans="2:20" x14ac:dyDescent="0.3">
      <c r="B80" t="s">
        <v>8366</v>
      </c>
      <c r="C80" t="s">
        <v>1515</v>
      </c>
      <c r="D80" t="s">
        <v>1590</v>
      </c>
      <c r="E80" t="s">
        <v>848</v>
      </c>
      <c r="F80" t="s">
        <v>3290</v>
      </c>
      <c r="G80" s="47" t="str">
        <f t="shared" si="3"/>
        <v>CHEBBI_Fedi</v>
      </c>
      <c r="H80" t="s">
        <v>689</v>
      </c>
      <c r="I80" t="s">
        <v>4553</v>
      </c>
      <c r="J80">
        <v>21627455533</v>
      </c>
      <c r="K80" s="133">
        <v>35238</v>
      </c>
      <c r="M80" t="s">
        <v>267</v>
      </c>
      <c r="N80" t="s">
        <v>6101</v>
      </c>
      <c r="O80" t="str">
        <f t="shared" si="4"/>
        <v>Computer science</v>
      </c>
      <c r="P80" s="4"/>
      <c r="Q80" s="4" t="s">
        <v>1045</v>
      </c>
      <c r="R80" s="45">
        <v>6100</v>
      </c>
      <c r="S80" s="45">
        <v>5</v>
      </c>
      <c r="T80" s="45">
        <f t="shared" si="5"/>
        <v>30500</v>
      </c>
    </row>
    <row r="81" spans="2:20" x14ac:dyDescent="0.3">
      <c r="B81" t="s">
        <v>8366</v>
      </c>
      <c r="C81" t="s">
        <v>1515</v>
      </c>
      <c r="D81" t="s">
        <v>1591</v>
      </c>
      <c r="E81" t="s">
        <v>1441</v>
      </c>
      <c r="F81" t="s">
        <v>3291</v>
      </c>
      <c r="G81" s="47" t="str">
        <f t="shared" si="3"/>
        <v>TRAORE_Blanche</v>
      </c>
      <c r="H81" t="s">
        <v>690</v>
      </c>
      <c r="I81" t="s">
        <v>4506</v>
      </c>
      <c r="J81">
        <v>21653376561</v>
      </c>
      <c r="K81" s="133">
        <v>35034</v>
      </c>
      <c r="M81" t="s">
        <v>1410</v>
      </c>
      <c r="N81" t="s">
        <v>453</v>
      </c>
      <c r="O81" t="str">
        <f t="shared" si="4"/>
        <v>Civil Engineering</v>
      </c>
      <c r="P81" s="4"/>
      <c r="Q81" s="4" t="s">
        <v>1045</v>
      </c>
      <c r="R81" s="45">
        <v>6100</v>
      </c>
      <c r="S81" s="45">
        <v>5</v>
      </c>
      <c r="T81" s="45">
        <f t="shared" si="5"/>
        <v>30500</v>
      </c>
    </row>
    <row r="82" spans="2:20" x14ac:dyDescent="0.3">
      <c r="B82" t="s">
        <v>8366</v>
      </c>
      <c r="C82" t="s">
        <v>1515</v>
      </c>
      <c r="D82" t="s">
        <v>1592</v>
      </c>
      <c r="E82" t="s">
        <v>3292</v>
      </c>
      <c r="F82" t="s">
        <v>3293</v>
      </c>
      <c r="G82" s="47" t="str">
        <f t="shared" si="3"/>
        <v>NFENE MBADINGA_Ylan Christopher</v>
      </c>
      <c r="H82" t="s">
        <v>689</v>
      </c>
      <c r="I82" t="s">
        <v>4554</v>
      </c>
      <c r="J82">
        <v>21656150462</v>
      </c>
      <c r="K82" s="133">
        <v>35893</v>
      </c>
      <c r="M82" t="s">
        <v>866</v>
      </c>
      <c r="N82" t="s">
        <v>6102</v>
      </c>
      <c r="O82" t="str">
        <f t="shared" si="4"/>
        <v>Electromechanical Engineer</v>
      </c>
      <c r="P82" s="4"/>
      <c r="Q82" s="4" t="s">
        <v>1045</v>
      </c>
      <c r="R82" s="45">
        <v>6100</v>
      </c>
      <c r="S82" s="45">
        <v>5</v>
      </c>
      <c r="T82" s="45">
        <f t="shared" si="5"/>
        <v>30500</v>
      </c>
    </row>
    <row r="83" spans="2:20" x14ac:dyDescent="0.3">
      <c r="B83" t="s">
        <v>8366</v>
      </c>
      <c r="C83" t="s">
        <v>1515</v>
      </c>
      <c r="D83" t="s">
        <v>1593</v>
      </c>
      <c r="E83" t="s">
        <v>3294</v>
      </c>
      <c r="F83" t="s">
        <v>3295</v>
      </c>
      <c r="G83" s="47" t="str">
        <f t="shared" si="3"/>
        <v>ELFIDHA_Tesnim</v>
      </c>
      <c r="H83" t="s">
        <v>690</v>
      </c>
      <c r="I83" t="s">
        <v>4555</v>
      </c>
      <c r="J83">
        <v>21625727646</v>
      </c>
      <c r="K83" s="133">
        <v>35254</v>
      </c>
      <c r="M83" t="s">
        <v>267</v>
      </c>
      <c r="N83" t="s">
        <v>6101</v>
      </c>
      <c r="O83" t="str">
        <f t="shared" si="4"/>
        <v>Computer science</v>
      </c>
      <c r="P83" s="4"/>
      <c r="Q83" s="4" t="s">
        <v>1045</v>
      </c>
      <c r="R83" s="45">
        <v>6100</v>
      </c>
      <c r="S83" s="45">
        <v>5</v>
      </c>
      <c r="T83" s="45">
        <f t="shared" si="5"/>
        <v>30500</v>
      </c>
    </row>
    <row r="84" spans="2:20" x14ac:dyDescent="0.3">
      <c r="B84" t="s">
        <v>8366</v>
      </c>
      <c r="C84" t="s">
        <v>1515</v>
      </c>
      <c r="D84" t="s">
        <v>1594</v>
      </c>
      <c r="E84" t="s">
        <v>836</v>
      </c>
      <c r="F84" t="s">
        <v>3208</v>
      </c>
      <c r="G84" s="47" t="str">
        <f t="shared" si="3"/>
        <v>KHEMIRI_Ahmed</v>
      </c>
      <c r="H84" t="s">
        <v>689</v>
      </c>
      <c r="I84" t="s">
        <v>4556</v>
      </c>
      <c r="J84">
        <v>21626060383</v>
      </c>
      <c r="K84" s="133">
        <v>34218</v>
      </c>
      <c r="M84" t="s">
        <v>267</v>
      </c>
      <c r="N84" t="s">
        <v>6101</v>
      </c>
      <c r="O84" t="str">
        <f t="shared" si="4"/>
        <v>Computer science</v>
      </c>
      <c r="P84" s="4"/>
      <c r="Q84" s="4" t="s">
        <v>1045</v>
      </c>
      <c r="R84" s="45">
        <v>6100</v>
      </c>
      <c r="S84" s="45">
        <v>5</v>
      </c>
      <c r="T84" s="45">
        <f t="shared" si="5"/>
        <v>30500</v>
      </c>
    </row>
    <row r="85" spans="2:20" x14ac:dyDescent="0.3">
      <c r="B85" t="s">
        <v>8366</v>
      </c>
      <c r="C85" t="s">
        <v>1515</v>
      </c>
      <c r="D85" t="s">
        <v>1595</v>
      </c>
      <c r="E85" t="s">
        <v>1296</v>
      </c>
      <c r="F85" t="s">
        <v>3217</v>
      </c>
      <c r="G85" s="47" t="str">
        <f t="shared" si="3"/>
        <v>BEN HASSINE_Oussama</v>
      </c>
      <c r="H85" t="s">
        <v>689</v>
      </c>
      <c r="I85" t="s">
        <v>4557</v>
      </c>
      <c r="J85">
        <v>21690150783</v>
      </c>
      <c r="K85" s="133">
        <v>34886</v>
      </c>
      <c r="M85" t="s">
        <v>267</v>
      </c>
      <c r="N85" t="s">
        <v>453</v>
      </c>
      <c r="O85" t="str">
        <f t="shared" si="4"/>
        <v>Civil Engineering</v>
      </c>
      <c r="P85" s="4"/>
      <c r="Q85" s="4" t="s">
        <v>1045</v>
      </c>
      <c r="R85" s="45">
        <v>6100</v>
      </c>
      <c r="S85" s="45">
        <v>5</v>
      </c>
      <c r="T85" s="45">
        <f t="shared" si="5"/>
        <v>30500</v>
      </c>
    </row>
    <row r="86" spans="2:20" x14ac:dyDescent="0.3">
      <c r="B86" t="s">
        <v>8366</v>
      </c>
      <c r="C86" t="s">
        <v>1515</v>
      </c>
      <c r="D86" t="s">
        <v>1596</v>
      </c>
      <c r="E86" t="s">
        <v>938</v>
      </c>
      <c r="F86" t="s">
        <v>3296</v>
      </c>
      <c r="G86" s="47" t="str">
        <f t="shared" si="3"/>
        <v>JRIDI_Iheb</v>
      </c>
      <c r="H86" t="s">
        <v>689</v>
      </c>
      <c r="I86" t="s">
        <v>4558</v>
      </c>
      <c r="J86">
        <v>21621641361</v>
      </c>
      <c r="K86" s="133">
        <v>35241</v>
      </c>
      <c r="M86" t="s">
        <v>267</v>
      </c>
      <c r="N86" t="s">
        <v>6101</v>
      </c>
      <c r="O86" t="str">
        <f t="shared" si="4"/>
        <v>Computer science</v>
      </c>
      <c r="P86" s="4"/>
      <c r="Q86" s="4" t="s">
        <v>1045</v>
      </c>
      <c r="R86" s="45">
        <v>6100</v>
      </c>
      <c r="S86" s="45">
        <v>5</v>
      </c>
      <c r="T86" s="45">
        <f t="shared" si="5"/>
        <v>30500</v>
      </c>
    </row>
    <row r="87" spans="2:20" x14ac:dyDescent="0.3">
      <c r="B87" t="s">
        <v>8366</v>
      </c>
      <c r="C87" t="s">
        <v>1515</v>
      </c>
      <c r="D87" t="s">
        <v>1597</v>
      </c>
      <c r="E87" t="s">
        <v>3297</v>
      </c>
      <c r="F87" t="s">
        <v>3208</v>
      </c>
      <c r="G87" s="47" t="str">
        <f t="shared" si="3"/>
        <v>BOUKHTIOUA_Ahmed</v>
      </c>
      <c r="H87" t="s">
        <v>689</v>
      </c>
      <c r="I87" t="s">
        <v>4559</v>
      </c>
      <c r="J87">
        <v>21654014869</v>
      </c>
      <c r="K87" s="133">
        <v>34773</v>
      </c>
      <c r="M87" t="s">
        <v>267</v>
      </c>
      <c r="N87" t="s">
        <v>6101</v>
      </c>
      <c r="O87" t="str">
        <f t="shared" si="4"/>
        <v>Computer science</v>
      </c>
      <c r="P87" s="4"/>
      <c r="Q87" s="4" t="s">
        <v>1045</v>
      </c>
      <c r="R87" s="45">
        <v>6100</v>
      </c>
      <c r="S87" s="45">
        <v>5</v>
      </c>
      <c r="T87" s="45">
        <f t="shared" si="5"/>
        <v>30500</v>
      </c>
    </row>
    <row r="88" spans="2:20" x14ac:dyDescent="0.3">
      <c r="B88" t="s">
        <v>8366</v>
      </c>
      <c r="C88" t="s">
        <v>1515</v>
      </c>
      <c r="D88" t="s">
        <v>1598</v>
      </c>
      <c r="E88" t="s">
        <v>1317</v>
      </c>
      <c r="F88" t="s">
        <v>3298</v>
      </c>
      <c r="G88" s="47" t="str">
        <f t="shared" si="3"/>
        <v>DAMERGI_Mohamed Salim</v>
      </c>
      <c r="H88" t="s">
        <v>689</v>
      </c>
      <c r="I88" t="s">
        <v>4560</v>
      </c>
      <c r="J88">
        <v>21654148938</v>
      </c>
      <c r="K88" s="133">
        <v>35185</v>
      </c>
      <c r="M88" t="s">
        <v>267</v>
      </c>
      <c r="N88" t="s">
        <v>6102</v>
      </c>
      <c r="O88" t="str">
        <f t="shared" si="4"/>
        <v>Electromechanical Engineer</v>
      </c>
      <c r="P88" s="4"/>
      <c r="Q88" s="4" t="s">
        <v>1045</v>
      </c>
      <c r="R88" s="45">
        <v>6100</v>
      </c>
      <c r="S88" s="45">
        <v>5</v>
      </c>
      <c r="T88" s="45">
        <f t="shared" si="5"/>
        <v>30500</v>
      </c>
    </row>
    <row r="89" spans="2:20" x14ac:dyDescent="0.3">
      <c r="B89" t="s">
        <v>8366</v>
      </c>
      <c r="C89" t="s">
        <v>1515</v>
      </c>
      <c r="D89" t="s">
        <v>1599</v>
      </c>
      <c r="E89" t="s">
        <v>1312</v>
      </c>
      <c r="F89" t="s">
        <v>3299</v>
      </c>
      <c r="G89" s="47" t="str">
        <f t="shared" si="3"/>
        <v>HANAFI_Lobna</v>
      </c>
      <c r="H89" t="s">
        <v>690</v>
      </c>
      <c r="I89" t="s">
        <v>4561</v>
      </c>
      <c r="J89">
        <v>21623993453</v>
      </c>
      <c r="K89" s="133">
        <v>34205</v>
      </c>
      <c r="M89" t="s">
        <v>267</v>
      </c>
      <c r="N89" t="s">
        <v>6101</v>
      </c>
      <c r="O89" t="str">
        <f t="shared" si="4"/>
        <v>Computer science</v>
      </c>
      <c r="P89" s="4"/>
      <c r="Q89" s="4" t="s">
        <v>1045</v>
      </c>
      <c r="R89" s="45">
        <v>6100</v>
      </c>
      <c r="S89" s="45">
        <v>5</v>
      </c>
      <c r="T89" s="45">
        <f t="shared" si="5"/>
        <v>30500</v>
      </c>
    </row>
    <row r="90" spans="2:20" x14ac:dyDescent="0.3">
      <c r="B90" t="s">
        <v>8366</v>
      </c>
      <c r="C90" t="s">
        <v>1515</v>
      </c>
      <c r="D90" t="s">
        <v>1600</v>
      </c>
      <c r="E90" t="s">
        <v>3300</v>
      </c>
      <c r="F90" t="s">
        <v>3230</v>
      </c>
      <c r="G90" s="47" t="str">
        <f t="shared" si="3"/>
        <v>TORCHENI_Mohamed</v>
      </c>
      <c r="H90" t="s">
        <v>689</v>
      </c>
      <c r="I90" t="s">
        <v>4562</v>
      </c>
      <c r="J90">
        <v>21626308654</v>
      </c>
      <c r="K90" s="133">
        <v>35342</v>
      </c>
      <c r="M90" t="s">
        <v>267</v>
      </c>
      <c r="N90" t="s">
        <v>6102</v>
      </c>
      <c r="O90" t="str">
        <f t="shared" si="4"/>
        <v>Electromechanical Engineer</v>
      </c>
      <c r="P90" s="4"/>
      <c r="Q90" s="4" t="s">
        <v>1045</v>
      </c>
      <c r="R90" s="45">
        <v>6100</v>
      </c>
      <c r="S90" s="45">
        <v>5</v>
      </c>
      <c r="T90" s="45">
        <f t="shared" si="5"/>
        <v>30500</v>
      </c>
    </row>
    <row r="91" spans="2:20" x14ac:dyDescent="0.3">
      <c r="B91" t="s">
        <v>8366</v>
      </c>
      <c r="C91" t="s">
        <v>1515</v>
      </c>
      <c r="D91" t="s">
        <v>1601</v>
      </c>
      <c r="E91" t="s">
        <v>3301</v>
      </c>
      <c r="F91" t="s">
        <v>3302</v>
      </c>
      <c r="G91" s="47" t="str">
        <f t="shared" si="3"/>
        <v>SAHNOUN_Firas</v>
      </c>
      <c r="H91" t="s">
        <v>689</v>
      </c>
      <c r="I91" t="s">
        <v>4563</v>
      </c>
      <c r="J91">
        <v>21698293633</v>
      </c>
      <c r="K91" s="133">
        <v>34953</v>
      </c>
      <c r="M91" t="s">
        <v>267</v>
      </c>
      <c r="N91" t="s">
        <v>6102</v>
      </c>
      <c r="O91" t="str">
        <f t="shared" si="4"/>
        <v>Electromechanical Engineer</v>
      </c>
      <c r="P91" s="4"/>
      <c r="Q91" s="4" t="s">
        <v>1045</v>
      </c>
      <c r="R91" s="45">
        <v>6100</v>
      </c>
      <c r="S91" s="45">
        <v>5</v>
      </c>
      <c r="T91" s="45">
        <f t="shared" si="5"/>
        <v>30500</v>
      </c>
    </row>
    <row r="92" spans="2:20" x14ac:dyDescent="0.3">
      <c r="B92" t="s">
        <v>8366</v>
      </c>
      <c r="C92" t="s">
        <v>1515</v>
      </c>
      <c r="D92" t="s">
        <v>1602</v>
      </c>
      <c r="E92" t="s">
        <v>3303</v>
      </c>
      <c r="F92" t="s">
        <v>3304</v>
      </c>
      <c r="G92" s="47" t="str">
        <f t="shared" si="3"/>
        <v>SMIDI_Mohamed Habib</v>
      </c>
      <c r="H92" t="s">
        <v>689</v>
      </c>
      <c r="I92" t="s">
        <v>4564</v>
      </c>
      <c r="J92">
        <v>21621664020</v>
      </c>
      <c r="K92" s="133">
        <v>33732</v>
      </c>
      <c r="M92" t="s">
        <v>267</v>
      </c>
      <c r="N92" t="s">
        <v>6101</v>
      </c>
      <c r="O92" t="str">
        <f t="shared" si="4"/>
        <v>Computer science</v>
      </c>
      <c r="P92" s="4"/>
      <c r="Q92" s="4" t="s">
        <v>1045</v>
      </c>
      <c r="R92" s="45">
        <v>6100</v>
      </c>
      <c r="S92" s="45">
        <v>5</v>
      </c>
      <c r="T92" s="45">
        <f t="shared" si="5"/>
        <v>30500</v>
      </c>
    </row>
    <row r="93" spans="2:20" x14ac:dyDescent="0.3">
      <c r="B93" t="s">
        <v>8366</v>
      </c>
      <c r="C93" t="s">
        <v>1515</v>
      </c>
      <c r="D93" t="s">
        <v>1603</v>
      </c>
      <c r="E93" t="s">
        <v>461</v>
      </c>
      <c r="F93" t="s">
        <v>3305</v>
      </c>
      <c r="G93" s="47" t="str">
        <f t="shared" si="3"/>
        <v>BEN AYED_Zied</v>
      </c>
      <c r="H93" t="s">
        <v>689</v>
      </c>
      <c r="I93" t="s">
        <v>4565</v>
      </c>
      <c r="J93">
        <v>21620097270</v>
      </c>
      <c r="K93" s="133">
        <v>35213</v>
      </c>
      <c r="M93" t="s">
        <v>267</v>
      </c>
      <c r="N93" t="s">
        <v>6102</v>
      </c>
      <c r="O93" t="str">
        <f t="shared" si="4"/>
        <v>Electromechanical Engineer</v>
      </c>
      <c r="P93" s="4"/>
      <c r="Q93" s="4" t="s">
        <v>1045</v>
      </c>
      <c r="R93" s="45">
        <v>6100</v>
      </c>
      <c r="S93" s="45">
        <v>5</v>
      </c>
      <c r="T93" s="45">
        <f t="shared" si="5"/>
        <v>30500</v>
      </c>
    </row>
    <row r="94" spans="2:20" x14ac:dyDescent="0.3">
      <c r="B94" t="s">
        <v>8366</v>
      </c>
      <c r="C94" t="s">
        <v>1515</v>
      </c>
      <c r="D94" t="s">
        <v>1604</v>
      </c>
      <c r="E94" t="s">
        <v>1305</v>
      </c>
      <c r="F94" t="s">
        <v>3306</v>
      </c>
      <c r="G94" s="47" t="str">
        <f t="shared" si="3"/>
        <v>KAABI_Riadh</v>
      </c>
      <c r="H94" t="s">
        <v>689</v>
      </c>
      <c r="I94" t="s">
        <v>4566</v>
      </c>
      <c r="J94">
        <v>21655017070</v>
      </c>
      <c r="K94" s="133">
        <v>35425</v>
      </c>
      <c r="M94" t="s">
        <v>267</v>
      </c>
      <c r="N94" t="s">
        <v>6101</v>
      </c>
      <c r="O94" t="str">
        <f t="shared" si="4"/>
        <v>Computer science</v>
      </c>
      <c r="P94" s="4"/>
      <c r="Q94" s="4" t="s">
        <v>1045</v>
      </c>
      <c r="R94" s="45">
        <v>6100</v>
      </c>
      <c r="S94" s="45">
        <v>5</v>
      </c>
      <c r="T94" s="45">
        <f t="shared" si="5"/>
        <v>30500</v>
      </c>
    </row>
    <row r="95" spans="2:20" x14ac:dyDescent="0.3">
      <c r="B95" t="s">
        <v>8366</v>
      </c>
      <c r="C95" t="s">
        <v>1515</v>
      </c>
      <c r="D95" t="s">
        <v>1605</v>
      </c>
      <c r="E95" t="s">
        <v>3307</v>
      </c>
      <c r="F95" t="s">
        <v>3308</v>
      </c>
      <c r="G95" s="47" t="str">
        <f t="shared" si="3"/>
        <v>HNIA_M'hamed</v>
      </c>
      <c r="H95" t="s">
        <v>689</v>
      </c>
      <c r="I95" t="s">
        <v>4567</v>
      </c>
      <c r="J95">
        <v>21629293109</v>
      </c>
      <c r="K95" s="133">
        <v>34494</v>
      </c>
      <c r="M95" t="s">
        <v>267</v>
      </c>
      <c r="N95" t="s">
        <v>6101</v>
      </c>
      <c r="O95" t="str">
        <f t="shared" si="4"/>
        <v>Computer science</v>
      </c>
      <c r="P95" s="4"/>
      <c r="Q95" s="4" t="s">
        <v>1045</v>
      </c>
      <c r="R95" s="45">
        <v>6100</v>
      </c>
      <c r="S95" s="45">
        <v>5</v>
      </c>
      <c r="T95" s="45">
        <f t="shared" si="5"/>
        <v>30500</v>
      </c>
    </row>
    <row r="96" spans="2:20" x14ac:dyDescent="0.3">
      <c r="B96" t="s">
        <v>8366</v>
      </c>
      <c r="C96" t="s">
        <v>1515</v>
      </c>
      <c r="D96" t="s">
        <v>1606</v>
      </c>
      <c r="E96" t="s">
        <v>3309</v>
      </c>
      <c r="F96" t="s">
        <v>3310</v>
      </c>
      <c r="G96" s="47" t="str">
        <f t="shared" si="3"/>
        <v>BOSCHER_Edouard Marc Antoine</v>
      </c>
      <c r="H96" t="s">
        <v>689</v>
      </c>
      <c r="I96" t="s">
        <v>4506</v>
      </c>
      <c r="J96"/>
      <c r="K96" s="133">
        <v>35542</v>
      </c>
      <c r="M96" t="s">
        <v>384</v>
      </c>
      <c r="N96" t="s">
        <v>453</v>
      </c>
      <c r="O96" t="str">
        <f t="shared" si="4"/>
        <v>Civil Engineering</v>
      </c>
      <c r="P96" s="4"/>
      <c r="Q96" s="4" t="s">
        <v>1045</v>
      </c>
      <c r="R96" s="45">
        <v>6100</v>
      </c>
      <c r="S96" s="45">
        <v>5</v>
      </c>
      <c r="T96" s="45">
        <f t="shared" si="5"/>
        <v>30500</v>
      </c>
    </row>
    <row r="97" spans="2:20" x14ac:dyDescent="0.3">
      <c r="B97" t="s">
        <v>8366</v>
      </c>
      <c r="C97" t="s">
        <v>1515</v>
      </c>
      <c r="D97" t="s">
        <v>1607</v>
      </c>
      <c r="E97" t="s">
        <v>1366</v>
      </c>
      <c r="F97" t="s">
        <v>3311</v>
      </c>
      <c r="G97" s="47" t="str">
        <f t="shared" si="3"/>
        <v>KHECHINE_Nejmeddine</v>
      </c>
      <c r="H97" t="s">
        <v>689</v>
      </c>
      <c r="I97" t="s">
        <v>4568</v>
      </c>
      <c r="J97">
        <v>21620037305</v>
      </c>
      <c r="K97" s="133">
        <v>34440</v>
      </c>
      <c r="M97" t="s">
        <v>267</v>
      </c>
      <c r="N97" t="s">
        <v>6101</v>
      </c>
      <c r="O97" t="str">
        <f t="shared" si="4"/>
        <v>Computer science</v>
      </c>
      <c r="P97" s="4"/>
      <c r="Q97" s="4" t="s">
        <v>1045</v>
      </c>
      <c r="R97" s="45">
        <v>6100</v>
      </c>
      <c r="S97" s="45">
        <v>5</v>
      </c>
      <c r="T97" s="45">
        <f t="shared" si="5"/>
        <v>30500</v>
      </c>
    </row>
    <row r="98" spans="2:20" x14ac:dyDescent="0.3">
      <c r="B98" t="s">
        <v>8366</v>
      </c>
      <c r="C98" t="s">
        <v>1515</v>
      </c>
      <c r="D98" t="s">
        <v>1608</v>
      </c>
      <c r="E98" t="s">
        <v>3312</v>
      </c>
      <c r="F98" t="s">
        <v>3313</v>
      </c>
      <c r="G98" s="47" t="str">
        <f t="shared" si="3"/>
        <v>TABIB_Nadèje</v>
      </c>
      <c r="H98" t="s">
        <v>690</v>
      </c>
      <c r="I98" t="s">
        <v>4569</v>
      </c>
      <c r="J98">
        <v>21654114713</v>
      </c>
      <c r="K98" s="133">
        <v>35320</v>
      </c>
      <c r="M98" t="s">
        <v>267</v>
      </c>
      <c r="N98" t="s">
        <v>6101</v>
      </c>
      <c r="O98" t="str">
        <f t="shared" si="4"/>
        <v>Computer science</v>
      </c>
      <c r="P98" s="4"/>
      <c r="Q98" s="4" t="s">
        <v>1045</v>
      </c>
      <c r="R98" s="45">
        <v>6100</v>
      </c>
      <c r="S98" s="45">
        <v>5</v>
      </c>
      <c r="T98" s="45">
        <f t="shared" si="5"/>
        <v>30500</v>
      </c>
    </row>
    <row r="99" spans="2:20" x14ac:dyDescent="0.3">
      <c r="B99" t="s">
        <v>8366</v>
      </c>
      <c r="C99" t="s">
        <v>1515</v>
      </c>
      <c r="D99" t="s">
        <v>1609</v>
      </c>
      <c r="E99" t="s">
        <v>381</v>
      </c>
      <c r="F99" t="s">
        <v>3314</v>
      </c>
      <c r="G99" s="47" t="str">
        <f t="shared" si="3"/>
        <v>BEN ABDALLAH_Jawhar</v>
      </c>
      <c r="H99" t="s">
        <v>689</v>
      </c>
      <c r="I99" t="s">
        <v>4570</v>
      </c>
      <c r="J99">
        <v>21624142710</v>
      </c>
      <c r="K99" s="133">
        <v>35150</v>
      </c>
      <c r="M99" t="s">
        <v>267</v>
      </c>
      <c r="N99" t="s">
        <v>6101</v>
      </c>
      <c r="O99" t="str">
        <f t="shared" si="4"/>
        <v>Computer science</v>
      </c>
      <c r="P99" s="4"/>
      <c r="Q99" s="4" t="s">
        <v>1045</v>
      </c>
      <c r="R99" s="45">
        <v>6100</v>
      </c>
      <c r="S99" s="45">
        <v>5</v>
      </c>
      <c r="T99" s="45">
        <f t="shared" si="5"/>
        <v>30500</v>
      </c>
    </row>
    <row r="100" spans="2:20" x14ac:dyDescent="0.3">
      <c r="B100" t="s">
        <v>8366</v>
      </c>
      <c r="C100" t="s">
        <v>1515</v>
      </c>
      <c r="D100" t="s">
        <v>1610</v>
      </c>
      <c r="E100" t="s">
        <v>3315</v>
      </c>
      <c r="F100" t="s">
        <v>3316</v>
      </c>
      <c r="G100" s="47" t="str">
        <f t="shared" si="3"/>
        <v>M'RAD_Mohamed mehdi</v>
      </c>
      <c r="H100" t="s">
        <v>689</v>
      </c>
      <c r="I100" t="s">
        <v>4571</v>
      </c>
      <c r="J100">
        <v>21626727855</v>
      </c>
      <c r="K100" s="133">
        <v>34998</v>
      </c>
      <c r="M100" t="s">
        <v>267</v>
      </c>
      <c r="N100" t="s">
        <v>6101</v>
      </c>
      <c r="O100" t="str">
        <f t="shared" si="4"/>
        <v>Computer science</v>
      </c>
      <c r="P100" s="4"/>
      <c r="Q100" s="4" t="s">
        <v>1045</v>
      </c>
      <c r="R100" s="45">
        <v>6100</v>
      </c>
      <c r="S100" s="45">
        <v>5</v>
      </c>
      <c r="T100" s="45">
        <f t="shared" si="5"/>
        <v>30500</v>
      </c>
    </row>
    <row r="101" spans="2:20" x14ac:dyDescent="0.3">
      <c r="B101" t="s">
        <v>8366</v>
      </c>
      <c r="C101" t="s">
        <v>1515</v>
      </c>
      <c r="D101" t="s">
        <v>1611</v>
      </c>
      <c r="E101" t="s">
        <v>1323</v>
      </c>
      <c r="F101" t="s">
        <v>3208</v>
      </c>
      <c r="G101" s="47" t="str">
        <f t="shared" si="3"/>
        <v>GUEDDICHE_Ahmed</v>
      </c>
      <c r="H101" t="s">
        <v>689</v>
      </c>
      <c r="I101" t="s">
        <v>4572</v>
      </c>
      <c r="J101">
        <v>21624519329</v>
      </c>
      <c r="K101" s="133">
        <v>35330</v>
      </c>
      <c r="M101" t="s">
        <v>267</v>
      </c>
      <c r="N101" t="s">
        <v>6101</v>
      </c>
      <c r="O101" t="str">
        <f t="shared" si="4"/>
        <v>Computer science</v>
      </c>
      <c r="P101" s="4"/>
      <c r="Q101" s="4" t="s">
        <v>1045</v>
      </c>
      <c r="R101" s="45">
        <v>6100</v>
      </c>
      <c r="S101" s="45">
        <v>5</v>
      </c>
      <c r="T101" s="45">
        <f t="shared" si="5"/>
        <v>30500</v>
      </c>
    </row>
    <row r="102" spans="2:20" x14ac:dyDescent="0.3">
      <c r="B102" t="s">
        <v>8366</v>
      </c>
      <c r="C102" t="s">
        <v>1515</v>
      </c>
      <c r="D102" t="s">
        <v>1612</v>
      </c>
      <c r="E102" t="s">
        <v>645</v>
      </c>
      <c r="F102" t="s">
        <v>3317</v>
      </c>
      <c r="G102" s="47" t="str">
        <f t="shared" si="3"/>
        <v>BRAHEM_Mohamed Dhia</v>
      </c>
      <c r="H102" t="s">
        <v>689</v>
      </c>
      <c r="I102" t="s">
        <v>4573</v>
      </c>
      <c r="J102">
        <v>21650479125</v>
      </c>
      <c r="K102" s="133">
        <v>34590</v>
      </c>
      <c r="M102" t="s">
        <v>267</v>
      </c>
      <c r="N102" t="s">
        <v>6102</v>
      </c>
      <c r="O102" t="str">
        <f t="shared" si="4"/>
        <v>Electromechanical Engineer</v>
      </c>
      <c r="P102" s="4"/>
      <c r="Q102" s="4" t="s">
        <v>1045</v>
      </c>
      <c r="R102" s="45">
        <v>6100</v>
      </c>
      <c r="S102" s="45">
        <v>5</v>
      </c>
      <c r="T102" s="45">
        <f t="shared" si="5"/>
        <v>30500</v>
      </c>
    </row>
    <row r="103" spans="2:20" x14ac:dyDescent="0.3">
      <c r="B103" t="s">
        <v>8366</v>
      </c>
      <c r="C103" t="s">
        <v>1515</v>
      </c>
      <c r="D103" t="s">
        <v>1613</v>
      </c>
      <c r="E103" t="s">
        <v>3318</v>
      </c>
      <c r="F103" t="s">
        <v>3319</v>
      </c>
      <c r="G103" s="47" t="str">
        <f t="shared" si="3"/>
        <v>LATIRI_Kais Youssef</v>
      </c>
      <c r="H103" t="s">
        <v>689</v>
      </c>
      <c r="I103" t="s">
        <v>4574</v>
      </c>
      <c r="J103">
        <v>21628632963</v>
      </c>
      <c r="K103" s="133">
        <v>35233</v>
      </c>
      <c r="M103" t="s">
        <v>267</v>
      </c>
      <c r="N103" t="s">
        <v>6101</v>
      </c>
      <c r="O103" t="str">
        <f t="shared" si="4"/>
        <v>Computer science</v>
      </c>
      <c r="P103" s="4"/>
      <c r="Q103" s="4" t="s">
        <v>1045</v>
      </c>
      <c r="R103" s="45">
        <v>6100</v>
      </c>
      <c r="S103" s="45">
        <v>5</v>
      </c>
      <c r="T103" s="45">
        <f t="shared" si="5"/>
        <v>30500</v>
      </c>
    </row>
    <row r="104" spans="2:20" x14ac:dyDescent="0.3">
      <c r="B104" t="s">
        <v>8366</v>
      </c>
      <c r="C104" t="s">
        <v>1515</v>
      </c>
      <c r="D104" t="s">
        <v>1614</v>
      </c>
      <c r="E104" t="s">
        <v>3320</v>
      </c>
      <c r="F104" t="s">
        <v>3321</v>
      </c>
      <c r="G104" s="47" t="str">
        <f t="shared" si="3"/>
        <v>MAHERSIA_Khalil</v>
      </c>
      <c r="H104" t="s">
        <v>689</v>
      </c>
      <c r="I104" t="s">
        <v>4575</v>
      </c>
      <c r="J104">
        <v>21652300318</v>
      </c>
      <c r="K104" s="133">
        <v>35169</v>
      </c>
      <c r="M104" t="s">
        <v>267</v>
      </c>
      <c r="N104" t="s">
        <v>6102</v>
      </c>
      <c r="O104" t="str">
        <f t="shared" si="4"/>
        <v>Electromechanical Engineer</v>
      </c>
      <c r="P104" s="4"/>
      <c r="Q104" s="4" t="s">
        <v>1045</v>
      </c>
      <c r="R104" s="45">
        <v>6100</v>
      </c>
      <c r="S104" s="45">
        <v>5</v>
      </c>
      <c r="T104" s="45">
        <f t="shared" si="5"/>
        <v>30500</v>
      </c>
    </row>
    <row r="105" spans="2:20" x14ac:dyDescent="0.3">
      <c r="B105" t="s">
        <v>8366</v>
      </c>
      <c r="C105" t="s">
        <v>1515</v>
      </c>
      <c r="D105" t="s">
        <v>1615</v>
      </c>
      <c r="E105" t="s">
        <v>1442</v>
      </c>
      <c r="F105" t="s">
        <v>3322</v>
      </c>
      <c r="G105" s="47" t="str">
        <f t="shared" si="3"/>
        <v>BOUKHRIS_Louay</v>
      </c>
      <c r="H105" t="s">
        <v>689</v>
      </c>
      <c r="I105" t="s">
        <v>4576</v>
      </c>
      <c r="J105">
        <v>21694789103</v>
      </c>
      <c r="K105" s="133">
        <v>35302</v>
      </c>
      <c r="M105" t="s">
        <v>267</v>
      </c>
      <c r="N105" t="s">
        <v>6101</v>
      </c>
      <c r="O105" t="str">
        <f t="shared" si="4"/>
        <v>Computer science</v>
      </c>
      <c r="P105" s="4"/>
      <c r="Q105" s="4" t="s">
        <v>1045</v>
      </c>
      <c r="R105" s="45">
        <v>6100</v>
      </c>
      <c r="S105" s="45">
        <v>5</v>
      </c>
      <c r="T105" s="45">
        <f t="shared" si="5"/>
        <v>30500</v>
      </c>
    </row>
    <row r="106" spans="2:20" x14ac:dyDescent="0.3">
      <c r="B106" t="s">
        <v>8366</v>
      </c>
      <c r="C106" t="s">
        <v>1515</v>
      </c>
      <c r="D106" t="s">
        <v>1616</v>
      </c>
      <c r="E106" t="s">
        <v>3323</v>
      </c>
      <c r="F106" t="s">
        <v>3306</v>
      </c>
      <c r="G106" s="47" t="str">
        <f t="shared" si="3"/>
        <v>AZZABI_Riadh</v>
      </c>
      <c r="H106" t="s">
        <v>689</v>
      </c>
      <c r="I106" t="s">
        <v>4577</v>
      </c>
      <c r="J106">
        <v>21620826632</v>
      </c>
      <c r="K106" s="133">
        <v>35313</v>
      </c>
      <c r="M106" t="s">
        <v>267</v>
      </c>
      <c r="N106" t="s">
        <v>6102</v>
      </c>
      <c r="O106" t="str">
        <f t="shared" si="4"/>
        <v>Electromechanical Engineer</v>
      </c>
      <c r="P106" s="4"/>
      <c r="Q106" s="4" t="s">
        <v>1045</v>
      </c>
      <c r="R106" s="45">
        <v>6100</v>
      </c>
      <c r="S106" s="45">
        <v>5</v>
      </c>
      <c r="T106" s="45">
        <f t="shared" si="5"/>
        <v>30500</v>
      </c>
    </row>
    <row r="107" spans="2:20" x14ac:dyDescent="0.3">
      <c r="B107" t="s">
        <v>8366</v>
      </c>
      <c r="C107" t="s">
        <v>1515</v>
      </c>
      <c r="D107" t="s">
        <v>1617</v>
      </c>
      <c r="E107" t="s">
        <v>3324</v>
      </c>
      <c r="F107" t="s">
        <v>3217</v>
      </c>
      <c r="G107" s="47" t="str">
        <f t="shared" si="3"/>
        <v>BERRAZAGA_Oussama</v>
      </c>
      <c r="H107" t="s">
        <v>689</v>
      </c>
      <c r="I107" t="s">
        <v>4578</v>
      </c>
      <c r="J107">
        <v>21697389105</v>
      </c>
      <c r="K107" s="133">
        <v>34414</v>
      </c>
      <c r="M107" t="s">
        <v>267</v>
      </c>
      <c r="N107" t="s">
        <v>6101</v>
      </c>
      <c r="O107" t="str">
        <f t="shared" si="4"/>
        <v>Computer science</v>
      </c>
      <c r="P107" s="4"/>
      <c r="Q107" s="4" t="s">
        <v>1045</v>
      </c>
      <c r="R107" s="45">
        <v>6100</v>
      </c>
      <c r="S107" s="45">
        <v>5</v>
      </c>
      <c r="T107" s="45">
        <f t="shared" si="5"/>
        <v>30500</v>
      </c>
    </row>
    <row r="108" spans="2:20" x14ac:dyDescent="0.3">
      <c r="B108" t="s">
        <v>8366</v>
      </c>
      <c r="C108" t="s">
        <v>1515</v>
      </c>
      <c r="D108" t="s">
        <v>1618</v>
      </c>
      <c r="E108" t="s">
        <v>1310</v>
      </c>
      <c r="F108" t="s">
        <v>3325</v>
      </c>
      <c r="G108" s="47" t="str">
        <f t="shared" si="3"/>
        <v>BETTAIEB_Kais</v>
      </c>
      <c r="H108" t="s">
        <v>689</v>
      </c>
      <c r="I108" t="s">
        <v>4579</v>
      </c>
      <c r="J108">
        <v>21655863030</v>
      </c>
      <c r="K108" s="133">
        <v>35313</v>
      </c>
      <c r="M108" t="s">
        <v>267</v>
      </c>
      <c r="N108" t="s">
        <v>6101</v>
      </c>
      <c r="O108" t="str">
        <f t="shared" si="4"/>
        <v>Computer science</v>
      </c>
      <c r="P108" s="4"/>
      <c r="Q108" s="4" t="s">
        <v>1045</v>
      </c>
      <c r="R108" s="45">
        <v>6100</v>
      </c>
      <c r="S108" s="45">
        <v>5</v>
      </c>
      <c r="T108" s="45">
        <f t="shared" si="5"/>
        <v>30500</v>
      </c>
    </row>
    <row r="109" spans="2:20" x14ac:dyDescent="0.3">
      <c r="B109" t="s">
        <v>8366</v>
      </c>
      <c r="C109" t="s">
        <v>1515</v>
      </c>
      <c r="D109" t="s">
        <v>1619</v>
      </c>
      <c r="E109" t="s">
        <v>3326</v>
      </c>
      <c r="F109" t="s">
        <v>3327</v>
      </c>
      <c r="G109" s="47" t="str">
        <f t="shared" si="3"/>
        <v>MOUAFFAK_Marouane</v>
      </c>
      <c r="H109" t="s">
        <v>689</v>
      </c>
      <c r="I109" t="s">
        <v>4580</v>
      </c>
      <c r="J109">
        <v>21650546078</v>
      </c>
      <c r="K109" s="133">
        <v>35492</v>
      </c>
      <c r="M109" t="s">
        <v>267</v>
      </c>
      <c r="N109" t="s">
        <v>453</v>
      </c>
      <c r="O109" t="str">
        <f t="shared" si="4"/>
        <v>Civil Engineering</v>
      </c>
      <c r="P109" s="4"/>
      <c r="Q109" s="4" t="s">
        <v>1045</v>
      </c>
      <c r="R109" s="45">
        <v>6100</v>
      </c>
      <c r="S109" s="45">
        <v>5</v>
      </c>
      <c r="T109" s="45">
        <f t="shared" si="5"/>
        <v>30500</v>
      </c>
    </row>
    <row r="110" spans="2:20" x14ac:dyDescent="0.3">
      <c r="B110" t="s">
        <v>8366</v>
      </c>
      <c r="C110" t="s">
        <v>1515</v>
      </c>
      <c r="D110" t="s">
        <v>1620</v>
      </c>
      <c r="E110" t="s">
        <v>3328</v>
      </c>
      <c r="F110" t="s">
        <v>3329</v>
      </c>
      <c r="G110" s="47" t="str">
        <f t="shared" si="3"/>
        <v>M'BARKY_Rym</v>
      </c>
      <c r="H110" t="s">
        <v>690</v>
      </c>
      <c r="I110" t="s">
        <v>4581</v>
      </c>
      <c r="J110">
        <v>21629024749</v>
      </c>
      <c r="K110" s="133">
        <v>34985</v>
      </c>
      <c r="M110" t="s">
        <v>267</v>
      </c>
      <c r="N110" t="s">
        <v>6101</v>
      </c>
      <c r="O110" t="str">
        <f t="shared" si="4"/>
        <v>Computer science</v>
      </c>
      <c r="P110" s="4"/>
      <c r="Q110" s="4" t="s">
        <v>1045</v>
      </c>
      <c r="R110" s="45">
        <v>6100</v>
      </c>
      <c r="S110" s="45">
        <v>5</v>
      </c>
      <c r="T110" s="45">
        <f t="shared" si="5"/>
        <v>30500</v>
      </c>
    </row>
    <row r="111" spans="2:20" x14ac:dyDescent="0.3">
      <c r="B111" t="s">
        <v>8366</v>
      </c>
      <c r="C111" t="s">
        <v>1515</v>
      </c>
      <c r="D111" t="s">
        <v>1621</v>
      </c>
      <c r="E111" t="s">
        <v>377</v>
      </c>
      <c r="F111" t="s">
        <v>3330</v>
      </c>
      <c r="G111" s="47" t="str">
        <f t="shared" si="3"/>
        <v>BEN NASR_Amir</v>
      </c>
      <c r="H111" t="s">
        <v>689</v>
      </c>
      <c r="I111" t="s">
        <v>4582</v>
      </c>
      <c r="J111">
        <v>21624238530</v>
      </c>
      <c r="K111" s="133">
        <v>34342</v>
      </c>
      <c r="M111" t="s">
        <v>267</v>
      </c>
      <c r="N111" t="s">
        <v>6101</v>
      </c>
      <c r="O111" t="str">
        <f t="shared" si="4"/>
        <v>Computer science</v>
      </c>
      <c r="P111" s="4"/>
      <c r="Q111" s="4" t="s">
        <v>1045</v>
      </c>
      <c r="R111" s="45">
        <v>6100</v>
      </c>
      <c r="S111" s="45">
        <v>5</v>
      </c>
      <c r="T111" s="45">
        <f t="shared" si="5"/>
        <v>30500</v>
      </c>
    </row>
    <row r="112" spans="2:20" x14ac:dyDescent="0.3">
      <c r="B112" t="s">
        <v>8366</v>
      </c>
      <c r="C112" t="s">
        <v>1515</v>
      </c>
      <c r="D112" t="s">
        <v>1622</v>
      </c>
      <c r="E112" t="s">
        <v>3331</v>
      </c>
      <c r="F112" t="s">
        <v>3332</v>
      </c>
      <c r="G112" s="47" t="str">
        <f t="shared" si="3"/>
        <v>GHADHOUN_Farouk</v>
      </c>
      <c r="H112" t="s">
        <v>689</v>
      </c>
      <c r="I112" t="s">
        <v>4583</v>
      </c>
      <c r="J112">
        <v>21628333506</v>
      </c>
      <c r="K112" s="133">
        <v>34846</v>
      </c>
      <c r="M112" t="s">
        <v>267</v>
      </c>
      <c r="N112" t="s">
        <v>6102</v>
      </c>
      <c r="O112" t="str">
        <f t="shared" si="4"/>
        <v>Electromechanical Engineer</v>
      </c>
      <c r="P112" s="4"/>
      <c r="Q112" s="4" t="s">
        <v>1045</v>
      </c>
      <c r="R112" s="45">
        <v>6100</v>
      </c>
      <c r="S112" s="45">
        <v>5</v>
      </c>
      <c r="T112" s="45">
        <f t="shared" si="5"/>
        <v>30500</v>
      </c>
    </row>
    <row r="113" spans="2:20" x14ac:dyDescent="0.3">
      <c r="B113" t="s">
        <v>8366</v>
      </c>
      <c r="C113" t="s">
        <v>1515</v>
      </c>
      <c r="D113" t="s">
        <v>1623</v>
      </c>
      <c r="E113" t="s">
        <v>1327</v>
      </c>
      <c r="F113" t="s">
        <v>3201</v>
      </c>
      <c r="G113" s="47" t="str">
        <f t="shared" si="3"/>
        <v>ZEKRI_Hiba</v>
      </c>
      <c r="H113" t="s">
        <v>690</v>
      </c>
      <c r="I113" t="s">
        <v>4584</v>
      </c>
      <c r="J113">
        <v>21699637891</v>
      </c>
      <c r="K113" s="133">
        <v>35303</v>
      </c>
      <c r="M113" t="s">
        <v>267</v>
      </c>
      <c r="N113" t="s">
        <v>6101</v>
      </c>
      <c r="O113" t="str">
        <f t="shared" si="4"/>
        <v>Computer science</v>
      </c>
      <c r="P113" s="4"/>
      <c r="Q113" s="4" t="s">
        <v>1045</v>
      </c>
      <c r="R113" s="45">
        <v>6100</v>
      </c>
      <c r="S113" s="45">
        <v>5</v>
      </c>
      <c r="T113" s="45">
        <f t="shared" si="5"/>
        <v>30500</v>
      </c>
    </row>
    <row r="114" spans="2:20" x14ac:dyDescent="0.3">
      <c r="B114" t="s">
        <v>8366</v>
      </c>
      <c r="C114" t="s">
        <v>1515</v>
      </c>
      <c r="D114" t="s">
        <v>1624</v>
      </c>
      <c r="E114" t="s">
        <v>455</v>
      </c>
      <c r="F114" t="s">
        <v>1286</v>
      </c>
      <c r="G114" s="47" t="str">
        <f t="shared" si="3"/>
        <v>JLASSI_MAROUEN</v>
      </c>
      <c r="H114" t="s">
        <v>689</v>
      </c>
      <c r="I114" t="s">
        <v>4585</v>
      </c>
      <c r="J114">
        <v>21698559828</v>
      </c>
      <c r="K114" s="133">
        <v>35432</v>
      </c>
      <c r="M114" t="s">
        <v>267</v>
      </c>
      <c r="N114" t="s">
        <v>6101</v>
      </c>
      <c r="O114" t="str">
        <f t="shared" si="4"/>
        <v>Computer science</v>
      </c>
      <c r="P114" s="4"/>
      <c r="Q114" s="4" t="s">
        <v>1045</v>
      </c>
      <c r="R114" s="45">
        <v>6100</v>
      </c>
      <c r="S114" s="45">
        <v>5</v>
      </c>
      <c r="T114" s="45">
        <f t="shared" si="5"/>
        <v>30500</v>
      </c>
    </row>
    <row r="115" spans="2:20" x14ac:dyDescent="0.3">
      <c r="B115" t="s">
        <v>8366</v>
      </c>
      <c r="C115" t="s">
        <v>1515</v>
      </c>
      <c r="D115" t="s">
        <v>1625</v>
      </c>
      <c r="E115" t="s">
        <v>3333</v>
      </c>
      <c r="F115" t="s">
        <v>3334</v>
      </c>
      <c r="G115" s="47" t="str">
        <f t="shared" si="3"/>
        <v>KHANFIR_Sofien</v>
      </c>
      <c r="H115" t="s">
        <v>689</v>
      </c>
      <c r="I115" t="s">
        <v>4586</v>
      </c>
      <c r="J115">
        <v>21629419442</v>
      </c>
      <c r="K115" s="133">
        <v>35386</v>
      </c>
      <c r="M115" t="s">
        <v>267</v>
      </c>
      <c r="N115" t="s">
        <v>6101</v>
      </c>
      <c r="O115" t="str">
        <f t="shared" si="4"/>
        <v>Computer science</v>
      </c>
      <c r="P115" s="4"/>
      <c r="Q115" s="4" t="s">
        <v>1045</v>
      </c>
      <c r="R115" s="45">
        <v>6100</v>
      </c>
      <c r="S115" s="45">
        <v>5</v>
      </c>
      <c r="T115" s="45">
        <f t="shared" si="5"/>
        <v>30500</v>
      </c>
    </row>
    <row r="116" spans="2:20" x14ac:dyDescent="0.3">
      <c r="B116" t="s">
        <v>8366</v>
      </c>
      <c r="C116" t="s">
        <v>1515</v>
      </c>
      <c r="D116" t="s">
        <v>1626</v>
      </c>
      <c r="E116" t="s">
        <v>1272</v>
      </c>
      <c r="F116" t="s">
        <v>3335</v>
      </c>
      <c r="G116" s="47" t="str">
        <f t="shared" si="3"/>
        <v>GARA_Meriam</v>
      </c>
      <c r="H116" t="s">
        <v>690</v>
      </c>
      <c r="I116" t="s">
        <v>4587</v>
      </c>
      <c r="J116">
        <v>21620104560</v>
      </c>
      <c r="K116" s="133">
        <v>34964</v>
      </c>
      <c r="M116" t="s">
        <v>267</v>
      </c>
      <c r="N116" t="s">
        <v>6101</v>
      </c>
      <c r="O116" t="str">
        <f t="shared" si="4"/>
        <v>Computer science</v>
      </c>
      <c r="P116" s="4"/>
      <c r="Q116" s="4" t="s">
        <v>1045</v>
      </c>
      <c r="R116" s="45">
        <v>6100</v>
      </c>
      <c r="S116" s="45">
        <v>5</v>
      </c>
      <c r="T116" s="45">
        <f t="shared" si="5"/>
        <v>30500</v>
      </c>
    </row>
    <row r="117" spans="2:20" x14ac:dyDescent="0.3">
      <c r="B117" t="s">
        <v>8366</v>
      </c>
      <c r="C117" t="s">
        <v>1515</v>
      </c>
      <c r="D117" t="s">
        <v>1627</v>
      </c>
      <c r="E117" t="s">
        <v>933</v>
      </c>
      <c r="F117" t="s">
        <v>3276</v>
      </c>
      <c r="G117" s="47" t="str">
        <f t="shared" si="3"/>
        <v>KACEM_Hedi</v>
      </c>
      <c r="H117" t="s">
        <v>689</v>
      </c>
      <c r="I117" t="s">
        <v>4588</v>
      </c>
      <c r="J117">
        <v>21653195454</v>
      </c>
      <c r="K117" s="133">
        <v>35002</v>
      </c>
      <c r="M117" t="s">
        <v>267</v>
      </c>
      <c r="N117" t="s">
        <v>6102</v>
      </c>
      <c r="O117" t="str">
        <f t="shared" si="4"/>
        <v>Electromechanical Engineer</v>
      </c>
      <c r="P117" s="4"/>
      <c r="Q117" s="4" t="s">
        <v>1045</v>
      </c>
      <c r="R117" s="45">
        <v>6100</v>
      </c>
      <c r="S117" s="45">
        <v>5</v>
      </c>
      <c r="T117" s="45">
        <f t="shared" si="5"/>
        <v>30500</v>
      </c>
    </row>
    <row r="118" spans="2:20" x14ac:dyDescent="0.3">
      <c r="B118" t="s">
        <v>8366</v>
      </c>
      <c r="C118" t="s">
        <v>1515</v>
      </c>
      <c r="D118" t="s">
        <v>1628</v>
      </c>
      <c r="E118" t="s">
        <v>3336</v>
      </c>
      <c r="F118" t="s">
        <v>3337</v>
      </c>
      <c r="G118" s="47" t="str">
        <f t="shared" si="3"/>
        <v>BOUWAZRA_Chamseddine</v>
      </c>
      <c r="H118" t="s">
        <v>689</v>
      </c>
      <c r="I118" t="s">
        <v>4589</v>
      </c>
      <c r="J118">
        <v>21620864328</v>
      </c>
      <c r="K118" s="133">
        <v>34584</v>
      </c>
      <c r="M118" t="s">
        <v>267</v>
      </c>
      <c r="N118" t="s">
        <v>6101</v>
      </c>
      <c r="O118" t="str">
        <f t="shared" si="4"/>
        <v>Computer science</v>
      </c>
      <c r="P118" s="4"/>
      <c r="Q118" s="4" t="s">
        <v>1045</v>
      </c>
      <c r="R118" s="45">
        <v>6100</v>
      </c>
      <c r="S118" s="45">
        <v>5</v>
      </c>
      <c r="T118" s="45">
        <f t="shared" si="5"/>
        <v>30500</v>
      </c>
    </row>
    <row r="119" spans="2:20" x14ac:dyDescent="0.3">
      <c r="B119" t="s">
        <v>8366</v>
      </c>
      <c r="C119" t="s">
        <v>1515</v>
      </c>
      <c r="D119" t="s">
        <v>1629</v>
      </c>
      <c r="E119" t="s">
        <v>869</v>
      </c>
      <c r="F119" t="s">
        <v>3232</v>
      </c>
      <c r="G119" s="47" t="str">
        <f t="shared" si="3"/>
        <v>ZIADI_Mahdi</v>
      </c>
      <c r="H119" t="s">
        <v>689</v>
      </c>
      <c r="I119" t="s">
        <v>4590</v>
      </c>
      <c r="J119">
        <v>21623366333</v>
      </c>
      <c r="K119" s="133">
        <v>34576</v>
      </c>
      <c r="M119" t="s">
        <v>267</v>
      </c>
      <c r="N119" t="s">
        <v>6101</v>
      </c>
      <c r="O119" t="str">
        <f t="shared" si="4"/>
        <v>Computer science</v>
      </c>
      <c r="P119" s="4"/>
      <c r="Q119" s="4" t="s">
        <v>1045</v>
      </c>
      <c r="R119" s="45">
        <v>6100</v>
      </c>
      <c r="S119" s="45">
        <v>5</v>
      </c>
      <c r="T119" s="45">
        <f t="shared" si="5"/>
        <v>30500</v>
      </c>
    </row>
    <row r="120" spans="2:20" x14ac:dyDescent="0.3">
      <c r="B120" t="s">
        <v>8366</v>
      </c>
      <c r="C120" t="s">
        <v>1515</v>
      </c>
      <c r="D120" t="s">
        <v>1630</v>
      </c>
      <c r="E120" t="s">
        <v>3338</v>
      </c>
      <c r="F120" t="s">
        <v>3339</v>
      </c>
      <c r="G120" s="47" t="str">
        <f t="shared" si="3"/>
        <v>MALLOULI_Kerem</v>
      </c>
      <c r="H120" t="s">
        <v>689</v>
      </c>
      <c r="I120" t="s">
        <v>4591</v>
      </c>
      <c r="J120">
        <v>21623286126</v>
      </c>
      <c r="K120" s="133">
        <v>34896</v>
      </c>
      <c r="M120" t="s">
        <v>267</v>
      </c>
      <c r="N120" t="s">
        <v>6102</v>
      </c>
      <c r="O120" t="str">
        <f t="shared" si="4"/>
        <v>Electromechanical Engineer</v>
      </c>
      <c r="P120" s="4"/>
      <c r="Q120" s="4" t="s">
        <v>1045</v>
      </c>
      <c r="R120" s="45">
        <v>6100</v>
      </c>
      <c r="S120" s="45">
        <v>5</v>
      </c>
      <c r="T120" s="45">
        <f t="shared" si="5"/>
        <v>30500</v>
      </c>
    </row>
    <row r="121" spans="2:20" x14ac:dyDescent="0.3">
      <c r="B121" t="s">
        <v>8366</v>
      </c>
      <c r="C121" t="s">
        <v>1515</v>
      </c>
      <c r="D121" t="s">
        <v>1631</v>
      </c>
      <c r="E121" t="s">
        <v>3340</v>
      </c>
      <c r="F121" t="s">
        <v>3341</v>
      </c>
      <c r="G121" s="47" t="str">
        <f t="shared" si="3"/>
        <v>HEME MOUSSA_Ahmed Hemahou Ellah</v>
      </c>
      <c r="H121" t="s">
        <v>689</v>
      </c>
      <c r="I121" t="s">
        <v>4506</v>
      </c>
      <c r="J121">
        <v>21654216230</v>
      </c>
      <c r="K121" s="133">
        <v>35429</v>
      </c>
      <c r="M121" t="s">
        <v>6095</v>
      </c>
      <c r="N121" t="s">
        <v>6101</v>
      </c>
      <c r="O121" t="str">
        <f t="shared" si="4"/>
        <v>Computer science</v>
      </c>
      <c r="P121" s="4"/>
      <c r="Q121" s="4" t="s">
        <v>1045</v>
      </c>
      <c r="R121" s="45">
        <v>6100</v>
      </c>
      <c r="S121" s="45">
        <v>5</v>
      </c>
      <c r="T121" s="45">
        <f t="shared" si="5"/>
        <v>30500</v>
      </c>
    </row>
    <row r="122" spans="2:20" x14ac:dyDescent="0.3">
      <c r="B122" t="s">
        <v>8366</v>
      </c>
      <c r="C122" t="s">
        <v>1515</v>
      </c>
      <c r="D122" t="s">
        <v>1632</v>
      </c>
      <c r="E122" t="s">
        <v>907</v>
      </c>
      <c r="F122" t="s">
        <v>3342</v>
      </c>
      <c r="G122" s="47" t="str">
        <f t="shared" si="3"/>
        <v>HAMDA_Mohamed El Arbi</v>
      </c>
      <c r="H122" t="s">
        <v>689</v>
      </c>
      <c r="I122" t="s">
        <v>4592</v>
      </c>
      <c r="J122">
        <v>21621579298</v>
      </c>
      <c r="K122" s="133">
        <v>35243</v>
      </c>
      <c r="M122" t="s">
        <v>267</v>
      </c>
      <c r="N122" t="s">
        <v>6102</v>
      </c>
      <c r="O122" t="str">
        <f t="shared" si="4"/>
        <v>Electromechanical Engineer</v>
      </c>
      <c r="P122" s="4"/>
      <c r="Q122" s="4" t="s">
        <v>1045</v>
      </c>
      <c r="R122" s="45">
        <v>6100</v>
      </c>
      <c r="S122" s="45">
        <v>5</v>
      </c>
      <c r="T122" s="45">
        <f t="shared" si="5"/>
        <v>30500</v>
      </c>
    </row>
    <row r="123" spans="2:20" x14ac:dyDescent="0.3">
      <c r="B123" t="s">
        <v>8366</v>
      </c>
      <c r="C123" t="s">
        <v>1515</v>
      </c>
      <c r="D123" t="s">
        <v>1633</v>
      </c>
      <c r="E123" t="s">
        <v>3343</v>
      </c>
      <c r="F123" t="s">
        <v>3284</v>
      </c>
      <c r="G123" s="47" t="str">
        <f t="shared" si="3"/>
        <v>CHOK_Selim</v>
      </c>
      <c r="H123" t="s">
        <v>689</v>
      </c>
      <c r="I123" t="s">
        <v>4593</v>
      </c>
      <c r="J123">
        <v>21624633313</v>
      </c>
      <c r="K123" s="133">
        <v>34967</v>
      </c>
      <c r="M123" t="s">
        <v>267</v>
      </c>
      <c r="N123" t="s">
        <v>453</v>
      </c>
      <c r="O123" t="str">
        <f t="shared" si="4"/>
        <v>Civil Engineering</v>
      </c>
      <c r="P123" s="4"/>
      <c r="Q123" s="4" t="s">
        <v>1045</v>
      </c>
      <c r="R123" s="45">
        <v>6100</v>
      </c>
      <c r="S123" s="45">
        <v>5</v>
      </c>
      <c r="T123" s="45">
        <f t="shared" si="5"/>
        <v>30500</v>
      </c>
    </row>
    <row r="124" spans="2:20" x14ac:dyDescent="0.3">
      <c r="B124" t="s">
        <v>8366</v>
      </c>
      <c r="C124" t="s">
        <v>1515</v>
      </c>
      <c r="D124" t="s">
        <v>1634</v>
      </c>
      <c r="E124" t="s">
        <v>3344</v>
      </c>
      <c r="F124" t="s">
        <v>3345</v>
      </c>
      <c r="G124" s="47" t="str">
        <f t="shared" si="3"/>
        <v>LAOUINI_Sofiene</v>
      </c>
      <c r="H124" t="s">
        <v>689</v>
      </c>
      <c r="I124" t="s">
        <v>4594</v>
      </c>
      <c r="J124">
        <v>21626925386</v>
      </c>
      <c r="K124" s="133">
        <v>35413</v>
      </c>
      <c r="M124" t="s">
        <v>267</v>
      </c>
      <c r="N124" t="s">
        <v>6101</v>
      </c>
      <c r="O124" t="str">
        <f t="shared" si="4"/>
        <v>Computer science</v>
      </c>
      <c r="P124" s="4"/>
      <c r="Q124" s="4" t="s">
        <v>1045</v>
      </c>
      <c r="R124" s="45">
        <v>6100</v>
      </c>
      <c r="S124" s="45">
        <v>5</v>
      </c>
      <c r="T124" s="45">
        <f t="shared" si="5"/>
        <v>30500</v>
      </c>
    </row>
    <row r="125" spans="2:20" x14ac:dyDescent="0.3">
      <c r="B125" t="s">
        <v>8366</v>
      </c>
      <c r="C125" t="s">
        <v>1515</v>
      </c>
      <c r="D125" t="s">
        <v>1635</v>
      </c>
      <c r="E125" t="s">
        <v>3346</v>
      </c>
      <c r="F125" t="s">
        <v>3347</v>
      </c>
      <c r="G125" s="47" t="str">
        <f t="shared" si="3"/>
        <v>Barbouche_Zeineb</v>
      </c>
      <c r="H125" t="s">
        <v>690</v>
      </c>
      <c r="I125" t="s">
        <v>4506</v>
      </c>
      <c r="J125">
        <v>21699336450</v>
      </c>
      <c r="K125" s="133">
        <v>34853</v>
      </c>
      <c r="M125" t="s">
        <v>267</v>
      </c>
      <c r="N125" t="s">
        <v>6101</v>
      </c>
      <c r="O125" t="str">
        <f t="shared" si="4"/>
        <v>Computer science</v>
      </c>
      <c r="P125" s="4"/>
      <c r="Q125" s="4" t="s">
        <v>1045</v>
      </c>
      <c r="R125" s="45">
        <v>6100</v>
      </c>
      <c r="S125" s="45">
        <v>5</v>
      </c>
      <c r="T125" s="45">
        <f t="shared" si="5"/>
        <v>30500</v>
      </c>
    </row>
    <row r="126" spans="2:20" x14ac:dyDescent="0.3">
      <c r="B126" t="s">
        <v>8366</v>
      </c>
      <c r="C126" t="s">
        <v>1515</v>
      </c>
      <c r="D126" t="s">
        <v>1636</v>
      </c>
      <c r="E126" t="s">
        <v>3348</v>
      </c>
      <c r="F126" t="s">
        <v>3349</v>
      </c>
      <c r="G126" s="47" t="str">
        <f t="shared" si="3"/>
        <v>MIMOUNA_Emna</v>
      </c>
      <c r="H126" t="s">
        <v>689</v>
      </c>
      <c r="I126" t="s">
        <v>4595</v>
      </c>
      <c r="J126">
        <v>21698453825</v>
      </c>
      <c r="K126" s="133">
        <v>35314</v>
      </c>
      <c r="M126" t="s">
        <v>267</v>
      </c>
      <c r="N126" t="s">
        <v>6101</v>
      </c>
      <c r="O126" t="str">
        <f t="shared" si="4"/>
        <v>Computer science</v>
      </c>
      <c r="P126" s="4"/>
      <c r="Q126" s="4" t="s">
        <v>1045</v>
      </c>
      <c r="R126" s="45">
        <v>6100</v>
      </c>
      <c r="S126" s="45">
        <v>5</v>
      </c>
      <c r="T126" s="45">
        <f t="shared" si="5"/>
        <v>30500</v>
      </c>
    </row>
    <row r="127" spans="2:20" x14ac:dyDescent="0.3">
      <c r="B127" t="s">
        <v>8366</v>
      </c>
      <c r="C127" t="s">
        <v>1515</v>
      </c>
      <c r="D127" t="s">
        <v>1637</v>
      </c>
      <c r="E127" t="s">
        <v>8272</v>
      </c>
      <c r="F127" t="s">
        <v>8273</v>
      </c>
      <c r="G127" s="47" t="str">
        <f t="shared" si="3"/>
        <v>BALLY_Sidi Boubacar</v>
      </c>
      <c r="H127" t="s">
        <v>689</v>
      </c>
      <c r="I127" t="s">
        <v>4596</v>
      </c>
      <c r="J127">
        <v>21658687707</v>
      </c>
      <c r="K127" s="133">
        <v>34724</v>
      </c>
      <c r="M127" t="s">
        <v>1410</v>
      </c>
      <c r="N127" t="s">
        <v>453</v>
      </c>
      <c r="O127" t="str">
        <f t="shared" si="4"/>
        <v>Civil Engineering</v>
      </c>
      <c r="P127" s="4"/>
      <c r="Q127" s="4" t="s">
        <v>1045</v>
      </c>
      <c r="R127" s="45">
        <v>6100</v>
      </c>
      <c r="S127" s="45">
        <v>5</v>
      </c>
      <c r="T127" s="45">
        <f t="shared" si="5"/>
        <v>30500</v>
      </c>
    </row>
    <row r="128" spans="2:20" x14ac:dyDescent="0.3">
      <c r="B128" t="s">
        <v>8366</v>
      </c>
      <c r="C128" t="s">
        <v>1515</v>
      </c>
      <c r="D128" t="s">
        <v>1638</v>
      </c>
      <c r="E128" t="s">
        <v>3350</v>
      </c>
      <c r="F128" t="s">
        <v>3351</v>
      </c>
      <c r="G128" s="47" t="str">
        <f t="shared" si="3"/>
        <v>DA_Cheun Anthony Cédric</v>
      </c>
      <c r="H128" t="s">
        <v>689</v>
      </c>
      <c r="I128" t="s">
        <v>4597</v>
      </c>
      <c r="J128">
        <v>22667171165</v>
      </c>
      <c r="K128" s="133">
        <v>35594</v>
      </c>
      <c r="M128" t="s">
        <v>371</v>
      </c>
      <c r="N128" t="s">
        <v>6101</v>
      </c>
      <c r="O128" t="str">
        <f t="shared" si="4"/>
        <v>Computer science</v>
      </c>
      <c r="P128" s="4"/>
      <c r="Q128" s="4" t="s">
        <v>1045</v>
      </c>
      <c r="R128" s="45">
        <v>6100</v>
      </c>
      <c r="S128" s="45">
        <v>5</v>
      </c>
      <c r="T128" s="45">
        <f t="shared" si="5"/>
        <v>30500</v>
      </c>
    </row>
    <row r="129" spans="2:20" x14ac:dyDescent="0.3">
      <c r="B129" t="s">
        <v>8366</v>
      </c>
      <c r="C129" t="s">
        <v>1515</v>
      </c>
      <c r="D129" t="s">
        <v>1639</v>
      </c>
      <c r="E129" t="s">
        <v>3352</v>
      </c>
      <c r="F129" t="s">
        <v>3353</v>
      </c>
      <c r="G129" s="47" t="str">
        <f t="shared" si="3"/>
        <v>COULIBALY_Brehima</v>
      </c>
      <c r="H129" t="s">
        <v>689</v>
      </c>
      <c r="I129" t="s">
        <v>4598</v>
      </c>
      <c r="J129">
        <v>2169358779</v>
      </c>
      <c r="K129" s="133">
        <v>36067</v>
      </c>
      <c r="M129" t="s">
        <v>1410</v>
      </c>
      <c r="N129" t="s">
        <v>6101</v>
      </c>
      <c r="O129" t="str">
        <f t="shared" si="4"/>
        <v>Computer science</v>
      </c>
      <c r="P129" s="4"/>
      <c r="Q129" s="4" t="s">
        <v>1045</v>
      </c>
      <c r="R129" s="45">
        <v>6100</v>
      </c>
      <c r="S129" s="45">
        <v>5</v>
      </c>
      <c r="T129" s="45">
        <f t="shared" si="5"/>
        <v>30500</v>
      </c>
    </row>
    <row r="130" spans="2:20" x14ac:dyDescent="0.3">
      <c r="B130" t="s">
        <v>8366</v>
      </c>
      <c r="C130" t="s">
        <v>1515</v>
      </c>
      <c r="D130" t="s">
        <v>1640</v>
      </c>
      <c r="E130" t="s">
        <v>3354</v>
      </c>
      <c r="F130" t="s">
        <v>3355</v>
      </c>
      <c r="G130" s="47" t="str">
        <f t="shared" si="3"/>
        <v>BOUJMIL_Mariem</v>
      </c>
      <c r="H130" t="s">
        <v>690</v>
      </c>
      <c r="I130" t="s">
        <v>4599</v>
      </c>
      <c r="J130">
        <v>21621675264</v>
      </c>
      <c r="K130" s="133">
        <v>34628</v>
      </c>
      <c r="M130" t="s">
        <v>267</v>
      </c>
      <c r="N130" t="s">
        <v>6101</v>
      </c>
      <c r="O130" t="str">
        <f t="shared" si="4"/>
        <v>Computer science</v>
      </c>
      <c r="P130" s="4"/>
      <c r="Q130" s="4" t="s">
        <v>1045</v>
      </c>
      <c r="R130" s="45">
        <v>6100</v>
      </c>
      <c r="S130" s="45">
        <v>5</v>
      </c>
      <c r="T130" s="45">
        <f t="shared" si="5"/>
        <v>30500</v>
      </c>
    </row>
    <row r="131" spans="2:20" x14ac:dyDescent="0.3">
      <c r="B131" t="s">
        <v>8366</v>
      </c>
      <c r="C131" t="s">
        <v>1515</v>
      </c>
      <c r="D131" t="s">
        <v>1641</v>
      </c>
      <c r="E131" t="s">
        <v>3356</v>
      </c>
      <c r="F131" t="s">
        <v>3357</v>
      </c>
      <c r="G131" s="47" t="str">
        <f t="shared" si="3"/>
        <v>BAMROUA_Dhia Eddine</v>
      </c>
      <c r="H131" t="s">
        <v>689</v>
      </c>
      <c r="I131" t="s">
        <v>4600</v>
      </c>
      <c r="J131">
        <v>21623753896</v>
      </c>
      <c r="K131" s="133">
        <v>35308</v>
      </c>
      <c r="M131" t="s">
        <v>267</v>
      </c>
      <c r="N131" t="s">
        <v>6102</v>
      </c>
      <c r="O131" t="str">
        <f t="shared" si="4"/>
        <v>Electromechanical Engineer</v>
      </c>
      <c r="P131" s="4"/>
      <c r="Q131" s="4" t="s">
        <v>1045</v>
      </c>
      <c r="R131" s="45">
        <v>6100</v>
      </c>
      <c r="S131" s="45">
        <v>5</v>
      </c>
      <c r="T131" s="45">
        <f t="shared" si="5"/>
        <v>30500</v>
      </c>
    </row>
    <row r="132" spans="2:20" x14ac:dyDescent="0.3">
      <c r="B132" t="s">
        <v>8366</v>
      </c>
      <c r="C132" t="s">
        <v>1515</v>
      </c>
      <c r="D132" t="s">
        <v>1642</v>
      </c>
      <c r="E132" t="s">
        <v>3358</v>
      </c>
      <c r="F132" t="s">
        <v>3290</v>
      </c>
      <c r="G132" s="47" t="str">
        <f t="shared" si="3"/>
        <v>BEN NEJMA_Fedi</v>
      </c>
      <c r="H132" t="s">
        <v>689</v>
      </c>
      <c r="I132" t="s">
        <v>4601</v>
      </c>
      <c r="J132">
        <v>21698357225</v>
      </c>
      <c r="K132" s="133">
        <v>35690</v>
      </c>
      <c r="M132" t="s">
        <v>267</v>
      </c>
      <c r="N132" t="s">
        <v>6101</v>
      </c>
      <c r="O132" t="str">
        <f t="shared" si="4"/>
        <v>Computer science</v>
      </c>
      <c r="P132" s="4"/>
      <c r="Q132" s="4" t="s">
        <v>1045</v>
      </c>
      <c r="R132" s="45">
        <v>6100</v>
      </c>
      <c r="S132" s="45">
        <v>5</v>
      </c>
      <c r="T132" s="45">
        <f t="shared" si="5"/>
        <v>30500</v>
      </c>
    </row>
    <row r="133" spans="2:20" x14ac:dyDescent="0.3">
      <c r="B133" t="s">
        <v>8366</v>
      </c>
      <c r="C133" t="s">
        <v>1515</v>
      </c>
      <c r="D133" t="s">
        <v>1643</v>
      </c>
      <c r="E133" t="s">
        <v>3359</v>
      </c>
      <c r="F133" t="s">
        <v>3360</v>
      </c>
      <c r="G133" s="47" t="str">
        <f t="shared" si="3"/>
        <v>MSAAD_Ghassen</v>
      </c>
      <c r="H133" t="s">
        <v>689</v>
      </c>
      <c r="I133" t="s">
        <v>4602</v>
      </c>
      <c r="J133">
        <v>21626629863</v>
      </c>
      <c r="K133" s="133">
        <v>34889</v>
      </c>
      <c r="M133" t="s">
        <v>267</v>
      </c>
      <c r="N133" t="s">
        <v>6101</v>
      </c>
      <c r="O133" t="str">
        <f t="shared" si="4"/>
        <v>Computer science</v>
      </c>
      <c r="P133" s="4"/>
      <c r="Q133" s="4" t="s">
        <v>1045</v>
      </c>
      <c r="R133" s="45">
        <v>6100</v>
      </c>
      <c r="S133" s="45">
        <v>5</v>
      </c>
      <c r="T133" s="45">
        <f t="shared" si="5"/>
        <v>30500</v>
      </c>
    </row>
    <row r="134" spans="2:20" x14ac:dyDescent="0.3">
      <c r="B134" t="s">
        <v>8366</v>
      </c>
      <c r="C134" t="s">
        <v>1515</v>
      </c>
      <c r="D134" t="s">
        <v>1644</v>
      </c>
      <c r="E134" t="s">
        <v>3361</v>
      </c>
      <c r="F134" t="s">
        <v>3362</v>
      </c>
      <c r="G134" s="47" t="str">
        <f t="shared" si="3"/>
        <v>HAMANI_Makrem</v>
      </c>
      <c r="H134" t="s">
        <v>689</v>
      </c>
      <c r="I134" t="s">
        <v>4603</v>
      </c>
      <c r="J134">
        <v>21699026940</v>
      </c>
      <c r="K134" s="133">
        <v>34683</v>
      </c>
      <c r="M134" t="s">
        <v>267</v>
      </c>
      <c r="N134" t="s">
        <v>6101</v>
      </c>
      <c r="O134" t="str">
        <f t="shared" si="4"/>
        <v>Computer science</v>
      </c>
      <c r="P134" s="4"/>
      <c r="Q134" s="4" t="s">
        <v>1045</v>
      </c>
      <c r="R134" s="45">
        <v>6100</v>
      </c>
      <c r="S134" s="45">
        <v>5</v>
      </c>
      <c r="T134" s="45">
        <f t="shared" si="5"/>
        <v>30500</v>
      </c>
    </row>
    <row r="135" spans="2:20" x14ac:dyDescent="0.3">
      <c r="B135" t="s">
        <v>8366</v>
      </c>
      <c r="C135" t="s">
        <v>1515</v>
      </c>
      <c r="D135" t="s">
        <v>1645</v>
      </c>
      <c r="E135" t="s">
        <v>408</v>
      </c>
      <c r="F135" t="s">
        <v>3363</v>
      </c>
      <c r="G135" s="47" t="str">
        <f t="shared" si="3"/>
        <v>BAHRI_Mohamed Aziz</v>
      </c>
      <c r="H135" t="s">
        <v>689</v>
      </c>
      <c r="I135" t="s">
        <v>4604</v>
      </c>
      <c r="J135">
        <v>21626953083</v>
      </c>
      <c r="K135" s="133">
        <v>34203</v>
      </c>
      <c r="M135" t="s">
        <v>267</v>
      </c>
      <c r="N135" t="s">
        <v>6101</v>
      </c>
      <c r="O135" t="str">
        <f t="shared" si="4"/>
        <v>Computer science</v>
      </c>
      <c r="P135" s="4"/>
      <c r="Q135" s="4" t="s">
        <v>1045</v>
      </c>
      <c r="R135" s="45">
        <v>6100</v>
      </c>
      <c r="S135" s="45">
        <v>5</v>
      </c>
      <c r="T135" s="45">
        <f t="shared" si="5"/>
        <v>30500</v>
      </c>
    </row>
    <row r="136" spans="2:20" x14ac:dyDescent="0.3">
      <c r="B136" t="s">
        <v>8366</v>
      </c>
      <c r="C136" t="s">
        <v>1515</v>
      </c>
      <c r="D136" t="s">
        <v>1646</v>
      </c>
      <c r="E136" t="s">
        <v>837</v>
      </c>
      <c r="F136" t="s">
        <v>3364</v>
      </c>
      <c r="G136" s="47" t="str">
        <f t="shared" si="3"/>
        <v>ZOUARI_Nadim</v>
      </c>
      <c r="H136" t="s">
        <v>689</v>
      </c>
      <c r="I136" t="s">
        <v>4605</v>
      </c>
      <c r="J136">
        <v>21622589295</v>
      </c>
      <c r="K136" s="133">
        <v>35252</v>
      </c>
      <c r="M136" t="s">
        <v>267</v>
      </c>
      <c r="N136" t="s">
        <v>6102</v>
      </c>
      <c r="O136" t="str">
        <f t="shared" si="4"/>
        <v>Electromechanical Engineer</v>
      </c>
      <c r="P136" s="4"/>
      <c r="Q136" s="4" t="s">
        <v>1045</v>
      </c>
      <c r="R136" s="45">
        <v>6100</v>
      </c>
      <c r="S136" s="45">
        <v>5</v>
      </c>
      <c r="T136" s="45">
        <f t="shared" si="5"/>
        <v>30500</v>
      </c>
    </row>
    <row r="137" spans="2:20" x14ac:dyDescent="0.3">
      <c r="B137" t="s">
        <v>8366</v>
      </c>
      <c r="C137" t="s">
        <v>1515</v>
      </c>
      <c r="D137" t="s">
        <v>1647</v>
      </c>
      <c r="E137" t="s">
        <v>3365</v>
      </c>
      <c r="F137" t="s">
        <v>3366</v>
      </c>
      <c r="G137" s="47" t="str">
        <f t="shared" ref="G137:G200" si="6">CONCATENATE(E137,"_",F137)</f>
        <v>HBAIEB_Anis</v>
      </c>
      <c r="H137" t="s">
        <v>689</v>
      </c>
      <c r="I137" t="s">
        <v>4606</v>
      </c>
      <c r="J137">
        <v>21621903692</v>
      </c>
      <c r="K137" s="133">
        <v>35238</v>
      </c>
      <c r="M137" t="s">
        <v>267</v>
      </c>
      <c r="N137" t="s">
        <v>6101</v>
      </c>
      <c r="O137" t="str">
        <f t="shared" ref="O137:O200" si="7">N137</f>
        <v>Computer science</v>
      </c>
      <c r="P137" s="4"/>
      <c r="Q137" s="4" t="s">
        <v>1045</v>
      </c>
      <c r="R137" s="45">
        <v>6100</v>
      </c>
      <c r="S137" s="45">
        <v>5</v>
      </c>
      <c r="T137" s="45">
        <f t="shared" ref="T137:T200" si="8">R137*S137</f>
        <v>30500</v>
      </c>
    </row>
    <row r="138" spans="2:20" x14ac:dyDescent="0.3">
      <c r="B138" t="s">
        <v>8366</v>
      </c>
      <c r="C138" t="s">
        <v>1515</v>
      </c>
      <c r="D138" t="s">
        <v>1648</v>
      </c>
      <c r="E138" t="s">
        <v>3367</v>
      </c>
      <c r="F138" t="s">
        <v>3368</v>
      </c>
      <c r="G138" s="47" t="str">
        <f t="shared" si="6"/>
        <v>CHIBA_Alaa</v>
      </c>
      <c r="H138" t="s">
        <v>689</v>
      </c>
      <c r="I138" t="s">
        <v>4607</v>
      </c>
      <c r="J138">
        <v>21698427071</v>
      </c>
      <c r="K138" s="133">
        <v>35013</v>
      </c>
      <c r="M138" t="s">
        <v>267</v>
      </c>
      <c r="N138" t="s">
        <v>6101</v>
      </c>
      <c r="O138" t="str">
        <f t="shared" si="7"/>
        <v>Computer science</v>
      </c>
      <c r="P138" s="4"/>
      <c r="Q138" s="4" t="s">
        <v>1045</v>
      </c>
      <c r="R138" s="45">
        <v>6100</v>
      </c>
      <c r="S138" s="45">
        <v>5</v>
      </c>
      <c r="T138" s="45">
        <f t="shared" si="8"/>
        <v>30500</v>
      </c>
    </row>
    <row r="139" spans="2:20" x14ac:dyDescent="0.3">
      <c r="B139" t="s">
        <v>8366</v>
      </c>
      <c r="C139" t="s">
        <v>1515</v>
      </c>
      <c r="D139" t="s">
        <v>1649</v>
      </c>
      <c r="E139" t="s">
        <v>3369</v>
      </c>
      <c r="F139" t="s">
        <v>3370</v>
      </c>
      <c r="G139" s="47" t="str">
        <f t="shared" si="6"/>
        <v>TARZI_Youssef</v>
      </c>
      <c r="H139" t="s">
        <v>689</v>
      </c>
      <c r="I139" t="s">
        <v>4608</v>
      </c>
      <c r="J139">
        <v>21699235331</v>
      </c>
      <c r="K139" s="133">
        <v>35495</v>
      </c>
      <c r="M139" t="s">
        <v>267</v>
      </c>
      <c r="N139" t="s">
        <v>6101</v>
      </c>
      <c r="O139" t="str">
        <f t="shared" si="7"/>
        <v>Computer science</v>
      </c>
      <c r="P139" s="4"/>
      <c r="Q139" s="4" t="s">
        <v>1045</v>
      </c>
      <c r="R139" s="45">
        <v>6100</v>
      </c>
      <c r="S139" s="45">
        <v>5</v>
      </c>
      <c r="T139" s="45">
        <f t="shared" si="8"/>
        <v>30500</v>
      </c>
    </row>
    <row r="140" spans="2:20" x14ac:dyDescent="0.3">
      <c r="B140" t="s">
        <v>8366</v>
      </c>
      <c r="C140" t="s">
        <v>1515</v>
      </c>
      <c r="D140" t="s">
        <v>1650</v>
      </c>
      <c r="E140" t="s">
        <v>1259</v>
      </c>
      <c r="F140" t="s">
        <v>3371</v>
      </c>
      <c r="G140" s="47" t="str">
        <f t="shared" si="6"/>
        <v>HARBAOUI_Hajer</v>
      </c>
      <c r="H140" t="s">
        <v>690</v>
      </c>
      <c r="I140" t="s">
        <v>4609</v>
      </c>
      <c r="J140">
        <v>21623050418</v>
      </c>
      <c r="K140" s="133">
        <v>35074</v>
      </c>
      <c r="M140" t="s">
        <v>267</v>
      </c>
      <c r="N140" t="s">
        <v>6101</v>
      </c>
      <c r="O140" t="str">
        <f t="shared" si="7"/>
        <v>Computer science</v>
      </c>
      <c r="P140" s="4"/>
      <c r="Q140" s="4" t="s">
        <v>1045</v>
      </c>
      <c r="R140" s="45">
        <v>6100</v>
      </c>
      <c r="S140" s="45">
        <v>5</v>
      </c>
      <c r="T140" s="45">
        <f t="shared" si="8"/>
        <v>30500</v>
      </c>
    </row>
    <row r="141" spans="2:20" x14ac:dyDescent="0.3">
      <c r="B141" t="s">
        <v>8366</v>
      </c>
      <c r="C141" t="s">
        <v>1515</v>
      </c>
      <c r="D141" t="s">
        <v>1651</v>
      </c>
      <c r="E141" t="s">
        <v>1396</v>
      </c>
      <c r="F141" t="s">
        <v>3355</v>
      </c>
      <c r="G141" s="47" t="str">
        <f t="shared" si="6"/>
        <v>BEN KACEM_Mariem</v>
      </c>
      <c r="H141" t="s">
        <v>690</v>
      </c>
      <c r="I141" t="s">
        <v>4610</v>
      </c>
      <c r="J141">
        <v>21655847035</v>
      </c>
      <c r="K141" s="133">
        <v>35161</v>
      </c>
      <c r="M141" t="s">
        <v>267</v>
      </c>
      <c r="N141" t="s">
        <v>6101</v>
      </c>
      <c r="O141" t="str">
        <f t="shared" si="7"/>
        <v>Computer science</v>
      </c>
      <c r="P141" s="4"/>
      <c r="Q141" s="4" t="s">
        <v>1045</v>
      </c>
      <c r="R141" s="45">
        <v>6100</v>
      </c>
      <c r="S141" s="45">
        <v>5</v>
      </c>
      <c r="T141" s="45">
        <f t="shared" si="8"/>
        <v>30500</v>
      </c>
    </row>
    <row r="142" spans="2:20" x14ac:dyDescent="0.3">
      <c r="B142" t="s">
        <v>8366</v>
      </c>
      <c r="C142" t="s">
        <v>1515</v>
      </c>
      <c r="D142" t="s">
        <v>1652</v>
      </c>
      <c r="E142" t="s">
        <v>1016</v>
      </c>
      <c r="F142" t="s">
        <v>3230</v>
      </c>
      <c r="G142" s="47" t="str">
        <f t="shared" si="6"/>
        <v>BAYOUDH_Mohamed</v>
      </c>
      <c r="H142" t="s">
        <v>689</v>
      </c>
      <c r="I142" t="s">
        <v>4611</v>
      </c>
      <c r="J142">
        <v>21622233181</v>
      </c>
      <c r="K142" s="133">
        <v>35216</v>
      </c>
      <c r="M142" t="s">
        <v>267</v>
      </c>
      <c r="N142" t="s">
        <v>6101</v>
      </c>
      <c r="O142" t="str">
        <f t="shared" si="7"/>
        <v>Computer science</v>
      </c>
      <c r="P142" s="4"/>
      <c r="Q142" s="4" t="s">
        <v>1045</v>
      </c>
      <c r="R142" s="45">
        <v>6100</v>
      </c>
      <c r="S142" s="45">
        <v>5</v>
      </c>
      <c r="T142" s="45">
        <f t="shared" si="8"/>
        <v>30500</v>
      </c>
    </row>
    <row r="143" spans="2:20" x14ac:dyDescent="0.3">
      <c r="B143" t="s">
        <v>8366</v>
      </c>
      <c r="C143" t="s">
        <v>1515</v>
      </c>
      <c r="D143" t="s">
        <v>1653</v>
      </c>
      <c r="E143" t="s">
        <v>3372</v>
      </c>
      <c r="F143" t="s">
        <v>3198</v>
      </c>
      <c r="G143" s="47" t="str">
        <f t="shared" si="6"/>
        <v>MAALI_Slim</v>
      </c>
      <c r="H143" t="s">
        <v>689</v>
      </c>
      <c r="I143" t="s">
        <v>4612</v>
      </c>
      <c r="J143">
        <v>21627413240</v>
      </c>
      <c r="K143" s="133">
        <v>35075</v>
      </c>
      <c r="M143" t="s">
        <v>267</v>
      </c>
      <c r="N143" t="s">
        <v>6101</v>
      </c>
      <c r="O143" t="str">
        <f t="shared" si="7"/>
        <v>Computer science</v>
      </c>
      <c r="P143" s="4"/>
      <c r="Q143" s="4" t="s">
        <v>1045</v>
      </c>
      <c r="R143" s="45">
        <v>6100</v>
      </c>
      <c r="S143" s="45">
        <v>5</v>
      </c>
      <c r="T143" s="45">
        <f t="shared" si="8"/>
        <v>30500</v>
      </c>
    </row>
    <row r="144" spans="2:20" x14ac:dyDescent="0.3">
      <c r="B144" t="s">
        <v>8366</v>
      </c>
      <c r="C144" t="s">
        <v>1515</v>
      </c>
      <c r="D144" t="s">
        <v>1654</v>
      </c>
      <c r="E144" t="s">
        <v>3373</v>
      </c>
      <c r="F144" t="s">
        <v>3282</v>
      </c>
      <c r="G144" s="47" t="str">
        <f t="shared" si="6"/>
        <v>LAYOUNI_Houssem</v>
      </c>
      <c r="H144" t="s">
        <v>689</v>
      </c>
      <c r="I144" t="s">
        <v>4613</v>
      </c>
      <c r="J144">
        <v>21653790661</v>
      </c>
      <c r="K144" s="133">
        <v>34661</v>
      </c>
      <c r="M144" t="s">
        <v>267</v>
      </c>
      <c r="N144" t="s">
        <v>6101</v>
      </c>
      <c r="O144" t="str">
        <f t="shared" si="7"/>
        <v>Computer science</v>
      </c>
      <c r="P144" s="4"/>
      <c r="Q144" s="4" t="s">
        <v>1045</v>
      </c>
      <c r="R144" s="45">
        <v>6100</v>
      </c>
      <c r="S144" s="45">
        <v>5</v>
      </c>
      <c r="T144" s="45">
        <f t="shared" si="8"/>
        <v>30500</v>
      </c>
    </row>
    <row r="145" spans="2:20" x14ac:dyDescent="0.3">
      <c r="B145" t="s">
        <v>8366</v>
      </c>
      <c r="C145" t="s">
        <v>1515</v>
      </c>
      <c r="D145" t="s">
        <v>1655</v>
      </c>
      <c r="E145" t="s">
        <v>3374</v>
      </c>
      <c r="F145" t="s">
        <v>3375</v>
      </c>
      <c r="G145" s="47" t="str">
        <f t="shared" si="6"/>
        <v>SAHMIM_Dhia</v>
      </c>
      <c r="H145" t="s">
        <v>689</v>
      </c>
      <c r="I145" t="s">
        <v>4614</v>
      </c>
      <c r="J145">
        <v>21628054463</v>
      </c>
      <c r="K145" s="133">
        <v>34818</v>
      </c>
      <c r="M145" t="s">
        <v>267</v>
      </c>
      <c r="N145" t="s">
        <v>6102</v>
      </c>
      <c r="O145" t="str">
        <f t="shared" si="7"/>
        <v>Electromechanical Engineer</v>
      </c>
      <c r="P145" s="4"/>
      <c r="Q145" s="4" t="s">
        <v>1045</v>
      </c>
      <c r="R145" s="45">
        <v>6100</v>
      </c>
      <c r="S145" s="45">
        <v>5</v>
      </c>
      <c r="T145" s="45">
        <f t="shared" si="8"/>
        <v>30500</v>
      </c>
    </row>
    <row r="146" spans="2:20" x14ac:dyDescent="0.3">
      <c r="B146" t="s">
        <v>8366</v>
      </c>
      <c r="C146" t="s">
        <v>1515</v>
      </c>
      <c r="D146" t="s">
        <v>1656</v>
      </c>
      <c r="E146" t="s">
        <v>3376</v>
      </c>
      <c r="F146" t="s">
        <v>3377</v>
      </c>
      <c r="G146" s="47" t="str">
        <f t="shared" si="6"/>
        <v>BAKHTI_Anas</v>
      </c>
      <c r="H146" t="s">
        <v>689</v>
      </c>
      <c r="I146" t="s">
        <v>4615</v>
      </c>
      <c r="J146">
        <v>21626990216</v>
      </c>
      <c r="K146" s="133">
        <v>35220</v>
      </c>
      <c r="M146" t="s">
        <v>267</v>
      </c>
      <c r="N146" t="s">
        <v>6101</v>
      </c>
      <c r="O146" t="str">
        <f t="shared" si="7"/>
        <v>Computer science</v>
      </c>
      <c r="P146" s="4"/>
      <c r="Q146" s="4" t="s">
        <v>1045</v>
      </c>
      <c r="R146" s="45">
        <v>6100</v>
      </c>
      <c r="S146" s="45">
        <v>5</v>
      </c>
      <c r="T146" s="45">
        <f t="shared" si="8"/>
        <v>30500</v>
      </c>
    </row>
    <row r="147" spans="2:20" x14ac:dyDescent="0.3">
      <c r="B147" t="s">
        <v>8366</v>
      </c>
      <c r="C147" t="s">
        <v>1515</v>
      </c>
      <c r="D147" t="s">
        <v>1657</v>
      </c>
      <c r="E147" t="s">
        <v>491</v>
      </c>
      <c r="F147" t="s">
        <v>3206</v>
      </c>
      <c r="G147" s="47" t="str">
        <f t="shared" si="6"/>
        <v>MAMI_Omar</v>
      </c>
      <c r="H147" t="s">
        <v>689</v>
      </c>
      <c r="I147" t="s">
        <v>4616</v>
      </c>
      <c r="J147">
        <v>21653055826</v>
      </c>
      <c r="K147" s="133">
        <v>35046</v>
      </c>
      <c r="M147" t="s">
        <v>267</v>
      </c>
      <c r="N147" t="s">
        <v>453</v>
      </c>
      <c r="O147" t="str">
        <f t="shared" si="7"/>
        <v>Civil Engineering</v>
      </c>
      <c r="P147" s="4"/>
      <c r="Q147" s="4" t="s">
        <v>1045</v>
      </c>
      <c r="R147" s="45">
        <v>6100</v>
      </c>
      <c r="S147" s="45">
        <v>5</v>
      </c>
      <c r="T147" s="45">
        <f t="shared" si="8"/>
        <v>30500</v>
      </c>
    </row>
    <row r="148" spans="2:20" x14ac:dyDescent="0.3">
      <c r="B148" t="s">
        <v>8366</v>
      </c>
      <c r="C148" t="s">
        <v>1515</v>
      </c>
      <c r="D148" t="s">
        <v>1658</v>
      </c>
      <c r="E148" t="s">
        <v>613</v>
      </c>
      <c r="F148" t="s">
        <v>3378</v>
      </c>
      <c r="G148" s="47" t="str">
        <f t="shared" si="6"/>
        <v>HACHANI_Mohamed Mahdi</v>
      </c>
      <c r="H148" t="s">
        <v>689</v>
      </c>
      <c r="I148" t="s">
        <v>4617</v>
      </c>
      <c r="J148">
        <v>21629300538</v>
      </c>
      <c r="K148" s="133">
        <v>35408</v>
      </c>
      <c r="M148" t="s">
        <v>267</v>
      </c>
      <c r="N148" t="s">
        <v>453</v>
      </c>
      <c r="O148" t="str">
        <f t="shared" si="7"/>
        <v>Civil Engineering</v>
      </c>
      <c r="P148" s="4"/>
      <c r="Q148" s="4" t="s">
        <v>1045</v>
      </c>
      <c r="R148" s="45">
        <v>6100</v>
      </c>
      <c r="S148" s="45">
        <v>5</v>
      </c>
      <c r="T148" s="45">
        <f t="shared" si="8"/>
        <v>30500</v>
      </c>
    </row>
    <row r="149" spans="2:20" x14ac:dyDescent="0.3">
      <c r="B149" t="s">
        <v>8366</v>
      </c>
      <c r="C149" t="s">
        <v>1515</v>
      </c>
      <c r="D149" t="s">
        <v>1659</v>
      </c>
      <c r="E149" t="s">
        <v>3379</v>
      </c>
      <c r="F149" t="s">
        <v>3380</v>
      </c>
      <c r="G149" s="47" t="str">
        <f t="shared" si="6"/>
        <v>BENNECIB_Mohamed Ghayth</v>
      </c>
      <c r="H149" t="s">
        <v>689</v>
      </c>
      <c r="I149" t="s">
        <v>4618</v>
      </c>
      <c r="J149">
        <v>21652089350</v>
      </c>
      <c r="K149" s="133">
        <v>34901</v>
      </c>
      <c r="M149" t="s">
        <v>267</v>
      </c>
      <c r="N149" t="s">
        <v>6102</v>
      </c>
      <c r="O149" t="str">
        <f t="shared" si="7"/>
        <v>Electromechanical Engineer</v>
      </c>
      <c r="P149" s="4"/>
      <c r="Q149" s="4" t="s">
        <v>1045</v>
      </c>
      <c r="R149" s="45">
        <v>6100</v>
      </c>
      <c r="S149" s="45">
        <v>5</v>
      </c>
      <c r="T149" s="45">
        <f t="shared" si="8"/>
        <v>30500</v>
      </c>
    </row>
    <row r="150" spans="2:20" x14ac:dyDescent="0.3">
      <c r="B150" t="s">
        <v>8366</v>
      </c>
      <c r="C150" t="s">
        <v>1515</v>
      </c>
      <c r="D150" t="s">
        <v>1660</v>
      </c>
      <c r="E150" t="s">
        <v>463</v>
      </c>
      <c r="F150" t="s">
        <v>3381</v>
      </c>
      <c r="G150" s="47" t="str">
        <f t="shared" si="6"/>
        <v>HAMMAMI_Rayen</v>
      </c>
      <c r="H150" t="s">
        <v>689</v>
      </c>
      <c r="I150" t="s">
        <v>4619</v>
      </c>
      <c r="J150">
        <v>21693258294</v>
      </c>
      <c r="K150" s="133">
        <v>34610</v>
      </c>
      <c r="M150" t="s">
        <v>267</v>
      </c>
      <c r="N150" t="s">
        <v>6101</v>
      </c>
      <c r="O150" t="str">
        <f t="shared" si="7"/>
        <v>Computer science</v>
      </c>
      <c r="P150" s="4"/>
      <c r="Q150" s="4" t="s">
        <v>1045</v>
      </c>
      <c r="R150" s="45">
        <v>6100</v>
      </c>
      <c r="S150" s="45">
        <v>5</v>
      </c>
      <c r="T150" s="45">
        <f t="shared" si="8"/>
        <v>30500</v>
      </c>
    </row>
    <row r="151" spans="2:20" x14ac:dyDescent="0.3">
      <c r="B151" t="s">
        <v>8366</v>
      </c>
      <c r="C151" t="s">
        <v>1515</v>
      </c>
      <c r="D151" t="s">
        <v>1661</v>
      </c>
      <c r="E151" t="s">
        <v>3382</v>
      </c>
      <c r="F151" t="s">
        <v>3383</v>
      </c>
      <c r="G151" s="47" t="str">
        <f t="shared" si="6"/>
        <v>BEN JEDDOU_Heythem</v>
      </c>
      <c r="H151" t="s">
        <v>689</v>
      </c>
      <c r="I151" t="s">
        <v>4620</v>
      </c>
      <c r="J151">
        <v>21625611511</v>
      </c>
      <c r="K151" s="133">
        <v>34813</v>
      </c>
      <c r="M151" t="s">
        <v>267</v>
      </c>
      <c r="N151" t="s">
        <v>6101</v>
      </c>
      <c r="O151" t="str">
        <f t="shared" si="7"/>
        <v>Computer science</v>
      </c>
      <c r="P151" s="4"/>
      <c r="Q151" s="4" t="s">
        <v>1045</v>
      </c>
      <c r="R151" s="45">
        <v>6100</v>
      </c>
      <c r="S151" s="45">
        <v>5</v>
      </c>
      <c r="T151" s="45">
        <f t="shared" si="8"/>
        <v>30500</v>
      </c>
    </row>
    <row r="152" spans="2:20" x14ac:dyDescent="0.3">
      <c r="B152" t="s">
        <v>8366</v>
      </c>
      <c r="C152" t="s">
        <v>1515</v>
      </c>
      <c r="D152" t="s">
        <v>1662</v>
      </c>
      <c r="E152" t="s">
        <v>3384</v>
      </c>
      <c r="F152" t="s">
        <v>483</v>
      </c>
      <c r="G152" s="47" t="str">
        <f t="shared" si="6"/>
        <v>REGGUI_FARAH</v>
      </c>
      <c r="H152" t="s">
        <v>690</v>
      </c>
      <c r="I152" t="s">
        <v>4621</v>
      </c>
      <c r="J152">
        <v>21697150970</v>
      </c>
      <c r="K152" s="133">
        <v>34933</v>
      </c>
      <c r="M152" t="s">
        <v>267</v>
      </c>
      <c r="N152" t="s">
        <v>6101</v>
      </c>
      <c r="O152" t="str">
        <f t="shared" si="7"/>
        <v>Computer science</v>
      </c>
      <c r="P152" s="4"/>
      <c r="Q152" s="4" t="s">
        <v>1045</v>
      </c>
      <c r="R152" s="45">
        <v>6100</v>
      </c>
      <c r="S152" s="45">
        <v>5</v>
      </c>
      <c r="T152" s="45">
        <f t="shared" si="8"/>
        <v>30500</v>
      </c>
    </row>
    <row r="153" spans="2:20" x14ac:dyDescent="0.3">
      <c r="B153" t="s">
        <v>8366</v>
      </c>
      <c r="C153" t="s">
        <v>1515</v>
      </c>
      <c r="D153" t="s">
        <v>1663</v>
      </c>
      <c r="E153" t="s">
        <v>1436</v>
      </c>
      <c r="F153" t="s">
        <v>3385</v>
      </c>
      <c r="G153" s="47" t="str">
        <f t="shared" si="6"/>
        <v>HAGUI_Nadhem</v>
      </c>
      <c r="H153" t="s">
        <v>689</v>
      </c>
      <c r="I153" t="s">
        <v>4622</v>
      </c>
      <c r="J153">
        <v>21652983509</v>
      </c>
      <c r="K153" s="133">
        <v>35174</v>
      </c>
      <c r="M153" t="s">
        <v>267</v>
      </c>
      <c r="N153" t="s">
        <v>6101</v>
      </c>
      <c r="O153" t="str">
        <f t="shared" si="7"/>
        <v>Computer science</v>
      </c>
      <c r="P153" s="4"/>
      <c r="Q153" s="4" t="s">
        <v>1045</v>
      </c>
      <c r="R153" s="45">
        <v>6100</v>
      </c>
      <c r="S153" s="45">
        <v>5</v>
      </c>
      <c r="T153" s="45">
        <f t="shared" si="8"/>
        <v>30500</v>
      </c>
    </row>
    <row r="154" spans="2:20" x14ac:dyDescent="0.3">
      <c r="B154" t="s">
        <v>8366</v>
      </c>
      <c r="C154" t="s">
        <v>1515</v>
      </c>
      <c r="D154" t="s">
        <v>1664</v>
      </c>
      <c r="E154" t="s">
        <v>1268</v>
      </c>
      <c r="F154" t="s">
        <v>3206</v>
      </c>
      <c r="G154" s="47" t="str">
        <f t="shared" si="6"/>
        <v>GHARIANI_Omar</v>
      </c>
      <c r="H154" t="s">
        <v>689</v>
      </c>
      <c r="I154" t="s">
        <v>4623</v>
      </c>
      <c r="J154">
        <v>21623242497</v>
      </c>
      <c r="K154" s="133">
        <v>35392</v>
      </c>
      <c r="M154" t="s">
        <v>267</v>
      </c>
      <c r="N154" t="s">
        <v>453</v>
      </c>
      <c r="O154" t="str">
        <f t="shared" si="7"/>
        <v>Civil Engineering</v>
      </c>
      <c r="P154" s="4"/>
      <c r="Q154" s="4" t="s">
        <v>1045</v>
      </c>
      <c r="R154" s="45">
        <v>6100</v>
      </c>
      <c r="S154" s="45">
        <v>5</v>
      </c>
      <c r="T154" s="45">
        <f t="shared" si="8"/>
        <v>30500</v>
      </c>
    </row>
    <row r="155" spans="2:20" x14ac:dyDescent="0.3">
      <c r="B155" t="s">
        <v>8366</v>
      </c>
      <c r="C155" t="s">
        <v>1515</v>
      </c>
      <c r="D155" t="s">
        <v>1665</v>
      </c>
      <c r="E155" t="s">
        <v>3386</v>
      </c>
      <c r="F155" t="s">
        <v>3230</v>
      </c>
      <c r="G155" s="47" t="str">
        <f t="shared" si="6"/>
        <v>DOUSS_Mohamed</v>
      </c>
      <c r="H155" t="s">
        <v>689</v>
      </c>
      <c r="I155" t="s">
        <v>4624</v>
      </c>
      <c r="J155">
        <v>21626378338</v>
      </c>
      <c r="K155" s="133">
        <v>35289</v>
      </c>
      <c r="M155" t="s">
        <v>267</v>
      </c>
      <c r="N155" t="s">
        <v>6101</v>
      </c>
      <c r="O155" t="str">
        <f t="shared" si="7"/>
        <v>Computer science</v>
      </c>
      <c r="P155" s="4"/>
      <c r="Q155" s="4" t="s">
        <v>1045</v>
      </c>
      <c r="R155" s="45">
        <v>6100</v>
      </c>
      <c r="S155" s="45">
        <v>5</v>
      </c>
      <c r="T155" s="45">
        <f t="shared" si="8"/>
        <v>30500</v>
      </c>
    </row>
    <row r="156" spans="2:20" x14ac:dyDescent="0.3">
      <c r="B156" t="s">
        <v>8366</v>
      </c>
      <c r="C156" t="s">
        <v>1515</v>
      </c>
      <c r="D156" t="s">
        <v>1666</v>
      </c>
      <c r="E156" t="s">
        <v>859</v>
      </c>
      <c r="F156" t="s">
        <v>3387</v>
      </c>
      <c r="G156" s="47" t="str">
        <f t="shared" si="6"/>
        <v>HAJRI_Nihel</v>
      </c>
      <c r="H156" t="s">
        <v>690</v>
      </c>
      <c r="I156" t="s">
        <v>4625</v>
      </c>
      <c r="J156">
        <v>21650658735</v>
      </c>
      <c r="K156" s="133">
        <v>35094</v>
      </c>
      <c r="M156" t="s">
        <v>267</v>
      </c>
      <c r="N156" t="s">
        <v>6101</v>
      </c>
      <c r="O156" t="str">
        <f t="shared" si="7"/>
        <v>Computer science</v>
      </c>
      <c r="P156" s="4"/>
      <c r="Q156" s="4" t="s">
        <v>1045</v>
      </c>
      <c r="R156" s="45">
        <v>6100</v>
      </c>
      <c r="S156" s="45">
        <v>5</v>
      </c>
      <c r="T156" s="45">
        <f t="shared" si="8"/>
        <v>30500</v>
      </c>
    </row>
    <row r="157" spans="2:20" x14ac:dyDescent="0.3">
      <c r="B157" t="s">
        <v>8366</v>
      </c>
      <c r="C157" t="s">
        <v>1515</v>
      </c>
      <c r="D157" t="s">
        <v>1667</v>
      </c>
      <c r="E157" t="s">
        <v>3388</v>
      </c>
      <c r="F157" t="s">
        <v>3389</v>
      </c>
      <c r="G157" s="47" t="str">
        <f t="shared" si="6"/>
        <v>FENINA_Malek</v>
      </c>
      <c r="H157" t="s">
        <v>689</v>
      </c>
      <c r="I157" t="s">
        <v>4626</v>
      </c>
      <c r="J157">
        <v>21654560314</v>
      </c>
      <c r="K157" s="133">
        <v>35240</v>
      </c>
      <c r="M157" t="s">
        <v>267</v>
      </c>
      <c r="N157" t="s">
        <v>6101</v>
      </c>
      <c r="O157" t="str">
        <f t="shared" si="7"/>
        <v>Computer science</v>
      </c>
      <c r="P157" s="4"/>
      <c r="Q157" s="4" t="s">
        <v>1045</v>
      </c>
      <c r="R157" s="45">
        <v>6100</v>
      </c>
      <c r="S157" s="45">
        <v>5</v>
      </c>
      <c r="T157" s="45">
        <f t="shared" si="8"/>
        <v>30500</v>
      </c>
    </row>
    <row r="158" spans="2:20" x14ac:dyDescent="0.3">
      <c r="B158" t="s">
        <v>8366</v>
      </c>
      <c r="C158" t="s">
        <v>1515</v>
      </c>
      <c r="D158" t="s">
        <v>1668</v>
      </c>
      <c r="E158" t="s">
        <v>3390</v>
      </c>
      <c r="F158" t="s">
        <v>3230</v>
      </c>
      <c r="G158" s="47" t="str">
        <f t="shared" si="6"/>
        <v>GLID_Mohamed</v>
      </c>
      <c r="H158" t="s">
        <v>689</v>
      </c>
      <c r="I158" t="s">
        <v>4627</v>
      </c>
      <c r="J158">
        <v>21695047872</v>
      </c>
      <c r="K158" s="133">
        <v>35280</v>
      </c>
      <c r="M158" t="s">
        <v>267</v>
      </c>
      <c r="N158" t="s">
        <v>6101</v>
      </c>
      <c r="O158" t="str">
        <f t="shared" si="7"/>
        <v>Computer science</v>
      </c>
      <c r="P158" s="4"/>
      <c r="Q158" s="4" t="s">
        <v>1045</v>
      </c>
      <c r="R158" s="45">
        <v>6100</v>
      </c>
      <c r="S158" s="45">
        <v>5</v>
      </c>
      <c r="T158" s="45">
        <f t="shared" si="8"/>
        <v>30500</v>
      </c>
    </row>
    <row r="159" spans="2:20" x14ac:dyDescent="0.3">
      <c r="B159" t="s">
        <v>8366</v>
      </c>
      <c r="C159" t="s">
        <v>1515</v>
      </c>
      <c r="D159" t="s">
        <v>1669</v>
      </c>
      <c r="E159" t="s">
        <v>573</v>
      </c>
      <c r="F159" t="s">
        <v>3391</v>
      </c>
      <c r="G159" s="47" t="str">
        <f t="shared" si="6"/>
        <v>SAIDI_Marwen</v>
      </c>
      <c r="H159" t="s">
        <v>689</v>
      </c>
      <c r="I159" t="s">
        <v>4628</v>
      </c>
      <c r="J159">
        <v>21621991455</v>
      </c>
      <c r="K159" s="133">
        <v>34060</v>
      </c>
      <c r="M159" t="s">
        <v>267</v>
      </c>
      <c r="N159" t="s">
        <v>6101</v>
      </c>
      <c r="O159" t="str">
        <f t="shared" si="7"/>
        <v>Computer science</v>
      </c>
      <c r="P159" s="4"/>
      <c r="Q159" s="4" t="s">
        <v>1045</v>
      </c>
      <c r="R159" s="45">
        <v>6100</v>
      </c>
      <c r="S159" s="45">
        <v>5</v>
      </c>
      <c r="T159" s="45">
        <f t="shared" si="8"/>
        <v>30500</v>
      </c>
    </row>
    <row r="160" spans="2:20" x14ac:dyDescent="0.3">
      <c r="B160" t="s">
        <v>8366</v>
      </c>
      <c r="C160" t="s">
        <v>1515</v>
      </c>
      <c r="D160" t="s">
        <v>1670</v>
      </c>
      <c r="E160" t="s">
        <v>887</v>
      </c>
      <c r="F160" t="s">
        <v>3392</v>
      </c>
      <c r="G160" s="47" t="str">
        <f t="shared" si="6"/>
        <v>TORKHANI_Talel</v>
      </c>
      <c r="H160" t="s">
        <v>689</v>
      </c>
      <c r="I160" t="s">
        <v>4629</v>
      </c>
      <c r="J160">
        <v>21622591447</v>
      </c>
      <c r="K160" s="133">
        <v>35274</v>
      </c>
      <c r="M160" t="s">
        <v>267</v>
      </c>
      <c r="N160" t="s">
        <v>6101</v>
      </c>
      <c r="O160" t="str">
        <f t="shared" si="7"/>
        <v>Computer science</v>
      </c>
      <c r="P160" s="4"/>
      <c r="Q160" s="4" t="s">
        <v>1045</v>
      </c>
      <c r="R160" s="45">
        <v>6100</v>
      </c>
      <c r="S160" s="45">
        <v>5</v>
      </c>
      <c r="T160" s="45">
        <f t="shared" si="8"/>
        <v>30500</v>
      </c>
    </row>
    <row r="161" spans="2:20" x14ac:dyDescent="0.3">
      <c r="B161" t="s">
        <v>8366</v>
      </c>
      <c r="C161" t="s">
        <v>1515</v>
      </c>
      <c r="D161" t="s">
        <v>1671</v>
      </c>
      <c r="E161" t="s">
        <v>672</v>
      </c>
      <c r="F161" t="s">
        <v>3213</v>
      </c>
      <c r="G161" s="47" t="str">
        <f t="shared" si="6"/>
        <v>HAMOUDA_Ali</v>
      </c>
      <c r="H161" t="s">
        <v>689</v>
      </c>
      <c r="I161" t="s">
        <v>4630</v>
      </c>
      <c r="J161">
        <v>21653395515</v>
      </c>
      <c r="K161" s="133">
        <v>34748</v>
      </c>
      <c r="M161" t="s">
        <v>267</v>
      </c>
      <c r="N161" t="s">
        <v>6101</v>
      </c>
      <c r="O161" t="str">
        <f t="shared" si="7"/>
        <v>Computer science</v>
      </c>
      <c r="P161" s="4"/>
      <c r="Q161" s="4" t="s">
        <v>1045</v>
      </c>
      <c r="R161" s="45">
        <v>6100</v>
      </c>
      <c r="S161" s="45">
        <v>5</v>
      </c>
      <c r="T161" s="45">
        <f t="shared" si="8"/>
        <v>30500</v>
      </c>
    </row>
    <row r="162" spans="2:20" x14ac:dyDescent="0.3">
      <c r="B162" t="s">
        <v>8366</v>
      </c>
      <c r="C162" t="s">
        <v>1515</v>
      </c>
      <c r="D162" t="s">
        <v>1672</v>
      </c>
      <c r="E162" t="s">
        <v>8274</v>
      </c>
      <c r="F162" t="s">
        <v>3208</v>
      </c>
      <c r="G162" s="47" t="str">
        <f t="shared" si="6"/>
        <v>BEN HAJ_Ahmed</v>
      </c>
      <c r="H162" t="s">
        <v>689</v>
      </c>
      <c r="I162" t="s">
        <v>4631</v>
      </c>
      <c r="J162">
        <v>21652574194</v>
      </c>
      <c r="K162" s="133">
        <v>35195</v>
      </c>
      <c r="M162" t="s">
        <v>267</v>
      </c>
      <c r="N162" t="s">
        <v>6101</v>
      </c>
      <c r="O162" t="str">
        <f t="shared" si="7"/>
        <v>Computer science</v>
      </c>
      <c r="P162" s="4"/>
      <c r="Q162" s="4" t="s">
        <v>1045</v>
      </c>
      <c r="R162" s="45">
        <v>6100</v>
      </c>
      <c r="S162" s="45">
        <v>5</v>
      </c>
      <c r="T162" s="45">
        <f t="shared" si="8"/>
        <v>30500</v>
      </c>
    </row>
    <row r="163" spans="2:20" x14ac:dyDescent="0.3">
      <c r="B163" t="s">
        <v>8366</v>
      </c>
      <c r="C163" t="s">
        <v>1515</v>
      </c>
      <c r="D163" t="s">
        <v>1673</v>
      </c>
      <c r="E163" t="s">
        <v>480</v>
      </c>
      <c r="F163" t="s">
        <v>3330</v>
      </c>
      <c r="G163" s="47" t="str">
        <f t="shared" si="6"/>
        <v>ALOUI_Amir</v>
      </c>
      <c r="H163" t="s">
        <v>689</v>
      </c>
      <c r="I163" t="s">
        <v>4632</v>
      </c>
      <c r="J163">
        <v>21652189134</v>
      </c>
      <c r="K163" s="133">
        <v>34711</v>
      </c>
      <c r="M163" t="s">
        <v>267</v>
      </c>
      <c r="N163" t="s">
        <v>6101</v>
      </c>
      <c r="O163" t="str">
        <f t="shared" si="7"/>
        <v>Computer science</v>
      </c>
      <c r="P163" s="4"/>
      <c r="Q163" s="4" t="s">
        <v>1045</v>
      </c>
      <c r="R163" s="45">
        <v>6100</v>
      </c>
      <c r="S163" s="45">
        <v>5</v>
      </c>
      <c r="T163" s="45">
        <f t="shared" si="8"/>
        <v>30500</v>
      </c>
    </row>
    <row r="164" spans="2:20" x14ac:dyDescent="0.3">
      <c r="B164" t="s">
        <v>8366</v>
      </c>
      <c r="C164" t="s">
        <v>1515</v>
      </c>
      <c r="D164" t="s">
        <v>1674</v>
      </c>
      <c r="E164" t="s">
        <v>425</v>
      </c>
      <c r="F164" t="s">
        <v>3393</v>
      </c>
      <c r="G164" s="47" t="str">
        <f t="shared" si="6"/>
        <v>SAIDANI_Nibrasse</v>
      </c>
      <c r="H164" t="s">
        <v>689</v>
      </c>
      <c r="I164" t="s">
        <v>4633</v>
      </c>
      <c r="J164">
        <v>21650816073</v>
      </c>
      <c r="K164" s="133">
        <v>34891</v>
      </c>
      <c r="M164" t="s">
        <v>267</v>
      </c>
      <c r="N164" t="s">
        <v>6102</v>
      </c>
      <c r="O164" t="str">
        <f t="shared" si="7"/>
        <v>Electromechanical Engineer</v>
      </c>
      <c r="P164" s="4"/>
      <c r="Q164" s="4" t="s">
        <v>1045</v>
      </c>
      <c r="R164" s="45">
        <v>6100</v>
      </c>
      <c r="S164" s="45">
        <v>5</v>
      </c>
      <c r="T164" s="45">
        <f t="shared" si="8"/>
        <v>30500</v>
      </c>
    </row>
    <row r="165" spans="2:20" x14ac:dyDescent="0.3">
      <c r="B165" t="s">
        <v>8366</v>
      </c>
      <c r="C165" t="s">
        <v>1515</v>
      </c>
      <c r="D165" t="s">
        <v>1675</v>
      </c>
      <c r="E165" t="s">
        <v>3394</v>
      </c>
      <c r="F165" t="s">
        <v>3258</v>
      </c>
      <c r="G165" s="47" t="str">
        <f t="shared" si="6"/>
        <v>KASTALLI_Aziz</v>
      </c>
      <c r="H165" t="s">
        <v>689</v>
      </c>
      <c r="I165" t="s">
        <v>4634</v>
      </c>
      <c r="J165">
        <v>21620435370</v>
      </c>
      <c r="K165" s="133">
        <v>35094</v>
      </c>
      <c r="M165" t="s">
        <v>267</v>
      </c>
      <c r="N165" t="s">
        <v>6101</v>
      </c>
      <c r="O165" t="str">
        <f t="shared" si="7"/>
        <v>Computer science</v>
      </c>
      <c r="P165" s="4"/>
      <c r="Q165" s="4" t="s">
        <v>1045</v>
      </c>
      <c r="R165" s="45">
        <v>6100</v>
      </c>
      <c r="S165" s="45">
        <v>5</v>
      </c>
      <c r="T165" s="45">
        <f t="shared" si="8"/>
        <v>30500</v>
      </c>
    </row>
    <row r="166" spans="2:20" x14ac:dyDescent="0.3">
      <c r="B166" t="s">
        <v>8366</v>
      </c>
      <c r="C166" t="s">
        <v>1515</v>
      </c>
      <c r="D166" t="s">
        <v>1676</v>
      </c>
      <c r="E166" t="s">
        <v>845</v>
      </c>
      <c r="F166" t="s">
        <v>3191</v>
      </c>
      <c r="G166" s="47" t="str">
        <f t="shared" si="6"/>
        <v>CHARFEDDINE_Amine</v>
      </c>
      <c r="H166" t="s">
        <v>689</v>
      </c>
      <c r="I166" t="s">
        <v>4635</v>
      </c>
      <c r="J166">
        <v>21629352459</v>
      </c>
      <c r="K166" s="133">
        <v>35438</v>
      </c>
      <c r="M166" t="s">
        <v>267</v>
      </c>
      <c r="N166" t="s">
        <v>6101</v>
      </c>
      <c r="O166" t="str">
        <f t="shared" si="7"/>
        <v>Computer science</v>
      </c>
      <c r="P166" s="4"/>
      <c r="Q166" s="4" t="s">
        <v>1045</v>
      </c>
      <c r="R166" s="45">
        <v>6100</v>
      </c>
      <c r="S166" s="45">
        <v>5</v>
      </c>
      <c r="T166" s="45">
        <f t="shared" si="8"/>
        <v>30500</v>
      </c>
    </row>
    <row r="167" spans="2:20" x14ac:dyDescent="0.3">
      <c r="B167" t="s">
        <v>8366</v>
      </c>
      <c r="C167" t="s">
        <v>1515</v>
      </c>
      <c r="D167" t="s">
        <v>1677</v>
      </c>
      <c r="E167" t="s">
        <v>3395</v>
      </c>
      <c r="F167" t="s">
        <v>3396</v>
      </c>
      <c r="G167" s="47" t="str">
        <f t="shared" si="6"/>
        <v>ABDELJAOUAD_Sarra</v>
      </c>
      <c r="H167" t="s">
        <v>690</v>
      </c>
      <c r="I167" t="s">
        <v>4636</v>
      </c>
      <c r="J167">
        <v>21623821291</v>
      </c>
      <c r="K167" s="133">
        <v>35263</v>
      </c>
      <c r="M167" t="s">
        <v>267</v>
      </c>
      <c r="N167" t="s">
        <v>6101</v>
      </c>
      <c r="O167" t="str">
        <f t="shared" si="7"/>
        <v>Computer science</v>
      </c>
      <c r="P167" s="4"/>
      <c r="Q167" s="4" t="s">
        <v>1045</v>
      </c>
      <c r="R167" s="45">
        <v>6100</v>
      </c>
      <c r="S167" s="45">
        <v>5</v>
      </c>
      <c r="T167" s="45">
        <f t="shared" si="8"/>
        <v>30500</v>
      </c>
    </row>
    <row r="168" spans="2:20" x14ac:dyDescent="0.3">
      <c r="B168" t="s">
        <v>8366</v>
      </c>
      <c r="C168" t="s">
        <v>1515</v>
      </c>
      <c r="D168" t="s">
        <v>1678</v>
      </c>
      <c r="E168" t="s">
        <v>3397</v>
      </c>
      <c r="F168" t="s">
        <v>3296</v>
      </c>
      <c r="G168" s="47" t="str">
        <f t="shared" si="6"/>
        <v>ZMERLI_Iheb</v>
      </c>
      <c r="H168" t="s">
        <v>689</v>
      </c>
      <c r="I168" t="s">
        <v>4637</v>
      </c>
      <c r="J168">
        <v>21625827155</v>
      </c>
      <c r="K168" s="133">
        <v>34396</v>
      </c>
      <c r="M168" t="s">
        <v>267</v>
      </c>
      <c r="N168" t="s">
        <v>6101</v>
      </c>
      <c r="O168" t="str">
        <f t="shared" si="7"/>
        <v>Computer science</v>
      </c>
      <c r="P168" s="4"/>
      <c r="Q168" s="4" t="s">
        <v>1045</v>
      </c>
      <c r="R168" s="45">
        <v>6100</v>
      </c>
      <c r="S168" s="45">
        <v>5</v>
      </c>
      <c r="T168" s="45">
        <f t="shared" si="8"/>
        <v>30500</v>
      </c>
    </row>
    <row r="169" spans="2:20" x14ac:dyDescent="0.3">
      <c r="B169" t="s">
        <v>8366</v>
      </c>
      <c r="C169" t="s">
        <v>1515</v>
      </c>
      <c r="D169" t="s">
        <v>1679</v>
      </c>
      <c r="E169" t="s">
        <v>944</v>
      </c>
      <c r="F169" t="s">
        <v>3334</v>
      </c>
      <c r="G169" s="47" t="str">
        <f t="shared" si="6"/>
        <v>DERBEL_Sofien</v>
      </c>
      <c r="H169" t="s">
        <v>689</v>
      </c>
      <c r="I169" t="s">
        <v>4638</v>
      </c>
      <c r="J169">
        <v>21620019388</v>
      </c>
      <c r="K169" s="133">
        <v>35216</v>
      </c>
      <c r="M169" t="s">
        <v>267</v>
      </c>
      <c r="N169" t="s">
        <v>6101</v>
      </c>
      <c r="O169" t="str">
        <f t="shared" si="7"/>
        <v>Computer science</v>
      </c>
      <c r="P169" s="4"/>
      <c r="Q169" s="4" t="s">
        <v>1045</v>
      </c>
      <c r="R169" s="45">
        <v>6100</v>
      </c>
      <c r="S169" s="45">
        <v>5</v>
      </c>
      <c r="T169" s="45">
        <f t="shared" si="8"/>
        <v>30500</v>
      </c>
    </row>
    <row r="170" spans="2:20" x14ac:dyDescent="0.3">
      <c r="B170" t="s">
        <v>8366</v>
      </c>
      <c r="C170" t="s">
        <v>1515</v>
      </c>
      <c r="D170" t="s">
        <v>1680</v>
      </c>
      <c r="E170" t="s">
        <v>824</v>
      </c>
      <c r="F170" t="s">
        <v>3398</v>
      </c>
      <c r="G170" s="47" t="str">
        <f t="shared" si="6"/>
        <v>KAMMOUN_Mohamed Jihed</v>
      </c>
      <c r="H170" t="s">
        <v>689</v>
      </c>
      <c r="I170" t="s">
        <v>4639</v>
      </c>
      <c r="J170">
        <v>21696174714</v>
      </c>
      <c r="K170" s="133">
        <v>34702</v>
      </c>
      <c r="M170" t="s">
        <v>267</v>
      </c>
      <c r="N170" t="s">
        <v>6101</v>
      </c>
      <c r="O170" t="str">
        <f t="shared" si="7"/>
        <v>Computer science</v>
      </c>
      <c r="P170" s="4"/>
      <c r="Q170" s="4" t="s">
        <v>1045</v>
      </c>
      <c r="R170" s="45">
        <v>6100</v>
      </c>
      <c r="S170" s="45">
        <v>5</v>
      </c>
      <c r="T170" s="45">
        <f t="shared" si="8"/>
        <v>30500</v>
      </c>
    </row>
    <row r="171" spans="2:20" x14ac:dyDescent="0.3">
      <c r="B171" t="s">
        <v>8366</v>
      </c>
      <c r="C171" t="s">
        <v>1515</v>
      </c>
      <c r="D171" t="s">
        <v>1681</v>
      </c>
      <c r="E171" t="s">
        <v>3399</v>
      </c>
      <c r="F171" t="s">
        <v>3400</v>
      </c>
      <c r="G171" s="47" t="str">
        <f t="shared" si="6"/>
        <v>RIMANI_Ines</v>
      </c>
      <c r="H171" t="s">
        <v>690</v>
      </c>
      <c r="I171" t="s">
        <v>4640</v>
      </c>
      <c r="J171">
        <v>21627192281</v>
      </c>
      <c r="K171" s="133">
        <v>35256</v>
      </c>
      <c r="M171" t="s">
        <v>267</v>
      </c>
      <c r="N171" t="s">
        <v>6102</v>
      </c>
      <c r="O171" t="str">
        <f t="shared" si="7"/>
        <v>Electromechanical Engineer</v>
      </c>
      <c r="P171" s="4"/>
      <c r="Q171" s="4" t="s">
        <v>1045</v>
      </c>
      <c r="R171" s="45">
        <v>6100</v>
      </c>
      <c r="S171" s="45">
        <v>5</v>
      </c>
      <c r="T171" s="45">
        <f t="shared" si="8"/>
        <v>30500</v>
      </c>
    </row>
    <row r="172" spans="2:20" x14ac:dyDescent="0.3">
      <c r="B172" t="s">
        <v>8366</v>
      </c>
      <c r="C172" t="s">
        <v>1515</v>
      </c>
      <c r="D172" t="s">
        <v>1682</v>
      </c>
      <c r="E172" t="s">
        <v>419</v>
      </c>
      <c r="F172" t="s">
        <v>3401</v>
      </c>
      <c r="G172" s="47" t="str">
        <f t="shared" si="6"/>
        <v>DRIDI_Mohamed Ali</v>
      </c>
      <c r="H172" t="s">
        <v>689</v>
      </c>
      <c r="I172" t="s">
        <v>4641</v>
      </c>
      <c r="J172">
        <v>21652260227</v>
      </c>
      <c r="K172" s="133">
        <v>35016</v>
      </c>
      <c r="M172" t="s">
        <v>267</v>
      </c>
      <c r="N172" t="s">
        <v>6101</v>
      </c>
      <c r="O172" t="str">
        <f t="shared" si="7"/>
        <v>Computer science</v>
      </c>
      <c r="P172" s="4"/>
      <c r="Q172" s="4" t="s">
        <v>1045</v>
      </c>
      <c r="R172" s="45">
        <v>6100</v>
      </c>
      <c r="S172" s="45">
        <v>5</v>
      </c>
      <c r="T172" s="45">
        <f t="shared" si="8"/>
        <v>30500</v>
      </c>
    </row>
    <row r="173" spans="2:20" x14ac:dyDescent="0.3">
      <c r="B173" t="s">
        <v>8366</v>
      </c>
      <c r="C173" t="s">
        <v>1515</v>
      </c>
      <c r="D173" t="s">
        <v>1683</v>
      </c>
      <c r="E173" t="s">
        <v>389</v>
      </c>
      <c r="F173" t="s">
        <v>3208</v>
      </c>
      <c r="G173" s="47" t="str">
        <f t="shared" si="6"/>
        <v>JAOUADI_Ahmed</v>
      </c>
      <c r="H173" t="s">
        <v>689</v>
      </c>
      <c r="I173" t="s">
        <v>4642</v>
      </c>
      <c r="J173">
        <v>21654553020</v>
      </c>
      <c r="K173" s="133">
        <v>35095</v>
      </c>
      <c r="M173" t="s">
        <v>267</v>
      </c>
      <c r="N173" t="s">
        <v>6101</v>
      </c>
      <c r="O173" t="str">
        <f t="shared" si="7"/>
        <v>Computer science</v>
      </c>
      <c r="P173" s="4"/>
      <c r="Q173" s="4" t="s">
        <v>1045</v>
      </c>
      <c r="R173" s="45">
        <v>6100</v>
      </c>
      <c r="S173" s="45">
        <v>5</v>
      </c>
      <c r="T173" s="45">
        <f t="shared" si="8"/>
        <v>30500</v>
      </c>
    </row>
    <row r="174" spans="2:20" x14ac:dyDescent="0.3">
      <c r="B174" t="s">
        <v>8366</v>
      </c>
      <c r="C174" t="s">
        <v>1515</v>
      </c>
      <c r="D174" t="s">
        <v>1684</v>
      </c>
      <c r="E174" t="s">
        <v>3402</v>
      </c>
      <c r="F174" t="s">
        <v>3403</v>
      </c>
      <c r="G174" s="47" t="str">
        <f t="shared" si="6"/>
        <v>GMACH_Samar</v>
      </c>
      <c r="H174" t="s">
        <v>690</v>
      </c>
      <c r="I174" t="s">
        <v>4643</v>
      </c>
      <c r="J174">
        <v>21620508483</v>
      </c>
      <c r="K174" s="133">
        <v>34762</v>
      </c>
      <c r="M174" t="s">
        <v>267</v>
      </c>
      <c r="N174" t="s">
        <v>6102</v>
      </c>
      <c r="O174" t="str">
        <f t="shared" si="7"/>
        <v>Electromechanical Engineer</v>
      </c>
      <c r="P174" s="4"/>
      <c r="Q174" s="4" t="s">
        <v>1045</v>
      </c>
      <c r="R174" s="45">
        <v>6100</v>
      </c>
      <c r="S174" s="45">
        <v>5</v>
      </c>
      <c r="T174" s="45">
        <f t="shared" si="8"/>
        <v>30500</v>
      </c>
    </row>
    <row r="175" spans="2:20" x14ac:dyDescent="0.3">
      <c r="B175" t="s">
        <v>8366</v>
      </c>
      <c r="C175" t="s">
        <v>1515</v>
      </c>
      <c r="D175" t="s">
        <v>1685</v>
      </c>
      <c r="E175" t="s">
        <v>891</v>
      </c>
      <c r="F175" t="s">
        <v>3355</v>
      </c>
      <c r="G175" s="47" t="str">
        <f t="shared" si="6"/>
        <v>BEJI_Mariem</v>
      </c>
      <c r="H175" t="s">
        <v>690</v>
      </c>
      <c r="I175" t="s">
        <v>4644</v>
      </c>
      <c r="J175">
        <v>21622808031</v>
      </c>
      <c r="K175" s="133">
        <v>34857</v>
      </c>
      <c r="M175" t="s">
        <v>267</v>
      </c>
      <c r="N175" t="s">
        <v>6102</v>
      </c>
      <c r="O175" t="str">
        <f t="shared" si="7"/>
        <v>Electromechanical Engineer</v>
      </c>
      <c r="P175" s="4"/>
      <c r="Q175" s="4" t="s">
        <v>1045</v>
      </c>
      <c r="R175" s="45">
        <v>6100</v>
      </c>
      <c r="S175" s="45">
        <v>5</v>
      </c>
      <c r="T175" s="45">
        <f t="shared" si="8"/>
        <v>30500</v>
      </c>
    </row>
    <row r="176" spans="2:20" x14ac:dyDescent="0.3">
      <c r="B176" t="s">
        <v>8366</v>
      </c>
      <c r="C176" t="s">
        <v>1515</v>
      </c>
      <c r="D176" t="s">
        <v>1686</v>
      </c>
      <c r="E176" t="s">
        <v>922</v>
      </c>
      <c r="F176" t="s">
        <v>3404</v>
      </c>
      <c r="G176" s="47" t="str">
        <f t="shared" si="6"/>
        <v>BEN HAMOUDA_Wael</v>
      </c>
      <c r="H176" t="s">
        <v>689</v>
      </c>
      <c r="I176" t="s">
        <v>4645</v>
      </c>
      <c r="J176">
        <v>21628368140</v>
      </c>
      <c r="K176" s="133">
        <v>35248</v>
      </c>
      <c r="M176" t="s">
        <v>267</v>
      </c>
      <c r="N176" t="s">
        <v>6101</v>
      </c>
      <c r="O176" t="str">
        <f t="shared" si="7"/>
        <v>Computer science</v>
      </c>
      <c r="P176" s="4"/>
      <c r="Q176" s="4" t="s">
        <v>1045</v>
      </c>
      <c r="R176" s="45">
        <v>6100</v>
      </c>
      <c r="S176" s="45">
        <v>5</v>
      </c>
      <c r="T176" s="45">
        <f t="shared" si="8"/>
        <v>30500</v>
      </c>
    </row>
    <row r="177" spans="2:20" x14ac:dyDescent="0.3">
      <c r="B177" t="s">
        <v>8366</v>
      </c>
      <c r="C177" t="s">
        <v>1515</v>
      </c>
      <c r="D177" t="s">
        <v>1687</v>
      </c>
      <c r="E177" t="s">
        <v>1262</v>
      </c>
      <c r="F177" t="s">
        <v>3345</v>
      </c>
      <c r="G177" s="47" t="str">
        <f t="shared" si="6"/>
        <v>ESSASSI_Sofiene</v>
      </c>
      <c r="H177" t="s">
        <v>689</v>
      </c>
      <c r="I177" t="s">
        <v>4646</v>
      </c>
      <c r="J177">
        <v>21620056972</v>
      </c>
      <c r="K177" s="133">
        <v>34070</v>
      </c>
      <c r="M177" t="s">
        <v>267</v>
      </c>
      <c r="N177" t="s">
        <v>6101</v>
      </c>
      <c r="O177" t="str">
        <f t="shared" si="7"/>
        <v>Computer science</v>
      </c>
      <c r="P177" s="4"/>
      <c r="Q177" s="4" t="s">
        <v>1045</v>
      </c>
      <c r="R177" s="45">
        <v>6100</v>
      </c>
      <c r="S177" s="45">
        <v>5</v>
      </c>
      <c r="T177" s="45">
        <f t="shared" si="8"/>
        <v>30500</v>
      </c>
    </row>
    <row r="178" spans="2:20" x14ac:dyDescent="0.3">
      <c r="B178" t="s">
        <v>8366</v>
      </c>
      <c r="C178" t="s">
        <v>1515</v>
      </c>
      <c r="D178" t="s">
        <v>1688</v>
      </c>
      <c r="E178" t="s">
        <v>425</v>
      </c>
      <c r="F178" t="s">
        <v>3405</v>
      </c>
      <c r="G178" s="47" t="str">
        <f t="shared" si="6"/>
        <v>SAIDANI_Hamza</v>
      </c>
      <c r="H178" t="s">
        <v>689</v>
      </c>
      <c r="I178" t="s">
        <v>4647</v>
      </c>
      <c r="J178">
        <v>21627675212</v>
      </c>
      <c r="K178" s="133">
        <v>34890</v>
      </c>
      <c r="M178" t="s">
        <v>267</v>
      </c>
      <c r="N178" t="s">
        <v>6102</v>
      </c>
      <c r="O178" t="str">
        <f t="shared" si="7"/>
        <v>Electromechanical Engineer</v>
      </c>
      <c r="P178" s="4"/>
      <c r="Q178" s="4" t="s">
        <v>1045</v>
      </c>
      <c r="R178" s="45">
        <v>6100</v>
      </c>
      <c r="S178" s="45">
        <v>5</v>
      </c>
      <c r="T178" s="45">
        <f t="shared" si="8"/>
        <v>30500</v>
      </c>
    </row>
    <row r="179" spans="2:20" x14ac:dyDescent="0.3">
      <c r="B179" t="s">
        <v>8366</v>
      </c>
      <c r="C179" t="s">
        <v>1515</v>
      </c>
      <c r="D179" t="s">
        <v>1689</v>
      </c>
      <c r="E179" t="s">
        <v>573</v>
      </c>
      <c r="F179" t="s">
        <v>3225</v>
      </c>
      <c r="G179" s="47" t="str">
        <f t="shared" si="6"/>
        <v>SAIDI_Skander</v>
      </c>
      <c r="H179" t="s">
        <v>689</v>
      </c>
      <c r="I179" t="s">
        <v>4648</v>
      </c>
      <c r="J179">
        <v>21625771137</v>
      </c>
      <c r="K179" s="133">
        <v>35481</v>
      </c>
      <c r="M179" t="s">
        <v>267</v>
      </c>
      <c r="N179" t="s">
        <v>6101</v>
      </c>
      <c r="O179" t="str">
        <f t="shared" si="7"/>
        <v>Computer science</v>
      </c>
      <c r="P179" s="4"/>
      <c r="Q179" s="4" t="s">
        <v>1045</v>
      </c>
      <c r="R179" s="45">
        <v>6100</v>
      </c>
      <c r="S179" s="45">
        <v>5</v>
      </c>
      <c r="T179" s="45">
        <f t="shared" si="8"/>
        <v>30500</v>
      </c>
    </row>
    <row r="180" spans="2:20" x14ac:dyDescent="0.3">
      <c r="B180" t="s">
        <v>8366</v>
      </c>
      <c r="C180" t="s">
        <v>1515</v>
      </c>
      <c r="D180" t="s">
        <v>1690</v>
      </c>
      <c r="E180" t="s">
        <v>3406</v>
      </c>
      <c r="F180" t="s">
        <v>3407</v>
      </c>
      <c r="G180" s="47" t="str">
        <f t="shared" si="6"/>
        <v>TAIEB_Nada</v>
      </c>
      <c r="H180" t="s">
        <v>690</v>
      </c>
      <c r="I180" t="s">
        <v>4649</v>
      </c>
      <c r="J180">
        <v>21621786447</v>
      </c>
      <c r="K180" s="133">
        <v>35315</v>
      </c>
      <c r="M180" t="s">
        <v>267</v>
      </c>
      <c r="N180" t="s">
        <v>6101</v>
      </c>
      <c r="O180" t="str">
        <f t="shared" si="7"/>
        <v>Computer science</v>
      </c>
      <c r="P180" s="4"/>
      <c r="Q180" s="4" t="s">
        <v>1045</v>
      </c>
      <c r="R180" s="45">
        <v>6100</v>
      </c>
      <c r="S180" s="45">
        <v>5</v>
      </c>
      <c r="T180" s="45">
        <f t="shared" si="8"/>
        <v>30500</v>
      </c>
    </row>
    <row r="181" spans="2:20" x14ac:dyDescent="0.3">
      <c r="B181" t="s">
        <v>8366</v>
      </c>
      <c r="C181" t="s">
        <v>1515</v>
      </c>
      <c r="D181" t="s">
        <v>1691</v>
      </c>
      <c r="E181" t="s">
        <v>3408</v>
      </c>
      <c r="F181" t="s">
        <v>3370</v>
      </c>
      <c r="G181" s="47" t="str">
        <f t="shared" si="6"/>
        <v>ENDHIF_Youssef</v>
      </c>
      <c r="H181" t="s">
        <v>689</v>
      </c>
      <c r="I181" t="s">
        <v>4650</v>
      </c>
      <c r="J181">
        <v>21653842138</v>
      </c>
      <c r="K181" s="133">
        <v>35190</v>
      </c>
      <c r="M181" t="s">
        <v>267</v>
      </c>
      <c r="N181" t="s">
        <v>6102</v>
      </c>
      <c r="O181" t="str">
        <f t="shared" si="7"/>
        <v>Electromechanical Engineer</v>
      </c>
      <c r="P181" s="4"/>
      <c r="Q181" s="4" t="s">
        <v>1045</v>
      </c>
      <c r="R181" s="45">
        <v>6100</v>
      </c>
      <c r="S181" s="45">
        <v>5</v>
      </c>
      <c r="T181" s="45">
        <f t="shared" si="8"/>
        <v>30500</v>
      </c>
    </row>
    <row r="182" spans="2:20" x14ac:dyDescent="0.3">
      <c r="B182" t="s">
        <v>8366</v>
      </c>
      <c r="C182" t="s">
        <v>1515</v>
      </c>
      <c r="D182" t="s">
        <v>1692</v>
      </c>
      <c r="E182" t="s">
        <v>1293</v>
      </c>
      <c r="F182" t="s">
        <v>3409</v>
      </c>
      <c r="G182" s="47" t="str">
        <f t="shared" si="6"/>
        <v>HOUAS_Jobran Khalile</v>
      </c>
      <c r="H182" t="s">
        <v>689</v>
      </c>
      <c r="I182" t="s">
        <v>4651</v>
      </c>
      <c r="J182">
        <v>21628600877</v>
      </c>
      <c r="K182" s="133">
        <v>35080</v>
      </c>
      <c r="M182" t="s">
        <v>267</v>
      </c>
      <c r="N182" t="s">
        <v>6102</v>
      </c>
      <c r="O182" t="str">
        <f t="shared" si="7"/>
        <v>Electromechanical Engineer</v>
      </c>
      <c r="P182" s="4"/>
      <c r="Q182" s="4" t="s">
        <v>1045</v>
      </c>
      <c r="R182" s="45">
        <v>6100</v>
      </c>
      <c r="S182" s="45">
        <v>5</v>
      </c>
      <c r="T182" s="45">
        <f t="shared" si="8"/>
        <v>30500</v>
      </c>
    </row>
    <row r="183" spans="2:20" x14ac:dyDescent="0.3">
      <c r="B183" t="s">
        <v>8366</v>
      </c>
      <c r="C183" t="s">
        <v>1515</v>
      </c>
      <c r="D183" t="s">
        <v>1693</v>
      </c>
      <c r="E183" t="s">
        <v>3410</v>
      </c>
      <c r="F183" t="s">
        <v>3230</v>
      </c>
      <c r="G183" s="47" t="str">
        <f t="shared" si="6"/>
        <v>BEN MLOUKA_Mohamed</v>
      </c>
      <c r="H183" t="s">
        <v>689</v>
      </c>
      <c r="I183" t="s">
        <v>4652</v>
      </c>
      <c r="J183">
        <v>21624972059</v>
      </c>
      <c r="K183" s="133">
        <v>35077</v>
      </c>
      <c r="M183" t="s">
        <v>267</v>
      </c>
      <c r="N183" t="s">
        <v>6102</v>
      </c>
      <c r="O183" t="str">
        <f t="shared" si="7"/>
        <v>Electromechanical Engineer</v>
      </c>
      <c r="P183" s="4"/>
      <c r="Q183" s="4" t="s">
        <v>1045</v>
      </c>
      <c r="R183" s="45">
        <v>6100</v>
      </c>
      <c r="S183" s="45">
        <v>5</v>
      </c>
      <c r="T183" s="45">
        <f t="shared" si="8"/>
        <v>30500</v>
      </c>
    </row>
    <row r="184" spans="2:20" x14ac:dyDescent="0.3">
      <c r="B184" t="s">
        <v>8366</v>
      </c>
      <c r="C184" t="s">
        <v>1515</v>
      </c>
      <c r="D184" t="s">
        <v>1694</v>
      </c>
      <c r="E184" t="s">
        <v>928</v>
      </c>
      <c r="F184" t="s">
        <v>3302</v>
      </c>
      <c r="G184" s="47" t="str">
        <f t="shared" si="6"/>
        <v>ZOUAGHI_Firas</v>
      </c>
      <c r="H184" t="s">
        <v>689</v>
      </c>
      <c r="I184" t="s">
        <v>4653</v>
      </c>
      <c r="J184">
        <v>21625420790</v>
      </c>
      <c r="K184" s="133">
        <v>34419</v>
      </c>
      <c r="M184" t="s">
        <v>267</v>
      </c>
      <c r="N184" t="s">
        <v>6102</v>
      </c>
      <c r="O184" t="str">
        <f t="shared" si="7"/>
        <v>Electromechanical Engineer</v>
      </c>
      <c r="P184" s="4"/>
      <c r="Q184" s="4" t="s">
        <v>1045</v>
      </c>
      <c r="R184" s="45">
        <v>6100</v>
      </c>
      <c r="S184" s="45">
        <v>5</v>
      </c>
      <c r="T184" s="45">
        <f t="shared" si="8"/>
        <v>30500</v>
      </c>
    </row>
    <row r="185" spans="2:20" x14ac:dyDescent="0.3">
      <c r="B185" t="s">
        <v>8366</v>
      </c>
      <c r="C185" t="s">
        <v>1515</v>
      </c>
      <c r="D185" t="s">
        <v>1695</v>
      </c>
      <c r="E185" t="s">
        <v>3411</v>
      </c>
      <c r="F185" t="s">
        <v>3206</v>
      </c>
      <c r="G185" s="47" t="str">
        <f t="shared" si="6"/>
        <v>KRIAA_Omar</v>
      </c>
      <c r="H185" t="s">
        <v>689</v>
      </c>
      <c r="I185" t="s">
        <v>4654</v>
      </c>
      <c r="J185">
        <v>21624287080</v>
      </c>
      <c r="K185" s="133">
        <v>35155</v>
      </c>
      <c r="M185" t="s">
        <v>267</v>
      </c>
      <c r="N185" t="s">
        <v>6101</v>
      </c>
      <c r="O185" t="str">
        <f t="shared" si="7"/>
        <v>Computer science</v>
      </c>
      <c r="P185" s="4"/>
      <c r="Q185" s="4" t="s">
        <v>1045</v>
      </c>
      <c r="R185" s="45">
        <v>6100</v>
      </c>
      <c r="S185" s="45">
        <v>5</v>
      </c>
      <c r="T185" s="45">
        <f t="shared" si="8"/>
        <v>30500</v>
      </c>
    </row>
    <row r="186" spans="2:20" x14ac:dyDescent="0.3">
      <c r="B186" t="s">
        <v>8366</v>
      </c>
      <c r="C186" t="s">
        <v>1515</v>
      </c>
      <c r="D186" t="s">
        <v>1696</v>
      </c>
      <c r="E186" t="s">
        <v>1361</v>
      </c>
      <c r="F186" t="s">
        <v>3401</v>
      </c>
      <c r="G186" s="47" t="str">
        <f t="shared" si="6"/>
        <v>TEMANI_Mohamed Ali</v>
      </c>
      <c r="H186" t="s">
        <v>689</v>
      </c>
      <c r="I186" t="s">
        <v>4655</v>
      </c>
      <c r="J186">
        <v>21622139135</v>
      </c>
      <c r="K186" s="133">
        <v>35018</v>
      </c>
      <c r="M186" t="s">
        <v>267</v>
      </c>
      <c r="N186" t="s">
        <v>453</v>
      </c>
      <c r="O186" t="str">
        <f t="shared" si="7"/>
        <v>Civil Engineering</v>
      </c>
      <c r="P186" s="4"/>
      <c r="Q186" s="4" t="s">
        <v>1045</v>
      </c>
      <c r="R186" s="45">
        <v>6100</v>
      </c>
      <c r="S186" s="45">
        <v>5</v>
      </c>
      <c r="T186" s="45">
        <f t="shared" si="8"/>
        <v>30500</v>
      </c>
    </row>
    <row r="187" spans="2:20" x14ac:dyDescent="0.3">
      <c r="B187" t="s">
        <v>8366</v>
      </c>
      <c r="C187" t="s">
        <v>1515</v>
      </c>
      <c r="D187" t="s">
        <v>1697</v>
      </c>
      <c r="E187" t="s">
        <v>419</v>
      </c>
      <c r="F187" t="s">
        <v>3412</v>
      </c>
      <c r="G187" s="47" t="str">
        <f t="shared" si="6"/>
        <v>DRIDI_Chihebeddine</v>
      </c>
      <c r="H187" t="s">
        <v>689</v>
      </c>
      <c r="I187" t="s">
        <v>4656</v>
      </c>
      <c r="J187">
        <v>21653601812</v>
      </c>
      <c r="K187" s="133">
        <v>35221</v>
      </c>
      <c r="M187" t="s">
        <v>267</v>
      </c>
      <c r="N187" t="s">
        <v>6102</v>
      </c>
      <c r="O187" t="str">
        <f t="shared" si="7"/>
        <v>Electromechanical Engineer</v>
      </c>
      <c r="P187" s="4"/>
      <c r="Q187" s="4" t="s">
        <v>1045</v>
      </c>
      <c r="R187" s="45">
        <v>6100</v>
      </c>
      <c r="S187" s="45">
        <v>5</v>
      </c>
      <c r="T187" s="45">
        <f t="shared" si="8"/>
        <v>30500</v>
      </c>
    </row>
    <row r="188" spans="2:20" x14ac:dyDescent="0.3">
      <c r="B188" t="s">
        <v>8366</v>
      </c>
      <c r="C188" t="s">
        <v>1515</v>
      </c>
      <c r="D188" t="s">
        <v>1698</v>
      </c>
      <c r="E188" t="s">
        <v>3413</v>
      </c>
      <c r="F188" t="s">
        <v>3414</v>
      </c>
      <c r="G188" s="47" t="str">
        <f t="shared" si="6"/>
        <v>LAHMAR_Lynda</v>
      </c>
      <c r="H188" t="s">
        <v>690</v>
      </c>
      <c r="I188" t="s">
        <v>4657</v>
      </c>
      <c r="J188">
        <v>21627121740</v>
      </c>
      <c r="K188" s="133">
        <v>35433</v>
      </c>
      <c r="M188" t="s">
        <v>267</v>
      </c>
      <c r="N188" t="s">
        <v>6102</v>
      </c>
      <c r="O188" t="str">
        <f t="shared" si="7"/>
        <v>Electromechanical Engineer</v>
      </c>
      <c r="P188" s="4"/>
      <c r="Q188" s="4" t="s">
        <v>1045</v>
      </c>
      <c r="R188" s="45">
        <v>6100</v>
      </c>
      <c r="S188" s="45">
        <v>5</v>
      </c>
      <c r="T188" s="45">
        <f t="shared" si="8"/>
        <v>30500</v>
      </c>
    </row>
    <row r="189" spans="2:20" x14ac:dyDescent="0.3">
      <c r="B189" t="s">
        <v>8366</v>
      </c>
      <c r="C189" t="s">
        <v>1515</v>
      </c>
      <c r="D189" t="s">
        <v>1699</v>
      </c>
      <c r="E189" t="s">
        <v>3415</v>
      </c>
      <c r="F189" t="s">
        <v>3416</v>
      </c>
      <c r="G189" s="47" t="str">
        <f t="shared" si="6"/>
        <v>CHANDOUL_Wejdène</v>
      </c>
      <c r="H189" t="s">
        <v>690</v>
      </c>
      <c r="I189" t="s">
        <v>4658</v>
      </c>
      <c r="J189">
        <v>21653231427</v>
      </c>
      <c r="K189" s="133">
        <v>34664</v>
      </c>
      <c r="M189" t="s">
        <v>267</v>
      </c>
      <c r="N189" t="s">
        <v>6101</v>
      </c>
      <c r="O189" t="str">
        <f t="shared" si="7"/>
        <v>Computer science</v>
      </c>
      <c r="P189" s="4"/>
      <c r="Q189" s="4" t="s">
        <v>1045</v>
      </c>
      <c r="R189" s="45">
        <v>6100</v>
      </c>
      <c r="S189" s="45">
        <v>5</v>
      </c>
      <c r="T189" s="45">
        <f t="shared" si="8"/>
        <v>30500</v>
      </c>
    </row>
    <row r="190" spans="2:20" x14ac:dyDescent="0.3">
      <c r="B190" t="s">
        <v>8366</v>
      </c>
      <c r="C190" t="s">
        <v>1515</v>
      </c>
      <c r="D190" t="s">
        <v>1700</v>
      </c>
      <c r="E190" t="s">
        <v>398</v>
      </c>
      <c r="F190" t="s">
        <v>3417</v>
      </c>
      <c r="G190" s="47" t="str">
        <f t="shared" si="6"/>
        <v>TOUIL_Walid</v>
      </c>
      <c r="H190" t="s">
        <v>689</v>
      </c>
      <c r="I190" t="s">
        <v>4659</v>
      </c>
      <c r="J190">
        <v>21621714356</v>
      </c>
      <c r="K190" s="133">
        <v>35170</v>
      </c>
      <c r="M190" t="s">
        <v>267</v>
      </c>
      <c r="N190" t="s">
        <v>6101</v>
      </c>
      <c r="O190" t="str">
        <f t="shared" si="7"/>
        <v>Computer science</v>
      </c>
      <c r="P190" s="4"/>
      <c r="Q190" s="4" t="s">
        <v>1045</v>
      </c>
      <c r="R190" s="45">
        <v>6100</v>
      </c>
      <c r="S190" s="45">
        <v>5</v>
      </c>
      <c r="T190" s="45">
        <f t="shared" si="8"/>
        <v>30500</v>
      </c>
    </row>
    <row r="191" spans="2:20" x14ac:dyDescent="0.3">
      <c r="B191" t="s">
        <v>8366</v>
      </c>
      <c r="C191" t="s">
        <v>1515</v>
      </c>
      <c r="D191" t="s">
        <v>1701</v>
      </c>
      <c r="E191" t="s">
        <v>870</v>
      </c>
      <c r="F191" t="s">
        <v>3198</v>
      </c>
      <c r="G191" s="47" t="str">
        <f t="shared" si="6"/>
        <v>AOUADI_Slim</v>
      </c>
      <c r="H191" t="s">
        <v>689</v>
      </c>
      <c r="I191" t="s">
        <v>4660</v>
      </c>
      <c r="J191">
        <v>21650555914</v>
      </c>
      <c r="K191" s="133">
        <v>35270</v>
      </c>
      <c r="M191" t="s">
        <v>267</v>
      </c>
      <c r="N191" t="s">
        <v>6101</v>
      </c>
      <c r="O191" t="str">
        <f t="shared" si="7"/>
        <v>Computer science</v>
      </c>
      <c r="P191" s="4"/>
      <c r="Q191" s="4" t="s">
        <v>1045</v>
      </c>
      <c r="R191" s="45">
        <v>6100</v>
      </c>
      <c r="S191" s="45">
        <v>5</v>
      </c>
      <c r="T191" s="45">
        <f t="shared" si="8"/>
        <v>30500</v>
      </c>
    </row>
    <row r="192" spans="2:20" x14ac:dyDescent="0.3">
      <c r="B192" t="s">
        <v>8366</v>
      </c>
      <c r="C192" t="s">
        <v>1515</v>
      </c>
      <c r="D192" t="s">
        <v>1702</v>
      </c>
      <c r="E192" t="s">
        <v>448</v>
      </c>
      <c r="F192" t="s">
        <v>3418</v>
      </c>
      <c r="G192" s="47" t="str">
        <f t="shared" si="6"/>
        <v>SAHLI_Faten</v>
      </c>
      <c r="H192" t="s">
        <v>690</v>
      </c>
      <c r="I192" t="s">
        <v>4661</v>
      </c>
      <c r="J192">
        <v>21625120341</v>
      </c>
      <c r="K192" s="133">
        <v>34491</v>
      </c>
      <c r="M192" t="s">
        <v>267</v>
      </c>
      <c r="N192" t="s">
        <v>6101</v>
      </c>
      <c r="O192" t="str">
        <f t="shared" si="7"/>
        <v>Computer science</v>
      </c>
      <c r="P192" s="4"/>
      <c r="Q192" s="4" t="s">
        <v>1045</v>
      </c>
      <c r="R192" s="45">
        <v>6100</v>
      </c>
      <c r="S192" s="45">
        <v>5</v>
      </c>
      <c r="T192" s="45">
        <f t="shared" si="8"/>
        <v>30500</v>
      </c>
    </row>
    <row r="193" spans="2:20" x14ac:dyDescent="0.3">
      <c r="B193" t="s">
        <v>8366</v>
      </c>
      <c r="C193" t="s">
        <v>1515</v>
      </c>
      <c r="D193" t="s">
        <v>1703</v>
      </c>
      <c r="E193" t="s">
        <v>3419</v>
      </c>
      <c r="F193" t="s">
        <v>3306</v>
      </c>
      <c r="G193" s="47" t="str">
        <f t="shared" si="6"/>
        <v>BERRAHAL_Riadh</v>
      </c>
      <c r="H193" t="s">
        <v>689</v>
      </c>
      <c r="I193" t="s">
        <v>4662</v>
      </c>
      <c r="J193">
        <v>21620066600</v>
      </c>
      <c r="K193" s="133">
        <v>34437</v>
      </c>
      <c r="M193" t="s">
        <v>267</v>
      </c>
      <c r="N193" t="s">
        <v>6101</v>
      </c>
      <c r="O193" t="str">
        <f t="shared" si="7"/>
        <v>Computer science</v>
      </c>
      <c r="P193" s="4"/>
      <c r="Q193" s="4" t="s">
        <v>1045</v>
      </c>
      <c r="R193" s="45">
        <v>6100</v>
      </c>
      <c r="S193" s="45">
        <v>5</v>
      </c>
      <c r="T193" s="45">
        <f t="shared" si="8"/>
        <v>30500</v>
      </c>
    </row>
    <row r="194" spans="2:20" x14ac:dyDescent="0.3">
      <c r="B194" t="s">
        <v>8366</v>
      </c>
      <c r="C194" t="s">
        <v>1515</v>
      </c>
      <c r="D194" t="s">
        <v>1704</v>
      </c>
      <c r="E194" t="s">
        <v>3420</v>
      </c>
      <c r="F194" t="s">
        <v>3421</v>
      </c>
      <c r="G194" s="47" t="str">
        <f t="shared" si="6"/>
        <v>MOSLAH_Yassine</v>
      </c>
      <c r="H194" t="s">
        <v>689</v>
      </c>
      <c r="I194" t="s">
        <v>4663</v>
      </c>
      <c r="J194">
        <v>21653923127</v>
      </c>
      <c r="K194" s="133">
        <v>34783</v>
      </c>
      <c r="M194" t="s">
        <v>267</v>
      </c>
      <c r="N194" t="s">
        <v>6101</v>
      </c>
      <c r="O194" t="str">
        <f t="shared" si="7"/>
        <v>Computer science</v>
      </c>
      <c r="P194" s="4"/>
      <c r="Q194" s="4" t="s">
        <v>1045</v>
      </c>
      <c r="R194" s="45">
        <v>6100</v>
      </c>
      <c r="S194" s="45">
        <v>5</v>
      </c>
      <c r="T194" s="45">
        <f t="shared" si="8"/>
        <v>30500</v>
      </c>
    </row>
    <row r="195" spans="2:20" x14ac:dyDescent="0.3">
      <c r="B195" t="s">
        <v>8366</v>
      </c>
      <c r="C195" t="s">
        <v>1515</v>
      </c>
      <c r="D195" t="s">
        <v>1705</v>
      </c>
      <c r="E195" t="s">
        <v>3422</v>
      </c>
      <c r="F195" t="s">
        <v>3325</v>
      </c>
      <c r="G195" s="47" t="str">
        <f t="shared" si="6"/>
        <v>LADJEMI_Kais</v>
      </c>
      <c r="H195" t="s">
        <v>689</v>
      </c>
      <c r="I195" t="s">
        <v>4664</v>
      </c>
      <c r="J195">
        <v>21621659655</v>
      </c>
      <c r="K195" s="133">
        <v>34849</v>
      </c>
      <c r="M195" t="s">
        <v>267</v>
      </c>
      <c r="N195" t="s">
        <v>6101</v>
      </c>
      <c r="O195" t="str">
        <f t="shared" si="7"/>
        <v>Computer science</v>
      </c>
      <c r="P195" s="4"/>
      <c r="Q195" s="4" t="s">
        <v>1045</v>
      </c>
      <c r="R195" s="45">
        <v>6100</v>
      </c>
      <c r="S195" s="45">
        <v>5</v>
      </c>
      <c r="T195" s="45">
        <f t="shared" si="8"/>
        <v>30500</v>
      </c>
    </row>
    <row r="196" spans="2:20" x14ac:dyDescent="0.3">
      <c r="B196" t="s">
        <v>8366</v>
      </c>
      <c r="C196" t="s">
        <v>1515</v>
      </c>
      <c r="D196" t="s">
        <v>1706</v>
      </c>
      <c r="E196" t="s">
        <v>856</v>
      </c>
      <c r="F196" t="s">
        <v>3321</v>
      </c>
      <c r="G196" s="47" t="str">
        <f t="shared" si="6"/>
        <v>BOURAOUI_Khalil</v>
      </c>
      <c r="H196" t="s">
        <v>689</v>
      </c>
      <c r="I196" t="s">
        <v>4665</v>
      </c>
      <c r="J196">
        <v>21628212721</v>
      </c>
      <c r="K196" s="133">
        <v>35225</v>
      </c>
      <c r="M196" t="s">
        <v>267</v>
      </c>
      <c r="N196" t="s">
        <v>6101</v>
      </c>
      <c r="O196" t="str">
        <f t="shared" si="7"/>
        <v>Computer science</v>
      </c>
      <c r="P196" s="4"/>
      <c r="Q196" s="4" t="s">
        <v>1045</v>
      </c>
      <c r="R196" s="45">
        <v>6100</v>
      </c>
      <c r="S196" s="45">
        <v>5</v>
      </c>
      <c r="T196" s="45">
        <f t="shared" si="8"/>
        <v>30500</v>
      </c>
    </row>
    <row r="197" spans="2:20" x14ac:dyDescent="0.3">
      <c r="B197" t="s">
        <v>8366</v>
      </c>
      <c r="C197" t="s">
        <v>1515</v>
      </c>
      <c r="D197" t="s">
        <v>1707</v>
      </c>
      <c r="E197" t="s">
        <v>3423</v>
      </c>
      <c r="F197" t="s">
        <v>3424</v>
      </c>
      <c r="G197" s="47" t="str">
        <f t="shared" si="6"/>
        <v>CHERBIB_Mohamed Amine</v>
      </c>
      <c r="H197" t="s">
        <v>689</v>
      </c>
      <c r="I197" t="s">
        <v>4666</v>
      </c>
      <c r="J197">
        <v>21623611672</v>
      </c>
      <c r="K197" s="133">
        <v>34853</v>
      </c>
      <c r="M197" t="s">
        <v>267</v>
      </c>
      <c r="N197" t="s">
        <v>6102</v>
      </c>
      <c r="O197" t="str">
        <f t="shared" si="7"/>
        <v>Electromechanical Engineer</v>
      </c>
      <c r="P197" s="4"/>
      <c r="Q197" s="4" t="s">
        <v>1045</v>
      </c>
      <c r="R197" s="45">
        <v>6100</v>
      </c>
      <c r="S197" s="45">
        <v>5</v>
      </c>
      <c r="T197" s="45">
        <f t="shared" si="8"/>
        <v>30500</v>
      </c>
    </row>
    <row r="198" spans="2:20" x14ac:dyDescent="0.3">
      <c r="B198" t="s">
        <v>8366</v>
      </c>
      <c r="C198" t="s">
        <v>1515</v>
      </c>
      <c r="D198" t="s">
        <v>1708</v>
      </c>
      <c r="E198" t="s">
        <v>946</v>
      </c>
      <c r="F198" t="s">
        <v>3206</v>
      </c>
      <c r="G198" s="47" t="str">
        <f t="shared" si="6"/>
        <v>MASMOUDI_Omar</v>
      </c>
      <c r="H198" t="s">
        <v>689</v>
      </c>
      <c r="I198" t="s">
        <v>4667</v>
      </c>
      <c r="J198">
        <v>21628199940</v>
      </c>
      <c r="K198" s="133">
        <v>35171</v>
      </c>
      <c r="M198" t="s">
        <v>267</v>
      </c>
      <c r="N198" t="s">
        <v>6102</v>
      </c>
      <c r="O198" t="str">
        <f t="shared" si="7"/>
        <v>Electromechanical Engineer</v>
      </c>
      <c r="P198" s="4"/>
      <c r="Q198" s="4" t="s">
        <v>1045</v>
      </c>
      <c r="R198" s="45">
        <v>6100</v>
      </c>
      <c r="S198" s="45">
        <v>5</v>
      </c>
      <c r="T198" s="45">
        <f t="shared" si="8"/>
        <v>30500</v>
      </c>
    </row>
    <row r="199" spans="2:20" x14ac:dyDescent="0.3">
      <c r="B199" t="s">
        <v>8366</v>
      </c>
      <c r="C199" t="s">
        <v>1515</v>
      </c>
      <c r="D199" t="s">
        <v>1709</v>
      </c>
      <c r="E199" t="s">
        <v>3344</v>
      </c>
      <c r="F199" t="s">
        <v>3425</v>
      </c>
      <c r="G199" s="47" t="str">
        <f t="shared" si="6"/>
        <v>LAOUINI_Rafaa</v>
      </c>
      <c r="H199" t="s">
        <v>689</v>
      </c>
      <c r="I199" t="s">
        <v>4668</v>
      </c>
      <c r="J199">
        <v>21623665068</v>
      </c>
      <c r="K199" s="133">
        <v>35260</v>
      </c>
      <c r="M199" t="s">
        <v>267</v>
      </c>
      <c r="N199" t="s">
        <v>453</v>
      </c>
      <c r="O199" t="str">
        <f t="shared" si="7"/>
        <v>Civil Engineering</v>
      </c>
      <c r="P199" s="4"/>
      <c r="Q199" s="4" t="s">
        <v>1045</v>
      </c>
      <c r="R199" s="45">
        <v>6100</v>
      </c>
      <c r="S199" s="45">
        <v>5</v>
      </c>
      <c r="T199" s="45">
        <f t="shared" si="8"/>
        <v>30500</v>
      </c>
    </row>
    <row r="200" spans="2:20" x14ac:dyDescent="0.3">
      <c r="B200" t="s">
        <v>8366</v>
      </c>
      <c r="C200" t="s">
        <v>1515</v>
      </c>
      <c r="D200" t="s">
        <v>1710</v>
      </c>
      <c r="E200" t="s">
        <v>667</v>
      </c>
      <c r="F200" t="s">
        <v>3275</v>
      </c>
      <c r="G200" s="47" t="str">
        <f t="shared" si="6"/>
        <v>TURKI_Abdelkarim</v>
      </c>
      <c r="H200" t="s">
        <v>689</v>
      </c>
      <c r="I200" t="s">
        <v>4669</v>
      </c>
      <c r="J200">
        <v>21653810991</v>
      </c>
      <c r="K200" s="133">
        <v>34974</v>
      </c>
      <c r="M200" t="s">
        <v>267</v>
      </c>
      <c r="N200" t="s">
        <v>6101</v>
      </c>
      <c r="O200" t="str">
        <f t="shared" si="7"/>
        <v>Computer science</v>
      </c>
      <c r="P200" s="4"/>
      <c r="Q200" s="4" t="s">
        <v>1045</v>
      </c>
      <c r="R200" s="45">
        <v>6100</v>
      </c>
      <c r="S200" s="45">
        <v>5</v>
      </c>
      <c r="T200" s="45">
        <f t="shared" si="8"/>
        <v>30500</v>
      </c>
    </row>
    <row r="201" spans="2:20" x14ac:dyDescent="0.3">
      <c r="B201" t="s">
        <v>8366</v>
      </c>
      <c r="C201" t="s">
        <v>1515</v>
      </c>
      <c r="D201" t="s">
        <v>1711</v>
      </c>
      <c r="E201" t="s">
        <v>401</v>
      </c>
      <c r="F201" t="s">
        <v>3426</v>
      </c>
      <c r="G201" s="47" t="str">
        <f t="shared" ref="G201:G264" si="9">CONCATENATE(E201,"_",F201)</f>
        <v>HAMZA_Mohamed Wajih</v>
      </c>
      <c r="H201" t="s">
        <v>689</v>
      </c>
      <c r="I201" t="s">
        <v>4670</v>
      </c>
      <c r="J201">
        <v>21652392540</v>
      </c>
      <c r="K201" s="133">
        <v>34593</v>
      </c>
      <c r="M201" t="s">
        <v>267</v>
      </c>
      <c r="N201" t="s">
        <v>6101</v>
      </c>
      <c r="O201" t="str">
        <f t="shared" ref="O201:O264" si="10">N201</f>
        <v>Computer science</v>
      </c>
      <c r="P201" s="4"/>
      <c r="Q201" s="4" t="s">
        <v>1045</v>
      </c>
      <c r="R201" s="45">
        <v>6100</v>
      </c>
      <c r="S201" s="45">
        <v>5</v>
      </c>
      <c r="T201" s="45">
        <f t="shared" ref="T201:T264" si="11">R201*S201</f>
        <v>30500</v>
      </c>
    </row>
    <row r="202" spans="2:20" x14ac:dyDescent="0.3">
      <c r="B202" t="s">
        <v>8366</v>
      </c>
      <c r="C202" t="s">
        <v>1515</v>
      </c>
      <c r="D202" t="s">
        <v>1712</v>
      </c>
      <c r="E202" t="s">
        <v>3427</v>
      </c>
      <c r="F202" t="s">
        <v>3428</v>
      </c>
      <c r="G202" s="47" t="str">
        <f t="shared" si="9"/>
        <v>JOUIROU_Yasmine</v>
      </c>
      <c r="H202" t="s">
        <v>690</v>
      </c>
      <c r="I202" t="s">
        <v>4671</v>
      </c>
      <c r="J202">
        <v>21622595913</v>
      </c>
      <c r="K202" s="133">
        <v>35376</v>
      </c>
      <c r="M202" t="s">
        <v>267</v>
      </c>
      <c r="N202" t="s">
        <v>6101</v>
      </c>
      <c r="O202" t="str">
        <f t="shared" si="10"/>
        <v>Computer science</v>
      </c>
      <c r="P202" s="4"/>
      <c r="Q202" s="4" t="s">
        <v>1045</v>
      </c>
      <c r="R202" s="45">
        <v>6100</v>
      </c>
      <c r="S202" s="45">
        <v>5</v>
      </c>
      <c r="T202" s="45">
        <f t="shared" si="11"/>
        <v>30500</v>
      </c>
    </row>
    <row r="203" spans="2:20" x14ac:dyDescent="0.3">
      <c r="B203" t="s">
        <v>8366</v>
      </c>
      <c r="C203" t="s">
        <v>1515</v>
      </c>
      <c r="D203" t="s">
        <v>1713</v>
      </c>
      <c r="E203" t="s">
        <v>437</v>
      </c>
      <c r="F203" t="s">
        <v>3429</v>
      </c>
      <c r="G203" s="47" t="str">
        <f t="shared" si="9"/>
        <v>FERJANI_Jihéne</v>
      </c>
      <c r="H203" t="s">
        <v>690</v>
      </c>
      <c r="I203" t="s">
        <v>4672</v>
      </c>
      <c r="J203">
        <v>21620822600</v>
      </c>
      <c r="K203" s="133">
        <v>35430</v>
      </c>
      <c r="M203" t="s">
        <v>267</v>
      </c>
      <c r="N203" t="s">
        <v>453</v>
      </c>
      <c r="O203" t="str">
        <f t="shared" si="10"/>
        <v>Civil Engineering</v>
      </c>
      <c r="P203" s="4"/>
      <c r="Q203" s="4" t="s">
        <v>1045</v>
      </c>
      <c r="R203" s="45">
        <v>6100</v>
      </c>
      <c r="S203" s="45">
        <v>5</v>
      </c>
      <c r="T203" s="45">
        <f t="shared" si="11"/>
        <v>30500</v>
      </c>
    </row>
    <row r="204" spans="2:20" x14ac:dyDescent="0.3">
      <c r="B204" t="s">
        <v>8366</v>
      </c>
      <c r="C204" t="s">
        <v>1515</v>
      </c>
      <c r="D204" t="s">
        <v>1714</v>
      </c>
      <c r="E204" t="s">
        <v>947</v>
      </c>
      <c r="F204" t="s">
        <v>3370</v>
      </c>
      <c r="G204" s="47" t="str">
        <f t="shared" si="9"/>
        <v>REBAI_Youssef</v>
      </c>
      <c r="H204" t="s">
        <v>689</v>
      </c>
      <c r="I204" t="s">
        <v>4673</v>
      </c>
      <c r="J204">
        <v>21652738029</v>
      </c>
      <c r="K204" s="133">
        <v>35376</v>
      </c>
      <c r="M204" t="s">
        <v>267</v>
      </c>
      <c r="N204" t="s">
        <v>6101</v>
      </c>
      <c r="O204" t="str">
        <f t="shared" si="10"/>
        <v>Computer science</v>
      </c>
      <c r="P204" s="4"/>
      <c r="Q204" s="4" t="s">
        <v>1045</v>
      </c>
      <c r="R204" s="45">
        <v>6100</v>
      </c>
      <c r="S204" s="45">
        <v>5</v>
      </c>
      <c r="T204" s="45">
        <f t="shared" si="11"/>
        <v>30500</v>
      </c>
    </row>
    <row r="205" spans="2:20" x14ac:dyDescent="0.3">
      <c r="B205" t="s">
        <v>8366</v>
      </c>
      <c r="C205" t="s">
        <v>1515</v>
      </c>
      <c r="D205" t="s">
        <v>1715</v>
      </c>
      <c r="E205" t="s">
        <v>3430</v>
      </c>
      <c r="F205" t="s">
        <v>3431</v>
      </c>
      <c r="G205" s="47" t="str">
        <f t="shared" si="9"/>
        <v>SMIRI_Imen</v>
      </c>
      <c r="H205" t="s">
        <v>690</v>
      </c>
      <c r="I205" t="s">
        <v>4674</v>
      </c>
      <c r="J205">
        <v>21626017106</v>
      </c>
      <c r="K205" s="133">
        <v>35390</v>
      </c>
      <c r="M205" t="s">
        <v>267</v>
      </c>
      <c r="N205" t="s">
        <v>6101</v>
      </c>
      <c r="O205" t="str">
        <f t="shared" si="10"/>
        <v>Computer science</v>
      </c>
      <c r="P205" s="4"/>
      <c r="Q205" s="4" t="s">
        <v>1045</v>
      </c>
      <c r="R205" s="45">
        <v>6100</v>
      </c>
      <c r="S205" s="45">
        <v>5</v>
      </c>
      <c r="T205" s="45">
        <f t="shared" si="11"/>
        <v>30500</v>
      </c>
    </row>
    <row r="206" spans="2:20" x14ac:dyDescent="0.3">
      <c r="B206" t="s">
        <v>8366</v>
      </c>
      <c r="C206" t="s">
        <v>1515</v>
      </c>
      <c r="D206" t="s">
        <v>1716</v>
      </c>
      <c r="E206" t="s">
        <v>899</v>
      </c>
      <c r="F206" t="s">
        <v>3400</v>
      </c>
      <c r="G206" s="47" t="str">
        <f t="shared" si="9"/>
        <v>NEFZI_Ines</v>
      </c>
      <c r="H206" t="s">
        <v>690</v>
      </c>
      <c r="I206" t="s">
        <v>4675</v>
      </c>
      <c r="J206">
        <v>21621337104</v>
      </c>
      <c r="K206" s="133">
        <v>35287</v>
      </c>
      <c r="M206" t="s">
        <v>267</v>
      </c>
      <c r="N206" t="s">
        <v>6102</v>
      </c>
      <c r="O206" t="str">
        <f t="shared" si="10"/>
        <v>Electromechanical Engineer</v>
      </c>
      <c r="P206" s="4"/>
      <c r="Q206" s="4" t="s">
        <v>1045</v>
      </c>
      <c r="R206" s="45">
        <v>6100</v>
      </c>
      <c r="S206" s="45">
        <v>5</v>
      </c>
      <c r="T206" s="45">
        <f t="shared" si="11"/>
        <v>30500</v>
      </c>
    </row>
    <row r="207" spans="2:20" x14ac:dyDescent="0.3">
      <c r="B207" t="s">
        <v>8366</v>
      </c>
      <c r="C207" t="s">
        <v>1515</v>
      </c>
      <c r="D207" t="s">
        <v>1717</v>
      </c>
      <c r="E207" t="s">
        <v>3432</v>
      </c>
      <c r="F207" t="s">
        <v>3433</v>
      </c>
      <c r="G207" s="47" t="str">
        <f t="shared" si="9"/>
        <v>LATRACH_Fatma</v>
      </c>
      <c r="H207" t="s">
        <v>690</v>
      </c>
      <c r="I207" t="s">
        <v>4676</v>
      </c>
      <c r="J207">
        <v>21622031433</v>
      </c>
      <c r="K207" s="133">
        <v>35324</v>
      </c>
      <c r="M207" t="s">
        <v>267</v>
      </c>
      <c r="N207" t="s">
        <v>6102</v>
      </c>
      <c r="O207" t="str">
        <f t="shared" si="10"/>
        <v>Electromechanical Engineer</v>
      </c>
      <c r="P207" s="4"/>
      <c r="Q207" s="4" t="s">
        <v>1045</v>
      </c>
      <c r="R207" s="45">
        <v>6100</v>
      </c>
      <c r="S207" s="45">
        <v>5</v>
      </c>
      <c r="T207" s="45">
        <f t="shared" si="11"/>
        <v>30500</v>
      </c>
    </row>
    <row r="208" spans="2:20" x14ac:dyDescent="0.3">
      <c r="B208" t="s">
        <v>8366</v>
      </c>
      <c r="C208" t="s">
        <v>1515</v>
      </c>
      <c r="D208" t="s">
        <v>1718</v>
      </c>
      <c r="E208" t="s">
        <v>3434</v>
      </c>
      <c r="F208" t="s">
        <v>3404</v>
      </c>
      <c r="G208" s="47" t="str">
        <f t="shared" si="9"/>
        <v>BAGHDADI_Wael</v>
      </c>
      <c r="H208" t="s">
        <v>689</v>
      </c>
      <c r="I208" t="s">
        <v>4677</v>
      </c>
      <c r="J208">
        <v>21620650565</v>
      </c>
      <c r="K208" s="133">
        <v>34283</v>
      </c>
      <c r="M208" t="s">
        <v>267</v>
      </c>
      <c r="N208" t="s">
        <v>6101</v>
      </c>
      <c r="O208" t="str">
        <f t="shared" si="10"/>
        <v>Computer science</v>
      </c>
      <c r="P208" s="4"/>
      <c r="Q208" s="4" t="s">
        <v>1045</v>
      </c>
      <c r="R208" s="45">
        <v>6100</v>
      </c>
      <c r="S208" s="45">
        <v>5</v>
      </c>
      <c r="T208" s="45">
        <f t="shared" si="11"/>
        <v>30500</v>
      </c>
    </row>
    <row r="209" spans="2:20" x14ac:dyDescent="0.3">
      <c r="B209" t="s">
        <v>8366</v>
      </c>
      <c r="C209" t="s">
        <v>1515</v>
      </c>
      <c r="D209" t="s">
        <v>1719</v>
      </c>
      <c r="E209" t="s">
        <v>3435</v>
      </c>
      <c r="F209" t="s">
        <v>3436</v>
      </c>
      <c r="G209" s="47" t="str">
        <f t="shared" si="9"/>
        <v>KHOUFI_Wissem</v>
      </c>
      <c r="H209" t="s">
        <v>689</v>
      </c>
      <c r="I209" t="s">
        <v>4678</v>
      </c>
      <c r="J209">
        <v>21654340973</v>
      </c>
      <c r="K209" s="133">
        <v>34771</v>
      </c>
      <c r="M209" t="s">
        <v>267</v>
      </c>
      <c r="N209" t="s">
        <v>6101</v>
      </c>
      <c r="O209" t="str">
        <f t="shared" si="10"/>
        <v>Computer science</v>
      </c>
      <c r="P209" s="4"/>
      <c r="Q209" s="4" t="s">
        <v>1045</v>
      </c>
      <c r="R209" s="45">
        <v>6100</v>
      </c>
      <c r="S209" s="45">
        <v>5</v>
      </c>
      <c r="T209" s="45">
        <f t="shared" si="11"/>
        <v>30500</v>
      </c>
    </row>
    <row r="210" spans="2:20" x14ac:dyDescent="0.3">
      <c r="B210" t="s">
        <v>8366</v>
      </c>
      <c r="C210" t="s">
        <v>1515</v>
      </c>
      <c r="D210" t="s">
        <v>1720</v>
      </c>
      <c r="E210" t="s">
        <v>870</v>
      </c>
      <c r="F210" t="s">
        <v>3363</v>
      </c>
      <c r="G210" s="47" t="str">
        <f t="shared" si="9"/>
        <v>AOUADI_Mohamed Aziz</v>
      </c>
      <c r="H210" t="s">
        <v>689</v>
      </c>
      <c r="I210" t="s">
        <v>4679</v>
      </c>
      <c r="J210">
        <v>21626676555</v>
      </c>
      <c r="K210" s="133">
        <v>35176</v>
      </c>
      <c r="M210" t="s">
        <v>267</v>
      </c>
      <c r="N210" t="s">
        <v>453</v>
      </c>
      <c r="O210" t="str">
        <f t="shared" si="10"/>
        <v>Civil Engineering</v>
      </c>
      <c r="P210" s="4"/>
      <c r="Q210" s="4" t="s">
        <v>1045</v>
      </c>
      <c r="R210" s="45">
        <v>6100</v>
      </c>
      <c r="S210" s="45">
        <v>5</v>
      </c>
      <c r="T210" s="45">
        <f t="shared" si="11"/>
        <v>30500</v>
      </c>
    </row>
    <row r="211" spans="2:20" x14ac:dyDescent="0.3">
      <c r="B211" t="s">
        <v>8366</v>
      </c>
      <c r="C211" t="s">
        <v>1515</v>
      </c>
      <c r="D211" t="s">
        <v>1721</v>
      </c>
      <c r="E211" t="s">
        <v>3437</v>
      </c>
      <c r="F211" t="s">
        <v>3438</v>
      </c>
      <c r="G211" s="47" t="str">
        <f t="shared" si="9"/>
        <v>REGUIGUI_Mohamed Badis</v>
      </c>
      <c r="H211" t="s">
        <v>689</v>
      </c>
      <c r="I211" t="s">
        <v>4680</v>
      </c>
      <c r="J211">
        <v>21621069607</v>
      </c>
      <c r="K211" s="133">
        <v>34785</v>
      </c>
      <c r="M211" t="s">
        <v>267</v>
      </c>
      <c r="N211" t="s">
        <v>6101</v>
      </c>
      <c r="O211" t="str">
        <f t="shared" si="10"/>
        <v>Computer science</v>
      </c>
      <c r="P211" s="4"/>
      <c r="Q211" s="4" t="s">
        <v>1045</v>
      </c>
      <c r="R211" s="45">
        <v>6100</v>
      </c>
      <c r="S211" s="45">
        <v>5</v>
      </c>
      <c r="T211" s="45">
        <f t="shared" si="11"/>
        <v>30500</v>
      </c>
    </row>
    <row r="212" spans="2:20" x14ac:dyDescent="0.3">
      <c r="B212" t="s">
        <v>8366</v>
      </c>
      <c r="C212" t="s">
        <v>1515</v>
      </c>
      <c r="D212" t="s">
        <v>1722</v>
      </c>
      <c r="E212" t="s">
        <v>3439</v>
      </c>
      <c r="F212" t="s">
        <v>3389</v>
      </c>
      <c r="G212" s="47" t="str">
        <f t="shared" si="9"/>
        <v>ZORGATI_Malek</v>
      </c>
      <c r="H212" t="s">
        <v>689</v>
      </c>
      <c r="I212" t="s">
        <v>4681</v>
      </c>
      <c r="J212">
        <v>21621852547</v>
      </c>
      <c r="K212" s="133">
        <v>35256</v>
      </c>
      <c r="M212" t="s">
        <v>267</v>
      </c>
      <c r="N212" t="s">
        <v>6101</v>
      </c>
      <c r="O212" t="str">
        <f t="shared" si="10"/>
        <v>Computer science</v>
      </c>
      <c r="P212" s="4"/>
      <c r="Q212" s="4" t="s">
        <v>1045</v>
      </c>
      <c r="R212" s="45">
        <v>6100</v>
      </c>
      <c r="S212" s="45">
        <v>5</v>
      </c>
      <c r="T212" s="45">
        <f t="shared" si="11"/>
        <v>30500</v>
      </c>
    </row>
    <row r="213" spans="2:20" x14ac:dyDescent="0.3">
      <c r="B213" t="s">
        <v>8366</v>
      </c>
      <c r="C213" t="s">
        <v>1515</v>
      </c>
      <c r="D213" t="s">
        <v>1723</v>
      </c>
      <c r="E213" t="s">
        <v>3440</v>
      </c>
      <c r="F213" t="s">
        <v>3366</v>
      </c>
      <c r="G213" s="47" t="str">
        <f t="shared" si="9"/>
        <v>BOUGATEF_Anis</v>
      </c>
      <c r="H213" t="s">
        <v>689</v>
      </c>
      <c r="I213" t="s">
        <v>4682</v>
      </c>
      <c r="J213">
        <v>21628059080</v>
      </c>
      <c r="K213" s="133">
        <v>35507</v>
      </c>
      <c r="M213" t="s">
        <v>267</v>
      </c>
      <c r="N213" t="s">
        <v>6101</v>
      </c>
      <c r="O213" t="str">
        <f t="shared" si="10"/>
        <v>Computer science</v>
      </c>
      <c r="P213" s="4"/>
      <c r="Q213" s="4" t="s">
        <v>1045</v>
      </c>
      <c r="R213" s="45">
        <v>6100</v>
      </c>
      <c r="S213" s="45">
        <v>5</v>
      </c>
      <c r="T213" s="45">
        <f t="shared" si="11"/>
        <v>30500</v>
      </c>
    </row>
    <row r="214" spans="2:20" x14ac:dyDescent="0.3">
      <c r="B214" t="s">
        <v>8366</v>
      </c>
      <c r="C214" t="s">
        <v>1515</v>
      </c>
      <c r="D214" t="s">
        <v>1724</v>
      </c>
      <c r="E214" t="s">
        <v>3441</v>
      </c>
      <c r="F214" t="s">
        <v>3442</v>
      </c>
      <c r="G214" s="47" t="str">
        <f t="shared" si="9"/>
        <v>BETTAYEB_Nour Elhouda</v>
      </c>
      <c r="H214" t="s">
        <v>690</v>
      </c>
      <c r="I214" t="s">
        <v>4683</v>
      </c>
      <c r="J214">
        <v>21629284514</v>
      </c>
      <c r="K214" s="133">
        <v>35311</v>
      </c>
      <c r="M214" t="s">
        <v>267</v>
      </c>
      <c r="N214" t="s">
        <v>6101</v>
      </c>
      <c r="O214" t="str">
        <f t="shared" si="10"/>
        <v>Computer science</v>
      </c>
      <c r="P214" s="4"/>
      <c r="Q214" s="4" t="s">
        <v>1045</v>
      </c>
      <c r="R214" s="45">
        <v>6100</v>
      </c>
      <c r="S214" s="45">
        <v>5</v>
      </c>
      <c r="T214" s="45">
        <f t="shared" si="11"/>
        <v>30500</v>
      </c>
    </row>
    <row r="215" spans="2:20" x14ac:dyDescent="0.3">
      <c r="B215" t="s">
        <v>8366</v>
      </c>
      <c r="C215" t="s">
        <v>1515</v>
      </c>
      <c r="D215" t="s">
        <v>1725</v>
      </c>
      <c r="E215" t="s">
        <v>3443</v>
      </c>
      <c r="F215" t="s">
        <v>3289</v>
      </c>
      <c r="G215" s="47" t="str">
        <f t="shared" si="9"/>
        <v>CHARRADA_Haifa</v>
      </c>
      <c r="H215" t="s">
        <v>690</v>
      </c>
      <c r="I215" t="s">
        <v>4684</v>
      </c>
      <c r="J215">
        <v>21655960401</v>
      </c>
      <c r="K215" s="133">
        <v>34484</v>
      </c>
      <c r="M215" t="s">
        <v>267</v>
      </c>
      <c r="N215" t="s">
        <v>6101</v>
      </c>
      <c r="O215" t="str">
        <f t="shared" si="10"/>
        <v>Computer science</v>
      </c>
      <c r="P215" s="4"/>
      <c r="Q215" s="4" t="s">
        <v>1045</v>
      </c>
      <c r="R215" s="45">
        <v>6100</v>
      </c>
      <c r="S215" s="45">
        <v>5</v>
      </c>
      <c r="T215" s="45">
        <f t="shared" si="11"/>
        <v>30500</v>
      </c>
    </row>
    <row r="216" spans="2:20" x14ac:dyDescent="0.3">
      <c r="B216" t="s">
        <v>8366</v>
      </c>
      <c r="C216" t="s">
        <v>1515</v>
      </c>
      <c r="D216" t="s">
        <v>1726</v>
      </c>
      <c r="E216" t="s">
        <v>3413</v>
      </c>
      <c r="F216" t="s">
        <v>3444</v>
      </c>
      <c r="G216" s="47" t="str">
        <f t="shared" si="9"/>
        <v>LAHMAR_Abir</v>
      </c>
      <c r="H216" t="s">
        <v>690</v>
      </c>
      <c r="I216" t="s">
        <v>4685</v>
      </c>
      <c r="J216">
        <v>21620909591</v>
      </c>
      <c r="K216" s="133">
        <v>35474</v>
      </c>
      <c r="M216" t="s">
        <v>267</v>
      </c>
      <c r="N216" t="s">
        <v>6101</v>
      </c>
      <c r="O216" t="str">
        <f t="shared" si="10"/>
        <v>Computer science</v>
      </c>
      <c r="P216" s="4"/>
      <c r="Q216" s="4" t="s">
        <v>1045</v>
      </c>
      <c r="R216" s="45">
        <v>6100</v>
      </c>
      <c r="S216" s="45">
        <v>5</v>
      </c>
      <c r="T216" s="45">
        <f t="shared" si="11"/>
        <v>30500</v>
      </c>
    </row>
    <row r="217" spans="2:20" x14ac:dyDescent="0.3">
      <c r="B217" t="s">
        <v>8366</v>
      </c>
      <c r="C217" t="s">
        <v>1515</v>
      </c>
      <c r="D217" t="s">
        <v>1727</v>
      </c>
      <c r="E217" t="s">
        <v>410</v>
      </c>
      <c r="F217" t="s">
        <v>3445</v>
      </c>
      <c r="G217" s="47" t="str">
        <f t="shared" si="9"/>
        <v>SALHI_Mohamed Oussema</v>
      </c>
      <c r="H217" t="s">
        <v>689</v>
      </c>
      <c r="I217" t="s">
        <v>4686</v>
      </c>
      <c r="J217">
        <v>21628138048</v>
      </c>
      <c r="K217" s="133">
        <v>35175</v>
      </c>
      <c r="M217" t="s">
        <v>267</v>
      </c>
      <c r="N217" t="s">
        <v>6101</v>
      </c>
      <c r="O217" t="str">
        <f t="shared" si="10"/>
        <v>Computer science</v>
      </c>
      <c r="P217" s="4"/>
      <c r="Q217" s="4" t="s">
        <v>1045</v>
      </c>
      <c r="R217" s="45">
        <v>6100</v>
      </c>
      <c r="S217" s="45">
        <v>5</v>
      </c>
      <c r="T217" s="45">
        <f t="shared" si="11"/>
        <v>30500</v>
      </c>
    </row>
    <row r="218" spans="2:20" x14ac:dyDescent="0.3">
      <c r="B218" t="s">
        <v>8366</v>
      </c>
      <c r="C218" t="s">
        <v>1515</v>
      </c>
      <c r="D218" t="s">
        <v>1728</v>
      </c>
      <c r="E218" t="s">
        <v>3446</v>
      </c>
      <c r="F218" t="s">
        <v>3445</v>
      </c>
      <c r="G218" s="47" t="str">
        <f t="shared" si="9"/>
        <v>ZAAFRANE_Mohamed Oussema</v>
      </c>
      <c r="H218" t="s">
        <v>689</v>
      </c>
      <c r="I218" t="s">
        <v>4687</v>
      </c>
      <c r="J218">
        <v>21628872773</v>
      </c>
      <c r="K218" s="133">
        <v>35290</v>
      </c>
      <c r="M218" t="s">
        <v>267</v>
      </c>
      <c r="N218" t="s">
        <v>6101</v>
      </c>
      <c r="O218" t="str">
        <f t="shared" si="10"/>
        <v>Computer science</v>
      </c>
      <c r="P218" s="4"/>
      <c r="Q218" s="4" t="s">
        <v>1045</v>
      </c>
      <c r="R218" s="45">
        <v>6100</v>
      </c>
      <c r="S218" s="45">
        <v>5</v>
      </c>
      <c r="T218" s="45">
        <f t="shared" si="11"/>
        <v>30500</v>
      </c>
    </row>
    <row r="219" spans="2:20" x14ac:dyDescent="0.3">
      <c r="B219" t="s">
        <v>8366</v>
      </c>
      <c r="C219" t="s">
        <v>1515</v>
      </c>
      <c r="D219" t="s">
        <v>1729</v>
      </c>
      <c r="E219" t="s">
        <v>3447</v>
      </c>
      <c r="F219" t="s">
        <v>3448</v>
      </c>
      <c r="G219" s="47" t="str">
        <f t="shared" si="9"/>
        <v>HAFI_Nessrine</v>
      </c>
      <c r="H219" t="s">
        <v>690</v>
      </c>
      <c r="I219" t="s">
        <v>4688</v>
      </c>
      <c r="J219">
        <v>21621265513</v>
      </c>
      <c r="K219" s="133">
        <v>34902</v>
      </c>
      <c r="M219" t="s">
        <v>267</v>
      </c>
      <c r="N219" t="s">
        <v>6101</v>
      </c>
      <c r="O219" t="str">
        <f t="shared" si="10"/>
        <v>Computer science</v>
      </c>
      <c r="P219" s="4"/>
      <c r="Q219" s="4" t="s">
        <v>1045</v>
      </c>
      <c r="R219" s="45">
        <v>6100</v>
      </c>
      <c r="S219" s="45">
        <v>5</v>
      </c>
      <c r="T219" s="45">
        <f t="shared" si="11"/>
        <v>30500</v>
      </c>
    </row>
    <row r="220" spans="2:20" x14ac:dyDescent="0.3">
      <c r="B220" t="s">
        <v>8366</v>
      </c>
      <c r="C220" t="s">
        <v>1515</v>
      </c>
      <c r="D220" t="s">
        <v>1730</v>
      </c>
      <c r="E220" t="s">
        <v>3449</v>
      </c>
      <c r="F220" t="s">
        <v>3404</v>
      </c>
      <c r="G220" s="47" t="str">
        <f t="shared" si="9"/>
        <v>DHIF_Wael</v>
      </c>
      <c r="H220" t="s">
        <v>689</v>
      </c>
      <c r="I220" t="s">
        <v>4689</v>
      </c>
      <c r="J220">
        <v>21626064034</v>
      </c>
      <c r="K220" s="133">
        <v>34857</v>
      </c>
      <c r="M220" t="s">
        <v>267</v>
      </c>
      <c r="N220" t="s">
        <v>6101</v>
      </c>
      <c r="O220" t="str">
        <f t="shared" si="10"/>
        <v>Computer science</v>
      </c>
      <c r="P220" s="4"/>
      <c r="Q220" s="4" t="s">
        <v>1045</v>
      </c>
      <c r="R220" s="45">
        <v>6100</v>
      </c>
      <c r="S220" s="45">
        <v>5</v>
      </c>
      <c r="T220" s="45">
        <f t="shared" si="11"/>
        <v>30500</v>
      </c>
    </row>
    <row r="221" spans="2:20" x14ac:dyDescent="0.3">
      <c r="B221" t="s">
        <v>8366</v>
      </c>
      <c r="C221" t="s">
        <v>1515</v>
      </c>
      <c r="D221" t="s">
        <v>1731</v>
      </c>
      <c r="E221" t="s">
        <v>864</v>
      </c>
      <c r="F221" t="s">
        <v>3450</v>
      </c>
      <c r="G221" s="47" t="str">
        <f t="shared" si="9"/>
        <v>HADDAD_Moez</v>
      </c>
      <c r="H221" t="s">
        <v>689</v>
      </c>
      <c r="I221" t="s">
        <v>4690</v>
      </c>
      <c r="J221">
        <v>21626429118</v>
      </c>
      <c r="K221" s="133">
        <v>35376</v>
      </c>
      <c r="M221" t="s">
        <v>267</v>
      </c>
      <c r="N221" t="s">
        <v>6101</v>
      </c>
      <c r="O221" t="str">
        <f t="shared" si="10"/>
        <v>Computer science</v>
      </c>
      <c r="P221" s="4"/>
      <c r="Q221" s="4" t="s">
        <v>1045</v>
      </c>
      <c r="R221" s="45">
        <v>6100</v>
      </c>
      <c r="S221" s="45">
        <v>5</v>
      </c>
      <c r="T221" s="45">
        <f t="shared" si="11"/>
        <v>30500</v>
      </c>
    </row>
    <row r="222" spans="2:20" x14ac:dyDescent="0.3">
      <c r="B222" t="s">
        <v>8366</v>
      </c>
      <c r="C222" t="s">
        <v>1515</v>
      </c>
      <c r="D222" t="s">
        <v>1732</v>
      </c>
      <c r="E222" t="s">
        <v>3451</v>
      </c>
      <c r="F222" t="s">
        <v>3438</v>
      </c>
      <c r="G222" s="47" t="str">
        <f t="shared" si="9"/>
        <v>MAALEJ_Mohamed Badis</v>
      </c>
      <c r="H222" t="s">
        <v>689</v>
      </c>
      <c r="I222" t="s">
        <v>4691</v>
      </c>
      <c r="J222">
        <v>21623708082</v>
      </c>
      <c r="K222" s="133">
        <v>34933</v>
      </c>
      <c r="M222" t="s">
        <v>267</v>
      </c>
      <c r="N222" t="s">
        <v>6101</v>
      </c>
      <c r="O222" t="str">
        <f t="shared" si="10"/>
        <v>Computer science</v>
      </c>
      <c r="P222" s="4"/>
      <c r="Q222" s="4" t="s">
        <v>1045</v>
      </c>
      <c r="R222" s="45">
        <v>6100</v>
      </c>
      <c r="S222" s="45">
        <v>5</v>
      </c>
      <c r="T222" s="45">
        <f t="shared" si="11"/>
        <v>30500</v>
      </c>
    </row>
    <row r="223" spans="2:20" x14ac:dyDescent="0.3">
      <c r="B223" t="s">
        <v>8366</v>
      </c>
      <c r="C223" t="s">
        <v>1515</v>
      </c>
      <c r="D223" t="s">
        <v>1733</v>
      </c>
      <c r="E223" t="s">
        <v>3452</v>
      </c>
      <c r="F223" t="s">
        <v>3453</v>
      </c>
      <c r="G223" s="47" t="str">
        <f t="shared" si="9"/>
        <v>BELLAZI_Meryam</v>
      </c>
      <c r="H223" t="s">
        <v>690</v>
      </c>
      <c r="I223" t="s">
        <v>4692</v>
      </c>
      <c r="J223">
        <v>21653916745</v>
      </c>
      <c r="K223" s="133">
        <v>34842</v>
      </c>
      <c r="M223" t="s">
        <v>267</v>
      </c>
      <c r="N223" t="s">
        <v>6101</v>
      </c>
      <c r="O223" t="str">
        <f t="shared" si="10"/>
        <v>Computer science</v>
      </c>
      <c r="P223" s="4"/>
      <c r="Q223" s="4" t="s">
        <v>1045</v>
      </c>
      <c r="R223" s="45">
        <v>6100</v>
      </c>
      <c r="S223" s="45">
        <v>5</v>
      </c>
      <c r="T223" s="45">
        <f t="shared" si="11"/>
        <v>30500</v>
      </c>
    </row>
    <row r="224" spans="2:20" x14ac:dyDescent="0.3">
      <c r="B224" t="s">
        <v>8366</v>
      </c>
      <c r="C224" t="s">
        <v>1515</v>
      </c>
      <c r="D224" t="s">
        <v>1734</v>
      </c>
      <c r="E224" t="s">
        <v>1028</v>
      </c>
      <c r="F224" t="s">
        <v>3276</v>
      </c>
      <c r="G224" s="47" t="str">
        <f t="shared" si="9"/>
        <v>HIDRI_Hedi</v>
      </c>
      <c r="H224" t="s">
        <v>689</v>
      </c>
      <c r="I224" t="s">
        <v>4693</v>
      </c>
      <c r="J224">
        <v>21655304784</v>
      </c>
      <c r="K224" s="133">
        <v>35090</v>
      </c>
      <c r="M224" t="s">
        <v>267</v>
      </c>
      <c r="N224" t="s">
        <v>6101</v>
      </c>
      <c r="O224" t="str">
        <f t="shared" si="10"/>
        <v>Computer science</v>
      </c>
      <c r="P224" s="4"/>
      <c r="Q224" s="4" t="s">
        <v>1045</v>
      </c>
      <c r="R224" s="45">
        <v>6100</v>
      </c>
      <c r="S224" s="45">
        <v>5</v>
      </c>
      <c r="T224" s="45">
        <f t="shared" si="11"/>
        <v>30500</v>
      </c>
    </row>
    <row r="225" spans="2:20" x14ac:dyDescent="0.3">
      <c r="B225" t="s">
        <v>8366</v>
      </c>
      <c r="C225" t="s">
        <v>1515</v>
      </c>
      <c r="D225" t="s">
        <v>1735</v>
      </c>
      <c r="E225" t="s">
        <v>577</v>
      </c>
      <c r="F225" t="s">
        <v>3454</v>
      </c>
      <c r="G225" s="47" t="str">
        <f t="shared" si="9"/>
        <v>BEN AMMAR_Karim</v>
      </c>
      <c r="H225" t="s">
        <v>689</v>
      </c>
      <c r="I225" t="s">
        <v>4694</v>
      </c>
      <c r="J225">
        <v>21693629454</v>
      </c>
      <c r="K225" s="133">
        <v>35256</v>
      </c>
      <c r="M225" t="s">
        <v>267</v>
      </c>
      <c r="N225" t="s">
        <v>6101</v>
      </c>
      <c r="O225" t="str">
        <f t="shared" si="10"/>
        <v>Computer science</v>
      </c>
      <c r="P225" s="4"/>
      <c r="Q225" s="4" t="s">
        <v>1045</v>
      </c>
      <c r="R225" s="45">
        <v>6100</v>
      </c>
      <c r="S225" s="45">
        <v>5</v>
      </c>
      <c r="T225" s="45">
        <f t="shared" si="11"/>
        <v>30500</v>
      </c>
    </row>
    <row r="226" spans="2:20" x14ac:dyDescent="0.3">
      <c r="B226" t="s">
        <v>8366</v>
      </c>
      <c r="C226" t="s">
        <v>1515</v>
      </c>
      <c r="D226" t="s">
        <v>1736</v>
      </c>
      <c r="E226" t="s">
        <v>858</v>
      </c>
      <c r="F226" t="s">
        <v>3455</v>
      </c>
      <c r="G226" s="47" t="str">
        <f t="shared" si="9"/>
        <v>BEN FRAJ_Ihebeddine</v>
      </c>
      <c r="H226" t="s">
        <v>689</v>
      </c>
      <c r="I226" t="s">
        <v>4695</v>
      </c>
      <c r="J226">
        <v>21625109444</v>
      </c>
      <c r="K226" s="133">
        <v>35374</v>
      </c>
      <c r="M226" t="s">
        <v>267</v>
      </c>
      <c r="N226" t="s">
        <v>6101</v>
      </c>
      <c r="O226" t="str">
        <f t="shared" si="10"/>
        <v>Computer science</v>
      </c>
      <c r="P226" s="4"/>
      <c r="Q226" s="4" t="s">
        <v>1045</v>
      </c>
      <c r="R226" s="45">
        <v>6100</v>
      </c>
      <c r="S226" s="45">
        <v>5</v>
      </c>
      <c r="T226" s="45">
        <f t="shared" si="11"/>
        <v>30500</v>
      </c>
    </row>
    <row r="227" spans="2:20" x14ac:dyDescent="0.3">
      <c r="B227" t="s">
        <v>8366</v>
      </c>
      <c r="C227" t="s">
        <v>1515</v>
      </c>
      <c r="D227" t="s">
        <v>1737</v>
      </c>
      <c r="E227" t="s">
        <v>3456</v>
      </c>
      <c r="F227" t="s">
        <v>3457</v>
      </c>
      <c r="G227" s="47" t="str">
        <f t="shared" si="9"/>
        <v>BEN HADJ KHALED_Wassim</v>
      </c>
      <c r="H227" t="s">
        <v>689</v>
      </c>
      <c r="I227" t="s">
        <v>4696</v>
      </c>
      <c r="J227">
        <v>21628181218</v>
      </c>
      <c r="K227" s="133">
        <v>35460</v>
      </c>
      <c r="M227" t="s">
        <v>267</v>
      </c>
      <c r="N227" t="s">
        <v>6101</v>
      </c>
      <c r="O227" t="str">
        <f t="shared" si="10"/>
        <v>Computer science</v>
      </c>
      <c r="P227" s="4"/>
      <c r="Q227" s="4" t="s">
        <v>1045</v>
      </c>
      <c r="R227" s="45">
        <v>6100</v>
      </c>
      <c r="S227" s="45">
        <v>5</v>
      </c>
      <c r="T227" s="45">
        <f t="shared" si="11"/>
        <v>30500</v>
      </c>
    </row>
    <row r="228" spans="2:20" x14ac:dyDescent="0.3">
      <c r="B228" t="s">
        <v>8366</v>
      </c>
      <c r="C228" t="s">
        <v>1515</v>
      </c>
      <c r="D228" t="s">
        <v>1738</v>
      </c>
      <c r="E228" t="s">
        <v>3458</v>
      </c>
      <c r="F228" t="s">
        <v>3230</v>
      </c>
      <c r="G228" s="47" t="str">
        <f t="shared" si="9"/>
        <v>ABDELHAFIDH_Mohamed</v>
      </c>
      <c r="H228" t="s">
        <v>689</v>
      </c>
      <c r="I228" t="s">
        <v>4697</v>
      </c>
      <c r="J228">
        <v>21695406196</v>
      </c>
      <c r="K228" s="133">
        <v>34598</v>
      </c>
      <c r="M228" t="s">
        <v>267</v>
      </c>
      <c r="N228" t="s">
        <v>6101</v>
      </c>
      <c r="O228" t="str">
        <f t="shared" si="10"/>
        <v>Computer science</v>
      </c>
      <c r="P228" s="4"/>
      <c r="Q228" s="4" t="s">
        <v>1045</v>
      </c>
      <c r="R228" s="45">
        <v>6100</v>
      </c>
      <c r="S228" s="45">
        <v>5</v>
      </c>
      <c r="T228" s="45">
        <f t="shared" si="11"/>
        <v>30500</v>
      </c>
    </row>
    <row r="229" spans="2:20" x14ac:dyDescent="0.3">
      <c r="B229" t="s">
        <v>8366</v>
      </c>
      <c r="C229" t="s">
        <v>1515</v>
      </c>
      <c r="D229" t="s">
        <v>1739</v>
      </c>
      <c r="E229" t="s">
        <v>302</v>
      </c>
      <c r="F229" t="s">
        <v>3405</v>
      </c>
      <c r="G229" s="47" t="str">
        <f t="shared" si="9"/>
        <v>CHERIF_Hamza</v>
      </c>
      <c r="H229" t="s">
        <v>689</v>
      </c>
      <c r="I229" t="s">
        <v>4698</v>
      </c>
      <c r="J229">
        <v>21655161818</v>
      </c>
      <c r="K229" s="133">
        <v>35319</v>
      </c>
      <c r="M229" t="s">
        <v>267</v>
      </c>
      <c r="N229" t="s">
        <v>6102</v>
      </c>
      <c r="O229" t="str">
        <f t="shared" si="10"/>
        <v>Electromechanical Engineer</v>
      </c>
      <c r="P229" s="4"/>
      <c r="Q229" s="4" t="s">
        <v>1045</v>
      </c>
      <c r="R229" s="45">
        <v>6100</v>
      </c>
      <c r="S229" s="45">
        <v>5</v>
      </c>
      <c r="T229" s="45">
        <f t="shared" si="11"/>
        <v>30500</v>
      </c>
    </row>
    <row r="230" spans="2:20" x14ac:dyDescent="0.3">
      <c r="B230" t="s">
        <v>8366</v>
      </c>
      <c r="C230" t="s">
        <v>1515</v>
      </c>
      <c r="D230" t="s">
        <v>1740</v>
      </c>
      <c r="E230" t="s">
        <v>3459</v>
      </c>
      <c r="F230" t="s">
        <v>3460</v>
      </c>
      <c r="G230" s="47" t="str">
        <f t="shared" si="9"/>
        <v>WANNEN_Nourhene</v>
      </c>
      <c r="H230" t="s">
        <v>690</v>
      </c>
      <c r="I230" t="s">
        <v>4699</v>
      </c>
      <c r="J230">
        <v>21627302729</v>
      </c>
      <c r="K230" s="133">
        <v>35165</v>
      </c>
      <c r="M230" t="s">
        <v>267</v>
      </c>
      <c r="N230" t="s">
        <v>453</v>
      </c>
      <c r="O230" t="str">
        <f t="shared" si="10"/>
        <v>Civil Engineering</v>
      </c>
      <c r="P230" s="4"/>
      <c r="Q230" s="4" t="s">
        <v>1045</v>
      </c>
      <c r="R230" s="45">
        <v>6100</v>
      </c>
      <c r="S230" s="45">
        <v>5</v>
      </c>
      <c r="T230" s="45">
        <f t="shared" si="11"/>
        <v>30500</v>
      </c>
    </row>
    <row r="231" spans="2:20" x14ac:dyDescent="0.3">
      <c r="B231" t="s">
        <v>8366</v>
      </c>
      <c r="C231" t="s">
        <v>1515</v>
      </c>
      <c r="D231" t="s">
        <v>1741</v>
      </c>
      <c r="E231" t="s">
        <v>1336</v>
      </c>
      <c r="F231" t="s">
        <v>3461</v>
      </c>
      <c r="G231" s="47" t="str">
        <f t="shared" si="9"/>
        <v>MAZOUZ_Yacine</v>
      </c>
      <c r="H231" t="s">
        <v>689</v>
      </c>
      <c r="I231" t="s">
        <v>4700</v>
      </c>
      <c r="J231">
        <v>21620527270</v>
      </c>
      <c r="K231" s="133">
        <v>35515</v>
      </c>
      <c r="M231" t="s">
        <v>267</v>
      </c>
      <c r="N231" t="s">
        <v>6101</v>
      </c>
      <c r="O231" t="str">
        <f t="shared" si="10"/>
        <v>Computer science</v>
      </c>
      <c r="P231" s="4"/>
      <c r="Q231" s="4" t="s">
        <v>1045</v>
      </c>
      <c r="R231" s="45">
        <v>6100</v>
      </c>
      <c r="S231" s="45">
        <v>5</v>
      </c>
      <c r="T231" s="45">
        <f t="shared" si="11"/>
        <v>30500</v>
      </c>
    </row>
    <row r="232" spans="2:20" x14ac:dyDescent="0.3">
      <c r="B232" t="s">
        <v>8366</v>
      </c>
      <c r="C232" t="s">
        <v>1515</v>
      </c>
      <c r="D232" t="s">
        <v>1742</v>
      </c>
      <c r="E232" t="s">
        <v>1290</v>
      </c>
      <c r="F232" t="s">
        <v>3213</v>
      </c>
      <c r="G232" s="47" t="str">
        <f t="shared" si="9"/>
        <v>GAROUACHI_Ali</v>
      </c>
      <c r="H232" t="s">
        <v>689</v>
      </c>
      <c r="I232" t="s">
        <v>4701</v>
      </c>
      <c r="J232">
        <v>21699259524</v>
      </c>
      <c r="K232" s="133">
        <v>35334</v>
      </c>
      <c r="M232" t="s">
        <v>267</v>
      </c>
      <c r="N232" t="s">
        <v>6101</v>
      </c>
      <c r="O232" t="str">
        <f t="shared" si="10"/>
        <v>Computer science</v>
      </c>
      <c r="P232" s="4"/>
      <c r="Q232" s="4" t="s">
        <v>1045</v>
      </c>
      <c r="R232" s="45">
        <v>6100</v>
      </c>
      <c r="S232" s="45">
        <v>5</v>
      </c>
      <c r="T232" s="45">
        <f t="shared" si="11"/>
        <v>30500</v>
      </c>
    </row>
    <row r="233" spans="2:20" x14ac:dyDescent="0.3">
      <c r="B233" t="s">
        <v>8366</v>
      </c>
      <c r="C233" t="s">
        <v>1515</v>
      </c>
      <c r="D233" t="s">
        <v>1743</v>
      </c>
      <c r="E233" t="s">
        <v>1390</v>
      </c>
      <c r="F233" t="s">
        <v>3462</v>
      </c>
      <c r="G233" s="47" t="str">
        <f t="shared" si="9"/>
        <v>MEFTEH_Sami</v>
      </c>
      <c r="H233" t="s">
        <v>689</v>
      </c>
      <c r="I233" t="s">
        <v>4702</v>
      </c>
      <c r="J233">
        <v>21628823951</v>
      </c>
      <c r="K233" s="133">
        <v>35431</v>
      </c>
      <c r="M233" t="s">
        <v>267</v>
      </c>
      <c r="N233" t="s">
        <v>6101</v>
      </c>
      <c r="O233" t="str">
        <f t="shared" si="10"/>
        <v>Computer science</v>
      </c>
      <c r="P233" s="4"/>
      <c r="Q233" s="4" t="s">
        <v>1045</v>
      </c>
      <c r="R233" s="45">
        <v>6100</v>
      </c>
      <c r="S233" s="45">
        <v>5</v>
      </c>
      <c r="T233" s="45">
        <f t="shared" si="11"/>
        <v>30500</v>
      </c>
    </row>
    <row r="234" spans="2:20" x14ac:dyDescent="0.3">
      <c r="B234" t="s">
        <v>8366</v>
      </c>
      <c r="C234" t="s">
        <v>1515</v>
      </c>
      <c r="D234" t="s">
        <v>1744</v>
      </c>
      <c r="E234" t="s">
        <v>3463</v>
      </c>
      <c r="F234" t="s">
        <v>3424</v>
      </c>
      <c r="G234" s="47" t="str">
        <f t="shared" si="9"/>
        <v>MERHABANE_Mohamed Amine</v>
      </c>
      <c r="H234" t="s">
        <v>690</v>
      </c>
      <c r="I234" t="s">
        <v>4703</v>
      </c>
      <c r="J234">
        <v>21624720551</v>
      </c>
      <c r="K234" s="133">
        <v>34741</v>
      </c>
      <c r="M234" t="s">
        <v>267</v>
      </c>
      <c r="N234" t="s">
        <v>453</v>
      </c>
      <c r="O234" t="str">
        <f t="shared" si="10"/>
        <v>Civil Engineering</v>
      </c>
      <c r="P234" s="4"/>
      <c r="Q234" s="4" t="s">
        <v>1045</v>
      </c>
      <c r="R234" s="45">
        <v>6100</v>
      </c>
      <c r="S234" s="45">
        <v>5</v>
      </c>
      <c r="T234" s="45">
        <f t="shared" si="11"/>
        <v>30500</v>
      </c>
    </row>
    <row r="235" spans="2:20" x14ac:dyDescent="0.3">
      <c r="B235" t="s">
        <v>8366</v>
      </c>
      <c r="C235" t="s">
        <v>1515</v>
      </c>
      <c r="D235" t="s">
        <v>1745</v>
      </c>
      <c r="E235" t="s">
        <v>851</v>
      </c>
      <c r="F235" t="s">
        <v>3464</v>
      </c>
      <c r="G235" s="47" t="str">
        <f t="shared" si="9"/>
        <v>HMIDI_Said</v>
      </c>
      <c r="H235" t="s">
        <v>689</v>
      </c>
      <c r="I235" t="s">
        <v>4704</v>
      </c>
      <c r="J235">
        <v>21652216716</v>
      </c>
      <c r="K235" s="133">
        <v>35236</v>
      </c>
      <c r="M235" t="s">
        <v>267</v>
      </c>
      <c r="N235" t="s">
        <v>6101</v>
      </c>
      <c r="O235" t="str">
        <f t="shared" si="10"/>
        <v>Computer science</v>
      </c>
      <c r="P235" s="4"/>
      <c r="Q235" s="4" t="s">
        <v>1045</v>
      </c>
      <c r="R235" s="45">
        <v>6100</v>
      </c>
      <c r="S235" s="45">
        <v>5</v>
      </c>
      <c r="T235" s="45">
        <f t="shared" si="11"/>
        <v>30500</v>
      </c>
    </row>
    <row r="236" spans="2:20" x14ac:dyDescent="0.3">
      <c r="B236" t="s">
        <v>8366</v>
      </c>
      <c r="C236" t="s">
        <v>1515</v>
      </c>
      <c r="D236" t="s">
        <v>1746</v>
      </c>
      <c r="E236" t="s">
        <v>3465</v>
      </c>
      <c r="F236" t="s">
        <v>3284</v>
      </c>
      <c r="G236" s="47" t="str">
        <f t="shared" si="9"/>
        <v>HAJ ROMDHANE_Selim</v>
      </c>
      <c r="H236" t="s">
        <v>689</v>
      </c>
      <c r="I236" t="s">
        <v>4705</v>
      </c>
      <c r="J236">
        <v>21650599529</v>
      </c>
      <c r="K236" s="133">
        <v>35459</v>
      </c>
      <c r="M236" t="s">
        <v>267</v>
      </c>
      <c r="N236" t="s">
        <v>6101</v>
      </c>
      <c r="O236" t="str">
        <f t="shared" si="10"/>
        <v>Computer science</v>
      </c>
      <c r="P236" s="4"/>
      <c r="Q236" s="4" t="s">
        <v>1045</v>
      </c>
      <c r="R236" s="45">
        <v>6100</v>
      </c>
      <c r="S236" s="45">
        <v>5</v>
      </c>
      <c r="T236" s="45">
        <f t="shared" si="11"/>
        <v>30500</v>
      </c>
    </row>
    <row r="237" spans="2:20" x14ac:dyDescent="0.3">
      <c r="B237" t="s">
        <v>8366</v>
      </c>
      <c r="C237" t="s">
        <v>1515</v>
      </c>
      <c r="D237" t="s">
        <v>1747</v>
      </c>
      <c r="E237" t="s">
        <v>3466</v>
      </c>
      <c r="F237" t="s">
        <v>3467</v>
      </c>
      <c r="G237" s="47" t="str">
        <f t="shared" si="9"/>
        <v>ben hsouna_chaima</v>
      </c>
      <c r="H237" t="s">
        <v>690</v>
      </c>
      <c r="I237" t="s">
        <v>4706</v>
      </c>
      <c r="J237">
        <v>21652928868</v>
      </c>
      <c r="K237" s="133">
        <v>35442</v>
      </c>
      <c r="M237" t="s">
        <v>267</v>
      </c>
      <c r="N237" t="s">
        <v>6101</v>
      </c>
      <c r="O237" t="str">
        <f t="shared" si="10"/>
        <v>Computer science</v>
      </c>
      <c r="P237" s="4"/>
      <c r="Q237" s="4" t="s">
        <v>1045</v>
      </c>
      <c r="R237" s="45">
        <v>6100</v>
      </c>
      <c r="S237" s="45">
        <v>5</v>
      </c>
      <c r="T237" s="45">
        <f t="shared" si="11"/>
        <v>30500</v>
      </c>
    </row>
    <row r="238" spans="2:20" x14ac:dyDescent="0.3">
      <c r="B238" t="s">
        <v>8366</v>
      </c>
      <c r="C238" t="s">
        <v>1515</v>
      </c>
      <c r="D238" t="s">
        <v>1748</v>
      </c>
      <c r="E238" t="s">
        <v>640</v>
      </c>
      <c r="F238" t="s">
        <v>3213</v>
      </c>
      <c r="G238" s="47" t="str">
        <f t="shared" si="9"/>
        <v>SASSI_Ali</v>
      </c>
      <c r="H238" t="s">
        <v>689</v>
      </c>
      <c r="I238" t="s">
        <v>4707</v>
      </c>
      <c r="J238">
        <v>21698209610</v>
      </c>
      <c r="K238" s="133">
        <v>35375</v>
      </c>
      <c r="M238" t="s">
        <v>267</v>
      </c>
      <c r="N238" t="s">
        <v>6102</v>
      </c>
      <c r="O238" t="str">
        <f t="shared" si="10"/>
        <v>Electromechanical Engineer</v>
      </c>
      <c r="P238" s="4"/>
      <c r="Q238" s="4" t="s">
        <v>1045</v>
      </c>
      <c r="R238" s="45">
        <v>6100</v>
      </c>
      <c r="S238" s="45">
        <v>5</v>
      </c>
      <c r="T238" s="45">
        <f t="shared" si="11"/>
        <v>30500</v>
      </c>
    </row>
    <row r="239" spans="2:20" x14ac:dyDescent="0.3">
      <c r="B239" t="s">
        <v>8366</v>
      </c>
      <c r="C239" t="s">
        <v>1515</v>
      </c>
      <c r="D239" t="s">
        <v>1749</v>
      </c>
      <c r="E239" t="s">
        <v>3468</v>
      </c>
      <c r="F239" t="s">
        <v>3469</v>
      </c>
      <c r="G239" s="47" t="str">
        <f t="shared" si="9"/>
        <v>SADFI_Mohamed Ghassen</v>
      </c>
      <c r="H239" t="s">
        <v>689</v>
      </c>
      <c r="I239" t="s">
        <v>4708</v>
      </c>
      <c r="J239">
        <v>21621259322</v>
      </c>
      <c r="K239" s="133">
        <v>34525</v>
      </c>
      <c r="M239" t="s">
        <v>267</v>
      </c>
      <c r="N239" t="s">
        <v>453</v>
      </c>
      <c r="O239" t="str">
        <f t="shared" si="10"/>
        <v>Civil Engineering</v>
      </c>
      <c r="P239" s="4"/>
      <c r="Q239" s="4" t="s">
        <v>1045</v>
      </c>
      <c r="R239" s="45">
        <v>6100</v>
      </c>
      <c r="S239" s="45">
        <v>5</v>
      </c>
      <c r="T239" s="45">
        <f t="shared" si="11"/>
        <v>30500</v>
      </c>
    </row>
    <row r="240" spans="2:20" x14ac:dyDescent="0.3">
      <c r="B240" t="s">
        <v>8366</v>
      </c>
      <c r="C240" t="s">
        <v>1515</v>
      </c>
      <c r="D240" t="s">
        <v>1750</v>
      </c>
      <c r="E240" t="s">
        <v>3470</v>
      </c>
      <c r="F240" t="s">
        <v>3471</v>
      </c>
      <c r="G240" s="47" t="str">
        <f t="shared" si="9"/>
        <v>MILI_Hassen</v>
      </c>
      <c r="H240" t="s">
        <v>689</v>
      </c>
      <c r="I240" t="s">
        <v>4709</v>
      </c>
      <c r="J240">
        <v>21653970885</v>
      </c>
      <c r="K240" s="133">
        <v>35436</v>
      </c>
      <c r="M240" t="s">
        <v>267</v>
      </c>
      <c r="N240" t="s">
        <v>6102</v>
      </c>
      <c r="O240" t="str">
        <f t="shared" si="10"/>
        <v>Electromechanical Engineer</v>
      </c>
      <c r="P240" s="4"/>
      <c r="Q240" s="4" t="s">
        <v>1045</v>
      </c>
      <c r="R240" s="45">
        <v>6100</v>
      </c>
      <c r="S240" s="45">
        <v>5</v>
      </c>
      <c r="T240" s="45">
        <f t="shared" si="11"/>
        <v>30500</v>
      </c>
    </row>
    <row r="241" spans="2:20" x14ac:dyDescent="0.3">
      <c r="B241" t="s">
        <v>8366</v>
      </c>
      <c r="C241" t="s">
        <v>1515</v>
      </c>
      <c r="D241" t="s">
        <v>1751</v>
      </c>
      <c r="E241" t="s">
        <v>399</v>
      </c>
      <c r="F241" t="s">
        <v>3472</v>
      </c>
      <c r="G241" s="47" t="str">
        <f t="shared" si="9"/>
        <v>LOUATI_Souha</v>
      </c>
      <c r="H241" t="s">
        <v>690</v>
      </c>
      <c r="I241" t="s">
        <v>4710</v>
      </c>
      <c r="J241">
        <v>21698205029</v>
      </c>
      <c r="K241" s="133">
        <v>35101</v>
      </c>
      <c r="M241" t="s">
        <v>267</v>
      </c>
      <c r="N241" t="s">
        <v>6101</v>
      </c>
      <c r="O241" t="str">
        <f t="shared" si="10"/>
        <v>Computer science</v>
      </c>
      <c r="P241" s="4"/>
      <c r="Q241" s="4" t="s">
        <v>1045</v>
      </c>
      <c r="R241" s="45">
        <v>6100</v>
      </c>
      <c r="S241" s="45">
        <v>5</v>
      </c>
      <c r="T241" s="45">
        <f t="shared" si="11"/>
        <v>30500</v>
      </c>
    </row>
    <row r="242" spans="2:20" x14ac:dyDescent="0.3">
      <c r="B242" t="s">
        <v>8366</v>
      </c>
      <c r="C242" t="s">
        <v>1515</v>
      </c>
      <c r="D242" t="s">
        <v>1752</v>
      </c>
      <c r="E242" t="s">
        <v>3473</v>
      </c>
      <c r="F242" t="s">
        <v>3474</v>
      </c>
      <c r="G242" s="47" t="str">
        <f t="shared" si="9"/>
        <v>FROUJA_Abdelkader</v>
      </c>
      <c r="H242" t="s">
        <v>689</v>
      </c>
      <c r="I242" t="s">
        <v>4711</v>
      </c>
      <c r="J242">
        <v>21620218314</v>
      </c>
      <c r="K242" s="133">
        <v>34923</v>
      </c>
      <c r="M242" t="s">
        <v>267</v>
      </c>
      <c r="N242" t="s">
        <v>6102</v>
      </c>
      <c r="O242" t="str">
        <f t="shared" si="10"/>
        <v>Electromechanical Engineer</v>
      </c>
      <c r="P242" s="4"/>
      <c r="Q242" s="4" t="s">
        <v>1045</v>
      </c>
      <c r="R242" s="45">
        <v>6100</v>
      </c>
      <c r="S242" s="45">
        <v>5</v>
      </c>
      <c r="T242" s="45">
        <f t="shared" si="11"/>
        <v>30500</v>
      </c>
    </row>
    <row r="243" spans="2:20" x14ac:dyDescent="0.3">
      <c r="B243" t="s">
        <v>8366</v>
      </c>
      <c r="C243" t="s">
        <v>1515</v>
      </c>
      <c r="D243" t="s">
        <v>1753</v>
      </c>
      <c r="E243" t="s">
        <v>1387</v>
      </c>
      <c r="F243" t="s">
        <v>3431</v>
      </c>
      <c r="G243" s="47" t="str">
        <f t="shared" si="9"/>
        <v>BEN MESSAOUD_Imen</v>
      </c>
      <c r="H243" t="s">
        <v>690</v>
      </c>
      <c r="I243" t="s">
        <v>4712</v>
      </c>
      <c r="J243">
        <v>21620611926</v>
      </c>
      <c r="K243" s="133">
        <v>35341</v>
      </c>
      <c r="M243" t="s">
        <v>267</v>
      </c>
      <c r="N243" t="s">
        <v>6101</v>
      </c>
      <c r="O243" t="str">
        <f t="shared" si="10"/>
        <v>Computer science</v>
      </c>
      <c r="P243" s="4"/>
      <c r="Q243" s="4" t="s">
        <v>1045</v>
      </c>
      <c r="R243" s="45">
        <v>6100</v>
      </c>
      <c r="S243" s="45">
        <v>5</v>
      </c>
      <c r="T243" s="45">
        <f t="shared" si="11"/>
        <v>30500</v>
      </c>
    </row>
    <row r="244" spans="2:20" x14ac:dyDescent="0.3">
      <c r="B244" t="s">
        <v>8366</v>
      </c>
      <c r="C244" t="s">
        <v>1515</v>
      </c>
      <c r="D244" t="s">
        <v>1754</v>
      </c>
      <c r="E244" t="s">
        <v>3475</v>
      </c>
      <c r="F244" t="s">
        <v>3476</v>
      </c>
      <c r="G244" s="47" t="str">
        <f t="shared" si="9"/>
        <v>BELHADJ YOUNES_Loua</v>
      </c>
      <c r="H244" t="s">
        <v>690</v>
      </c>
      <c r="I244" t="s">
        <v>4713</v>
      </c>
      <c r="J244">
        <v>21624385862</v>
      </c>
      <c r="K244" s="133">
        <v>35420</v>
      </c>
      <c r="M244" t="s">
        <v>267</v>
      </c>
      <c r="N244" t="s">
        <v>453</v>
      </c>
      <c r="O244" t="str">
        <f t="shared" si="10"/>
        <v>Civil Engineering</v>
      </c>
      <c r="P244" s="4"/>
      <c r="Q244" s="4" t="s">
        <v>1045</v>
      </c>
      <c r="R244" s="45">
        <v>6100</v>
      </c>
      <c r="S244" s="45">
        <v>5</v>
      </c>
      <c r="T244" s="45">
        <f t="shared" si="11"/>
        <v>30500</v>
      </c>
    </row>
    <row r="245" spans="2:20" x14ac:dyDescent="0.3">
      <c r="B245" t="s">
        <v>8366</v>
      </c>
      <c r="C245" t="s">
        <v>1515</v>
      </c>
      <c r="D245" t="s">
        <v>1755</v>
      </c>
      <c r="E245" t="s">
        <v>881</v>
      </c>
      <c r="F245" t="s">
        <v>3260</v>
      </c>
      <c r="G245" s="47" t="str">
        <f t="shared" si="9"/>
        <v>FERCHICHI_Aicha</v>
      </c>
      <c r="H245" t="s">
        <v>690</v>
      </c>
      <c r="I245" t="s">
        <v>4714</v>
      </c>
      <c r="J245">
        <v>21625562250</v>
      </c>
      <c r="K245" s="133">
        <v>35471</v>
      </c>
      <c r="M245" t="s">
        <v>267</v>
      </c>
      <c r="N245" t="s">
        <v>6101</v>
      </c>
      <c r="O245" t="str">
        <f t="shared" si="10"/>
        <v>Computer science</v>
      </c>
      <c r="P245" s="4"/>
      <c r="Q245" s="4" t="s">
        <v>1045</v>
      </c>
      <c r="R245" s="45">
        <v>6100</v>
      </c>
      <c r="S245" s="45">
        <v>5</v>
      </c>
      <c r="T245" s="45">
        <f t="shared" si="11"/>
        <v>30500</v>
      </c>
    </row>
    <row r="246" spans="2:20" x14ac:dyDescent="0.3">
      <c r="B246" t="s">
        <v>8366</v>
      </c>
      <c r="C246" t="s">
        <v>1515</v>
      </c>
      <c r="D246" t="s">
        <v>1756</v>
      </c>
      <c r="E246" t="s">
        <v>888</v>
      </c>
      <c r="F246" t="s">
        <v>3477</v>
      </c>
      <c r="G246" s="47" t="str">
        <f t="shared" si="9"/>
        <v>LOUHICHI_Kmar</v>
      </c>
      <c r="H246" t="s">
        <v>689</v>
      </c>
      <c r="I246" t="s">
        <v>4715</v>
      </c>
      <c r="J246">
        <v>21624186499</v>
      </c>
      <c r="K246" s="133">
        <v>35275</v>
      </c>
      <c r="M246" t="s">
        <v>267</v>
      </c>
      <c r="N246" t="s">
        <v>6101</v>
      </c>
      <c r="O246" t="str">
        <f t="shared" si="10"/>
        <v>Computer science</v>
      </c>
      <c r="P246" s="4"/>
      <c r="Q246" s="4" t="s">
        <v>1045</v>
      </c>
      <c r="R246" s="45">
        <v>6100</v>
      </c>
      <c r="S246" s="45">
        <v>5</v>
      </c>
      <c r="T246" s="45">
        <f t="shared" si="11"/>
        <v>30500</v>
      </c>
    </row>
    <row r="247" spans="2:20" x14ac:dyDescent="0.3">
      <c r="B247" t="s">
        <v>8366</v>
      </c>
      <c r="C247" t="s">
        <v>1515</v>
      </c>
      <c r="D247" t="s">
        <v>1757</v>
      </c>
      <c r="E247" t="s">
        <v>3478</v>
      </c>
      <c r="F247" t="s">
        <v>3479</v>
      </c>
      <c r="G247" s="47" t="str">
        <f t="shared" si="9"/>
        <v>JMAL_Hazem</v>
      </c>
      <c r="H247" t="s">
        <v>689</v>
      </c>
      <c r="I247" t="s">
        <v>4716</v>
      </c>
      <c r="J247">
        <v>21621268340</v>
      </c>
      <c r="K247" s="133">
        <v>35435</v>
      </c>
      <c r="M247" t="s">
        <v>267</v>
      </c>
      <c r="N247" t="s">
        <v>453</v>
      </c>
      <c r="O247" t="str">
        <f t="shared" si="10"/>
        <v>Civil Engineering</v>
      </c>
      <c r="P247" s="4"/>
      <c r="Q247" s="4" t="s">
        <v>1045</v>
      </c>
      <c r="R247" s="45">
        <v>6100</v>
      </c>
      <c r="S247" s="45">
        <v>5</v>
      </c>
      <c r="T247" s="45">
        <f t="shared" si="11"/>
        <v>30500</v>
      </c>
    </row>
    <row r="248" spans="2:20" x14ac:dyDescent="0.3">
      <c r="B248" t="s">
        <v>8366</v>
      </c>
      <c r="C248" t="s">
        <v>1515</v>
      </c>
      <c r="D248" t="s">
        <v>1758</v>
      </c>
      <c r="E248" t="s">
        <v>3480</v>
      </c>
      <c r="F248" t="s">
        <v>3481</v>
      </c>
      <c r="G248" s="47" t="str">
        <f t="shared" si="9"/>
        <v>BERRICH_Chiheb</v>
      </c>
      <c r="H248" t="s">
        <v>689</v>
      </c>
      <c r="I248" t="s">
        <v>4717</v>
      </c>
      <c r="J248">
        <v>21698249035</v>
      </c>
      <c r="K248" s="133">
        <v>35443</v>
      </c>
      <c r="M248" t="s">
        <v>267</v>
      </c>
      <c r="N248" t="s">
        <v>6101</v>
      </c>
      <c r="O248" t="str">
        <f t="shared" si="10"/>
        <v>Computer science</v>
      </c>
      <c r="P248" s="4"/>
      <c r="Q248" s="4" t="s">
        <v>1045</v>
      </c>
      <c r="R248" s="45">
        <v>6100</v>
      </c>
      <c r="S248" s="45">
        <v>5</v>
      </c>
      <c r="T248" s="45">
        <f t="shared" si="11"/>
        <v>30500</v>
      </c>
    </row>
    <row r="249" spans="2:20" x14ac:dyDescent="0.3">
      <c r="B249" t="s">
        <v>8366</v>
      </c>
      <c r="C249" t="s">
        <v>1515</v>
      </c>
      <c r="D249" t="s">
        <v>1759</v>
      </c>
      <c r="E249" t="s">
        <v>833</v>
      </c>
      <c r="F249" t="s">
        <v>3482</v>
      </c>
      <c r="G249" s="47" t="str">
        <f t="shared" si="9"/>
        <v>JERBI_Balkis</v>
      </c>
      <c r="H249" t="s">
        <v>690</v>
      </c>
      <c r="I249" t="s">
        <v>4718</v>
      </c>
      <c r="J249">
        <v>21621064516</v>
      </c>
      <c r="K249" s="133">
        <v>35197</v>
      </c>
      <c r="M249" t="s">
        <v>267</v>
      </c>
      <c r="N249" t="s">
        <v>6101</v>
      </c>
      <c r="O249" t="str">
        <f t="shared" si="10"/>
        <v>Computer science</v>
      </c>
      <c r="P249" s="4"/>
      <c r="Q249" s="4" t="s">
        <v>1045</v>
      </c>
      <c r="R249" s="45">
        <v>6100</v>
      </c>
      <c r="S249" s="45">
        <v>5</v>
      </c>
      <c r="T249" s="45">
        <f t="shared" si="11"/>
        <v>30500</v>
      </c>
    </row>
    <row r="250" spans="2:20" x14ac:dyDescent="0.3">
      <c r="B250" t="s">
        <v>8366</v>
      </c>
      <c r="C250" t="s">
        <v>1515</v>
      </c>
      <c r="D250" t="s">
        <v>1760</v>
      </c>
      <c r="E250" t="s">
        <v>3483</v>
      </c>
      <c r="F250" t="s">
        <v>3484</v>
      </c>
      <c r="G250" s="47" t="str">
        <f t="shared" si="9"/>
        <v>GHARBI DIT MESKI_Hattab</v>
      </c>
      <c r="H250" t="s">
        <v>689</v>
      </c>
      <c r="I250" t="s">
        <v>4719</v>
      </c>
      <c r="J250">
        <v>21625466397</v>
      </c>
      <c r="K250" s="133">
        <v>35216</v>
      </c>
      <c r="M250" t="s">
        <v>267</v>
      </c>
      <c r="N250" t="s">
        <v>6102</v>
      </c>
      <c r="O250" t="str">
        <f t="shared" si="10"/>
        <v>Electromechanical Engineer</v>
      </c>
      <c r="P250" s="4"/>
      <c r="Q250" s="4" t="s">
        <v>1045</v>
      </c>
      <c r="R250" s="45">
        <v>6100</v>
      </c>
      <c r="S250" s="45">
        <v>5</v>
      </c>
      <c r="T250" s="45">
        <f t="shared" si="11"/>
        <v>30500</v>
      </c>
    </row>
    <row r="251" spans="2:20" x14ac:dyDescent="0.3">
      <c r="B251" t="s">
        <v>8366</v>
      </c>
      <c r="C251" t="s">
        <v>1515</v>
      </c>
      <c r="D251" t="s">
        <v>1761</v>
      </c>
      <c r="E251" t="s">
        <v>285</v>
      </c>
      <c r="F251" t="s">
        <v>3211</v>
      </c>
      <c r="G251" s="47" t="str">
        <f t="shared" si="9"/>
        <v>JENDOUBI_Alaeddine</v>
      </c>
      <c r="H251" t="s">
        <v>689</v>
      </c>
      <c r="I251" t="s">
        <v>4720</v>
      </c>
      <c r="J251">
        <v>21621988768</v>
      </c>
      <c r="K251" s="133">
        <v>34885</v>
      </c>
      <c r="M251" t="s">
        <v>267</v>
      </c>
      <c r="N251" t="s">
        <v>6101</v>
      </c>
      <c r="O251" t="str">
        <f t="shared" si="10"/>
        <v>Computer science</v>
      </c>
      <c r="P251" s="4"/>
      <c r="Q251" s="4" t="s">
        <v>1045</v>
      </c>
      <c r="R251" s="45">
        <v>6100</v>
      </c>
      <c r="S251" s="45">
        <v>5</v>
      </c>
      <c r="T251" s="45">
        <f t="shared" si="11"/>
        <v>30500</v>
      </c>
    </row>
    <row r="252" spans="2:20" x14ac:dyDescent="0.3">
      <c r="B252" t="s">
        <v>8366</v>
      </c>
      <c r="C252" t="s">
        <v>1515</v>
      </c>
      <c r="D252" t="s">
        <v>1762</v>
      </c>
      <c r="E252" t="s">
        <v>1376</v>
      </c>
      <c r="F252" t="s">
        <v>3360</v>
      </c>
      <c r="G252" s="47" t="str">
        <f t="shared" si="9"/>
        <v>ZAKRAOUI_Ghassen</v>
      </c>
      <c r="H252" t="s">
        <v>689</v>
      </c>
      <c r="I252" t="s">
        <v>4721</v>
      </c>
      <c r="J252">
        <v>21652308773</v>
      </c>
      <c r="K252" s="133">
        <v>34752</v>
      </c>
      <c r="M252" t="s">
        <v>267</v>
      </c>
      <c r="N252" t="s">
        <v>453</v>
      </c>
      <c r="O252" t="str">
        <f t="shared" si="10"/>
        <v>Civil Engineering</v>
      </c>
      <c r="P252" s="4"/>
      <c r="Q252" s="4" t="s">
        <v>1045</v>
      </c>
      <c r="R252" s="45">
        <v>6100</v>
      </c>
      <c r="S252" s="45">
        <v>5</v>
      </c>
      <c r="T252" s="45">
        <f t="shared" si="11"/>
        <v>30500</v>
      </c>
    </row>
    <row r="253" spans="2:20" x14ac:dyDescent="0.3">
      <c r="B253" t="s">
        <v>8366</v>
      </c>
      <c r="C253" t="s">
        <v>1515</v>
      </c>
      <c r="D253" t="s">
        <v>1763</v>
      </c>
      <c r="E253" t="s">
        <v>3485</v>
      </c>
      <c r="F253" t="s">
        <v>3424</v>
      </c>
      <c r="G253" s="47" t="str">
        <f t="shared" si="9"/>
        <v>SKHIRI_Mohamed Amine</v>
      </c>
      <c r="H253" t="s">
        <v>689</v>
      </c>
      <c r="I253" t="s">
        <v>4722</v>
      </c>
      <c r="J253">
        <v>21626298652</v>
      </c>
      <c r="K253" s="133">
        <v>35188</v>
      </c>
      <c r="M253" t="s">
        <v>267</v>
      </c>
      <c r="N253" t="s">
        <v>6101</v>
      </c>
      <c r="O253" t="str">
        <f t="shared" si="10"/>
        <v>Computer science</v>
      </c>
      <c r="P253" s="4"/>
      <c r="Q253" s="4" t="s">
        <v>1045</v>
      </c>
      <c r="R253" s="45">
        <v>6100</v>
      </c>
      <c r="S253" s="45">
        <v>5</v>
      </c>
      <c r="T253" s="45">
        <f t="shared" si="11"/>
        <v>30500</v>
      </c>
    </row>
    <row r="254" spans="2:20" x14ac:dyDescent="0.3">
      <c r="B254" t="s">
        <v>8366</v>
      </c>
      <c r="C254" t="s">
        <v>1515</v>
      </c>
      <c r="D254" t="s">
        <v>1764</v>
      </c>
      <c r="E254" t="s">
        <v>957</v>
      </c>
      <c r="F254" t="s">
        <v>3217</v>
      </c>
      <c r="G254" s="47" t="str">
        <f t="shared" si="9"/>
        <v>MISSAOUI_Oussama</v>
      </c>
      <c r="H254" t="s">
        <v>689</v>
      </c>
      <c r="I254" t="s">
        <v>4723</v>
      </c>
      <c r="J254">
        <v>21654052293</v>
      </c>
      <c r="K254" s="133">
        <v>35197</v>
      </c>
      <c r="M254" t="s">
        <v>267</v>
      </c>
      <c r="N254" t="s">
        <v>6102</v>
      </c>
      <c r="O254" t="str">
        <f t="shared" si="10"/>
        <v>Electromechanical Engineer</v>
      </c>
      <c r="P254" s="4"/>
      <c r="Q254" s="4" t="s">
        <v>1045</v>
      </c>
      <c r="R254" s="45">
        <v>6100</v>
      </c>
      <c r="S254" s="45">
        <v>5</v>
      </c>
      <c r="T254" s="45">
        <f t="shared" si="11"/>
        <v>30500</v>
      </c>
    </row>
    <row r="255" spans="2:20" x14ac:dyDescent="0.3">
      <c r="B255" t="s">
        <v>8366</v>
      </c>
      <c r="C255" t="s">
        <v>1515</v>
      </c>
      <c r="D255" t="s">
        <v>1765</v>
      </c>
      <c r="E255" t="s">
        <v>3486</v>
      </c>
      <c r="F255" t="s">
        <v>3462</v>
      </c>
      <c r="G255" s="47" t="str">
        <f t="shared" si="9"/>
        <v>ASFOURI_Sami</v>
      </c>
      <c r="H255" t="s">
        <v>689</v>
      </c>
      <c r="I255" t="s">
        <v>4724</v>
      </c>
      <c r="J255">
        <v>21620345688</v>
      </c>
      <c r="K255" s="133">
        <v>35142</v>
      </c>
      <c r="M255" t="s">
        <v>267</v>
      </c>
      <c r="N255" t="s">
        <v>6101</v>
      </c>
      <c r="O255" t="str">
        <f t="shared" si="10"/>
        <v>Computer science</v>
      </c>
      <c r="P255" s="4"/>
      <c r="Q255" s="4" t="s">
        <v>1045</v>
      </c>
      <c r="R255" s="45">
        <v>6100</v>
      </c>
      <c r="S255" s="45">
        <v>5</v>
      </c>
      <c r="T255" s="45">
        <f t="shared" si="11"/>
        <v>30500</v>
      </c>
    </row>
    <row r="256" spans="2:20" x14ac:dyDescent="0.3">
      <c r="B256" t="s">
        <v>8366</v>
      </c>
      <c r="C256" t="s">
        <v>1515</v>
      </c>
      <c r="D256" t="s">
        <v>1766</v>
      </c>
      <c r="E256" t="s">
        <v>3487</v>
      </c>
      <c r="F256" t="s">
        <v>3404</v>
      </c>
      <c r="G256" s="47" t="str">
        <f t="shared" si="9"/>
        <v>GATRI_Wael</v>
      </c>
      <c r="H256" t="s">
        <v>689</v>
      </c>
      <c r="I256" t="s">
        <v>4725</v>
      </c>
      <c r="J256">
        <v>21621378265</v>
      </c>
      <c r="K256" s="133">
        <v>34874</v>
      </c>
      <c r="M256" t="s">
        <v>267</v>
      </c>
      <c r="N256" t="s">
        <v>6101</v>
      </c>
      <c r="O256" t="str">
        <f t="shared" si="10"/>
        <v>Computer science</v>
      </c>
      <c r="P256" s="4"/>
      <c r="Q256" s="4" t="s">
        <v>1045</v>
      </c>
      <c r="R256" s="45">
        <v>6100</v>
      </c>
      <c r="S256" s="45">
        <v>5</v>
      </c>
      <c r="T256" s="45">
        <f t="shared" si="11"/>
        <v>30500</v>
      </c>
    </row>
    <row r="257" spans="2:20" x14ac:dyDescent="0.3">
      <c r="B257" t="s">
        <v>8366</v>
      </c>
      <c r="C257" t="s">
        <v>1515</v>
      </c>
      <c r="D257" t="s">
        <v>1767</v>
      </c>
      <c r="E257" t="s">
        <v>3488</v>
      </c>
      <c r="F257" t="s">
        <v>3489</v>
      </c>
      <c r="G257" s="47" t="str">
        <f t="shared" si="9"/>
        <v>FAKHFAKH_Nourchene</v>
      </c>
      <c r="H257" t="s">
        <v>690</v>
      </c>
      <c r="I257" t="s">
        <v>4726</v>
      </c>
      <c r="J257">
        <v>21652519142</v>
      </c>
      <c r="K257" s="133">
        <v>35355</v>
      </c>
      <c r="M257" t="s">
        <v>267</v>
      </c>
      <c r="N257" t="s">
        <v>6101</v>
      </c>
      <c r="O257" t="str">
        <f t="shared" si="10"/>
        <v>Computer science</v>
      </c>
      <c r="P257" s="4"/>
      <c r="Q257" s="4" t="s">
        <v>1045</v>
      </c>
      <c r="R257" s="45">
        <v>6100</v>
      </c>
      <c r="S257" s="45">
        <v>5</v>
      </c>
      <c r="T257" s="45">
        <f t="shared" si="11"/>
        <v>30500</v>
      </c>
    </row>
    <row r="258" spans="2:20" x14ac:dyDescent="0.3">
      <c r="B258" t="s">
        <v>8366</v>
      </c>
      <c r="C258" t="s">
        <v>1515</v>
      </c>
      <c r="D258" t="s">
        <v>1768</v>
      </c>
      <c r="E258" t="s">
        <v>1344</v>
      </c>
      <c r="F258" t="s">
        <v>3490</v>
      </c>
      <c r="G258" s="47" t="str">
        <f t="shared" si="9"/>
        <v>LAOUITI_Eya</v>
      </c>
      <c r="H258" t="s">
        <v>690</v>
      </c>
      <c r="I258" t="s">
        <v>4727</v>
      </c>
      <c r="J258">
        <v>21624181812</v>
      </c>
      <c r="K258" s="133">
        <v>35287</v>
      </c>
      <c r="M258" t="s">
        <v>267</v>
      </c>
      <c r="N258" t="s">
        <v>6102</v>
      </c>
      <c r="O258" t="str">
        <f t="shared" si="10"/>
        <v>Electromechanical Engineer</v>
      </c>
      <c r="P258" s="4"/>
      <c r="Q258" s="4" t="s">
        <v>1045</v>
      </c>
      <c r="R258" s="45">
        <v>6100</v>
      </c>
      <c r="S258" s="45">
        <v>5</v>
      </c>
      <c r="T258" s="45">
        <f t="shared" si="11"/>
        <v>30500</v>
      </c>
    </row>
    <row r="259" spans="2:20" x14ac:dyDescent="0.3">
      <c r="B259" t="s">
        <v>8366</v>
      </c>
      <c r="C259" t="s">
        <v>1515</v>
      </c>
      <c r="D259" t="s">
        <v>1769</v>
      </c>
      <c r="E259" t="s">
        <v>3491</v>
      </c>
      <c r="F259" t="s">
        <v>3232</v>
      </c>
      <c r="G259" s="47" t="str">
        <f t="shared" si="9"/>
        <v>HAJLAOUI_Mahdi</v>
      </c>
      <c r="H259" t="s">
        <v>689</v>
      </c>
      <c r="I259" t="s">
        <v>4728</v>
      </c>
      <c r="J259">
        <v>21624650335</v>
      </c>
      <c r="K259" s="133">
        <v>34746</v>
      </c>
      <c r="M259" t="s">
        <v>267</v>
      </c>
      <c r="N259" t="s">
        <v>6101</v>
      </c>
      <c r="O259" t="str">
        <f t="shared" si="10"/>
        <v>Computer science</v>
      </c>
      <c r="P259" s="4"/>
      <c r="Q259" s="4" t="s">
        <v>1045</v>
      </c>
      <c r="R259" s="45">
        <v>6100</v>
      </c>
      <c r="S259" s="45">
        <v>5</v>
      </c>
      <c r="T259" s="45">
        <f t="shared" si="11"/>
        <v>30500</v>
      </c>
    </row>
    <row r="260" spans="2:20" x14ac:dyDescent="0.3">
      <c r="B260" t="s">
        <v>8366</v>
      </c>
      <c r="C260" t="s">
        <v>1515</v>
      </c>
      <c r="D260" t="s">
        <v>1770</v>
      </c>
      <c r="E260" t="s">
        <v>936</v>
      </c>
      <c r="F260" t="s">
        <v>3492</v>
      </c>
      <c r="G260" s="47" t="str">
        <f t="shared" si="9"/>
        <v>MAHJOUBI_Idriss</v>
      </c>
      <c r="H260" t="s">
        <v>689</v>
      </c>
      <c r="I260" t="s">
        <v>4729</v>
      </c>
      <c r="J260">
        <v>21625467799</v>
      </c>
      <c r="K260" s="133">
        <v>34754</v>
      </c>
      <c r="M260" t="s">
        <v>267</v>
      </c>
      <c r="N260" t="s">
        <v>6101</v>
      </c>
      <c r="O260" t="str">
        <f t="shared" si="10"/>
        <v>Computer science</v>
      </c>
      <c r="P260" s="4"/>
      <c r="Q260" s="4" t="s">
        <v>1045</v>
      </c>
      <c r="R260" s="45">
        <v>6100</v>
      </c>
      <c r="S260" s="45">
        <v>5</v>
      </c>
      <c r="T260" s="45">
        <f t="shared" si="11"/>
        <v>30500</v>
      </c>
    </row>
    <row r="261" spans="2:20" x14ac:dyDescent="0.3">
      <c r="B261" t="s">
        <v>8366</v>
      </c>
      <c r="C261" t="s">
        <v>1515</v>
      </c>
      <c r="D261" t="s">
        <v>1771</v>
      </c>
      <c r="E261" t="s">
        <v>607</v>
      </c>
      <c r="F261" t="s">
        <v>3493</v>
      </c>
      <c r="G261" s="47" t="str">
        <f t="shared" si="9"/>
        <v>AMARA_Yassine Mahmoud</v>
      </c>
      <c r="H261" t="s">
        <v>689</v>
      </c>
      <c r="I261" t="s">
        <v>4730</v>
      </c>
      <c r="J261">
        <v>21650826111</v>
      </c>
      <c r="K261" s="133">
        <v>34973</v>
      </c>
      <c r="M261" t="s">
        <v>267</v>
      </c>
      <c r="N261" t="s">
        <v>6102</v>
      </c>
      <c r="O261" t="str">
        <f t="shared" si="10"/>
        <v>Electromechanical Engineer</v>
      </c>
      <c r="P261" s="4"/>
      <c r="Q261" s="4" t="s">
        <v>1045</v>
      </c>
      <c r="R261" s="45">
        <v>6100</v>
      </c>
      <c r="S261" s="45">
        <v>5</v>
      </c>
      <c r="T261" s="45">
        <f t="shared" si="11"/>
        <v>30500</v>
      </c>
    </row>
    <row r="262" spans="2:20" x14ac:dyDescent="0.3">
      <c r="B262" t="s">
        <v>8366</v>
      </c>
      <c r="C262" t="s">
        <v>1515</v>
      </c>
      <c r="D262" t="s">
        <v>1772</v>
      </c>
      <c r="E262" t="s">
        <v>3494</v>
      </c>
      <c r="F262" t="s">
        <v>3495</v>
      </c>
      <c r="G262" s="47" t="str">
        <f t="shared" si="9"/>
        <v>RAJAH_Olfa</v>
      </c>
      <c r="H262" t="s">
        <v>690</v>
      </c>
      <c r="I262" t="s">
        <v>4731</v>
      </c>
      <c r="J262">
        <v>21652105357</v>
      </c>
      <c r="K262" s="133">
        <v>35231</v>
      </c>
      <c r="M262" t="s">
        <v>267</v>
      </c>
      <c r="N262" t="s">
        <v>6101</v>
      </c>
      <c r="O262" t="str">
        <f t="shared" si="10"/>
        <v>Computer science</v>
      </c>
      <c r="P262" s="4"/>
      <c r="Q262" s="4" t="s">
        <v>1045</v>
      </c>
      <c r="R262" s="45">
        <v>6100</v>
      </c>
      <c r="S262" s="45">
        <v>5</v>
      </c>
      <c r="T262" s="45">
        <f t="shared" si="11"/>
        <v>30500</v>
      </c>
    </row>
    <row r="263" spans="2:20" x14ac:dyDescent="0.3">
      <c r="B263" t="s">
        <v>8366</v>
      </c>
      <c r="C263" t="s">
        <v>1515</v>
      </c>
      <c r="D263" t="s">
        <v>1773</v>
      </c>
      <c r="E263" t="s">
        <v>863</v>
      </c>
      <c r="F263" t="s">
        <v>3496</v>
      </c>
      <c r="G263" s="47" t="str">
        <f t="shared" si="9"/>
        <v>MILED_Bilel</v>
      </c>
      <c r="H263" t="s">
        <v>689</v>
      </c>
      <c r="I263" t="s">
        <v>4732</v>
      </c>
      <c r="J263">
        <v>21620352413</v>
      </c>
      <c r="K263" s="133">
        <v>35223</v>
      </c>
      <c r="M263" t="s">
        <v>267</v>
      </c>
      <c r="N263" t="s">
        <v>6101</v>
      </c>
      <c r="O263" t="str">
        <f t="shared" si="10"/>
        <v>Computer science</v>
      </c>
      <c r="P263" s="4"/>
      <c r="Q263" s="4" t="s">
        <v>1045</v>
      </c>
      <c r="R263" s="45">
        <v>6100</v>
      </c>
      <c r="S263" s="45">
        <v>5</v>
      </c>
      <c r="T263" s="45">
        <f t="shared" si="11"/>
        <v>30500</v>
      </c>
    </row>
    <row r="264" spans="2:20" x14ac:dyDescent="0.3">
      <c r="B264" t="s">
        <v>8366</v>
      </c>
      <c r="C264" t="s">
        <v>1515</v>
      </c>
      <c r="D264" t="s">
        <v>1774</v>
      </c>
      <c r="E264" t="s">
        <v>903</v>
      </c>
      <c r="F264" t="s">
        <v>3497</v>
      </c>
      <c r="G264" s="47" t="str">
        <f t="shared" si="9"/>
        <v>FEHRI_Thameur</v>
      </c>
      <c r="H264" t="s">
        <v>689</v>
      </c>
      <c r="I264" t="s">
        <v>4733</v>
      </c>
      <c r="J264">
        <v>21655393696</v>
      </c>
      <c r="K264" s="133">
        <v>34834</v>
      </c>
      <c r="M264" t="s">
        <v>267</v>
      </c>
      <c r="N264" t="s">
        <v>6102</v>
      </c>
      <c r="O264" t="str">
        <f t="shared" si="10"/>
        <v>Electromechanical Engineer</v>
      </c>
      <c r="P264" s="4"/>
      <c r="Q264" s="4" t="s">
        <v>1045</v>
      </c>
      <c r="R264" s="45">
        <v>6100</v>
      </c>
      <c r="S264" s="45">
        <v>5</v>
      </c>
      <c r="T264" s="45">
        <f t="shared" si="11"/>
        <v>30500</v>
      </c>
    </row>
    <row r="265" spans="2:20" x14ac:dyDescent="0.3">
      <c r="B265" t="s">
        <v>8366</v>
      </c>
      <c r="C265" t="s">
        <v>1515</v>
      </c>
      <c r="D265" t="s">
        <v>1775</v>
      </c>
      <c r="E265" t="s">
        <v>3498</v>
      </c>
      <c r="F265" t="s">
        <v>3217</v>
      </c>
      <c r="G265" s="47" t="str">
        <f t="shared" ref="G265:G328" si="12">CONCATENATE(E265,"_",F265)</f>
        <v>BEN SALEH_Oussama</v>
      </c>
      <c r="H265" t="s">
        <v>689</v>
      </c>
      <c r="I265" t="s">
        <v>4734</v>
      </c>
      <c r="J265">
        <v>21690280323</v>
      </c>
      <c r="K265" s="133">
        <v>35059</v>
      </c>
      <c r="M265" t="s">
        <v>267</v>
      </c>
      <c r="N265" t="s">
        <v>6102</v>
      </c>
      <c r="O265" t="str">
        <f t="shared" ref="O265:O328" si="13">N265</f>
        <v>Electromechanical Engineer</v>
      </c>
      <c r="P265" s="4"/>
      <c r="Q265" s="4" t="s">
        <v>1045</v>
      </c>
      <c r="R265" s="45">
        <v>6100</v>
      </c>
      <c r="S265" s="45">
        <v>5</v>
      </c>
      <c r="T265" s="45">
        <f t="shared" ref="T265:T328" si="14">R265*S265</f>
        <v>30500</v>
      </c>
    </row>
    <row r="266" spans="2:20" x14ac:dyDescent="0.3">
      <c r="B266" t="s">
        <v>8366</v>
      </c>
      <c r="C266" t="s">
        <v>1515</v>
      </c>
      <c r="D266" t="s">
        <v>1776</v>
      </c>
      <c r="E266" t="s">
        <v>3499</v>
      </c>
      <c r="F266" t="s">
        <v>3208</v>
      </c>
      <c r="G266" s="47" t="str">
        <f t="shared" si="12"/>
        <v>ALLOUCHE_Ahmed</v>
      </c>
      <c r="H266" t="s">
        <v>689</v>
      </c>
      <c r="I266" t="s">
        <v>4735</v>
      </c>
      <c r="J266">
        <v>21650177277</v>
      </c>
      <c r="K266" s="133">
        <v>35083</v>
      </c>
      <c r="M266" t="s">
        <v>267</v>
      </c>
      <c r="N266" t="s">
        <v>6102</v>
      </c>
      <c r="O266" t="str">
        <f t="shared" si="13"/>
        <v>Electromechanical Engineer</v>
      </c>
      <c r="P266" s="4"/>
      <c r="Q266" s="4" t="s">
        <v>1045</v>
      </c>
      <c r="R266" s="45">
        <v>6100</v>
      </c>
      <c r="S266" s="45">
        <v>5</v>
      </c>
      <c r="T266" s="45">
        <f t="shared" si="14"/>
        <v>30500</v>
      </c>
    </row>
    <row r="267" spans="2:20" x14ac:dyDescent="0.3">
      <c r="B267" t="s">
        <v>8366</v>
      </c>
      <c r="C267" t="s">
        <v>1515</v>
      </c>
      <c r="D267" t="s">
        <v>1777</v>
      </c>
      <c r="E267" t="s">
        <v>3500</v>
      </c>
      <c r="F267" t="s">
        <v>3370</v>
      </c>
      <c r="G267" s="47" t="str">
        <f t="shared" si="12"/>
        <v>OUERDI_Youssef</v>
      </c>
      <c r="H267" t="s">
        <v>689</v>
      </c>
      <c r="I267" t="s">
        <v>4736</v>
      </c>
      <c r="J267">
        <v>21628530660</v>
      </c>
      <c r="K267" s="133">
        <v>35003</v>
      </c>
      <c r="M267" t="s">
        <v>267</v>
      </c>
      <c r="N267" t="s">
        <v>6102</v>
      </c>
      <c r="O267" t="str">
        <f t="shared" si="13"/>
        <v>Electromechanical Engineer</v>
      </c>
      <c r="P267" s="4"/>
      <c r="Q267" s="4" t="s">
        <v>1045</v>
      </c>
      <c r="R267" s="45">
        <v>6100</v>
      </c>
      <c r="S267" s="45">
        <v>5</v>
      </c>
      <c r="T267" s="45">
        <f t="shared" si="14"/>
        <v>30500</v>
      </c>
    </row>
    <row r="268" spans="2:20" x14ac:dyDescent="0.3">
      <c r="B268" t="s">
        <v>8366</v>
      </c>
      <c r="C268" t="s">
        <v>1515</v>
      </c>
      <c r="D268" t="s">
        <v>1778</v>
      </c>
      <c r="E268" t="s">
        <v>3501</v>
      </c>
      <c r="F268" t="s">
        <v>3247</v>
      </c>
      <c r="G268" s="47" t="str">
        <f t="shared" si="12"/>
        <v>HMANDI_Nidhal</v>
      </c>
      <c r="H268" t="s">
        <v>689</v>
      </c>
      <c r="I268" t="s">
        <v>4737</v>
      </c>
      <c r="J268">
        <v>21621245065</v>
      </c>
      <c r="K268" s="133">
        <v>35384</v>
      </c>
      <c r="M268" t="s">
        <v>267</v>
      </c>
      <c r="N268" t="s">
        <v>6101</v>
      </c>
      <c r="O268" t="str">
        <f t="shared" si="13"/>
        <v>Computer science</v>
      </c>
      <c r="P268" s="4"/>
      <c r="Q268" s="4" t="s">
        <v>1045</v>
      </c>
      <c r="R268" s="45">
        <v>6100</v>
      </c>
      <c r="S268" s="45">
        <v>5</v>
      </c>
      <c r="T268" s="45">
        <f t="shared" si="14"/>
        <v>30500</v>
      </c>
    </row>
    <row r="269" spans="2:20" x14ac:dyDescent="0.3">
      <c r="B269" t="s">
        <v>8366</v>
      </c>
      <c r="C269" t="s">
        <v>1515</v>
      </c>
      <c r="D269" t="s">
        <v>1779</v>
      </c>
      <c r="E269" t="s">
        <v>317</v>
      </c>
      <c r="F269" t="s">
        <v>3502</v>
      </c>
      <c r="G269" s="47" t="str">
        <f t="shared" si="12"/>
        <v>BEN SALAH_Omaima</v>
      </c>
      <c r="H269" t="s">
        <v>690</v>
      </c>
      <c r="I269" t="s">
        <v>4738</v>
      </c>
      <c r="J269">
        <v>21627735726</v>
      </c>
      <c r="K269" s="133">
        <v>35324</v>
      </c>
      <c r="M269" t="s">
        <v>267</v>
      </c>
      <c r="N269" t="s">
        <v>6102</v>
      </c>
      <c r="O269" t="str">
        <f t="shared" si="13"/>
        <v>Electromechanical Engineer</v>
      </c>
      <c r="P269" s="4"/>
      <c r="Q269" s="4" t="s">
        <v>1045</v>
      </c>
      <c r="R269" s="45">
        <v>6100</v>
      </c>
      <c r="S269" s="45">
        <v>5</v>
      </c>
      <c r="T269" s="45">
        <f t="shared" si="14"/>
        <v>30500</v>
      </c>
    </row>
    <row r="270" spans="2:20" x14ac:dyDescent="0.3">
      <c r="B270" t="s">
        <v>8366</v>
      </c>
      <c r="C270" t="s">
        <v>1515</v>
      </c>
      <c r="D270" t="s">
        <v>1780</v>
      </c>
      <c r="E270" t="s">
        <v>3503</v>
      </c>
      <c r="F270" t="s">
        <v>3504</v>
      </c>
      <c r="G270" s="47" t="str">
        <f t="shared" si="12"/>
        <v>DEROUICHE_Amal</v>
      </c>
      <c r="H270" t="s">
        <v>690</v>
      </c>
      <c r="I270" t="s">
        <v>4739</v>
      </c>
      <c r="J270">
        <v>21699818264</v>
      </c>
      <c r="K270" s="133">
        <v>35076</v>
      </c>
      <c r="M270" t="s">
        <v>267</v>
      </c>
      <c r="N270" t="s">
        <v>6102</v>
      </c>
      <c r="O270" t="str">
        <f t="shared" si="13"/>
        <v>Electromechanical Engineer</v>
      </c>
      <c r="P270" s="4"/>
      <c r="Q270" s="4" t="s">
        <v>1045</v>
      </c>
      <c r="R270" s="45">
        <v>6100</v>
      </c>
      <c r="S270" s="45">
        <v>5</v>
      </c>
      <c r="T270" s="45">
        <f t="shared" si="14"/>
        <v>30500</v>
      </c>
    </row>
    <row r="271" spans="2:20" x14ac:dyDescent="0.3">
      <c r="B271" t="s">
        <v>8366</v>
      </c>
      <c r="C271" t="s">
        <v>1515</v>
      </c>
      <c r="D271" t="s">
        <v>1781</v>
      </c>
      <c r="E271" t="s">
        <v>645</v>
      </c>
      <c r="F271" t="s">
        <v>3232</v>
      </c>
      <c r="G271" s="47" t="str">
        <f t="shared" si="12"/>
        <v>BRAHEM_Mahdi</v>
      </c>
      <c r="H271" t="s">
        <v>689</v>
      </c>
      <c r="I271" t="s">
        <v>4740</v>
      </c>
      <c r="J271">
        <v>21697037370</v>
      </c>
      <c r="K271" s="133">
        <v>34996</v>
      </c>
      <c r="M271" t="s">
        <v>267</v>
      </c>
      <c r="N271" t="s">
        <v>453</v>
      </c>
      <c r="O271" t="str">
        <f t="shared" si="13"/>
        <v>Civil Engineering</v>
      </c>
      <c r="P271" s="4"/>
      <c r="Q271" s="4" t="s">
        <v>1045</v>
      </c>
      <c r="R271" s="45">
        <v>6100</v>
      </c>
      <c r="S271" s="45">
        <v>5</v>
      </c>
      <c r="T271" s="45">
        <f t="shared" si="14"/>
        <v>30500</v>
      </c>
    </row>
    <row r="272" spans="2:20" x14ac:dyDescent="0.3">
      <c r="B272" t="s">
        <v>8366</v>
      </c>
      <c r="C272" t="s">
        <v>1515</v>
      </c>
      <c r="D272" t="s">
        <v>1782</v>
      </c>
      <c r="E272" t="s">
        <v>3505</v>
      </c>
      <c r="F272" t="s">
        <v>3506</v>
      </c>
      <c r="G272" s="47" t="str">
        <f t="shared" si="12"/>
        <v>METHNENI_Sahar</v>
      </c>
      <c r="H272" t="s">
        <v>690</v>
      </c>
      <c r="I272" t="s">
        <v>4741</v>
      </c>
      <c r="J272">
        <v>21698351817</v>
      </c>
      <c r="K272" s="133">
        <v>35379</v>
      </c>
      <c r="M272" t="s">
        <v>267</v>
      </c>
      <c r="N272" t="s">
        <v>6101</v>
      </c>
      <c r="O272" t="str">
        <f t="shared" si="13"/>
        <v>Computer science</v>
      </c>
      <c r="P272" s="4"/>
      <c r="Q272" s="4" t="s">
        <v>1045</v>
      </c>
      <c r="R272" s="45">
        <v>6100</v>
      </c>
      <c r="S272" s="45">
        <v>5</v>
      </c>
      <c r="T272" s="45">
        <f t="shared" si="14"/>
        <v>30500</v>
      </c>
    </row>
    <row r="273" spans="2:20" x14ac:dyDescent="0.3">
      <c r="B273" t="s">
        <v>8366</v>
      </c>
      <c r="C273" t="s">
        <v>1515</v>
      </c>
      <c r="D273" t="s">
        <v>1783</v>
      </c>
      <c r="E273" t="s">
        <v>931</v>
      </c>
      <c r="F273" t="s">
        <v>3507</v>
      </c>
      <c r="G273" s="47" t="str">
        <f t="shared" si="12"/>
        <v>KALAI_Oumayma</v>
      </c>
      <c r="H273" t="s">
        <v>690</v>
      </c>
      <c r="I273" t="s">
        <v>4742</v>
      </c>
      <c r="J273">
        <v>21654669363</v>
      </c>
      <c r="K273" s="133">
        <v>35197</v>
      </c>
      <c r="M273" t="s">
        <v>267</v>
      </c>
      <c r="N273" t="s">
        <v>6101</v>
      </c>
      <c r="O273" t="str">
        <f t="shared" si="13"/>
        <v>Computer science</v>
      </c>
      <c r="P273" s="4"/>
      <c r="Q273" s="4" t="s">
        <v>1045</v>
      </c>
      <c r="R273" s="45">
        <v>6100</v>
      </c>
      <c r="S273" s="45">
        <v>5</v>
      </c>
      <c r="T273" s="45">
        <f t="shared" si="14"/>
        <v>30500</v>
      </c>
    </row>
    <row r="274" spans="2:20" x14ac:dyDescent="0.3">
      <c r="B274" t="s">
        <v>8366</v>
      </c>
      <c r="C274" t="s">
        <v>1515</v>
      </c>
      <c r="D274" t="s">
        <v>1784</v>
      </c>
      <c r="E274" t="s">
        <v>1282</v>
      </c>
      <c r="F274" t="s">
        <v>3508</v>
      </c>
      <c r="G274" s="47" t="str">
        <f t="shared" si="12"/>
        <v>MEKNASSI_Houaida</v>
      </c>
      <c r="H274" t="s">
        <v>690</v>
      </c>
      <c r="I274" t="s">
        <v>4743</v>
      </c>
      <c r="J274">
        <v>21626157214</v>
      </c>
      <c r="K274" s="133">
        <v>35257</v>
      </c>
      <c r="M274" t="s">
        <v>267</v>
      </c>
      <c r="N274" t="s">
        <v>6101</v>
      </c>
      <c r="O274" t="str">
        <f t="shared" si="13"/>
        <v>Computer science</v>
      </c>
      <c r="P274" s="4"/>
      <c r="Q274" s="4" t="s">
        <v>1045</v>
      </c>
      <c r="R274" s="45">
        <v>6100</v>
      </c>
      <c r="S274" s="45">
        <v>5</v>
      </c>
      <c r="T274" s="45">
        <f t="shared" si="14"/>
        <v>30500</v>
      </c>
    </row>
    <row r="275" spans="2:20" x14ac:dyDescent="0.3">
      <c r="B275" t="s">
        <v>8366</v>
      </c>
      <c r="C275" t="s">
        <v>1515</v>
      </c>
      <c r="D275" t="s">
        <v>1785</v>
      </c>
      <c r="E275" t="s">
        <v>3509</v>
      </c>
      <c r="F275" t="s">
        <v>3239</v>
      </c>
      <c r="G275" s="47" t="str">
        <f t="shared" si="12"/>
        <v>MIDANI_Rania</v>
      </c>
      <c r="H275" t="s">
        <v>690</v>
      </c>
      <c r="I275" t="s">
        <v>4744</v>
      </c>
      <c r="J275">
        <v>21621639339</v>
      </c>
      <c r="K275" s="133">
        <v>35415</v>
      </c>
      <c r="M275" t="s">
        <v>267</v>
      </c>
      <c r="N275" t="s">
        <v>6101</v>
      </c>
      <c r="O275" t="str">
        <f t="shared" si="13"/>
        <v>Computer science</v>
      </c>
      <c r="P275" s="4"/>
      <c r="Q275" s="4" t="s">
        <v>1045</v>
      </c>
      <c r="R275" s="45">
        <v>6100</v>
      </c>
      <c r="S275" s="45">
        <v>5</v>
      </c>
      <c r="T275" s="45">
        <f t="shared" si="14"/>
        <v>30500</v>
      </c>
    </row>
    <row r="276" spans="2:20" x14ac:dyDescent="0.3">
      <c r="B276" t="s">
        <v>8366</v>
      </c>
      <c r="C276" t="s">
        <v>1515</v>
      </c>
      <c r="D276" t="s">
        <v>1786</v>
      </c>
      <c r="E276" t="s">
        <v>3510</v>
      </c>
      <c r="F276" t="s">
        <v>3511</v>
      </c>
      <c r="G276" s="47" t="str">
        <f t="shared" si="12"/>
        <v>CHEMLALI_Jihed</v>
      </c>
      <c r="H276" t="s">
        <v>689</v>
      </c>
      <c r="I276" t="s">
        <v>4745</v>
      </c>
      <c r="J276">
        <v>21653619855</v>
      </c>
      <c r="K276" s="133">
        <v>33258</v>
      </c>
      <c r="M276" t="s">
        <v>267</v>
      </c>
      <c r="N276" t="s">
        <v>6101</v>
      </c>
      <c r="O276" t="str">
        <f t="shared" si="13"/>
        <v>Computer science</v>
      </c>
      <c r="P276" s="4"/>
      <c r="Q276" s="4" t="s">
        <v>1045</v>
      </c>
      <c r="R276" s="45">
        <v>6100</v>
      </c>
      <c r="S276" s="45">
        <v>5</v>
      </c>
      <c r="T276" s="45">
        <f t="shared" si="14"/>
        <v>30500</v>
      </c>
    </row>
    <row r="277" spans="2:20" x14ac:dyDescent="0.3">
      <c r="B277" t="s">
        <v>8366</v>
      </c>
      <c r="C277" t="s">
        <v>1515</v>
      </c>
      <c r="D277" t="s">
        <v>1787</v>
      </c>
      <c r="E277" t="s">
        <v>3512</v>
      </c>
      <c r="F277" t="s">
        <v>3217</v>
      </c>
      <c r="G277" s="47" t="str">
        <f t="shared" si="12"/>
        <v>EL WAFI_Oussama</v>
      </c>
      <c r="H277" t="s">
        <v>689</v>
      </c>
      <c r="I277" t="s">
        <v>4746</v>
      </c>
      <c r="J277">
        <v>21625945981</v>
      </c>
      <c r="K277" s="133">
        <v>35448</v>
      </c>
      <c r="M277" t="s">
        <v>267</v>
      </c>
      <c r="N277" t="s">
        <v>6102</v>
      </c>
      <c r="O277" t="str">
        <f t="shared" si="13"/>
        <v>Electromechanical Engineer</v>
      </c>
      <c r="P277" s="4"/>
      <c r="Q277" s="4" t="s">
        <v>1045</v>
      </c>
      <c r="R277" s="45">
        <v>6100</v>
      </c>
      <c r="S277" s="45">
        <v>5</v>
      </c>
      <c r="T277" s="45">
        <f t="shared" si="14"/>
        <v>30500</v>
      </c>
    </row>
    <row r="278" spans="2:20" x14ac:dyDescent="0.3">
      <c r="B278" t="s">
        <v>8366</v>
      </c>
      <c r="C278" t="s">
        <v>1515</v>
      </c>
      <c r="D278" t="s">
        <v>1788</v>
      </c>
      <c r="E278" t="s">
        <v>3513</v>
      </c>
      <c r="F278" t="s">
        <v>3208</v>
      </c>
      <c r="G278" s="47" t="str">
        <f t="shared" si="12"/>
        <v>Besbes_Ahmed</v>
      </c>
      <c r="H278" t="s">
        <v>689</v>
      </c>
      <c r="I278" t="s">
        <v>4747</v>
      </c>
      <c r="J278">
        <v>21620531266</v>
      </c>
      <c r="K278" s="133">
        <v>35082</v>
      </c>
      <c r="M278" t="s">
        <v>267</v>
      </c>
      <c r="N278" t="s">
        <v>6101</v>
      </c>
      <c r="O278" t="str">
        <f t="shared" si="13"/>
        <v>Computer science</v>
      </c>
      <c r="P278" s="4"/>
      <c r="Q278" s="4" t="s">
        <v>1045</v>
      </c>
      <c r="R278" s="45">
        <v>6100</v>
      </c>
      <c r="S278" s="45">
        <v>5</v>
      </c>
      <c r="T278" s="45">
        <f t="shared" si="14"/>
        <v>30500</v>
      </c>
    </row>
    <row r="279" spans="2:20" x14ac:dyDescent="0.3">
      <c r="B279" t="s">
        <v>8366</v>
      </c>
      <c r="C279" t="s">
        <v>1515</v>
      </c>
      <c r="D279" t="s">
        <v>1789</v>
      </c>
      <c r="E279" t="s">
        <v>1273</v>
      </c>
      <c r="F279" t="s">
        <v>3370</v>
      </c>
      <c r="G279" s="47" t="str">
        <f t="shared" si="12"/>
        <v>KHALSI_Youssef</v>
      </c>
      <c r="H279" t="s">
        <v>689</v>
      </c>
      <c r="I279" t="s">
        <v>4748</v>
      </c>
      <c r="J279">
        <v>21652444155</v>
      </c>
      <c r="K279" s="133">
        <v>35428</v>
      </c>
      <c r="M279" t="s">
        <v>267</v>
      </c>
      <c r="N279" t="s">
        <v>6102</v>
      </c>
      <c r="O279" t="str">
        <f t="shared" si="13"/>
        <v>Electromechanical Engineer</v>
      </c>
      <c r="P279" s="4"/>
      <c r="Q279" s="4" t="s">
        <v>1045</v>
      </c>
      <c r="R279" s="45">
        <v>6100</v>
      </c>
      <c r="S279" s="45">
        <v>5</v>
      </c>
      <c r="T279" s="45">
        <f t="shared" si="14"/>
        <v>30500</v>
      </c>
    </row>
    <row r="280" spans="2:20" x14ac:dyDescent="0.3">
      <c r="B280" t="s">
        <v>8366</v>
      </c>
      <c r="C280" t="s">
        <v>1515</v>
      </c>
      <c r="D280" t="s">
        <v>1790</v>
      </c>
      <c r="E280" t="s">
        <v>3514</v>
      </c>
      <c r="F280" t="s">
        <v>3436</v>
      </c>
      <c r="G280" s="47" t="str">
        <f t="shared" si="12"/>
        <v>KHASKHOUSSY_Wissem</v>
      </c>
      <c r="H280" t="s">
        <v>689</v>
      </c>
      <c r="I280" t="s">
        <v>4749</v>
      </c>
      <c r="J280">
        <v>21620252945</v>
      </c>
      <c r="K280" s="133">
        <v>35348</v>
      </c>
      <c r="M280" t="s">
        <v>267</v>
      </c>
      <c r="N280" t="s">
        <v>6101</v>
      </c>
      <c r="O280" t="str">
        <f t="shared" si="13"/>
        <v>Computer science</v>
      </c>
      <c r="P280" s="4"/>
      <c r="Q280" s="4" t="s">
        <v>1045</v>
      </c>
      <c r="R280" s="45">
        <v>6100</v>
      </c>
      <c r="S280" s="45">
        <v>5</v>
      </c>
      <c r="T280" s="45">
        <f t="shared" si="14"/>
        <v>30500</v>
      </c>
    </row>
    <row r="281" spans="2:20" x14ac:dyDescent="0.3">
      <c r="B281" t="s">
        <v>8366</v>
      </c>
      <c r="C281" t="s">
        <v>1515</v>
      </c>
      <c r="D281" t="s">
        <v>1791</v>
      </c>
      <c r="E281" t="s">
        <v>656</v>
      </c>
      <c r="F281" t="s">
        <v>3302</v>
      </c>
      <c r="G281" s="47" t="str">
        <f t="shared" si="12"/>
        <v>HAMROUNI_Firas</v>
      </c>
      <c r="H281" t="s">
        <v>689</v>
      </c>
      <c r="I281" t="s">
        <v>4750</v>
      </c>
      <c r="J281">
        <v>21698516919</v>
      </c>
      <c r="K281" s="133">
        <v>35230</v>
      </c>
      <c r="M281" t="s">
        <v>267</v>
      </c>
      <c r="N281" t="s">
        <v>6101</v>
      </c>
      <c r="O281" t="str">
        <f t="shared" si="13"/>
        <v>Computer science</v>
      </c>
      <c r="P281" s="4"/>
      <c r="Q281" s="4" t="s">
        <v>1045</v>
      </c>
      <c r="R281" s="45">
        <v>6100</v>
      </c>
      <c r="S281" s="45">
        <v>5</v>
      </c>
      <c r="T281" s="45">
        <f t="shared" si="14"/>
        <v>30500</v>
      </c>
    </row>
    <row r="282" spans="2:20" x14ac:dyDescent="0.3">
      <c r="B282" t="s">
        <v>8366</v>
      </c>
      <c r="C282" t="s">
        <v>1515</v>
      </c>
      <c r="D282" t="s">
        <v>1792</v>
      </c>
      <c r="E282" t="s">
        <v>1255</v>
      </c>
      <c r="F282" t="s">
        <v>3515</v>
      </c>
      <c r="G282" s="47" t="str">
        <f t="shared" si="12"/>
        <v>BEN MOUSSA_Ghaieth</v>
      </c>
      <c r="H282" t="s">
        <v>689</v>
      </c>
      <c r="I282" t="s">
        <v>4751</v>
      </c>
      <c r="J282">
        <v>21625619709</v>
      </c>
      <c r="K282" s="133">
        <v>35081</v>
      </c>
      <c r="M282" t="s">
        <v>267</v>
      </c>
      <c r="N282" t="s">
        <v>6101</v>
      </c>
      <c r="O282" t="str">
        <f t="shared" si="13"/>
        <v>Computer science</v>
      </c>
      <c r="P282" s="4"/>
      <c r="Q282" s="4" t="s">
        <v>1045</v>
      </c>
      <c r="R282" s="45">
        <v>6100</v>
      </c>
      <c r="S282" s="45">
        <v>5</v>
      </c>
      <c r="T282" s="45">
        <f t="shared" si="14"/>
        <v>30500</v>
      </c>
    </row>
    <row r="283" spans="2:20" x14ac:dyDescent="0.3">
      <c r="B283" t="s">
        <v>8366</v>
      </c>
      <c r="C283" t="s">
        <v>1515</v>
      </c>
      <c r="D283" t="s">
        <v>1793</v>
      </c>
      <c r="E283" t="s">
        <v>3516</v>
      </c>
      <c r="F283" t="s">
        <v>3517</v>
      </c>
      <c r="G283" s="47" t="str">
        <f t="shared" si="12"/>
        <v>TAKALI_Mohamed Youssef</v>
      </c>
      <c r="H283" t="s">
        <v>689</v>
      </c>
      <c r="I283" t="s">
        <v>4752</v>
      </c>
      <c r="J283">
        <v>21620113156</v>
      </c>
      <c r="K283" s="133">
        <v>34975</v>
      </c>
      <c r="M283" t="s">
        <v>267</v>
      </c>
      <c r="N283" t="s">
        <v>6102</v>
      </c>
      <c r="O283" t="str">
        <f t="shared" si="13"/>
        <v>Electromechanical Engineer</v>
      </c>
      <c r="P283" s="4"/>
      <c r="Q283" s="4" t="s">
        <v>1045</v>
      </c>
      <c r="R283" s="45">
        <v>6100</v>
      </c>
      <c r="S283" s="45">
        <v>5</v>
      </c>
      <c r="T283" s="45">
        <f t="shared" si="14"/>
        <v>30500</v>
      </c>
    </row>
    <row r="284" spans="2:20" x14ac:dyDescent="0.3">
      <c r="B284" t="s">
        <v>8366</v>
      </c>
      <c r="C284" t="s">
        <v>1515</v>
      </c>
      <c r="D284" t="s">
        <v>1794</v>
      </c>
      <c r="E284" t="s">
        <v>3518</v>
      </c>
      <c r="F284" t="s">
        <v>3366</v>
      </c>
      <c r="G284" s="47" t="str">
        <f t="shared" si="12"/>
        <v>TMAR_Anis</v>
      </c>
      <c r="H284" t="s">
        <v>689</v>
      </c>
      <c r="I284" t="s">
        <v>4753</v>
      </c>
      <c r="J284">
        <v>21690255292</v>
      </c>
      <c r="K284" s="133">
        <v>35198</v>
      </c>
      <c r="M284" t="s">
        <v>267</v>
      </c>
      <c r="N284" t="s">
        <v>6101</v>
      </c>
      <c r="O284" t="str">
        <f t="shared" si="13"/>
        <v>Computer science</v>
      </c>
      <c r="P284" s="4"/>
      <c r="Q284" s="4" t="s">
        <v>1045</v>
      </c>
      <c r="R284" s="45">
        <v>6100</v>
      </c>
      <c r="S284" s="45">
        <v>5</v>
      </c>
      <c r="T284" s="45">
        <f t="shared" si="14"/>
        <v>30500</v>
      </c>
    </row>
    <row r="285" spans="2:20" x14ac:dyDescent="0.3">
      <c r="B285" t="s">
        <v>8366</v>
      </c>
      <c r="C285" t="s">
        <v>1515</v>
      </c>
      <c r="D285" t="s">
        <v>1795</v>
      </c>
      <c r="E285" t="s">
        <v>3519</v>
      </c>
      <c r="F285" t="s">
        <v>3370</v>
      </c>
      <c r="G285" s="47" t="str">
        <f t="shared" si="12"/>
        <v>SOUIBGUI_Youssef</v>
      </c>
      <c r="H285" t="s">
        <v>689</v>
      </c>
      <c r="I285" t="s">
        <v>4754</v>
      </c>
      <c r="J285">
        <v>21627334644</v>
      </c>
      <c r="K285" s="133">
        <v>35221</v>
      </c>
      <c r="M285" t="s">
        <v>267</v>
      </c>
      <c r="N285" t="s">
        <v>6102</v>
      </c>
      <c r="O285" t="str">
        <f t="shared" si="13"/>
        <v>Electromechanical Engineer</v>
      </c>
      <c r="P285" s="4"/>
      <c r="Q285" s="4" t="s">
        <v>1045</v>
      </c>
      <c r="R285" s="45">
        <v>6100</v>
      </c>
      <c r="S285" s="45">
        <v>5</v>
      </c>
      <c r="T285" s="45">
        <f t="shared" si="14"/>
        <v>30500</v>
      </c>
    </row>
    <row r="286" spans="2:20" x14ac:dyDescent="0.3">
      <c r="B286" t="s">
        <v>8366</v>
      </c>
      <c r="C286" t="s">
        <v>1515</v>
      </c>
      <c r="D286" t="s">
        <v>1796</v>
      </c>
      <c r="E286" t="s">
        <v>3520</v>
      </c>
      <c r="F286" t="s">
        <v>3289</v>
      </c>
      <c r="G286" s="47" t="str">
        <f t="shared" si="12"/>
        <v>KHEDHIRI_Haifa</v>
      </c>
      <c r="H286" t="s">
        <v>690</v>
      </c>
      <c r="I286" t="s">
        <v>4755</v>
      </c>
      <c r="J286">
        <v>21650675083</v>
      </c>
      <c r="K286" s="133">
        <v>35473</v>
      </c>
      <c r="M286" t="s">
        <v>267</v>
      </c>
      <c r="N286" t="s">
        <v>6102</v>
      </c>
      <c r="O286" t="str">
        <f t="shared" si="13"/>
        <v>Electromechanical Engineer</v>
      </c>
      <c r="P286" s="4"/>
      <c r="Q286" s="4" t="s">
        <v>1045</v>
      </c>
      <c r="R286" s="45">
        <v>6100</v>
      </c>
      <c r="S286" s="45">
        <v>5</v>
      </c>
      <c r="T286" s="45">
        <f t="shared" si="14"/>
        <v>30500</v>
      </c>
    </row>
    <row r="287" spans="2:20" x14ac:dyDescent="0.3">
      <c r="B287" t="s">
        <v>8366</v>
      </c>
      <c r="C287" t="s">
        <v>1515</v>
      </c>
      <c r="D287" t="s">
        <v>1797</v>
      </c>
      <c r="E287" t="s">
        <v>1404</v>
      </c>
      <c r="F287" t="s">
        <v>3225</v>
      </c>
      <c r="G287" s="47" t="str">
        <f t="shared" si="12"/>
        <v>HMAD_Skander</v>
      </c>
      <c r="H287" t="s">
        <v>689</v>
      </c>
      <c r="I287" t="s">
        <v>4756</v>
      </c>
      <c r="J287">
        <v>21698951362</v>
      </c>
      <c r="K287" s="133">
        <v>35376</v>
      </c>
      <c r="M287" t="s">
        <v>267</v>
      </c>
      <c r="N287" t="s">
        <v>6101</v>
      </c>
      <c r="O287" t="str">
        <f t="shared" si="13"/>
        <v>Computer science</v>
      </c>
      <c r="P287" s="4"/>
      <c r="Q287" s="4" t="s">
        <v>1045</v>
      </c>
      <c r="R287" s="45">
        <v>6100</v>
      </c>
      <c r="S287" s="45">
        <v>5</v>
      </c>
      <c r="T287" s="45">
        <f t="shared" si="14"/>
        <v>30500</v>
      </c>
    </row>
    <row r="288" spans="2:20" x14ac:dyDescent="0.3">
      <c r="B288" t="s">
        <v>8366</v>
      </c>
      <c r="C288" t="s">
        <v>1515</v>
      </c>
      <c r="D288" t="s">
        <v>1798</v>
      </c>
      <c r="E288" t="s">
        <v>458</v>
      </c>
      <c r="F288" t="s">
        <v>3521</v>
      </c>
      <c r="G288" s="47" t="str">
        <f t="shared" si="12"/>
        <v>HAJJI_Saifeddine</v>
      </c>
      <c r="H288" t="s">
        <v>689</v>
      </c>
      <c r="I288" t="s">
        <v>4757</v>
      </c>
      <c r="J288">
        <v>21621294162</v>
      </c>
      <c r="K288" s="133">
        <v>34115</v>
      </c>
      <c r="M288" t="s">
        <v>267</v>
      </c>
      <c r="N288" t="s">
        <v>6101</v>
      </c>
      <c r="O288" t="str">
        <f t="shared" si="13"/>
        <v>Computer science</v>
      </c>
      <c r="P288" s="4"/>
      <c r="Q288" s="4" t="s">
        <v>1045</v>
      </c>
      <c r="R288" s="45">
        <v>6100</v>
      </c>
      <c r="S288" s="45">
        <v>5</v>
      </c>
      <c r="T288" s="45">
        <f t="shared" si="14"/>
        <v>30500</v>
      </c>
    </row>
    <row r="289" spans="2:20" x14ac:dyDescent="0.3">
      <c r="B289" t="s">
        <v>8366</v>
      </c>
      <c r="C289" t="s">
        <v>1515</v>
      </c>
      <c r="D289" t="s">
        <v>1799</v>
      </c>
      <c r="E289" t="s">
        <v>573</v>
      </c>
      <c r="F289" t="s">
        <v>3522</v>
      </c>
      <c r="G289" s="47" t="str">
        <f t="shared" si="12"/>
        <v>SAIDI_Houssem Neji</v>
      </c>
      <c r="H289" t="s">
        <v>689</v>
      </c>
      <c r="I289" t="s">
        <v>4758</v>
      </c>
      <c r="J289">
        <v>21626349888</v>
      </c>
      <c r="K289" s="133">
        <v>35157</v>
      </c>
      <c r="M289" t="s">
        <v>267</v>
      </c>
      <c r="N289" t="s">
        <v>453</v>
      </c>
      <c r="O289" t="str">
        <f t="shared" si="13"/>
        <v>Civil Engineering</v>
      </c>
      <c r="P289" s="4"/>
      <c r="Q289" s="4" t="s">
        <v>1045</v>
      </c>
      <c r="R289" s="45">
        <v>6100</v>
      </c>
      <c r="S289" s="45">
        <v>5</v>
      </c>
      <c r="T289" s="45">
        <f t="shared" si="14"/>
        <v>30500</v>
      </c>
    </row>
    <row r="290" spans="2:20" x14ac:dyDescent="0.3">
      <c r="B290" t="s">
        <v>8366</v>
      </c>
      <c r="C290" t="s">
        <v>1515</v>
      </c>
      <c r="D290" t="s">
        <v>1800</v>
      </c>
      <c r="E290" t="s">
        <v>1279</v>
      </c>
      <c r="F290" t="s">
        <v>3523</v>
      </c>
      <c r="G290" s="47" t="str">
        <f t="shared" si="12"/>
        <v>JEDIDI_Noureddine</v>
      </c>
      <c r="H290" t="s">
        <v>689</v>
      </c>
      <c r="I290" t="s">
        <v>4759</v>
      </c>
      <c r="J290">
        <v>21623563350</v>
      </c>
      <c r="K290" s="133">
        <v>35327</v>
      </c>
      <c r="M290" t="s">
        <v>267</v>
      </c>
      <c r="N290" t="s">
        <v>6102</v>
      </c>
      <c r="O290" t="str">
        <f t="shared" si="13"/>
        <v>Electromechanical Engineer</v>
      </c>
      <c r="P290" s="4"/>
      <c r="Q290" s="4" t="s">
        <v>1045</v>
      </c>
      <c r="R290" s="45">
        <v>6100</v>
      </c>
      <c r="S290" s="45">
        <v>5</v>
      </c>
      <c r="T290" s="45">
        <f t="shared" si="14"/>
        <v>30500</v>
      </c>
    </row>
    <row r="291" spans="2:20" x14ac:dyDescent="0.3">
      <c r="B291" t="s">
        <v>8366</v>
      </c>
      <c r="C291" t="s">
        <v>1515</v>
      </c>
      <c r="D291" t="s">
        <v>1801</v>
      </c>
      <c r="E291" t="s">
        <v>881</v>
      </c>
      <c r="F291" t="s">
        <v>3524</v>
      </c>
      <c r="G291" s="47" t="str">
        <f t="shared" si="12"/>
        <v>FERCHICHI_Achref</v>
      </c>
      <c r="H291" t="s">
        <v>689</v>
      </c>
      <c r="I291" t="s">
        <v>4760</v>
      </c>
      <c r="J291">
        <v>21625585304</v>
      </c>
      <c r="K291" s="133">
        <v>34906</v>
      </c>
      <c r="M291" t="s">
        <v>267</v>
      </c>
      <c r="N291" t="s">
        <v>6101</v>
      </c>
      <c r="O291" t="str">
        <f t="shared" si="13"/>
        <v>Computer science</v>
      </c>
      <c r="P291" s="4"/>
      <c r="Q291" s="4" t="s">
        <v>1045</v>
      </c>
      <c r="R291" s="45">
        <v>6100</v>
      </c>
      <c r="S291" s="45">
        <v>5</v>
      </c>
      <c r="T291" s="45">
        <f t="shared" si="14"/>
        <v>30500</v>
      </c>
    </row>
    <row r="292" spans="2:20" x14ac:dyDescent="0.3">
      <c r="B292" t="s">
        <v>8366</v>
      </c>
      <c r="C292" t="s">
        <v>1515</v>
      </c>
      <c r="D292" t="s">
        <v>1802</v>
      </c>
      <c r="E292" t="s">
        <v>458</v>
      </c>
      <c r="F292" t="s">
        <v>3525</v>
      </c>
      <c r="G292" s="47" t="str">
        <f t="shared" si="12"/>
        <v>HAJJI_Yasser Aziz</v>
      </c>
      <c r="H292" t="s">
        <v>689</v>
      </c>
      <c r="I292" t="s">
        <v>4761</v>
      </c>
      <c r="J292">
        <v>21655549654</v>
      </c>
      <c r="K292" s="133">
        <v>35268</v>
      </c>
      <c r="M292" t="s">
        <v>267</v>
      </c>
      <c r="N292" t="s">
        <v>6101</v>
      </c>
      <c r="O292" t="str">
        <f t="shared" si="13"/>
        <v>Computer science</v>
      </c>
      <c r="P292" s="4"/>
      <c r="Q292" s="4" t="s">
        <v>1045</v>
      </c>
      <c r="R292" s="45">
        <v>6100</v>
      </c>
      <c r="S292" s="45">
        <v>5</v>
      </c>
      <c r="T292" s="45">
        <f t="shared" si="14"/>
        <v>30500</v>
      </c>
    </row>
    <row r="293" spans="2:20" x14ac:dyDescent="0.3">
      <c r="B293" t="s">
        <v>8366</v>
      </c>
      <c r="C293" t="s">
        <v>1515</v>
      </c>
      <c r="D293" t="s">
        <v>1803</v>
      </c>
      <c r="E293" t="s">
        <v>593</v>
      </c>
      <c r="F293" t="s">
        <v>3325</v>
      </c>
      <c r="G293" s="47" t="str">
        <f t="shared" si="12"/>
        <v>OMRI_Kais</v>
      </c>
      <c r="H293" t="s">
        <v>689</v>
      </c>
      <c r="I293" t="s">
        <v>4762</v>
      </c>
      <c r="J293">
        <v>21625628244</v>
      </c>
      <c r="K293" s="133">
        <v>35228</v>
      </c>
      <c r="M293" t="s">
        <v>267</v>
      </c>
      <c r="N293" t="s">
        <v>6102</v>
      </c>
      <c r="O293" t="str">
        <f t="shared" si="13"/>
        <v>Electromechanical Engineer</v>
      </c>
      <c r="P293" s="4"/>
      <c r="Q293" s="4" t="s">
        <v>1045</v>
      </c>
      <c r="R293" s="45">
        <v>6100</v>
      </c>
      <c r="S293" s="45">
        <v>5</v>
      </c>
      <c r="T293" s="45">
        <f t="shared" si="14"/>
        <v>30500</v>
      </c>
    </row>
    <row r="294" spans="2:20" x14ac:dyDescent="0.3">
      <c r="B294" t="s">
        <v>8366</v>
      </c>
      <c r="C294" t="s">
        <v>1515</v>
      </c>
      <c r="D294" t="s">
        <v>1804</v>
      </c>
      <c r="E294" t="s">
        <v>480</v>
      </c>
      <c r="F294" t="s">
        <v>3526</v>
      </c>
      <c r="G294" s="47" t="str">
        <f t="shared" si="12"/>
        <v>ALOUI_Rami</v>
      </c>
      <c r="H294" t="s">
        <v>689</v>
      </c>
      <c r="I294" t="s">
        <v>4763</v>
      </c>
      <c r="J294">
        <v>21620709310</v>
      </c>
      <c r="K294" s="133">
        <v>34846</v>
      </c>
      <c r="M294" t="s">
        <v>267</v>
      </c>
      <c r="N294" t="s">
        <v>6102</v>
      </c>
      <c r="O294" t="str">
        <f t="shared" si="13"/>
        <v>Electromechanical Engineer</v>
      </c>
      <c r="P294" s="4"/>
      <c r="Q294" s="4" t="s">
        <v>1045</v>
      </c>
      <c r="R294" s="45">
        <v>6100</v>
      </c>
      <c r="S294" s="45">
        <v>5</v>
      </c>
      <c r="T294" s="45">
        <f t="shared" si="14"/>
        <v>30500</v>
      </c>
    </row>
    <row r="295" spans="2:20" x14ac:dyDescent="0.3">
      <c r="B295" t="s">
        <v>8366</v>
      </c>
      <c r="C295" t="s">
        <v>1515</v>
      </c>
      <c r="D295" t="s">
        <v>1805</v>
      </c>
      <c r="E295" t="s">
        <v>1259</v>
      </c>
      <c r="F295" t="s">
        <v>3282</v>
      </c>
      <c r="G295" s="47" t="str">
        <f t="shared" si="12"/>
        <v>HARBAOUI_Houssem</v>
      </c>
      <c r="H295" t="s">
        <v>689</v>
      </c>
      <c r="I295" t="s">
        <v>4764</v>
      </c>
      <c r="J295">
        <v>21695512590</v>
      </c>
      <c r="K295" s="133">
        <v>34938</v>
      </c>
      <c r="M295" t="s">
        <v>267</v>
      </c>
      <c r="N295" t="s">
        <v>6102</v>
      </c>
      <c r="O295" t="str">
        <f t="shared" si="13"/>
        <v>Electromechanical Engineer</v>
      </c>
      <c r="P295" s="4"/>
      <c r="Q295" s="4" t="s">
        <v>1045</v>
      </c>
      <c r="R295" s="45">
        <v>6100</v>
      </c>
      <c r="S295" s="45">
        <v>5</v>
      </c>
      <c r="T295" s="45">
        <f t="shared" si="14"/>
        <v>30500</v>
      </c>
    </row>
    <row r="296" spans="2:20" x14ac:dyDescent="0.3">
      <c r="B296" t="s">
        <v>8366</v>
      </c>
      <c r="C296" t="s">
        <v>1515</v>
      </c>
      <c r="D296" t="s">
        <v>1806</v>
      </c>
      <c r="E296" t="s">
        <v>3288</v>
      </c>
      <c r="F296" t="s">
        <v>3527</v>
      </c>
      <c r="G296" s="47" t="str">
        <f t="shared" si="12"/>
        <v>AKROUT_Alaa Eddine</v>
      </c>
      <c r="H296" t="s">
        <v>689</v>
      </c>
      <c r="I296" t="s">
        <v>4765</v>
      </c>
      <c r="J296">
        <v>21696771292</v>
      </c>
      <c r="K296" s="133">
        <v>33388</v>
      </c>
      <c r="M296" t="s">
        <v>267</v>
      </c>
      <c r="N296" t="s">
        <v>6102</v>
      </c>
      <c r="O296" t="str">
        <f t="shared" si="13"/>
        <v>Electromechanical Engineer</v>
      </c>
      <c r="P296" s="4"/>
      <c r="Q296" s="4" t="s">
        <v>1045</v>
      </c>
      <c r="R296" s="45">
        <v>6100</v>
      </c>
      <c r="S296" s="45">
        <v>5</v>
      </c>
      <c r="T296" s="45">
        <f t="shared" si="14"/>
        <v>30500</v>
      </c>
    </row>
    <row r="297" spans="2:20" x14ac:dyDescent="0.3">
      <c r="B297" t="s">
        <v>8366</v>
      </c>
      <c r="C297" t="s">
        <v>1515</v>
      </c>
      <c r="D297" t="s">
        <v>1807</v>
      </c>
      <c r="E297" t="s">
        <v>3528</v>
      </c>
      <c r="F297" t="s">
        <v>3529</v>
      </c>
      <c r="G297" s="47" t="str">
        <f t="shared" si="12"/>
        <v>ABOURAKHA_Walaa</v>
      </c>
      <c r="H297" t="s">
        <v>690</v>
      </c>
      <c r="I297" t="s">
        <v>4506</v>
      </c>
      <c r="J297">
        <v>21622399399</v>
      </c>
      <c r="K297" s="133">
        <v>35483</v>
      </c>
      <c r="M297" t="s">
        <v>6096</v>
      </c>
      <c r="N297" t="s">
        <v>453</v>
      </c>
      <c r="O297" t="str">
        <f t="shared" si="13"/>
        <v>Civil Engineering</v>
      </c>
      <c r="P297" s="4"/>
      <c r="Q297" s="4" t="s">
        <v>1045</v>
      </c>
      <c r="R297" s="45">
        <v>6100</v>
      </c>
      <c r="S297" s="45">
        <v>5</v>
      </c>
      <c r="T297" s="45">
        <f t="shared" si="14"/>
        <v>30500</v>
      </c>
    </row>
    <row r="298" spans="2:20" x14ac:dyDescent="0.3">
      <c r="B298" t="s">
        <v>8366</v>
      </c>
      <c r="C298" t="s">
        <v>1515</v>
      </c>
      <c r="D298" t="s">
        <v>1808</v>
      </c>
      <c r="E298" t="s">
        <v>3530</v>
      </c>
      <c r="F298" t="s">
        <v>3335</v>
      </c>
      <c r="G298" s="47" t="str">
        <f t="shared" si="12"/>
        <v>DAHMANI_Meriam</v>
      </c>
      <c r="H298" t="s">
        <v>690</v>
      </c>
      <c r="I298" t="s">
        <v>4766</v>
      </c>
      <c r="J298">
        <v>21623383965</v>
      </c>
      <c r="K298" s="133">
        <v>35235</v>
      </c>
      <c r="M298" t="s">
        <v>267</v>
      </c>
      <c r="N298" t="s">
        <v>6101</v>
      </c>
      <c r="O298" t="str">
        <f t="shared" si="13"/>
        <v>Computer science</v>
      </c>
      <c r="P298" s="4"/>
      <c r="Q298" s="4" t="s">
        <v>1045</v>
      </c>
      <c r="R298" s="45">
        <v>6100</v>
      </c>
      <c r="S298" s="45">
        <v>5</v>
      </c>
      <c r="T298" s="45">
        <f t="shared" si="14"/>
        <v>30500</v>
      </c>
    </row>
    <row r="299" spans="2:20" x14ac:dyDescent="0.3">
      <c r="B299" t="s">
        <v>8366</v>
      </c>
      <c r="C299" t="s">
        <v>1515</v>
      </c>
      <c r="D299" t="s">
        <v>1809</v>
      </c>
      <c r="E299" t="s">
        <v>3531</v>
      </c>
      <c r="F299" t="s">
        <v>3532</v>
      </c>
      <c r="G299" s="47" t="str">
        <f t="shared" si="12"/>
        <v>Guirat_Balkiss</v>
      </c>
      <c r="H299" t="s">
        <v>690</v>
      </c>
      <c r="I299" t="s">
        <v>4767</v>
      </c>
      <c r="J299">
        <v>21697546410</v>
      </c>
      <c r="K299" s="133">
        <v>35339</v>
      </c>
      <c r="M299" t="s">
        <v>267</v>
      </c>
      <c r="N299" t="s">
        <v>6101</v>
      </c>
      <c r="O299" t="str">
        <f t="shared" si="13"/>
        <v>Computer science</v>
      </c>
      <c r="P299" s="4"/>
      <c r="Q299" s="4" t="s">
        <v>1045</v>
      </c>
      <c r="R299" s="45">
        <v>6100</v>
      </c>
      <c r="S299" s="45">
        <v>5</v>
      </c>
      <c r="T299" s="45">
        <f t="shared" si="14"/>
        <v>30500</v>
      </c>
    </row>
    <row r="300" spans="2:20" x14ac:dyDescent="0.3">
      <c r="B300" t="s">
        <v>8366</v>
      </c>
      <c r="C300" t="s">
        <v>1515</v>
      </c>
      <c r="D300" t="s">
        <v>1810</v>
      </c>
      <c r="E300" t="s">
        <v>3533</v>
      </c>
      <c r="F300" t="s">
        <v>3421</v>
      </c>
      <c r="G300" s="47" t="str">
        <f t="shared" si="12"/>
        <v>WAHBI_Yassine</v>
      </c>
      <c r="H300" t="s">
        <v>689</v>
      </c>
      <c r="I300" t="s">
        <v>4768</v>
      </c>
      <c r="J300">
        <v>21658029778</v>
      </c>
      <c r="K300" s="133">
        <v>35421</v>
      </c>
      <c r="M300" t="s">
        <v>267</v>
      </c>
      <c r="N300" t="s">
        <v>6102</v>
      </c>
      <c r="O300" t="str">
        <f t="shared" si="13"/>
        <v>Electromechanical Engineer</v>
      </c>
      <c r="P300" s="4"/>
      <c r="Q300" s="4" t="s">
        <v>1045</v>
      </c>
      <c r="R300" s="45">
        <v>6100</v>
      </c>
      <c r="S300" s="45">
        <v>5</v>
      </c>
      <c r="T300" s="45">
        <f t="shared" si="14"/>
        <v>30500</v>
      </c>
    </row>
    <row r="301" spans="2:20" x14ac:dyDescent="0.3">
      <c r="B301" t="s">
        <v>8366</v>
      </c>
      <c r="C301" t="s">
        <v>1515</v>
      </c>
      <c r="D301" t="s">
        <v>1811</v>
      </c>
      <c r="E301" t="s">
        <v>3534</v>
      </c>
      <c r="F301" t="s">
        <v>3535</v>
      </c>
      <c r="G301" s="47" t="str">
        <f t="shared" si="12"/>
        <v>LAYEB_Mohamed Samih</v>
      </c>
      <c r="H301" t="s">
        <v>689</v>
      </c>
      <c r="I301" t="s">
        <v>4769</v>
      </c>
      <c r="J301">
        <v>21621471602</v>
      </c>
      <c r="K301" s="133">
        <v>35191</v>
      </c>
      <c r="M301" t="s">
        <v>267</v>
      </c>
      <c r="N301" t="s">
        <v>6101</v>
      </c>
      <c r="O301" t="str">
        <f t="shared" si="13"/>
        <v>Computer science</v>
      </c>
      <c r="P301" s="4"/>
      <c r="Q301" s="4" t="s">
        <v>1045</v>
      </c>
      <c r="R301" s="45">
        <v>6100</v>
      </c>
      <c r="S301" s="45">
        <v>5</v>
      </c>
      <c r="T301" s="45">
        <f t="shared" si="14"/>
        <v>30500</v>
      </c>
    </row>
    <row r="302" spans="2:20" x14ac:dyDescent="0.3">
      <c r="B302" t="s">
        <v>8366</v>
      </c>
      <c r="C302" t="s">
        <v>1515</v>
      </c>
      <c r="D302" t="s">
        <v>1812</v>
      </c>
      <c r="E302" t="s">
        <v>7716</v>
      </c>
      <c r="F302" t="s">
        <v>3383</v>
      </c>
      <c r="G302" s="47" t="str">
        <f t="shared" si="12"/>
        <v>BEN HADJ YOUSSEF_Heythem</v>
      </c>
      <c r="H302" t="s">
        <v>689</v>
      </c>
      <c r="I302" t="s">
        <v>4770</v>
      </c>
      <c r="J302">
        <v>21653652324</v>
      </c>
      <c r="K302" s="133">
        <v>34147</v>
      </c>
      <c r="M302" t="s">
        <v>267</v>
      </c>
      <c r="N302" t="s">
        <v>6101</v>
      </c>
      <c r="O302" t="str">
        <f t="shared" si="13"/>
        <v>Computer science</v>
      </c>
      <c r="P302" s="4"/>
      <c r="Q302" s="4" t="s">
        <v>1045</v>
      </c>
      <c r="R302" s="45">
        <v>6100</v>
      </c>
      <c r="S302" s="45">
        <v>5</v>
      </c>
      <c r="T302" s="45">
        <f t="shared" si="14"/>
        <v>30500</v>
      </c>
    </row>
    <row r="303" spans="2:20" x14ac:dyDescent="0.3">
      <c r="B303" t="s">
        <v>8366</v>
      </c>
      <c r="C303" t="s">
        <v>1515</v>
      </c>
      <c r="D303" t="s">
        <v>1813</v>
      </c>
      <c r="E303" t="s">
        <v>3536</v>
      </c>
      <c r="F303" t="s">
        <v>3195</v>
      </c>
      <c r="G303" s="47" t="str">
        <f t="shared" si="12"/>
        <v>BASLY_Ismail</v>
      </c>
      <c r="H303" t="s">
        <v>689</v>
      </c>
      <c r="I303" t="s">
        <v>4771</v>
      </c>
      <c r="J303">
        <v>21655550598</v>
      </c>
      <c r="K303" s="133">
        <v>34332</v>
      </c>
      <c r="M303" t="s">
        <v>267</v>
      </c>
      <c r="N303" t="s">
        <v>6101</v>
      </c>
      <c r="O303" t="str">
        <f t="shared" si="13"/>
        <v>Computer science</v>
      </c>
      <c r="P303" s="4"/>
      <c r="Q303" s="4" t="s">
        <v>1045</v>
      </c>
      <c r="R303" s="45">
        <v>6100</v>
      </c>
      <c r="S303" s="45">
        <v>5</v>
      </c>
      <c r="T303" s="45">
        <f t="shared" si="14"/>
        <v>30500</v>
      </c>
    </row>
    <row r="304" spans="2:20" x14ac:dyDescent="0.3">
      <c r="B304" t="s">
        <v>8366</v>
      </c>
      <c r="C304" t="s">
        <v>1515</v>
      </c>
      <c r="D304" t="s">
        <v>1814</v>
      </c>
      <c r="E304" t="s">
        <v>1277</v>
      </c>
      <c r="F304" t="s">
        <v>3355</v>
      </c>
      <c r="G304" s="47" t="str">
        <f t="shared" si="12"/>
        <v>HACHICHA_Mariem</v>
      </c>
      <c r="H304" t="s">
        <v>690</v>
      </c>
      <c r="I304" t="s">
        <v>4772</v>
      </c>
      <c r="J304">
        <v>21658879603</v>
      </c>
      <c r="K304" s="133">
        <v>35397</v>
      </c>
      <c r="M304" t="s">
        <v>267</v>
      </c>
      <c r="N304" t="s">
        <v>6102</v>
      </c>
      <c r="O304" t="str">
        <f t="shared" si="13"/>
        <v>Electromechanical Engineer</v>
      </c>
      <c r="P304" s="4"/>
      <c r="Q304" s="4" t="s">
        <v>1045</v>
      </c>
      <c r="R304" s="45">
        <v>6100</v>
      </c>
      <c r="S304" s="45">
        <v>5</v>
      </c>
      <c r="T304" s="45">
        <f t="shared" si="14"/>
        <v>30500</v>
      </c>
    </row>
    <row r="305" spans="2:20" x14ac:dyDescent="0.3">
      <c r="B305" t="s">
        <v>8366</v>
      </c>
      <c r="C305" t="s">
        <v>1515</v>
      </c>
      <c r="D305" t="s">
        <v>1815</v>
      </c>
      <c r="E305" t="s">
        <v>3537</v>
      </c>
      <c r="F305" t="s">
        <v>3428</v>
      </c>
      <c r="G305" s="47" t="str">
        <f t="shared" si="12"/>
        <v>MAGHRAOUI_Yasmine</v>
      </c>
      <c r="H305" t="s">
        <v>690</v>
      </c>
      <c r="I305" t="s">
        <v>4773</v>
      </c>
      <c r="J305">
        <v>21621610748</v>
      </c>
      <c r="K305" s="133">
        <v>35256</v>
      </c>
      <c r="M305" t="s">
        <v>267</v>
      </c>
      <c r="N305" t="s">
        <v>453</v>
      </c>
      <c r="O305" t="str">
        <f t="shared" si="13"/>
        <v>Civil Engineering</v>
      </c>
      <c r="P305" s="4"/>
      <c r="Q305" s="4" t="s">
        <v>1045</v>
      </c>
      <c r="R305" s="45">
        <v>6100</v>
      </c>
      <c r="S305" s="45">
        <v>5</v>
      </c>
      <c r="T305" s="45">
        <f t="shared" si="14"/>
        <v>30500</v>
      </c>
    </row>
    <row r="306" spans="2:20" x14ac:dyDescent="0.3">
      <c r="B306" t="s">
        <v>8366</v>
      </c>
      <c r="C306" t="s">
        <v>1515</v>
      </c>
      <c r="D306" t="s">
        <v>1816</v>
      </c>
      <c r="E306" t="s">
        <v>959</v>
      </c>
      <c r="F306" t="s">
        <v>3538</v>
      </c>
      <c r="G306" s="47" t="str">
        <f t="shared" si="12"/>
        <v>BEDOUI_Yosri</v>
      </c>
      <c r="H306" t="s">
        <v>689</v>
      </c>
      <c r="I306" t="s">
        <v>4774</v>
      </c>
      <c r="J306">
        <v>21652043841</v>
      </c>
      <c r="K306" s="133">
        <v>35872</v>
      </c>
      <c r="M306" t="s">
        <v>267</v>
      </c>
      <c r="N306" t="s">
        <v>6101</v>
      </c>
      <c r="O306" t="str">
        <f t="shared" si="13"/>
        <v>Computer science</v>
      </c>
      <c r="P306" s="4"/>
      <c r="Q306" s="4" t="s">
        <v>1045</v>
      </c>
      <c r="R306" s="45">
        <v>6100</v>
      </c>
      <c r="S306" s="45">
        <v>5</v>
      </c>
      <c r="T306" s="45">
        <f t="shared" si="14"/>
        <v>30500</v>
      </c>
    </row>
    <row r="307" spans="2:20" x14ac:dyDescent="0.3">
      <c r="B307" t="s">
        <v>8366</v>
      </c>
      <c r="C307" t="s">
        <v>1515</v>
      </c>
      <c r="D307" t="s">
        <v>1817</v>
      </c>
      <c r="E307" t="s">
        <v>3539</v>
      </c>
      <c r="F307" t="s">
        <v>3389</v>
      </c>
      <c r="G307" s="47" t="str">
        <f t="shared" si="12"/>
        <v>MASTOURI_Malek</v>
      </c>
      <c r="H307" t="s">
        <v>689</v>
      </c>
      <c r="I307" t="s">
        <v>4775</v>
      </c>
      <c r="J307">
        <v>21620450104</v>
      </c>
      <c r="K307" s="133">
        <v>34579</v>
      </c>
      <c r="M307" t="s">
        <v>267</v>
      </c>
      <c r="N307" t="s">
        <v>453</v>
      </c>
      <c r="O307" t="str">
        <f t="shared" si="13"/>
        <v>Civil Engineering</v>
      </c>
      <c r="P307" s="4"/>
      <c r="Q307" s="4" t="s">
        <v>1045</v>
      </c>
      <c r="R307" s="45">
        <v>6100</v>
      </c>
      <c r="S307" s="45">
        <v>5</v>
      </c>
      <c r="T307" s="45">
        <f t="shared" si="14"/>
        <v>30500</v>
      </c>
    </row>
    <row r="308" spans="2:20" x14ac:dyDescent="0.3">
      <c r="B308" t="s">
        <v>8366</v>
      </c>
      <c r="C308" t="s">
        <v>1515</v>
      </c>
      <c r="D308" t="s">
        <v>1818</v>
      </c>
      <c r="E308" t="s">
        <v>3540</v>
      </c>
      <c r="F308" t="s">
        <v>3541</v>
      </c>
      <c r="G308" s="47" t="str">
        <f t="shared" si="12"/>
        <v>LEBDI_Raef</v>
      </c>
      <c r="H308" t="s">
        <v>689</v>
      </c>
      <c r="I308" t="s">
        <v>4776</v>
      </c>
      <c r="J308">
        <v>21698344791</v>
      </c>
      <c r="K308" s="133">
        <v>35253</v>
      </c>
      <c r="M308" t="s">
        <v>267</v>
      </c>
      <c r="N308" t="s">
        <v>6101</v>
      </c>
      <c r="O308" t="str">
        <f t="shared" si="13"/>
        <v>Computer science</v>
      </c>
      <c r="P308" s="4"/>
      <c r="Q308" s="4" t="s">
        <v>1045</v>
      </c>
      <c r="R308" s="45">
        <v>6100</v>
      </c>
      <c r="S308" s="45">
        <v>5</v>
      </c>
      <c r="T308" s="45">
        <f t="shared" si="14"/>
        <v>30500</v>
      </c>
    </row>
    <row r="309" spans="2:20" x14ac:dyDescent="0.3">
      <c r="B309" t="s">
        <v>8366</v>
      </c>
      <c r="C309" t="s">
        <v>1515</v>
      </c>
      <c r="D309" t="s">
        <v>1819</v>
      </c>
      <c r="E309" t="s">
        <v>451</v>
      </c>
      <c r="F309" t="s">
        <v>3542</v>
      </c>
      <c r="G309" s="47" t="str">
        <f t="shared" si="12"/>
        <v>BEN AMOR_Mohamed Oussama</v>
      </c>
      <c r="H309" t="s">
        <v>689</v>
      </c>
      <c r="I309" t="s">
        <v>4777</v>
      </c>
      <c r="J309">
        <v>21623169697</v>
      </c>
      <c r="K309" s="133">
        <v>35465</v>
      </c>
      <c r="M309" t="s">
        <v>267</v>
      </c>
      <c r="N309" t="s">
        <v>6101</v>
      </c>
      <c r="O309" t="str">
        <f t="shared" si="13"/>
        <v>Computer science</v>
      </c>
      <c r="P309" s="4"/>
      <c r="Q309" s="4" t="s">
        <v>1045</v>
      </c>
      <c r="R309" s="45">
        <v>6100</v>
      </c>
      <c r="S309" s="45">
        <v>5</v>
      </c>
      <c r="T309" s="45">
        <f t="shared" si="14"/>
        <v>30500</v>
      </c>
    </row>
    <row r="310" spans="2:20" x14ac:dyDescent="0.3">
      <c r="B310" t="s">
        <v>8366</v>
      </c>
      <c r="C310" t="s">
        <v>1515</v>
      </c>
      <c r="D310" t="s">
        <v>1820</v>
      </c>
      <c r="E310" t="s">
        <v>3543</v>
      </c>
      <c r="F310" t="s">
        <v>3428</v>
      </c>
      <c r="G310" s="47" t="str">
        <f t="shared" si="12"/>
        <v>MOURIA_Yasmine</v>
      </c>
      <c r="H310" t="s">
        <v>690</v>
      </c>
      <c r="I310" t="s">
        <v>4778</v>
      </c>
      <c r="J310">
        <v>21654025133</v>
      </c>
      <c r="K310" s="133">
        <v>34916</v>
      </c>
      <c r="M310" t="s">
        <v>267</v>
      </c>
      <c r="N310" t="s">
        <v>6101</v>
      </c>
      <c r="O310" t="str">
        <f t="shared" si="13"/>
        <v>Computer science</v>
      </c>
      <c r="P310" s="4"/>
      <c r="Q310" s="4" t="s">
        <v>1045</v>
      </c>
      <c r="R310" s="45">
        <v>6100</v>
      </c>
      <c r="S310" s="45">
        <v>5</v>
      </c>
      <c r="T310" s="45">
        <f t="shared" si="14"/>
        <v>30500</v>
      </c>
    </row>
    <row r="311" spans="2:20" x14ac:dyDescent="0.3">
      <c r="B311" t="s">
        <v>8366</v>
      </c>
      <c r="C311" t="s">
        <v>1515</v>
      </c>
      <c r="D311" t="s">
        <v>1821</v>
      </c>
      <c r="E311" t="s">
        <v>1338</v>
      </c>
      <c r="F311" t="s">
        <v>3544</v>
      </c>
      <c r="G311" s="47" t="str">
        <f t="shared" si="12"/>
        <v>JABRI_Nayer</v>
      </c>
      <c r="H311" t="s">
        <v>689</v>
      </c>
      <c r="I311" t="s">
        <v>4779</v>
      </c>
      <c r="J311">
        <v>21650983996</v>
      </c>
      <c r="K311" s="133">
        <v>35310</v>
      </c>
      <c r="M311" t="s">
        <v>267</v>
      </c>
      <c r="N311" t="s">
        <v>6101</v>
      </c>
      <c r="O311" t="str">
        <f t="shared" si="13"/>
        <v>Computer science</v>
      </c>
      <c r="P311" s="4"/>
      <c r="Q311" s="4" t="s">
        <v>1045</v>
      </c>
      <c r="R311" s="45">
        <v>6100</v>
      </c>
      <c r="S311" s="45">
        <v>5</v>
      </c>
      <c r="T311" s="45">
        <f t="shared" si="14"/>
        <v>30500</v>
      </c>
    </row>
    <row r="312" spans="2:20" x14ac:dyDescent="0.3">
      <c r="B312" t="s">
        <v>8366</v>
      </c>
      <c r="C312" t="s">
        <v>1515</v>
      </c>
      <c r="D312" t="s">
        <v>1822</v>
      </c>
      <c r="E312" t="s">
        <v>3545</v>
      </c>
      <c r="F312" t="s">
        <v>3433</v>
      </c>
      <c r="G312" s="47" t="str">
        <f t="shared" si="12"/>
        <v>ESSAFI_Fatma</v>
      </c>
      <c r="H312" t="s">
        <v>690</v>
      </c>
      <c r="I312" t="s">
        <v>4780</v>
      </c>
      <c r="J312">
        <v>21655271016</v>
      </c>
      <c r="K312" s="133">
        <v>35365</v>
      </c>
      <c r="M312" t="s">
        <v>267</v>
      </c>
      <c r="N312" t="s">
        <v>6101</v>
      </c>
      <c r="O312" t="str">
        <f t="shared" si="13"/>
        <v>Computer science</v>
      </c>
      <c r="P312" s="4"/>
      <c r="Q312" s="4" t="s">
        <v>1045</v>
      </c>
      <c r="R312" s="45">
        <v>6100</v>
      </c>
      <c r="S312" s="45">
        <v>5</v>
      </c>
      <c r="T312" s="45">
        <f t="shared" si="14"/>
        <v>30500</v>
      </c>
    </row>
    <row r="313" spans="2:20" x14ac:dyDescent="0.3">
      <c r="B313" t="s">
        <v>8366</v>
      </c>
      <c r="C313" t="s">
        <v>1515</v>
      </c>
      <c r="D313" t="s">
        <v>1823</v>
      </c>
      <c r="E313" t="s">
        <v>3546</v>
      </c>
      <c r="F313" t="s">
        <v>3506</v>
      </c>
      <c r="G313" s="47" t="str">
        <f t="shared" si="12"/>
        <v>MASTOURA_Sahar</v>
      </c>
      <c r="H313" t="s">
        <v>690</v>
      </c>
      <c r="I313" t="s">
        <v>4781</v>
      </c>
      <c r="J313">
        <v>21629608065</v>
      </c>
      <c r="K313" s="133">
        <v>33987</v>
      </c>
      <c r="M313" t="s">
        <v>267</v>
      </c>
      <c r="N313" t="s">
        <v>6101</v>
      </c>
      <c r="O313" t="str">
        <f t="shared" si="13"/>
        <v>Computer science</v>
      </c>
      <c r="P313" s="4"/>
      <c r="Q313" s="4" t="s">
        <v>1045</v>
      </c>
      <c r="R313" s="45">
        <v>6100</v>
      </c>
      <c r="S313" s="45">
        <v>5</v>
      </c>
      <c r="T313" s="45">
        <f t="shared" si="14"/>
        <v>30500</v>
      </c>
    </row>
    <row r="314" spans="2:20" x14ac:dyDescent="0.3">
      <c r="B314" t="s">
        <v>8366</v>
      </c>
      <c r="C314" t="s">
        <v>1515</v>
      </c>
      <c r="D314" t="s">
        <v>1824</v>
      </c>
      <c r="E314" t="s">
        <v>3547</v>
      </c>
      <c r="F314" t="s">
        <v>3548</v>
      </c>
      <c r="G314" s="47" t="str">
        <f t="shared" si="12"/>
        <v>FATHALLAH_Mootez</v>
      </c>
      <c r="H314" t="s">
        <v>689</v>
      </c>
      <c r="I314" t="s">
        <v>4506</v>
      </c>
      <c r="J314">
        <v>21620447034</v>
      </c>
      <c r="K314" s="133">
        <v>35383</v>
      </c>
      <c r="M314" t="s">
        <v>267</v>
      </c>
      <c r="N314" t="s">
        <v>6101</v>
      </c>
      <c r="O314" t="str">
        <f t="shared" si="13"/>
        <v>Computer science</v>
      </c>
      <c r="P314" s="4"/>
      <c r="Q314" s="4" t="s">
        <v>1045</v>
      </c>
      <c r="R314" s="45">
        <v>6100</v>
      </c>
      <c r="S314" s="45">
        <v>5</v>
      </c>
      <c r="T314" s="45">
        <f t="shared" si="14"/>
        <v>30500</v>
      </c>
    </row>
    <row r="315" spans="2:20" x14ac:dyDescent="0.3">
      <c r="B315" t="s">
        <v>8366</v>
      </c>
      <c r="C315" t="s">
        <v>1515</v>
      </c>
      <c r="D315" t="s">
        <v>1825</v>
      </c>
      <c r="E315" t="s">
        <v>3549</v>
      </c>
      <c r="F315" t="s">
        <v>3550</v>
      </c>
      <c r="G315" s="47" t="str">
        <f t="shared" si="12"/>
        <v>BECHRAOUI_Bessem</v>
      </c>
      <c r="H315" t="s">
        <v>689</v>
      </c>
      <c r="I315" t="s">
        <v>4782</v>
      </c>
      <c r="J315">
        <v>21628475736</v>
      </c>
      <c r="K315" s="133">
        <v>35232</v>
      </c>
      <c r="M315" t="s">
        <v>267</v>
      </c>
      <c r="N315" t="s">
        <v>453</v>
      </c>
      <c r="O315" t="str">
        <f t="shared" si="13"/>
        <v>Civil Engineering</v>
      </c>
      <c r="P315" s="4"/>
      <c r="Q315" s="4" t="s">
        <v>1045</v>
      </c>
      <c r="R315" s="45">
        <v>6100</v>
      </c>
      <c r="S315" s="45">
        <v>5</v>
      </c>
      <c r="T315" s="45">
        <f t="shared" si="14"/>
        <v>30500</v>
      </c>
    </row>
    <row r="316" spans="2:20" x14ac:dyDescent="0.3">
      <c r="B316" t="s">
        <v>8366</v>
      </c>
      <c r="C316" t="s">
        <v>1515</v>
      </c>
      <c r="D316" t="s">
        <v>1826</v>
      </c>
      <c r="E316" t="s">
        <v>1034</v>
      </c>
      <c r="F316" t="s">
        <v>3551</v>
      </c>
      <c r="G316" s="47" t="str">
        <f t="shared" si="12"/>
        <v>GHALLEB_Mehdi</v>
      </c>
      <c r="H316" t="s">
        <v>689</v>
      </c>
      <c r="I316" t="s">
        <v>4783</v>
      </c>
      <c r="J316">
        <v>21625072913</v>
      </c>
      <c r="K316" s="133">
        <v>35005</v>
      </c>
      <c r="M316" t="s">
        <v>267</v>
      </c>
      <c r="N316" t="s">
        <v>6101</v>
      </c>
      <c r="O316" t="str">
        <f t="shared" si="13"/>
        <v>Computer science</v>
      </c>
      <c r="P316" s="4"/>
      <c r="Q316" s="4" t="s">
        <v>1045</v>
      </c>
      <c r="R316" s="45">
        <v>6100</v>
      </c>
      <c r="S316" s="45">
        <v>5</v>
      </c>
      <c r="T316" s="45">
        <f t="shared" si="14"/>
        <v>30500</v>
      </c>
    </row>
    <row r="317" spans="2:20" x14ac:dyDescent="0.3">
      <c r="B317" t="s">
        <v>8366</v>
      </c>
      <c r="C317" t="s">
        <v>1515</v>
      </c>
      <c r="D317" t="s">
        <v>1827</v>
      </c>
      <c r="E317" t="s">
        <v>902</v>
      </c>
      <c r="F317" t="s">
        <v>3208</v>
      </c>
      <c r="G317" s="47" t="str">
        <f t="shared" si="12"/>
        <v>CHTOUROU_Ahmed</v>
      </c>
      <c r="H317" t="s">
        <v>689</v>
      </c>
      <c r="I317" t="s">
        <v>4784</v>
      </c>
      <c r="J317">
        <v>21625110596</v>
      </c>
      <c r="K317" s="133">
        <v>35196</v>
      </c>
      <c r="M317" t="s">
        <v>267</v>
      </c>
      <c r="N317" t="s">
        <v>453</v>
      </c>
      <c r="O317" t="str">
        <f t="shared" si="13"/>
        <v>Civil Engineering</v>
      </c>
      <c r="P317" s="4"/>
      <c r="Q317" s="4" t="s">
        <v>1045</v>
      </c>
      <c r="R317" s="45">
        <v>6100</v>
      </c>
      <c r="S317" s="45">
        <v>5</v>
      </c>
      <c r="T317" s="45">
        <f t="shared" si="14"/>
        <v>30500</v>
      </c>
    </row>
    <row r="318" spans="2:20" x14ac:dyDescent="0.3">
      <c r="B318" t="s">
        <v>8366</v>
      </c>
      <c r="C318" t="s">
        <v>1515</v>
      </c>
      <c r="D318" t="s">
        <v>1828</v>
      </c>
      <c r="E318" t="s">
        <v>3552</v>
      </c>
      <c r="F318" t="s">
        <v>3396</v>
      </c>
      <c r="G318" s="47" t="str">
        <f t="shared" si="12"/>
        <v>BEN OSMAN_Sarra</v>
      </c>
      <c r="H318" t="s">
        <v>690</v>
      </c>
      <c r="I318" t="s">
        <v>4785</v>
      </c>
      <c r="J318">
        <v>21623521229</v>
      </c>
      <c r="K318" s="133">
        <v>33878</v>
      </c>
      <c r="M318" t="s">
        <v>267</v>
      </c>
      <c r="N318" t="s">
        <v>6101</v>
      </c>
      <c r="O318" t="str">
        <f t="shared" si="13"/>
        <v>Computer science</v>
      </c>
      <c r="P318" s="4"/>
      <c r="Q318" s="4" t="s">
        <v>1045</v>
      </c>
      <c r="R318" s="45">
        <v>6100</v>
      </c>
      <c r="S318" s="45">
        <v>5</v>
      </c>
      <c r="T318" s="45">
        <f t="shared" si="14"/>
        <v>30500</v>
      </c>
    </row>
    <row r="319" spans="2:20" x14ac:dyDescent="0.3">
      <c r="B319" t="s">
        <v>8366</v>
      </c>
      <c r="C319" t="s">
        <v>1515</v>
      </c>
      <c r="D319" t="s">
        <v>1829</v>
      </c>
      <c r="E319" t="s">
        <v>419</v>
      </c>
      <c r="F319" t="s">
        <v>3401</v>
      </c>
      <c r="G319" s="47" t="str">
        <f t="shared" si="12"/>
        <v>DRIDI_Mohamed Ali</v>
      </c>
      <c r="H319" t="s">
        <v>689</v>
      </c>
      <c r="I319" t="s">
        <v>4786</v>
      </c>
      <c r="J319">
        <v>21622330166</v>
      </c>
      <c r="K319" s="133">
        <v>34967</v>
      </c>
      <c r="M319" t="s">
        <v>267</v>
      </c>
      <c r="N319" t="s">
        <v>6102</v>
      </c>
      <c r="O319" t="str">
        <f t="shared" si="13"/>
        <v>Electromechanical Engineer</v>
      </c>
      <c r="P319" s="4"/>
      <c r="Q319" s="4" t="s">
        <v>1045</v>
      </c>
      <c r="R319" s="45">
        <v>6100</v>
      </c>
      <c r="S319" s="45">
        <v>5</v>
      </c>
      <c r="T319" s="45">
        <f t="shared" si="14"/>
        <v>30500</v>
      </c>
    </row>
    <row r="320" spans="2:20" x14ac:dyDescent="0.3">
      <c r="B320" t="s">
        <v>8366</v>
      </c>
      <c r="C320" t="s">
        <v>1515</v>
      </c>
      <c r="D320" t="s">
        <v>1830</v>
      </c>
      <c r="E320" t="s">
        <v>489</v>
      </c>
      <c r="F320" t="s">
        <v>3495</v>
      </c>
      <c r="G320" s="47" t="str">
        <f t="shared" si="12"/>
        <v>KAROUI_Olfa</v>
      </c>
      <c r="H320" t="s">
        <v>690</v>
      </c>
      <c r="I320" t="s">
        <v>4787</v>
      </c>
      <c r="J320">
        <v>21650155002</v>
      </c>
      <c r="K320" s="133">
        <v>34835</v>
      </c>
      <c r="M320" t="s">
        <v>267</v>
      </c>
      <c r="N320" t="s">
        <v>6101</v>
      </c>
      <c r="O320" t="str">
        <f t="shared" si="13"/>
        <v>Computer science</v>
      </c>
      <c r="P320" s="4"/>
      <c r="Q320" s="4" t="s">
        <v>1045</v>
      </c>
      <c r="R320" s="45">
        <v>6100</v>
      </c>
      <c r="S320" s="45">
        <v>5</v>
      </c>
      <c r="T320" s="45">
        <f t="shared" si="14"/>
        <v>30500</v>
      </c>
    </row>
    <row r="321" spans="2:20" x14ac:dyDescent="0.3">
      <c r="B321" t="s">
        <v>8366</v>
      </c>
      <c r="C321" t="s">
        <v>1515</v>
      </c>
      <c r="D321" t="s">
        <v>1831</v>
      </c>
      <c r="E321" t="s">
        <v>3553</v>
      </c>
      <c r="F321" t="s">
        <v>3213</v>
      </c>
      <c r="G321" s="47" t="str">
        <f t="shared" si="12"/>
        <v>BENSAID_Ali</v>
      </c>
      <c r="H321" t="s">
        <v>689</v>
      </c>
      <c r="I321" t="s">
        <v>4788</v>
      </c>
      <c r="J321">
        <v>21699306154</v>
      </c>
      <c r="K321" s="133">
        <v>34438</v>
      </c>
      <c r="M321" t="s">
        <v>267</v>
      </c>
      <c r="N321" t="s">
        <v>6101</v>
      </c>
      <c r="O321" t="str">
        <f t="shared" si="13"/>
        <v>Computer science</v>
      </c>
      <c r="P321" s="4"/>
      <c r="Q321" s="4" t="s">
        <v>1045</v>
      </c>
      <c r="R321" s="45">
        <v>6100</v>
      </c>
      <c r="S321" s="45">
        <v>5</v>
      </c>
      <c r="T321" s="45">
        <f t="shared" si="14"/>
        <v>30500</v>
      </c>
    </row>
    <row r="322" spans="2:20" x14ac:dyDescent="0.3">
      <c r="B322" t="s">
        <v>8366</v>
      </c>
      <c r="C322" t="s">
        <v>1515</v>
      </c>
      <c r="D322" t="s">
        <v>1832</v>
      </c>
      <c r="E322" t="s">
        <v>413</v>
      </c>
      <c r="F322" t="s">
        <v>3225</v>
      </c>
      <c r="G322" s="47" t="str">
        <f t="shared" si="12"/>
        <v>BEJAOUI_Skander</v>
      </c>
      <c r="H322" t="s">
        <v>689</v>
      </c>
      <c r="I322" t="s">
        <v>4789</v>
      </c>
      <c r="J322">
        <v>21628428425</v>
      </c>
      <c r="K322" s="133">
        <v>34637</v>
      </c>
      <c r="M322" t="s">
        <v>267</v>
      </c>
      <c r="N322" t="s">
        <v>6101</v>
      </c>
      <c r="O322" t="str">
        <f t="shared" si="13"/>
        <v>Computer science</v>
      </c>
      <c r="P322" s="4"/>
      <c r="Q322" s="4" t="s">
        <v>1045</v>
      </c>
      <c r="R322" s="45">
        <v>6100</v>
      </c>
      <c r="S322" s="45">
        <v>5</v>
      </c>
      <c r="T322" s="45">
        <f t="shared" si="14"/>
        <v>30500</v>
      </c>
    </row>
    <row r="323" spans="2:20" x14ac:dyDescent="0.3">
      <c r="B323" t="s">
        <v>8366</v>
      </c>
      <c r="C323" t="s">
        <v>1515</v>
      </c>
      <c r="D323" t="s">
        <v>1833</v>
      </c>
      <c r="E323" t="s">
        <v>3554</v>
      </c>
      <c r="F323" t="s">
        <v>3230</v>
      </c>
      <c r="G323" s="47" t="str">
        <f t="shared" si="12"/>
        <v>EL HAMMI_Mohamed</v>
      </c>
      <c r="H323" t="s">
        <v>689</v>
      </c>
      <c r="I323" t="s">
        <v>4790</v>
      </c>
      <c r="J323">
        <v>21652209404</v>
      </c>
      <c r="K323" s="133">
        <v>35382</v>
      </c>
      <c r="M323" t="s">
        <v>267</v>
      </c>
      <c r="N323" t="s">
        <v>6101</v>
      </c>
      <c r="O323" t="str">
        <f t="shared" si="13"/>
        <v>Computer science</v>
      </c>
      <c r="P323" s="4"/>
      <c r="Q323" s="4" t="s">
        <v>1045</v>
      </c>
      <c r="R323" s="45">
        <v>6100</v>
      </c>
      <c r="S323" s="45">
        <v>5</v>
      </c>
      <c r="T323" s="45">
        <f t="shared" si="14"/>
        <v>30500</v>
      </c>
    </row>
    <row r="324" spans="2:20" x14ac:dyDescent="0.3">
      <c r="B324" t="s">
        <v>8366</v>
      </c>
      <c r="C324" t="s">
        <v>1515</v>
      </c>
      <c r="D324" t="s">
        <v>1834</v>
      </c>
      <c r="E324" t="s">
        <v>3555</v>
      </c>
      <c r="F324" t="s">
        <v>3556</v>
      </c>
      <c r="G324" s="47" t="str">
        <f t="shared" si="12"/>
        <v>HAJ SASSI_Rahma</v>
      </c>
      <c r="H324" t="s">
        <v>690</v>
      </c>
      <c r="I324" t="s">
        <v>4791</v>
      </c>
      <c r="J324">
        <v>21650498448</v>
      </c>
      <c r="K324" s="133">
        <v>35359</v>
      </c>
      <c r="M324" t="s">
        <v>267</v>
      </c>
      <c r="N324" t="s">
        <v>6101</v>
      </c>
      <c r="O324" t="str">
        <f t="shared" si="13"/>
        <v>Computer science</v>
      </c>
      <c r="P324" s="4"/>
      <c r="Q324" s="4" t="s">
        <v>1045</v>
      </c>
      <c r="R324" s="45">
        <v>6100</v>
      </c>
      <c r="S324" s="45">
        <v>5</v>
      </c>
      <c r="T324" s="45">
        <f t="shared" si="14"/>
        <v>30500</v>
      </c>
    </row>
    <row r="325" spans="2:20" x14ac:dyDescent="0.3">
      <c r="B325" t="s">
        <v>8366</v>
      </c>
      <c r="C325" t="s">
        <v>1515</v>
      </c>
      <c r="D325" t="s">
        <v>1835</v>
      </c>
      <c r="E325" t="s">
        <v>3557</v>
      </c>
      <c r="F325" t="s">
        <v>3355</v>
      </c>
      <c r="G325" s="47" t="str">
        <f t="shared" si="12"/>
        <v>KHALFA_Mariem</v>
      </c>
      <c r="H325" t="s">
        <v>690</v>
      </c>
      <c r="I325" t="s">
        <v>4792</v>
      </c>
      <c r="J325">
        <v>21625152148</v>
      </c>
      <c r="K325" s="133">
        <v>32273</v>
      </c>
      <c r="M325" t="s">
        <v>267</v>
      </c>
      <c r="N325" t="s">
        <v>6101</v>
      </c>
      <c r="O325" t="str">
        <f t="shared" si="13"/>
        <v>Computer science</v>
      </c>
      <c r="P325" s="4"/>
      <c r="Q325" s="4" t="s">
        <v>1045</v>
      </c>
      <c r="R325" s="45">
        <v>6100</v>
      </c>
      <c r="S325" s="45">
        <v>5</v>
      </c>
      <c r="T325" s="45">
        <f t="shared" si="14"/>
        <v>30500</v>
      </c>
    </row>
    <row r="326" spans="2:20" x14ac:dyDescent="0.3">
      <c r="B326" t="s">
        <v>8366</v>
      </c>
      <c r="C326" t="s">
        <v>1515</v>
      </c>
      <c r="D326" t="s">
        <v>1836</v>
      </c>
      <c r="E326" t="s">
        <v>3558</v>
      </c>
      <c r="F326" t="s">
        <v>3559</v>
      </c>
      <c r="G326" s="47" t="str">
        <f t="shared" si="12"/>
        <v>OUAJA_Molka</v>
      </c>
      <c r="H326" t="s">
        <v>690</v>
      </c>
      <c r="I326" t="s">
        <v>4793</v>
      </c>
      <c r="J326">
        <v>21625120834</v>
      </c>
      <c r="K326" s="133">
        <v>35534</v>
      </c>
      <c r="M326" t="s">
        <v>267</v>
      </c>
      <c r="N326" t="s">
        <v>6101</v>
      </c>
      <c r="O326" t="str">
        <f t="shared" si="13"/>
        <v>Computer science</v>
      </c>
      <c r="P326" s="4"/>
      <c r="Q326" s="4" t="s">
        <v>1045</v>
      </c>
      <c r="R326" s="45">
        <v>6100</v>
      </c>
      <c r="S326" s="45">
        <v>5</v>
      </c>
      <c r="T326" s="45">
        <f t="shared" si="14"/>
        <v>30500</v>
      </c>
    </row>
    <row r="327" spans="2:20" x14ac:dyDescent="0.3">
      <c r="B327" t="s">
        <v>8366</v>
      </c>
      <c r="C327" t="s">
        <v>1515</v>
      </c>
      <c r="D327" t="s">
        <v>1837</v>
      </c>
      <c r="E327" t="s">
        <v>3560</v>
      </c>
      <c r="F327" t="s">
        <v>3561</v>
      </c>
      <c r="G327" s="47" t="str">
        <f t="shared" si="12"/>
        <v>SAOUD_Salma</v>
      </c>
      <c r="H327" t="s">
        <v>690</v>
      </c>
      <c r="I327" t="s">
        <v>4794</v>
      </c>
      <c r="J327">
        <v>21654164569</v>
      </c>
      <c r="K327" s="133">
        <v>35241</v>
      </c>
      <c r="M327" t="s">
        <v>267</v>
      </c>
      <c r="N327" t="s">
        <v>6102</v>
      </c>
      <c r="O327" t="str">
        <f t="shared" si="13"/>
        <v>Electromechanical Engineer</v>
      </c>
      <c r="P327" s="4"/>
      <c r="Q327" s="4" t="s">
        <v>1045</v>
      </c>
      <c r="R327" s="45">
        <v>6100</v>
      </c>
      <c r="S327" s="45">
        <v>5</v>
      </c>
      <c r="T327" s="45">
        <f t="shared" si="14"/>
        <v>30500</v>
      </c>
    </row>
    <row r="328" spans="2:20" x14ac:dyDescent="0.3">
      <c r="B328" t="s">
        <v>8366</v>
      </c>
      <c r="C328" t="s">
        <v>1515</v>
      </c>
      <c r="D328" t="s">
        <v>1838</v>
      </c>
      <c r="E328" t="s">
        <v>3562</v>
      </c>
      <c r="F328" t="s">
        <v>3563</v>
      </c>
      <c r="G328" s="47" t="str">
        <f t="shared" si="12"/>
        <v>ALTAHER_Maha</v>
      </c>
      <c r="H328" t="s">
        <v>690</v>
      </c>
      <c r="I328" t="s">
        <v>4795</v>
      </c>
      <c r="J328">
        <v>21625145247</v>
      </c>
      <c r="K328" s="133">
        <v>35485</v>
      </c>
      <c r="M328" t="s">
        <v>6097</v>
      </c>
      <c r="N328" t="s">
        <v>6101</v>
      </c>
      <c r="O328" t="str">
        <f t="shared" si="13"/>
        <v>Computer science</v>
      </c>
      <c r="P328" s="4"/>
      <c r="Q328" s="4" t="s">
        <v>1045</v>
      </c>
      <c r="R328" s="45">
        <v>6100</v>
      </c>
      <c r="S328" s="45">
        <v>5</v>
      </c>
      <c r="T328" s="45">
        <f t="shared" si="14"/>
        <v>30500</v>
      </c>
    </row>
    <row r="329" spans="2:20" x14ac:dyDescent="0.3">
      <c r="B329" t="s">
        <v>8366</v>
      </c>
      <c r="C329" t="s">
        <v>1515</v>
      </c>
      <c r="D329" t="s">
        <v>1839</v>
      </c>
      <c r="E329" t="s">
        <v>3564</v>
      </c>
      <c r="F329" t="s">
        <v>3565</v>
      </c>
      <c r="G329" s="47" t="str">
        <f t="shared" ref="G329:G392" si="15">CONCATENATE(E329,"_",F329)</f>
        <v>ZEHANI_Sinda</v>
      </c>
      <c r="H329" t="s">
        <v>689</v>
      </c>
      <c r="I329" t="s">
        <v>4796</v>
      </c>
      <c r="J329">
        <v>21621703348</v>
      </c>
      <c r="K329" s="133">
        <v>35254</v>
      </c>
      <c r="M329" t="s">
        <v>267</v>
      </c>
      <c r="N329" t="s">
        <v>6101</v>
      </c>
      <c r="O329" t="str">
        <f t="shared" ref="O329:O392" si="16">N329</f>
        <v>Computer science</v>
      </c>
      <c r="P329" s="4"/>
      <c r="Q329" s="4" t="s">
        <v>1045</v>
      </c>
      <c r="R329" s="45">
        <v>6100</v>
      </c>
      <c r="S329" s="45">
        <v>5</v>
      </c>
      <c r="T329" s="45">
        <f t="shared" ref="T329:T392" si="17">R329*S329</f>
        <v>30500</v>
      </c>
    </row>
    <row r="330" spans="2:20" x14ac:dyDescent="0.3">
      <c r="B330" t="s">
        <v>8366</v>
      </c>
      <c r="C330" t="s">
        <v>1515</v>
      </c>
      <c r="D330" t="s">
        <v>1840</v>
      </c>
      <c r="E330" t="s">
        <v>449</v>
      </c>
      <c r="F330" t="s">
        <v>3566</v>
      </c>
      <c r="G330" s="47" t="str">
        <f t="shared" si="15"/>
        <v>GHARBI_Wiem</v>
      </c>
      <c r="H330" t="s">
        <v>690</v>
      </c>
      <c r="I330" t="s">
        <v>4797</v>
      </c>
      <c r="J330">
        <v>21697471257</v>
      </c>
      <c r="K330" s="133">
        <v>34220</v>
      </c>
      <c r="M330" t="s">
        <v>267</v>
      </c>
      <c r="N330" t="s">
        <v>6101</v>
      </c>
      <c r="O330" t="str">
        <f t="shared" si="16"/>
        <v>Computer science</v>
      </c>
      <c r="P330" s="4"/>
      <c r="Q330" s="4" t="s">
        <v>1045</v>
      </c>
      <c r="R330" s="45">
        <v>6100</v>
      </c>
      <c r="S330" s="45">
        <v>5</v>
      </c>
      <c r="T330" s="45">
        <f t="shared" si="17"/>
        <v>30500</v>
      </c>
    </row>
    <row r="331" spans="2:20" x14ac:dyDescent="0.3">
      <c r="B331" t="s">
        <v>8366</v>
      </c>
      <c r="C331" t="s">
        <v>1515</v>
      </c>
      <c r="D331" t="s">
        <v>1841</v>
      </c>
      <c r="E331" t="s">
        <v>436</v>
      </c>
      <c r="F331" t="s">
        <v>3567</v>
      </c>
      <c r="G331" s="47" t="str">
        <f t="shared" si="15"/>
        <v>SOUISSI_Sadok</v>
      </c>
      <c r="H331" t="s">
        <v>689</v>
      </c>
      <c r="I331" t="s">
        <v>4798</v>
      </c>
      <c r="J331">
        <v>21654431276</v>
      </c>
      <c r="K331" s="133">
        <v>35377</v>
      </c>
      <c r="M331" t="s">
        <v>267</v>
      </c>
      <c r="N331" t="s">
        <v>6102</v>
      </c>
      <c r="O331" t="str">
        <f t="shared" si="16"/>
        <v>Electromechanical Engineer</v>
      </c>
      <c r="P331" s="4"/>
      <c r="Q331" s="4" t="s">
        <v>1045</v>
      </c>
      <c r="R331" s="45">
        <v>6100</v>
      </c>
      <c r="S331" s="45">
        <v>5</v>
      </c>
      <c r="T331" s="45">
        <f t="shared" si="17"/>
        <v>30500</v>
      </c>
    </row>
    <row r="332" spans="2:20" x14ac:dyDescent="0.3">
      <c r="B332" t="s">
        <v>8366</v>
      </c>
      <c r="C332" t="s">
        <v>1515</v>
      </c>
      <c r="D332" t="s">
        <v>1842</v>
      </c>
      <c r="E332" t="s">
        <v>373</v>
      </c>
      <c r="F332" t="s">
        <v>3239</v>
      </c>
      <c r="G332" s="47" t="str">
        <f t="shared" si="15"/>
        <v>ARFAOUI_Rania</v>
      </c>
      <c r="H332" t="s">
        <v>690</v>
      </c>
      <c r="I332" t="s">
        <v>4799</v>
      </c>
      <c r="J332">
        <v>21658205491</v>
      </c>
      <c r="K332" s="133">
        <v>35220</v>
      </c>
      <c r="M332" t="s">
        <v>267</v>
      </c>
      <c r="N332" t="s">
        <v>6102</v>
      </c>
      <c r="O332" t="str">
        <f t="shared" si="16"/>
        <v>Electromechanical Engineer</v>
      </c>
      <c r="P332" s="4"/>
      <c r="Q332" s="4" t="s">
        <v>1045</v>
      </c>
      <c r="R332" s="45">
        <v>6100</v>
      </c>
      <c r="S332" s="45">
        <v>5</v>
      </c>
      <c r="T332" s="45">
        <f t="shared" si="17"/>
        <v>30500</v>
      </c>
    </row>
    <row r="333" spans="2:20" x14ac:dyDescent="0.3">
      <c r="B333" t="s">
        <v>8366</v>
      </c>
      <c r="C333" t="s">
        <v>1515</v>
      </c>
      <c r="D333" t="s">
        <v>1843</v>
      </c>
      <c r="E333" t="s">
        <v>1365</v>
      </c>
      <c r="F333" t="s">
        <v>3258</v>
      </c>
      <c r="G333" s="47" t="str">
        <f t="shared" si="15"/>
        <v>MAAROUFI_Aziz</v>
      </c>
      <c r="H333" t="s">
        <v>689</v>
      </c>
      <c r="I333" t="s">
        <v>4800</v>
      </c>
      <c r="J333">
        <v>21693020259</v>
      </c>
      <c r="K333" s="133">
        <v>34965</v>
      </c>
      <c r="M333" t="s">
        <v>267</v>
      </c>
      <c r="N333" t="s">
        <v>6101</v>
      </c>
      <c r="O333" t="str">
        <f t="shared" si="16"/>
        <v>Computer science</v>
      </c>
      <c r="P333" s="4"/>
      <c r="Q333" s="4" t="s">
        <v>1045</v>
      </c>
      <c r="R333" s="45">
        <v>6100</v>
      </c>
      <c r="S333" s="45">
        <v>5</v>
      </c>
      <c r="T333" s="45">
        <f t="shared" si="17"/>
        <v>30500</v>
      </c>
    </row>
    <row r="334" spans="2:20" x14ac:dyDescent="0.3">
      <c r="B334" t="s">
        <v>8366</v>
      </c>
      <c r="C334" t="s">
        <v>1515</v>
      </c>
      <c r="D334" t="s">
        <v>1844</v>
      </c>
      <c r="E334" t="s">
        <v>3568</v>
      </c>
      <c r="F334" t="s">
        <v>3569</v>
      </c>
      <c r="G334" s="47" t="str">
        <f t="shared" si="15"/>
        <v>BIKIE MBIDA_Jean</v>
      </c>
      <c r="H334" t="s">
        <v>689</v>
      </c>
      <c r="I334" t="s">
        <v>4506</v>
      </c>
      <c r="J334">
        <v>21654907371</v>
      </c>
      <c r="K334" s="133">
        <v>35473</v>
      </c>
      <c r="M334" t="s">
        <v>6098</v>
      </c>
      <c r="N334" t="s">
        <v>6101</v>
      </c>
      <c r="O334" t="str">
        <f t="shared" si="16"/>
        <v>Computer science</v>
      </c>
      <c r="P334" s="4"/>
      <c r="Q334" s="4" t="s">
        <v>1045</v>
      </c>
      <c r="R334" s="45">
        <v>6100</v>
      </c>
      <c r="S334" s="45">
        <v>5</v>
      </c>
      <c r="T334" s="45">
        <f t="shared" si="17"/>
        <v>30500</v>
      </c>
    </row>
    <row r="335" spans="2:20" x14ac:dyDescent="0.3">
      <c r="B335" t="s">
        <v>8366</v>
      </c>
      <c r="C335" t="s">
        <v>1515</v>
      </c>
      <c r="D335" t="s">
        <v>1845</v>
      </c>
      <c r="E335" t="s">
        <v>3570</v>
      </c>
      <c r="F335" t="s">
        <v>3401</v>
      </c>
      <c r="G335" s="47" t="str">
        <f t="shared" si="15"/>
        <v>AYEDI_Mohamed Ali</v>
      </c>
      <c r="H335" t="s">
        <v>689</v>
      </c>
      <c r="I335" t="s">
        <v>4506</v>
      </c>
      <c r="J335">
        <v>21653871332</v>
      </c>
      <c r="K335" s="133">
        <v>35262</v>
      </c>
      <c r="M335" t="s">
        <v>267</v>
      </c>
      <c r="N335" t="s">
        <v>6101</v>
      </c>
      <c r="O335" t="str">
        <f t="shared" si="16"/>
        <v>Computer science</v>
      </c>
      <c r="P335" s="4"/>
      <c r="Q335" s="4" t="s">
        <v>1045</v>
      </c>
      <c r="R335" s="45">
        <v>6100</v>
      </c>
      <c r="S335" s="45">
        <v>5</v>
      </c>
      <c r="T335" s="45">
        <f t="shared" si="17"/>
        <v>30500</v>
      </c>
    </row>
    <row r="336" spans="2:20" x14ac:dyDescent="0.3">
      <c r="B336" t="s">
        <v>8366</v>
      </c>
      <c r="C336" t="s">
        <v>1515</v>
      </c>
      <c r="D336" t="s">
        <v>1846</v>
      </c>
      <c r="E336" t="s">
        <v>621</v>
      </c>
      <c r="F336" t="s">
        <v>3280</v>
      </c>
      <c r="G336" s="47" t="str">
        <f t="shared" si="15"/>
        <v>MANSOUR_Elyes</v>
      </c>
      <c r="H336" t="s">
        <v>689</v>
      </c>
      <c r="I336" t="s">
        <v>4801</v>
      </c>
      <c r="J336">
        <v>21624539942</v>
      </c>
      <c r="K336" s="133">
        <v>34098</v>
      </c>
      <c r="M336" t="s">
        <v>267</v>
      </c>
      <c r="N336" t="s">
        <v>6101</v>
      </c>
      <c r="O336" t="str">
        <f t="shared" si="16"/>
        <v>Computer science</v>
      </c>
      <c r="P336" s="4"/>
      <c r="Q336" s="4" t="s">
        <v>1045</v>
      </c>
      <c r="R336" s="45">
        <v>6100</v>
      </c>
      <c r="S336" s="45">
        <v>5</v>
      </c>
      <c r="T336" s="45">
        <f t="shared" si="17"/>
        <v>30500</v>
      </c>
    </row>
    <row r="337" spans="2:20" x14ac:dyDescent="0.3">
      <c r="B337" t="s">
        <v>8366</v>
      </c>
      <c r="C337" t="s">
        <v>1515</v>
      </c>
      <c r="D337" t="s">
        <v>1847</v>
      </c>
      <c r="E337" t="s">
        <v>3571</v>
      </c>
      <c r="F337" t="s">
        <v>3572</v>
      </c>
      <c r="G337" s="47" t="str">
        <f t="shared" si="15"/>
        <v>BHIRI_Aziza</v>
      </c>
      <c r="H337" t="s">
        <v>690</v>
      </c>
      <c r="I337" t="s">
        <v>4802</v>
      </c>
      <c r="J337">
        <v>21621557530</v>
      </c>
      <c r="K337" s="133">
        <v>35162</v>
      </c>
      <c r="M337" t="s">
        <v>267</v>
      </c>
      <c r="N337" t="s">
        <v>6101</v>
      </c>
      <c r="O337" t="str">
        <f t="shared" si="16"/>
        <v>Computer science</v>
      </c>
      <c r="P337" s="4"/>
      <c r="Q337" s="4" t="s">
        <v>1045</v>
      </c>
      <c r="R337" s="45">
        <v>6100</v>
      </c>
      <c r="S337" s="45">
        <v>5</v>
      </c>
      <c r="T337" s="45">
        <f t="shared" si="17"/>
        <v>30500</v>
      </c>
    </row>
    <row r="338" spans="2:20" x14ac:dyDescent="0.3">
      <c r="B338" t="s">
        <v>8366</v>
      </c>
      <c r="C338" t="s">
        <v>1515</v>
      </c>
      <c r="D338" t="s">
        <v>1848</v>
      </c>
      <c r="E338" t="s">
        <v>367</v>
      </c>
      <c r="F338" t="s">
        <v>3573</v>
      </c>
      <c r="G338" s="47" t="str">
        <f t="shared" si="15"/>
        <v>OUESLATI_Jasser</v>
      </c>
      <c r="H338" t="s">
        <v>689</v>
      </c>
      <c r="I338" t="s">
        <v>4803</v>
      </c>
      <c r="J338">
        <v>21654174314</v>
      </c>
      <c r="K338" s="133">
        <v>35290</v>
      </c>
      <c r="M338" t="s">
        <v>267</v>
      </c>
      <c r="N338" t="s">
        <v>6102</v>
      </c>
      <c r="O338" t="str">
        <f t="shared" si="16"/>
        <v>Electromechanical Engineer</v>
      </c>
      <c r="P338" s="4"/>
      <c r="Q338" s="4" t="s">
        <v>1045</v>
      </c>
      <c r="R338" s="45">
        <v>6100</v>
      </c>
      <c r="S338" s="45">
        <v>5</v>
      </c>
      <c r="T338" s="45">
        <f t="shared" si="17"/>
        <v>30500</v>
      </c>
    </row>
    <row r="339" spans="2:20" x14ac:dyDescent="0.3">
      <c r="B339" t="s">
        <v>8366</v>
      </c>
      <c r="C339" t="s">
        <v>1515</v>
      </c>
      <c r="D339" t="s">
        <v>1849</v>
      </c>
      <c r="E339" t="s">
        <v>408</v>
      </c>
      <c r="F339" t="s">
        <v>3574</v>
      </c>
      <c r="G339" s="47" t="str">
        <f t="shared" si="15"/>
        <v>BAHRI_Ahmed Brahim</v>
      </c>
      <c r="H339" t="s">
        <v>689</v>
      </c>
      <c r="I339" t="s">
        <v>4804</v>
      </c>
      <c r="J339">
        <v>21627506526</v>
      </c>
      <c r="K339" s="133">
        <v>35330</v>
      </c>
      <c r="M339" t="s">
        <v>267</v>
      </c>
      <c r="N339" t="s">
        <v>6102</v>
      </c>
      <c r="O339" t="str">
        <f t="shared" si="16"/>
        <v>Electromechanical Engineer</v>
      </c>
      <c r="P339" s="4"/>
      <c r="Q339" s="4" t="s">
        <v>1045</v>
      </c>
      <c r="R339" s="45">
        <v>6100</v>
      </c>
      <c r="S339" s="45">
        <v>5</v>
      </c>
      <c r="T339" s="45">
        <f t="shared" si="17"/>
        <v>30500</v>
      </c>
    </row>
    <row r="340" spans="2:20" x14ac:dyDescent="0.3">
      <c r="B340" t="s">
        <v>8366</v>
      </c>
      <c r="C340" t="s">
        <v>1515</v>
      </c>
      <c r="D340" t="s">
        <v>1850</v>
      </c>
      <c r="E340" t="s">
        <v>3575</v>
      </c>
      <c r="F340" t="s">
        <v>3576</v>
      </c>
      <c r="G340" s="47" t="str">
        <f t="shared" si="15"/>
        <v>CHOUAIB_Emir</v>
      </c>
      <c r="H340" t="s">
        <v>689</v>
      </c>
      <c r="I340" t="s">
        <v>4805</v>
      </c>
      <c r="J340">
        <v>21652121096</v>
      </c>
      <c r="K340" s="133">
        <v>35348</v>
      </c>
      <c r="M340" t="s">
        <v>267</v>
      </c>
      <c r="N340" t="s">
        <v>6101</v>
      </c>
      <c r="O340" t="str">
        <f t="shared" si="16"/>
        <v>Computer science</v>
      </c>
      <c r="P340" s="4"/>
      <c r="Q340" s="4" t="s">
        <v>1045</v>
      </c>
      <c r="R340" s="45">
        <v>6100</v>
      </c>
      <c r="S340" s="45">
        <v>5</v>
      </c>
      <c r="T340" s="45">
        <f t="shared" si="17"/>
        <v>30500</v>
      </c>
    </row>
    <row r="341" spans="2:20" x14ac:dyDescent="0.3">
      <c r="B341" t="s">
        <v>8366</v>
      </c>
      <c r="C341" t="s">
        <v>1515</v>
      </c>
      <c r="D341" t="s">
        <v>1851</v>
      </c>
      <c r="E341" t="s">
        <v>295</v>
      </c>
      <c r="F341" t="s">
        <v>3577</v>
      </c>
      <c r="G341" s="47" t="str">
        <f t="shared" si="15"/>
        <v>TOUATI_Mohamed Slim Ahan</v>
      </c>
      <c r="H341" t="s">
        <v>689</v>
      </c>
      <c r="I341" t="s">
        <v>4806</v>
      </c>
      <c r="J341">
        <v>21622470344</v>
      </c>
      <c r="K341" s="133">
        <v>35065</v>
      </c>
      <c r="M341" t="s">
        <v>267</v>
      </c>
      <c r="N341" t="s">
        <v>6101</v>
      </c>
      <c r="O341" t="str">
        <f t="shared" si="16"/>
        <v>Computer science</v>
      </c>
      <c r="P341" s="4"/>
      <c r="Q341" s="4" t="s">
        <v>1045</v>
      </c>
      <c r="R341" s="45">
        <v>6100</v>
      </c>
      <c r="S341" s="45">
        <v>5</v>
      </c>
      <c r="T341" s="45">
        <f t="shared" si="17"/>
        <v>30500</v>
      </c>
    </row>
    <row r="342" spans="2:20" x14ac:dyDescent="0.3">
      <c r="B342" t="s">
        <v>8366</v>
      </c>
      <c r="C342" t="s">
        <v>1515</v>
      </c>
      <c r="D342" t="s">
        <v>1852</v>
      </c>
      <c r="E342" t="s">
        <v>3578</v>
      </c>
      <c r="F342" t="s">
        <v>3370</v>
      </c>
      <c r="G342" s="47" t="str">
        <f t="shared" si="15"/>
        <v>DRIRA_Youssef</v>
      </c>
      <c r="H342" t="s">
        <v>689</v>
      </c>
      <c r="I342" t="s">
        <v>4807</v>
      </c>
      <c r="J342">
        <v>21623279461</v>
      </c>
      <c r="K342" s="133">
        <v>35180</v>
      </c>
      <c r="M342" t="s">
        <v>267</v>
      </c>
      <c r="N342" t="s">
        <v>6102</v>
      </c>
      <c r="O342" t="str">
        <f t="shared" si="16"/>
        <v>Electromechanical Engineer</v>
      </c>
      <c r="P342" s="4"/>
      <c r="Q342" s="4" t="s">
        <v>1045</v>
      </c>
      <c r="R342" s="45">
        <v>6100</v>
      </c>
      <c r="S342" s="45">
        <v>5</v>
      </c>
      <c r="T342" s="45">
        <f t="shared" si="17"/>
        <v>30500</v>
      </c>
    </row>
    <row r="343" spans="2:20" x14ac:dyDescent="0.3">
      <c r="B343" t="s">
        <v>8366</v>
      </c>
      <c r="C343" t="s">
        <v>1515</v>
      </c>
      <c r="D343" t="s">
        <v>1853</v>
      </c>
      <c r="E343" t="s">
        <v>3579</v>
      </c>
      <c r="F343" t="s">
        <v>3360</v>
      </c>
      <c r="G343" s="47" t="str">
        <f t="shared" si="15"/>
        <v>DAOUDI_Ghassen</v>
      </c>
      <c r="H343" t="s">
        <v>689</v>
      </c>
      <c r="I343" t="s">
        <v>4808</v>
      </c>
      <c r="J343">
        <v>21624373038</v>
      </c>
      <c r="K343" s="133">
        <v>35068</v>
      </c>
      <c r="M343" t="s">
        <v>267</v>
      </c>
      <c r="N343" t="s">
        <v>6101</v>
      </c>
      <c r="O343" t="str">
        <f t="shared" si="16"/>
        <v>Computer science</v>
      </c>
      <c r="P343" s="4"/>
      <c r="Q343" s="4" t="s">
        <v>1045</v>
      </c>
      <c r="R343" s="45">
        <v>6100</v>
      </c>
      <c r="S343" s="45">
        <v>5</v>
      </c>
      <c r="T343" s="45">
        <f t="shared" si="17"/>
        <v>30500</v>
      </c>
    </row>
    <row r="344" spans="2:20" x14ac:dyDescent="0.3">
      <c r="B344" t="s">
        <v>8366</v>
      </c>
      <c r="C344" t="s">
        <v>1515</v>
      </c>
      <c r="D344" t="s">
        <v>1854</v>
      </c>
      <c r="E344" t="s">
        <v>1385</v>
      </c>
      <c r="F344" t="s">
        <v>3230</v>
      </c>
      <c r="G344" s="47" t="str">
        <f t="shared" si="15"/>
        <v>KCHAOU_Mohamed</v>
      </c>
      <c r="H344" t="s">
        <v>689</v>
      </c>
      <c r="I344" t="s">
        <v>4809</v>
      </c>
      <c r="J344">
        <v>21626897823</v>
      </c>
      <c r="K344" s="133">
        <v>35397</v>
      </c>
      <c r="M344" t="s">
        <v>267</v>
      </c>
      <c r="N344" t="s">
        <v>453</v>
      </c>
      <c r="O344" t="str">
        <f t="shared" si="16"/>
        <v>Civil Engineering</v>
      </c>
      <c r="P344" s="4"/>
      <c r="Q344" s="4" t="s">
        <v>1045</v>
      </c>
      <c r="R344" s="45">
        <v>6100</v>
      </c>
      <c r="S344" s="45">
        <v>5</v>
      </c>
      <c r="T344" s="45">
        <f t="shared" si="17"/>
        <v>30500</v>
      </c>
    </row>
    <row r="345" spans="2:20" x14ac:dyDescent="0.3">
      <c r="B345" t="s">
        <v>8366</v>
      </c>
      <c r="C345" t="s">
        <v>1515</v>
      </c>
      <c r="D345" t="s">
        <v>1855</v>
      </c>
      <c r="E345" t="s">
        <v>331</v>
      </c>
      <c r="F345" t="s">
        <v>3580</v>
      </c>
      <c r="G345" s="47" t="str">
        <f t="shared" si="15"/>
        <v>MEJRI_Mahmoud</v>
      </c>
      <c r="H345" t="s">
        <v>689</v>
      </c>
      <c r="I345" t="s">
        <v>4810</v>
      </c>
      <c r="J345">
        <v>21652608853</v>
      </c>
      <c r="K345" s="133">
        <v>35409</v>
      </c>
      <c r="M345" t="s">
        <v>267</v>
      </c>
      <c r="N345" t="s">
        <v>6102</v>
      </c>
      <c r="O345" t="str">
        <f t="shared" si="16"/>
        <v>Electromechanical Engineer</v>
      </c>
      <c r="P345" s="4"/>
      <c r="Q345" s="4" t="s">
        <v>1045</v>
      </c>
      <c r="R345" s="45">
        <v>6100</v>
      </c>
      <c r="S345" s="45">
        <v>5</v>
      </c>
      <c r="T345" s="45">
        <f t="shared" si="17"/>
        <v>30500</v>
      </c>
    </row>
    <row r="346" spans="2:20" x14ac:dyDescent="0.3">
      <c r="B346" t="s">
        <v>8366</v>
      </c>
      <c r="C346" t="s">
        <v>1515</v>
      </c>
      <c r="D346" t="s">
        <v>1856</v>
      </c>
      <c r="E346" t="s">
        <v>1335</v>
      </c>
      <c r="F346" t="s">
        <v>3421</v>
      </c>
      <c r="G346" s="47" t="str">
        <f t="shared" si="15"/>
        <v>AMOR_Yassine</v>
      </c>
      <c r="H346" t="s">
        <v>689</v>
      </c>
      <c r="I346" t="s">
        <v>4811</v>
      </c>
      <c r="J346">
        <v>21655561746</v>
      </c>
      <c r="K346" s="133">
        <v>35395</v>
      </c>
      <c r="M346" t="s">
        <v>267</v>
      </c>
      <c r="N346" t="s">
        <v>6101</v>
      </c>
      <c r="O346" t="str">
        <f t="shared" si="16"/>
        <v>Computer science</v>
      </c>
      <c r="P346" s="4"/>
      <c r="Q346" s="4" t="s">
        <v>1045</v>
      </c>
      <c r="R346" s="45">
        <v>6100</v>
      </c>
      <c r="S346" s="45">
        <v>5</v>
      </c>
      <c r="T346" s="45">
        <f t="shared" si="17"/>
        <v>30500</v>
      </c>
    </row>
    <row r="347" spans="2:20" x14ac:dyDescent="0.3">
      <c r="B347" t="s">
        <v>8366</v>
      </c>
      <c r="C347" t="s">
        <v>1515</v>
      </c>
      <c r="D347" t="s">
        <v>1857</v>
      </c>
      <c r="E347" t="s">
        <v>836</v>
      </c>
      <c r="F347" t="s">
        <v>3524</v>
      </c>
      <c r="G347" s="47" t="str">
        <f t="shared" si="15"/>
        <v>KHEMIRI_Achref</v>
      </c>
      <c r="H347" t="s">
        <v>689</v>
      </c>
      <c r="I347" t="s">
        <v>4812</v>
      </c>
      <c r="J347">
        <v>21622626315</v>
      </c>
      <c r="K347" s="133">
        <v>35137</v>
      </c>
      <c r="M347" t="s">
        <v>267</v>
      </c>
      <c r="N347" t="s">
        <v>6101</v>
      </c>
      <c r="O347" t="str">
        <f t="shared" si="16"/>
        <v>Computer science</v>
      </c>
      <c r="P347" s="4"/>
      <c r="Q347" s="4" t="s">
        <v>1045</v>
      </c>
      <c r="R347" s="45">
        <v>6100</v>
      </c>
      <c r="S347" s="45">
        <v>5</v>
      </c>
      <c r="T347" s="45">
        <f t="shared" si="17"/>
        <v>30500</v>
      </c>
    </row>
    <row r="348" spans="2:20" x14ac:dyDescent="0.3">
      <c r="B348" t="s">
        <v>8366</v>
      </c>
      <c r="C348" t="s">
        <v>1515</v>
      </c>
      <c r="D348" t="s">
        <v>1858</v>
      </c>
      <c r="E348" t="s">
        <v>868</v>
      </c>
      <c r="F348" t="s">
        <v>3581</v>
      </c>
      <c r="G348" s="47" t="str">
        <f t="shared" si="15"/>
        <v>BOUSSELMI_Siwar</v>
      </c>
      <c r="H348" t="s">
        <v>690</v>
      </c>
      <c r="I348" t="s">
        <v>4813</v>
      </c>
      <c r="J348">
        <v>21629300529</v>
      </c>
      <c r="K348" s="133">
        <v>35300</v>
      </c>
      <c r="M348" t="s">
        <v>267</v>
      </c>
      <c r="N348" t="s">
        <v>6101</v>
      </c>
      <c r="O348" t="str">
        <f t="shared" si="16"/>
        <v>Computer science</v>
      </c>
      <c r="P348" s="4"/>
      <c r="Q348" s="4" t="s">
        <v>1045</v>
      </c>
      <c r="R348" s="45">
        <v>6100</v>
      </c>
      <c r="S348" s="45">
        <v>5</v>
      </c>
      <c r="T348" s="45">
        <f t="shared" si="17"/>
        <v>30500</v>
      </c>
    </row>
    <row r="349" spans="2:20" x14ac:dyDescent="0.3">
      <c r="B349" t="s">
        <v>8366</v>
      </c>
      <c r="C349" t="s">
        <v>1515</v>
      </c>
      <c r="D349" t="s">
        <v>1859</v>
      </c>
      <c r="E349" t="s">
        <v>844</v>
      </c>
      <c r="F349" t="s">
        <v>3582</v>
      </c>
      <c r="G349" s="47" t="str">
        <f t="shared" si="15"/>
        <v>MARZOUKI_Bedis</v>
      </c>
      <c r="H349" t="s">
        <v>689</v>
      </c>
      <c r="I349" t="s">
        <v>4814</v>
      </c>
      <c r="J349">
        <v>21650664812</v>
      </c>
      <c r="K349" s="133">
        <v>35318</v>
      </c>
      <c r="M349" t="s">
        <v>267</v>
      </c>
      <c r="N349" t="s">
        <v>6102</v>
      </c>
      <c r="O349" t="str">
        <f t="shared" si="16"/>
        <v>Electromechanical Engineer</v>
      </c>
      <c r="P349" s="4"/>
      <c r="Q349" s="4" t="s">
        <v>1045</v>
      </c>
      <c r="R349" s="45">
        <v>6100</v>
      </c>
      <c r="S349" s="45">
        <v>5</v>
      </c>
      <c r="T349" s="45">
        <f t="shared" si="17"/>
        <v>30500</v>
      </c>
    </row>
    <row r="350" spans="2:20" x14ac:dyDescent="0.3">
      <c r="B350" t="s">
        <v>8366</v>
      </c>
      <c r="C350" t="s">
        <v>1515</v>
      </c>
      <c r="D350" t="s">
        <v>1860</v>
      </c>
      <c r="E350" t="s">
        <v>3583</v>
      </c>
      <c r="F350" t="s">
        <v>3584</v>
      </c>
      <c r="G350" s="47" t="str">
        <f t="shared" si="15"/>
        <v>CHIBANI_Kanaan</v>
      </c>
      <c r="H350" t="s">
        <v>689</v>
      </c>
      <c r="I350" t="s">
        <v>4815</v>
      </c>
      <c r="J350">
        <v>21654149202</v>
      </c>
      <c r="K350" s="133">
        <v>33973</v>
      </c>
      <c r="M350" t="s">
        <v>267</v>
      </c>
      <c r="N350" t="s">
        <v>6101</v>
      </c>
      <c r="O350" t="str">
        <f t="shared" si="16"/>
        <v>Computer science</v>
      </c>
      <c r="P350" s="4"/>
      <c r="Q350" s="4" t="s">
        <v>1045</v>
      </c>
      <c r="R350" s="45">
        <v>6100</v>
      </c>
      <c r="S350" s="45">
        <v>5</v>
      </c>
      <c r="T350" s="45">
        <f t="shared" si="17"/>
        <v>30500</v>
      </c>
    </row>
    <row r="351" spans="2:20" x14ac:dyDescent="0.3">
      <c r="B351" t="s">
        <v>8366</v>
      </c>
      <c r="C351" t="s">
        <v>1515</v>
      </c>
      <c r="D351" t="s">
        <v>1861</v>
      </c>
      <c r="E351" t="s">
        <v>848</v>
      </c>
      <c r="F351" t="s">
        <v>3585</v>
      </c>
      <c r="G351" s="47" t="str">
        <f t="shared" si="15"/>
        <v>CHEBBI_Brahim</v>
      </c>
      <c r="H351" t="s">
        <v>689</v>
      </c>
      <c r="I351" t="s">
        <v>4816</v>
      </c>
      <c r="J351">
        <v>21626211701</v>
      </c>
      <c r="K351" s="133">
        <v>35319</v>
      </c>
      <c r="M351" t="s">
        <v>267</v>
      </c>
      <c r="N351" t="s">
        <v>6101</v>
      </c>
      <c r="O351" t="str">
        <f t="shared" si="16"/>
        <v>Computer science</v>
      </c>
      <c r="P351" s="4"/>
      <c r="Q351" s="4" t="s">
        <v>1045</v>
      </c>
      <c r="R351" s="45">
        <v>6100</v>
      </c>
      <c r="S351" s="45">
        <v>5</v>
      </c>
      <c r="T351" s="45">
        <f t="shared" si="17"/>
        <v>30500</v>
      </c>
    </row>
    <row r="352" spans="2:20" x14ac:dyDescent="0.3">
      <c r="B352" t="s">
        <v>8366</v>
      </c>
      <c r="C352" t="s">
        <v>1515</v>
      </c>
      <c r="D352" t="s">
        <v>1862</v>
      </c>
      <c r="E352" t="s">
        <v>331</v>
      </c>
      <c r="F352" t="s">
        <v>3586</v>
      </c>
      <c r="G352" s="47" t="str">
        <f t="shared" si="15"/>
        <v>MEJRI_Mohamed Ridha</v>
      </c>
      <c r="H352" t="s">
        <v>689</v>
      </c>
      <c r="I352" t="s">
        <v>4817</v>
      </c>
      <c r="J352">
        <v>21652211896</v>
      </c>
      <c r="K352" s="133">
        <v>35049</v>
      </c>
      <c r="M352" t="s">
        <v>267</v>
      </c>
      <c r="N352" t="s">
        <v>6101</v>
      </c>
      <c r="O352" t="str">
        <f t="shared" si="16"/>
        <v>Computer science</v>
      </c>
      <c r="P352" s="4"/>
      <c r="Q352" s="4" t="s">
        <v>1045</v>
      </c>
      <c r="R352" s="45">
        <v>6100</v>
      </c>
      <c r="S352" s="45">
        <v>5</v>
      </c>
      <c r="T352" s="45">
        <f t="shared" si="17"/>
        <v>30500</v>
      </c>
    </row>
    <row r="353" spans="2:20" x14ac:dyDescent="0.3">
      <c r="B353" t="s">
        <v>8366</v>
      </c>
      <c r="C353" t="s">
        <v>1515</v>
      </c>
      <c r="D353" t="s">
        <v>1863</v>
      </c>
      <c r="E353" t="s">
        <v>3557</v>
      </c>
      <c r="F353" t="s">
        <v>3349</v>
      </c>
      <c r="G353" s="47" t="str">
        <f t="shared" si="15"/>
        <v>KHALFA_Emna</v>
      </c>
      <c r="H353" t="s">
        <v>690</v>
      </c>
      <c r="I353" t="s">
        <v>4506</v>
      </c>
      <c r="J353">
        <v>21626300068</v>
      </c>
      <c r="K353" s="133">
        <v>35201</v>
      </c>
      <c r="M353" t="s">
        <v>267</v>
      </c>
      <c r="N353" t="s">
        <v>6101</v>
      </c>
      <c r="O353" t="str">
        <f t="shared" si="16"/>
        <v>Computer science</v>
      </c>
      <c r="P353" s="4"/>
      <c r="Q353" s="4" t="s">
        <v>1045</v>
      </c>
      <c r="R353" s="45">
        <v>6100</v>
      </c>
      <c r="S353" s="45">
        <v>5</v>
      </c>
      <c r="T353" s="45">
        <f t="shared" si="17"/>
        <v>30500</v>
      </c>
    </row>
    <row r="354" spans="2:20" x14ac:dyDescent="0.3">
      <c r="B354" t="s">
        <v>8366</v>
      </c>
      <c r="C354" t="s">
        <v>1515</v>
      </c>
      <c r="D354" t="s">
        <v>1864</v>
      </c>
      <c r="E354" t="s">
        <v>3587</v>
      </c>
      <c r="F354" t="s">
        <v>3588</v>
      </c>
      <c r="G354" s="47" t="str">
        <f t="shared" si="15"/>
        <v>SOUOP FOGUE_Loïc</v>
      </c>
      <c r="H354" t="s">
        <v>689</v>
      </c>
      <c r="I354" t="s">
        <v>4506</v>
      </c>
      <c r="J354">
        <v>21653839978</v>
      </c>
      <c r="K354" s="133">
        <v>35821</v>
      </c>
      <c r="M354" t="s">
        <v>6098</v>
      </c>
      <c r="N354" t="s">
        <v>453</v>
      </c>
      <c r="O354" t="str">
        <f t="shared" si="16"/>
        <v>Civil Engineering</v>
      </c>
      <c r="P354" s="4"/>
      <c r="Q354" s="4" t="s">
        <v>1045</v>
      </c>
      <c r="R354" s="45">
        <v>6100</v>
      </c>
      <c r="S354" s="45">
        <v>5</v>
      </c>
      <c r="T354" s="45">
        <f t="shared" si="17"/>
        <v>30500</v>
      </c>
    </row>
    <row r="355" spans="2:20" x14ac:dyDescent="0.3">
      <c r="B355" t="s">
        <v>8366</v>
      </c>
      <c r="C355" t="s">
        <v>1515</v>
      </c>
      <c r="D355" t="s">
        <v>1865</v>
      </c>
      <c r="E355" t="s">
        <v>3589</v>
      </c>
      <c r="F355" t="s">
        <v>3590</v>
      </c>
      <c r="G355" s="47" t="str">
        <f t="shared" si="15"/>
        <v>ABOUDI MEBOM_Emmanuel Claude</v>
      </c>
      <c r="H355" t="s">
        <v>689</v>
      </c>
      <c r="I355" t="s">
        <v>4506</v>
      </c>
      <c r="J355">
        <v>21653949097</v>
      </c>
      <c r="K355" s="133">
        <v>35082</v>
      </c>
      <c r="M355" t="s">
        <v>6098</v>
      </c>
      <c r="N355" t="s">
        <v>6102</v>
      </c>
      <c r="O355" t="str">
        <f t="shared" si="16"/>
        <v>Electromechanical Engineer</v>
      </c>
      <c r="P355" s="4"/>
      <c r="Q355" s="4" t="s">
        <v>1045</v>
      </c>
      <c r="R355" s="45">
        <v>6100</v>
      </c>
      <c r="S355" s="45">
        <v>5</v>
      </c>
      <c r="T355" s="45">
        <f t="shared" si="17"/>
        <v>30500</v>
      </c>
    </row>
    <row r="356" spans="2:20" x14ac:dyDescent="0.3">
      <c r="B356" t="s">
        <v>8366</v>
      </c>
      <c r="C356" t="s">
        <v>1515</v>
      </c>
      <c r="D356" t="s">
        <v>1866</v>
      </c>
      <c r="E356" t="s">
        <v>3591</v>
      </c>
      <c r="F356" t="s">
        <v>861</v>
      </c>
      <c r="G356" s="47" t="str">
        <f t="shared" si="15"/>
        <v>DAOUAS_MAROUA</v>
      </c>
      <c r="H356" t="s">
        <v>690</v>
      </c>
      <c r="I356" t="s">
        <v>4818</v>
      </c>
      <c r="J356">
        <v>21699009539</v>
      </c>
      <c r="K356" s="133">
        <v>34317</v>
      </c>
      <c r="M356" t="s">
        <v>267</v>
      </c>
      <c r="N356" t="s">
        <v>6101</v>
      </c>
      <c r="O356" t="str">
        <f t="shared" si="16"/>
        <v>Computer science</v>
      </c>
      <c r="P356" s="4"/>
      <c r="Q356" s="4" t="s">
        <v>1045</v>
      </c>
      <c r="R356" s="45">
        <v>6100</v>
      </c>
      <c r="S356" s="45">
        <v>5</v>
      </c>
      <c r="T356" s="45">
        <f t="shared" si="17"/>
        <v>30500</v>
      </c>
    </row>
    <row r="357" spans="2:20" x14ac:dyDescent="0.3">
      <c r="B357" t="s">
        <v>8366</v>
      </c>
      <c r="C357" t="s">
        <v>1515</v>
      </c>
      <c r="D357" t="s">
        <v>1867</v>
      </c>
      <c r="E357" t="s">
        <v>3592</v>
      </c>
      <c r="F357" t="s">
        <v>3230</v>
      </c>
      <c r="G357" s="47" t="str">
        <f t="shared" si="15"/>
        <v>MOKNI_Mohamed</v>
      </c>
      <c r="H357" t="s">
        <v>689</v>
      </c>
      <c r="I357" t="s">
        <v>4819</v>
      </c>
      <c r="J357">
        <v>21654484260</v>
      </c>
      <c r="K357" s="133">
        <v>35259</v>
      </c>
      <c r="M357" t="s">
        <v>267</v>
      </c>
      <c r="N357" t="s">
        <v>6102</v>
      </c>
      <c r="O357" t="str">
        <f t="shared" si="16"/>
        <v>Electromechanical Engineer</v>
      </c>
      <c r="P357" s="4"/>
      <c r="Q357" s="4" t="s">
        <v>1045</v>
      </c>
      <c r="R357" s="45">
        <v>6100</v>
      </c>
      <c r="S357" s="45">
        <v>5</v>
      </c>
      <c r="T357" s="45">
        <f t="shared" si="17"/>
        <v>30500</v>
      </c>
    </row>
    <row r="358" spans="2:20" x14ac:dyDescent="0.3">
      <c r="B358" t="s">
        <v>8366</v>
      </c>
      <c r="C358" t="s">
        <v>1515</v>
      </c>
      <c r="D358" t="s">
        <v>1868</v>
      </c>
      <c r="E358" t="s">
        <v>824</v>
      </c>
      <c r="F358" t="s">
        <v>3424</v>
      </c>
      <c r="G358" s="47" t="str">
        <f t="shared" si="15"/>
        <v>KAMMOUN_Mohamed Amine</v>
      </c>
      <c r="H358" t="s">
        <v>689</v>
      </c>
      <c r="I358" t="s">
        <v>4820</v>
      </c>
      <c r="J358">
        <v>21623036945</v>
      </c>
      <c r="K358" s="133">
        <v>35101</v>
      </c>
      <c r="M358" t="s">
        <v>267</v>
      </c>
      <c r="N358" t="s">
        <v>453</v>
      </c>
      <c r="O358" t="str">
        <f t="shared" si="16"/>
        <v>Civil Engineering</v>
      </c>
      <c r="P358" s="4"/>
      <c r="Q358" s="4" t="s">
        <v>1045</v>
      </c>
      <c r="R358" s="45">
        <v>6100</v>
      </c>
      <c r="S358" s="45">
        <v>5</v>
      </c>
      <c r="T358" s="45">
        <f t="shared" si="17"/>
        <v>30500</v>
      </c>
    </row>
    <row r="359" spans="2:20" x14ac:dyDescent="0.3">
      <c r="B359" t="s">
        <v>8366</v>
      </c>
      <c r="C359" t="s">
        <v>1515</v>
      </c>
      <c r="D359" t="s">
        <v>1869</v>
      </c>
      <c r="E359" t="s">
        <v>909</v>
      </c>
      <c r="F359" t="s">
        <v>3225</v>
      </c>
      <c r="G359" s="47" t="str">
        <f t="shared" si="15"/>
        <v>BEN YAHIA_Skander</v>
      </c>
      <c r="H359" t="s">
        <v>689</v>
      </c>
      <c r="I359" t="s">
        <v>4821</v>
      </c>
      <c r="J359">
        <v>21622380649</v>
      </c>
      <c r="K359" s="133">
        <v>35054</v>
      </c>
      <c r="M359" t="s">
        <v>267</v>
      </c>
      <c r="N359" t="s">
        <v>6101</v>
      </c>
      <c r="O359" t="str">
        <f t="shared" si="16"/>
        <v>Computer science</v>
      </c>
      <c r="P359" s="4"/>
      <c r="Q359" s="4" t="s">
        <v>1045</v>
      </c>
      <c r="R359" s="45">
        <v>6100</v>
      </c>
      <c r="S359" s="45">
        <v>5</v>
      </c>
      <c r="T359" s="45">
        <f t="shared" si="17"/>
        <v>30500</v>
      </c>
    </row>
    <row r="360" spans="2:20" x14ac:dyDescent="0.3">
      <c r="B360" t="s">
        <v>8366</v>
      </c>
      <c r="C360" t="s">
        <v>1515</v>
      </c>
      <c r="D360" t="s">
        <v>1870</v>
      </c>
      <c r="E360" t="s">
        <v>309</v>
      </c>
      <c r="F360" t="s">
        <v>3377</v>
      </c>
      <c r="G360" s="47" t="str">
        <f t="shared" si="15"/>
        <v>FERSI_Anas</v>
      </c>
      <c r="H360" t="s">
        <v>689</v>
      </c>
      <c r="I360" t="s">
        <v>4822</v>
      </c>
      <c r="J360">
        <v>21627773158</v>
      </c>
      <c r="K360" s="133">
        <v>35384</v>
      </c>
      <c r="M360" t="s">
        <v>267</v>
      </c>
      <c r="N360" t="s">
        <v>6101</v>
      </c>
      <c r="O360" t="str">
        <f t="shared" si="16"/>
        <v>Computer science</v>
      </c>
      <c r="P360" s="4"/>
      <c r="Q360" s="4" t="s">
        <v>1045</v>
      </c>
      <c r="R360" s="45">
        <v>6100</v>
      </c>
      <c r="S360" s="45">
        <v>5</v>
      </c>
      <c r="T360" s="45">
        <f t="shared" si="17"/>
        <v>30500</v>
      </c>
    </row>
    <row r="361" spans="2:20" x14ac:dyDescent="0.3">
      <c r="B361" t="s">
        <v>8366</v>
      </c>
      <c r="C361" t="s">
        <v>1515</v>
      </c>
      <c r="D361" t="s">
        <v>1871</v>
      </c>
      <c r="E361" t="s">
        <v>3593</v>
      </c>
      <c r="F361" t="s">
        <v>3424</v>
      </c>
      <c r="G361" s="47" t="str">
        <f t="shared" si="15"/>
        <v>BOUARROUJ_Mohamed Amine</v>
      </c>
      <c r="H361" t="s">
        <v>689</v>
      </c>
      <c r="I361" t="s">
        <v>4823</v>
      </c>
      <c r="J361">
        <v>21620212031</v>
      </c>
      <c r="K361" s="133">
        <v>34902</v>
      </c>
      <c r="M361" t="s">
        <v>267</v>
      </c>
      <c r="N361" t="s">
        <v>6101</v>
      </c>
      <c r="O361" t="str">
        <f t="shared" si="16"/>
        <v>Computer science</v>
      </c>
      <c r="P361" s="4"/>
      <c r="Q361" s="4" t="s">
        <v>1045</v>
      </c>
      <c r="R361" s="45">
        <v>6100</v>
      </c>
      <c r="S361" s="45">
        <v>5</v>
      </c>
      <c r="T361" s="45">
        <f t="shared" si="17"/>
        <v>30500</v>
      </c>
    </row>
    <row r="362" spans="2:20" x14ac:dyDescent="0.3">
      <c r="B362" t="s">
        <v>8366</v>
      </c>
      <c r="C362" t="s">
        <v>1515</v>
      </c>
      <c r="D362" t="s">
        <v>1872</v>
      </c>
      <c r="E362" t="s">
        <v>3594</v>
      </c>
      <c r="F362" t="s">
        <v>3284</v>
      </c>
      <c r="G362" s="47" t="str">
        <f t="shared" si="15"/>
        <v>BOUSBIH_Selim</v>
      </c>
      <c r="H362" t="s">
        <v>689</v>
      </c>
      <c r="I362" t="s">
        <v>4824</v>
      </c>
      <c r="J362">
        <v>21620117782</v>
      </c>
      <c r="K362" s="133">
        <v>35291</v>
      </c>
      <c r="M362" t="s">
        <v>267</v>
      </c>
      <c r="N362" t="s">
        <v>6101</v>
      </c>
      <c r="O362" t="str">
        <f t="shared" si="16"/>
        <v>Computer science</v>
      </c>
      <c r="P362" s="4"/>
      <c r="Q362" s="4" t="s">
        <v>1045</v>
      </c>
      <c r="R362" s="45">
        <v>6100</v>
      </c>
      <c r="S362" s="45">
        <v>5</v>
      </c>
      <c r="T362" s="45">
        <f t="shared" si="17"/>
        <v>30500</v>
      </c>
    </row>
    <row r="363" spans="2:20" x14ac:dyDescent="0.3">
      <c r="B363" t="s">
        <v>8366</v>
      </c>
      <c r="C363" t="s">
        <v>1515</v>
      </c>
      <c r="D363" t="s">
        <v>1873</v>
      </c>
      <c r="E363" t="s">
        <v>3595</v>
      </c>
      <c r="F363" t="s">
        <v>3596</v>
      </c>
      <c r="G363" s="47" t="str">
        <f t="shared" si="15"/>
        <v>AMIRI_Hejer</v>
      </c>
      <c r="H363" t="s">
        <v>690</v>
      </c>
      <c r="I363" t="s">
        <v>4825</v>
      </c>
      <c r="J363">
        <v>21653374822</v>
      </c>
      <c r="K363" s="133">
        <v>35265</v>
      </c>
      <c r="M363" t="s">
        <v>267</v>
      </c>
      <c r="N363" t="s">
        <v>453</v>
      </c>
      <c r="O363" t="str">
        <f t="shared" si="16"/>
        <v>Civil Engineering</v>
      </c>
      <c r="P363" s="4"/>
      <c r="Q363" s="4" t="s">
        <v>1045</v>
      </c>
      <c r="R363" s="45">
        <v>6100</v>
      </c>
      <c r="S363" s="45">
        <v>5</v>
      </c>
      <c r="T363" s="45">
        <f t="shared" si="17"/>
        <v>30500</v>
      </c>
    </row>
    <row r="364" spans="2:20" x14ac:dyDescent="0.3">
      <c r="B364" t="s">
        <v>8366</v>
      </c>
      <c r="C364" t="s">
        <v>1515</v>
      </c>
      <c r="D364" t="s">
        <v>1874</v>
      </c>
      <c r="E364" t="s">
        <v>951</v>
      </c>
      <c r="F364" t="s">
        <v>3195</v>
      </c>
      <c r="G364" s="47" t="str">
        <f t="shared" si="15"/>
        <v>YAHIA_Ismail</v>
      </c>
      <c r="H364" t="s">
        <v>689</v>
      </c>
      <c r="I364" t="s">
        <v>4826</v>
      </c>
      <c r="J364">
        <v>21697103814</v>
      </c>
      <c r="K364" s="133">
        <v>34477</v>
      </c>
      <c r="M364" t="s">
        <v>267</v>
      </c>
      <c r="N364" t="s">
        <v>6101</v>
      </c>
      <c r="O364" t="str">
        <f t="shared" si="16"/>
        <v>Computer science</v>
      </c>
      <c r="P364" s="4"/>
      <c r="Q364" s="4" t="s">
        <v>1045</v>
      </c>
      <c r="R364" s="45">
        <v>6100</v>
      </c>
      <c r="S364" s="45">
        <v>5</v>
      </c>
      <c r="T364" s="45">
        <f t="shared" si="17"/>
        <v>30500</v>
      </c>
    </row>
    <row r="365" spans="2:20" x14ac:dyDescent="0.3">
      <c r="B365" t="s">
        <v>8366</v>
      </c>
      <c r="C365" t="s">
        <v>1515</v>
      </c>
      <c r="D365" t="s">
        <v>1875</v>
      </c>
      <c r="E365" t="s">
        <v>3597</v>
      </c>
      <c r="F365" t="s">
        <v>3370</v>
      </c>
      <c r="G365" s="47" t="str">
        <f t="shared" si="15"/>
        <v>ACHICH_Youssef</v>
      </c>
      <c r="H365" t="s">
        <v>689</v>
      </c>
      <c r="I365" t="s">
        <v>4827</v>
      </c>
      <c r="J365">
        <v>21650753137</v>
      </c>
      <c r="K365" s="133">
        <v>35219</v>
      </c>
      <c r="M365" t="s">
        <v>267</v>
      </c>
      <c r="N365" t="s">
        <v>453</v>
      </c>
      <c r="O365" t="str">
        <f t="shared" si="16"/>
        <v>Civil Engineering</v>
      </c>
      <c r="P365" s="4"/>
      <c r="Q365" s="4" t="s">
        <v>1045</v>
      </c>
      <c r="R365" s="45">
        <v>6100</v>
      </c>
      <c r="S365" s="45">
        <v>5</v>
      </c>
      <c r="T365" s="45">
        <f t="shared" si="17"/>
        <v>30500</v>
      </c>
    </row>
    <row r="366" spans="2:20" x14ac:dyDescent="0.3">
      <c r="B366" t="s">
        <v>8366</v>
      </c>
      <c r="C366" t="s">
        <v>1515</v>
      </c>
      <c r="D366" t="s">
        <v>1876</v>
      </c>
      <c r="E366" t="s">
        <v>3253</v>
      </c>
      <c r="F366" t="s">
        <v>3208</v>
      </c>
      <c r="G366" s="47" t="str">
        <f t="shared" si="15"/>
        <v>DABOUSSI_Ahmed</v>
      </c>
      <c r="H366" t="s">
        <v>689</v>
      </c>
      <c r="I366" t="s">
        <v>4828</v>
      </c>
      <c r="J366">
        <v>21623014687</v>
      </c>
      <c r="K366" s="133">
        <v>34282</v>
      </c>
      <c r="M366" t="s">
        <v>267</v>
      </c>
      <c r="N366" t="s">
        <v>453</v>
      </c>
      <c r="O366" t="str">
        <f t="shared" si="16"/>
        <v>Civil Engineering</v>
      </c>
      <c r="P366" s="4"/>
      <c r="Q366" s="4" t="s">
        <v>1045</v>
      </c>
      <c r="R366" s="45">
        <v>6100</v>
      </c>
      <c r="S366" s="45">
        <v>5</v>
      </c>
      <c r="T366" s="45">
        <f t="shared" si="17"/>
        <v>30500</v>
      </c>
    </row>
    <row r="367" spans="2:20" x14ac:dyDescent="0.3">
      <c r="B367" t="s">
        <v>8366</v>
      </c>
      <c r="C367" t="s">
        <v>1515</v>
      </c>
      <c r="D367" t="s">
        <v>1877</v>
      </c>
      <c r="E367" t="s">
        <v>3598</v>
      </c>
      <c r="F367" t="s">
        <v>3504</v>
      </c>
      <c r="G367" s="47" t="str">
        <f t="shared" si="15"/>
        <v>CHABBEB_Amal</v>
      </c>
      <c r="H367" t="s">
        <v>690</v>
      </c>
      <c r="I367" t="s">
        <v>4829</v>
      </c>
      <c r="J367">
        <v>21629682483</v>
      </c>
      <c r="K367" s="133">
        <v>34831</v>
      </c>
      <c r="M367" t="s">
        <v>267</v>
      </c>
      <c r="N367" t="s">
        <v>6102</v>
      </c>
      <c r="O367" t="str">
        <f t="shared" si="16"/>
        <v>Electromechanical Engineer</v>
      </c>
      <c r="P367" s="4"/>
      <c r="Q367" s="4" t="s">
        <v>1045</v>
      </c>
      <c r="R367" s="45">
        <v>6100</v>
      </c>
      <c r="S367" s="45">
        <v>5</v>
      </c>
      <c r="T367" s="45">
        <f t="shared" si="17"/>
        <v>30500</v>
      </c>
    </row>
    <row r="368" spans="2:20" x14ac:dyDescent="0.3">
      <c r="B368" t="s">
        <v>8366</v>
      </c>
      <c r="C368" t="s">
        <v>1515</v>
      </c>
      <c r="D368" t="s">
        <v>1878</v>
      </c>
      <c r="E368" t="s">
        <v>3599</v>
      </c>
      <c r="F368" t="s">
        <v>3189</v>
      </c>
      <c r="G368" s="47" t="str">
        <f t="shared" si="15"/>
        <v>SDIRI_Imed</v>
      </c>
      <c r="H368" t="s">
        <v>689</v>
      </c>
      <c r="I368" t="s">
        <v>4830</v>
      </c>
      <c r="J368">
        <v>21621673824</v>
      </c>
      <c r="K368" s="133">
        <v>35199</v>
      </c>
      <c r="M368" t="s">
        <v>267</v>
      </c>
      <c r="N368" t="s">
        <v>6102</v>
      </c>
      <c r="O368" t="str">
        <f t="shared" si="16"/>
        <v>Electromechanical Engineer</v>
      </c>
      <c r="P368" s="4"/>
      <c r="Q368" s="4" t="s">
        <v>1045</v>
      </c>
      <c r="R368" s="45">
        <v>6100</v>
      </c>
      <c r="S368" s="45">
        <v>5</v>
      </c>
      <c r="T368" s="45">
        <f t="shared" si="17"/>
        <v>30500</v>
      </c>
    </row>
    <row r="369" spans="2:20" x14ac:dyDescent="0.3">
      <c r="B369" t="s">
        <v>8366</v>
      </c>
      <c r="C369" t="s">
        <v>1515</v>
      </c>
      <c r="D369" t="s">
        <v>1879</v>
      </c>
      <c r="E369" t="s">
        <v>3430</v>
      </c>
      <c r="F369" t="s">
        <v>3389</v>
      </c>
      <c r="G369" s="47" t="str">
        <f t="shared" si="15"/>
        <v>SMIRI_Malek</v>
      </c>
      <c r="H369" t="s">
        <v>689</v>
      </c>
      <c r="I369" t="s">
        <v>4831</v>
      </c>
      <c r="J369">
        <v>21626066515</v>
      </c>
      <c r="K369" s="133">
        <v>35061</v>
      </c>
      <c r="M369" t="s">
        <v>267</v>
      </c>
      <c r="N369" t="s">
        <v>6101</v>
      </c>
      <c r="O369" t="str">
        <f t="shared" si="16"/>
        <v>Computer science</v>
      </c>
      <c r="P369" s="4"/>
      <c r="Q369" s="4" t="s">
        <v>1045</v>
      </c>
      <c r="R369" s="45">
        <v>6100</v>
      </c>
      <c r="S369" s="45">
        <v>5</v>
      </c>
      <c r="T369" s="45">
        <f t="shared" si="17"/>
        <v>30500</v>
      </c>
    </row>
    <row r="370" spans="2:20" x14ac:dyDescent="0.3">
      <c r="B370" t="s">
        <v>8366</v>
      </c>
      <c r="C370" t="s">
        <v>1515</v>
      </c>
      <c r="D370" t="s">
        <v>1880</v>
      </c>
      <c r="E370" t="s">
        <v>3600</v>
      </c>
      <c r="F370" t="s">
        <v>3601</v>
      </c>
      <c r="G370" s="47" t="str">
        <f t="shared" si="15"/>
        <v>CHOUAYA_Lokmen</v>
      </c>
      <c r="H370" t="s">
        <v>689</v>
      </c>
      <c r="I370" t="s">
        <v>4832</v>
      </c>
      <c r="J370">
        <v>21621287762</v>
      </c>
      <c r="K370" s="133">
        <v>35079</v>
      </c>
      <c r="M370" t="s">
        <v>267</v>
      </c>
      <c r="N370" t="s">
        <v>6101</v>
      </c>
      <c r="O370" t="str">
        <f t="shared" si="16"/>
        <v>Computer science</v>
      </c>
      <c r="P370" s="4"/>
      <c r="Q370" s="4" t="s">
        <v>1045</v>
      </c>
      <c r="R370" s="45">
        <v>6100</v>
      </c>
      <c r="S370" s="45">
        <v>5</v>
      </c>
      <c r="T370" s="45">
        <f t="shared" si="17"/>
        <v>30500</v>
      </c>
    </row>
    <row r="371" spans="2:20" x14ac:dyDescent="0.3">
      <c r="B371" t="s">
        <v>8366</v>
      </c>
      <c r="C371" t="s">
        <v>1515</v>
      </c>
      <c r="D371" t="s">
        <v>1881</v>
      </c>
      <c r="E371" t="s">
        <v>1297</v>
      </c>
      <c r="F371" t="s">
        <v>3602</v>
      </c>
      <c r="G371" s="47" t="str">
        <f t="shared" si="15"/>
        <v>LOGTARI_Mohamed Mortadha</v>
      </c>
      <c r="H371" t="s">
        <v>689</v>
      </c>
      <c r="I371" t="s">
        <v>4833</v>
      </c>
      <c r="J371">
        <v>21658112994</v>
      </c>
      <c r="K371" s="133">
        <v>34667</v>
      </c>
      <c r="M371" t="s">
        <v>267</v>
      </c>
      <c r="N371" t="s">
        <v>6101</v>
      </c>
      <c r="O371" t="str">
        <f t="shared" si="16"/>
        <v>Computer science</v>
      </c>
      <c r="P371" s="4"/>
      <c r="Q371" s="4" t="s">
        <v>1045</v>
      </c>
      <c r="R371" s="45">
        <v>6100</v>
      </c>
      <c r="S371" s="45">
        <v>5</v>
      </c>
      <c r="T371" s="45">
        <f t="shared" si="17"/>
        <v>30500</v>
      </c>
    </row>
    <row r="372" spans="2:20" x14ac:dyDescent="0.3">
      <c r="B372" t="s">
        <v>8366</v>
      </c>
      <c r="C372" t="s">
        <v>1515</v>
      </c>
      <c r="D372" t="s">
        <v>1882</v>
      </c>
      <c r="E372" t="s">
        <v>955</v>
      </c>
      <c r="F372" t="s">
        <v>3603</v>
      </c>
      <c r="G372" s="47" t="str">
        <f t="shared" si="15"/>
        <v>KHALFALLAH_Fakher</v>
      </c>
      <c r="H372" t="s">
        <v>689</v>
      </c>
      <c r="I372" t="s">
        <v>4834</v>
      </c>
      <c r="J372">
        <v>21695988121</v>
      </c>
      <c r="K372" s="133">
        <v>35223</v>
      </c>
      <c r="M372" t="s">
        <v>267</v>
      </c>
      <c r="N372" t="s">
        <v>6102</v>
      </c>
      <c r="O372" t="str">
        <f t="shared" si="16"/>
        <v>Electromechanical Engineer</v>
      </c>
      <c r="P372" s="4"/>
      <c r="Q372" s="4" t="s">
        <v>1045</v>
      </c>
      <c r="R372" s="45">
        <v>6100</v>
      </c>
      <c r="S372" s="45">
        <v>5</v>
      </c>
      <c r="T372" s="45">
        <f t="shared" si="17"/>
        <v>30500</v>
      </c>
    </row>
    <row r="373" spans="2:20" x14ac:dyDescent="0.3">
      <c r="B373" t="s">
        <v>8366</v>
      </c>
      <c r="C373" t="s">
        <v>1515</v>
      </c>
      <c r="D373" t="s">
        <v>1883</v>
      </c>
      <c r="E373" t="s">
        <v>3604</v>
      </c>
      <c r="F373" t="s">
        <v>3605</v>
      </c>
      <c r="G373" s="47" t="str">
        <f t="shared" si="15"/>
        <v>KHAYOU_Mohamed Rafed</v>
      </c>
      <c r="H373" t="s">
        <v>689</v>
      </c>
      <c r="I373" t="s">
        <v>4835</v>
      </c>
      <c r="J373">
        <v>21627649929</v>
      </c>
      <c r="K373" s="133">
        <v>35003</v>
      </c>
      <c r="M373" t="s">
        <v>267</v>
      </c>
      <c r="N373" t="s">
        <v>6101</v>
      </c>
      <c r="O373" t="str">
        <f t="shared" si="16"/>
        <v>Computer science</v>
      </c>
      <c r="P373" s="4"/>
      <c r="Q373" s="4" t="s">
        <v>1045</v>
      </c>
      <c r="R373" s="45">
        <v>6100</v>
      </c>
      <c r="S373" s="45">
        <v>5</v>
      </c>
      <c r="T373" s="45">
        <f t="shared" si="17"/>
        <v>30500</v>
      </c>
    </row>
    <row r="374" spans="2:20" x14ac:dyDescent="0.3">
      <c r="B374" t="s">
        <v>8366</v>
      </c>
      <c r="C374" t="s">
        <v>1515</v>
      </c>
      <c r="D374" t="s">
        <v>1884</v>
      </c>
      <c r="E374" t="s">
        <v>928</v>
      </c>
      <c r="F374" t="s">
        <v>3606</v>
      </c>
      <c r="G374" s="47" t="str">
        <f t="shared" si="15"/>
        <v>ZOUAGHI_Hedi Marouen</v>
      </c>
      <c r="H374" t="s">
        <v>689</v>
      </c>
      <c r="I374" t="s">
        <v>4836</v>
      </c>
      <c r="J374">
        <v>21652871919</v>
      </c>
      <c r="K374" s="133">
        <v>34776</v>
      </c>
      <c r="M374" t="s">
        <v>267</v>
      </c>
      <c r="N374" t="s">
        <v>6101</v>
      </c>
      <c r="O374" t="str">
        <f t="shared" si="16"/>
        <v>Computer science</v>
      </c>
      <c r="P374" s="4"/>
      <c r="Q374" s="4" t="s">
        <v>1045</v>
      </c>
      <c r="R374" s="45">
        <v>6100</v>
      </c>
      <c r="S374" s="45">
        <v>5</v>
      </c>
      <c r="T374" s="45">
        <f t="shared" si="17"/>
        <v>30500</v>
      </c>
    </row>
    <row r="375" spans="2:20" x14ac:dyDescent="0.3">
      <c r="B375" t="s">
        <v>8366</v>
      </c>
      <c r="C375" t="s">
        <v>1515</v>
      </c>
      <c r="D375" t="s">
        <v>1885</v>
      </c>
      <c r="E375" t="s">
        <v>3607</v>
      </c>
      <c r="F375" t="s">
        <v>3608</v>
      </c>
      <c r="G375" s="47" t="str">
        <f t="shared" si="15"/>
        <v>MHENNAOUI_BehaEddine</v>
      </c>
      <c r="H375" t="s">
        <v>689</v>
      </c>
      <c r="I375" t="s">
        <v>4837</v>
      </c>
      <c r="J375">
        <v>21629960024</v>
      </c>
      <c r="K375" s="133">
        <v>34474</v>
      </c>
      <c r="M375" t="s">
        <v>267</v>
      </c>
      <c r="N375" t="s">
        <v>6102</v>
      </c>
      <c r="O375" t="str">
        <f t="shared" si="16"/>
        <v>Electromechanical Engineer</v>
      </c>
      <c r="P375" s="4"/>
      <c r="Q375" s="4" t="s">
        <v>1045</v>
      </c>
      <c r="R375" s="45">
        <v>6100</v>
      </c>
      <c r="S375" s="45">
        <v>5</v>
      </c>
      <c r="T375" s="45">
        <f t="shared" si="17"/>
        <v>30500</v>
      </c>
    </row>
    <row r="376" spans="2:20" x14ac:dyDescent="0.3">
      <c r="B376" t="s">
        <v>8366</v>
      </c>
      <c r="C376" t="s">
        <v>1515</v>
      </c>
      <c r="D376" t="s">
        <v>1886</v>
      </c>
      <c r="E376" t="s">
        <v>3609</v>
      </c>
      <c r="F376" t="s">
        <v>3610</v>
      </c>
      <c r="G376" s="47" t="str">
        <f t="shared" si="15"/>
        <v>TEBESSI_Nassreddine</v>
      </c>
      <c r="H376" t="s">
        <v>689</v>
      </c>
      <c r="I376" t="s">
        <v>4838</v>
      </c>
      <c r="J376">
        <v>21694094248</v>
      </c>
      <c r="K376" s="133">
        <v>34181</v>
      </c>
      <c r="M376" t="s">
        <v>267</v>
      </c>
      <c r="N376" t="s">
        <v>6101</v>
      </c>
      <c r="O376" t="str">
        <f t="shared" si="16"/>
        <v>Computer science</v>
      </c>
      <c r="P376" s="4"/>
      <c r="Q376" s="4" t="s">
        <v>1045</v>
      </c>
      <c r="R376" s="45">
        <v>6100</v>
      </c>
      <c r="S376" s="45">
        <v>5</v>
      </c>
      <c r="T376" s="45">
        <f t="shared" si="17"/>
        <v>30500</v>
      </c>
    </row>
    <row r="377" spans="2:20" x14ac:dyDescent="0.3">
      <c r="B377" t="s">
        <v>8366</v>
      </c>
      <c r="C377" t="s">
        <v>1515</v>
      </c>
      <c r="D377" t="s">
        <v>1887</v>
      </c>
      <c r="E377" t="s">
        <v>349</v>
      </c>
      <c r="F377" t="s">
        <v>3189</v>
      </c>
      <c r="G377" s="47" t="str">
        <f t="shared" si="15"/>
        <v>TRABELSI_Imed</v>
      </c>
      <c r="H377" t="s">
        <v>689</v>
      </c>
      <c r="I377" t="s">
        <v>4839</v>
      </c>
      <c r="J377">
        <v>21655017971</v>
      </c>
      <c r="K377" s="133">
        <v>34556</v>
      </c>
      <c r="M377" t="s">
        <v>267</v>
      </c>
      <c r="N377" t="s">
        <v>6102</v>
      </c>
      <c r="O377" t="str">
        <f t="shared" si="16"/>
        <v>Electromechanical Engineer</v>
      </c>
      <c r="P377" s="4"/>
      <c r="Q377" s="4" t="s">
        <v>1045</v>
      </c>
      <c r="R377" s="45">
        <v>6100</v>
      </c>
      <c r="S377" s="45">
        <v>5</v>
      </c>
      <c r="T377" s="45">
        <f t="shared" si="17"/>
        <v>30500</v>
      </c>
    </row>
    <row r="378" spans="2:20" x14ac:dyDescent="0.3">
      <c r="B378" t="s">
        <v>8366</v>
      </c>
      <c r="C378" t="s">
        <v>1515</v>
      </c>
      <c r="D378" t="s">
        <v>1888</v>
      </c>
      <c r="E378" t="s">
        <v>3611</v>
      </c>
      <c r="F378" t="s">
        <v>3370</v>
      </c>
      <c r="G378" s="47" t="str">
        <f t="shared" si="15"/>
        <v>MAHDOUANI_Youssef</v>
      </c>
      <c r="H378" t="s">
        <v>689</v>
      </c>
      <c r="I378" t="s">
        <v>4840</v>
      </c>
      <c r="J378">
        <v>21653829405</v>
      </c>
      <c r="K378" s="133">
        <v>34520</v>
      </c>
      <c r="M378" t="s">
        <v>267</v>
      </c>
      <c r="N378" t="s">
        <v>6101</v>
      </c>
      <c r="O378" t="str">
        <f t="shared" si="16"/>
        <v>Computer science</v>
      </c>
      <c r="P378" s="4"/>
      <c r="Q378" s="4" t="s">
        <v>1045</v>
      </c>
      <c r="R378" s="45">
        <v>6100</v>
      </c>
      <c r="S378" s="45">
        <v>5</v>
      </c>
      <c r="T378" s="45">
        <f t="shared" si="17"/>
        <v>30500</v>
      </c>
    </row>
    <row r="379" spans="2:20" x14ac:dyDescent="0.3">
      <c r="B379" t="s">
        <v>8366</v>
      </c>
      <c r="C379" t="s">
        <v>1515</v>
      </c>
      <c r="D379" t="s">
        <v>1889</v>
      </c>
      <c r="E379" t="s">
        <v>871</v>
      </c>
      <c r="F379" t="s">
        <v>3360</v>
      </c>
      <c r="G379" s="47" t="str">
        <f t="shared" si="15"/>
        <v>JEMAA_Ghassen</v>
      </c>
      <c r="H379" t="s">
        <v>689</v>
      </c>
      <c r="I379" t="s">
        <v>4841</v>
      </c>
      <c r="J379">
        <v>21655731094</v>
      </c>
      <c r="K379" s="133">
        <v>34620</v>
      </c>
      <c r="M379" t="s">
        <v>267</v>
      </c>
      <c r="N379" t="s">
        <v>6102</v>
      </c>
      <c r="O379" t="str">
        <f t="shared" si="16"/>
        <v>Electromechanical Engineer</v>
      </c>
      <c r="P379" s="4"/>
      <c r="Q379" s="4" t="s">
        <v>1045</v>
      </c>
      <c r="R379" s="45">
        <v>6100</v>
      </c>
      <c r="S379" s="45">
        <v>5</v>
      </c>
      <c r="T379" s="45">
        <f t="shared" si="17"/>
        <v>30500</v>
      </c>
    </row>
    <row r="380" spans="2:20" x14ac:dyDescent="0.3">
      <c r="B380" t="s">
        <v>8366</v>
      </c>
      <c r="C380" t="s">
        <v>1515</v>
      </c>
      <c r="D380" t="s">
        <v>1890</v>
      </c>
      <c r="E380" t="s">
        <v>3612</v>
      </c>
      <c r="F380" t="s">
        <v>3613</v>
      </c>
      <c r="G380" s="47" t="str">
        <f t="shared" si="15"/>
        <v>FOURATI_Nassim</v>
      </c>
      <c r="H380" t="s">
        <v>689</v>
      </c>
      <c r="I380" t="s">
        <v>4842</v>
      </c>
      <c r="J380">
        <v>21625101132</v>
      </c>
      <c r="K380" s="133">
        <v>35446</v>
      </c>
      <c r="M380" t="s">
        <v>267</v>
      </c>
      <c r="N380" t="s">
        <v>6102</v>
      </c>
      <c r="O380" t="str">
        <f t="shared" si="16"/>
        <v>Electromechanical Engineer</v>
      </c>
      <c r="P380" s="4"/>
      <c r="Q380" s="4" t="s">
        <v>1045</v>
      </c>
      <c r="R380" s="45">
        <v>6100</v>
      </c>
      <c r="S380" s="45">
        <v>5</v>
      </c>
      <c r="T380" s="45">
        <f t="shared" si="17"/>
        <v>30500</v>
      </c>
    </row>
    <row r="381" spans="2:20" x14ac:dyDescent="0.3">
      <c r="B381" t="s">
        <v>8366</v>
      </c>
      <c r="C381" t="s">
        <v>1515</v>
      </c>
      <c r="D381" t="s">
        <v>1891</v>
      </c>
      <c r="E381" t="s">
        <v>3614</v>
      </c>
      <c r="F381" t="s">
        <v>3230</v>
      </c>
      <c r="G381" s="47" t="str">
        <f t="shared" si="15"/>
        <v>BEL ARBI_Mohamed</v>
      </c>
      <c r="H381" t="s">
        <v>689</v>
      </c>
      <c r="I381" t="s">
        <v>4843</v>
      </c>
      <c r="J381">
        <v>21690176626</v>
      </c>
      <c r="K381" s="133">
        <v>34595</v>
      </c>
      <c r="M381" t="s">
        <v>267</v>
      </c>
      <c r="N381" t="s">
        <v>6101</v>
      </c>
      <c r="O381" t="str">
        <f t="shared" si="16"/>
        <v>Computer science</v>
      </c>
      <c r="P381" s="4"/>
      <c r="Q381" s="4" t="s">
        <v>1045</v>
      </c>
      <c r="R381" s="45">
        <v>6100</v>
      </c>
      <c r="S381" s="45">
        <v>5</v>
      </c>
      <c r="T381" s="45">
        <f t="shared" si="17"/>
        <v>30500</v>
      </c>
    </row>
    <row r="382" spans="2:20" x14ac:dyDescent="0.3">
      <c r="B382" t="s">
        <v>8366</v>
      </c>
      <c r="C382" t="s">
        <v>1515</v>
      </c>
      <c r="D382" t="s">
        <v>1892</v>
      </c>
      <c r="E382" t="s">
        <v>1382</v>
      </c>
      <c r="F382" t="s">
        <v>3615</v>
      </c>
      <c r="G382" s="47" t="str">
        <f t="shared" si="15"/>
        <v>SALHA_Nawfel</v>
      </c>
      <c r="H382" t="s">
        <v>689</v>
      </c>
      <c r="I382" t="s">
        <v>4844</v>
      </c>
      <c r="J382">
        <v>21621927822</v>
      </c>
      <c r="K382" s="133">
        <v>34529</v>
      </c>
      <c r="M382" t="s">
        <v>267</v>
      </c>
      <c r="N382" t="s">
        <v>6102</v>
      </c>
      <c r="O382" t="str">
        <f t="shared" si="16"/>
        <v>Electromechanical Engineer</v>
      </c>
      <c r="P382" s="4"/>
      <c r="Q382" s="4" t="s">
        <v>1045</v>
      </c>
      <c r="R382" s="45">
        <v>6100</v>
      </c>
      <c r="S382" s="45">
        <v>5</v>
      </c>
      <c r="T382" s="45">
        <f t="shared" si="17"/>
        <v>30500</v>
      </c>
    </row>
    <row r="383" spans="2:20" x14ac:dyDescent="0.3">
      <c r="B383" t="s">
        <v>8366</v>
      </c>
      <c r="C383" t="s">
        <v>1515</v>
      </c>
      <c r="D383" t="s">
        <v>1893</v>
      </c>
      <c r="E383" t="s">
        <v>3616</v>
      </c>
      <c r="F383" t="s">
        <v>3424</v>
      </c>
      <c r="G383" s="47" t="str">
        <f t="shared" si="15"/>
        <v>NAIJA_Mohamed Amine</v>
      </c>
      <c r="H383" t="s">
        <v>689</v>
      </c>
      <c r="I383" t="s">
        <v>4845</v>
      </c>
      <c r="J383">
        <v>21655025977</v>
      </c>
      <c r="K383" s="133">
        <v>34697</v>
      </c>
      <c r="M383" t="s">
        <v>267</v>
      </c>
      <c r="N383" t="s">
        <v>6101</v>
      </c>
      <c r="O383" t="str">
        <f t="shared" si="16"/>
        <v>Computer science</v>
      </c>
      <c r="P383" s="4"/>
      <c r="Q383" s="4" t="s">
        <v>1045</v>
      </c>
      <c r="R383" s="45">
        <v>6100</v>
      </c>
      <c r="S383" s="45">
        <v>5</v>
      </c>
      <c r="T383" s="45">
        <f t="shared" si="17"/>
        <v>30500</v>
      </c>
    </row>
    <row r="384" spans="2:20" x14ac:dyDescent="0.3">
      <c r="B384" t="s">
        <v>8366</v>
      </c>
      <c r="C384" t="s">
        <v>1515</v>
      </c>
      <c r="D384" t="s">
        <v>1894</v>
      </c>
      <c r="E384" t="s">
        <v>867</v>
      </c>
      <c r="F384" t="s">
        <v>3556</v>
      </c>
      <c r="G384" s="47" t="str">
        <f t="shared" si="15"/>
        <v>ARAAR_Rahma</v>
      </c>
      <c r="H384" t="s">
        <v>690</v>
      </c>
      <c r="I384" t="s">
        <v>4846</v>
      </c>
      <c r="J384">
        <v>21652144538</v>
      </c>
      <c r="K384" s="133">
        <v>35360</v>
      </c>
      <c r="M384" t="s">
        <v>267</v>
      </c>
      <c r="N384" t="s">
        <v>453</v>
      </c>
      <c r="O384" t="str">
        <f t="shared" si="16"/>
        <v>Civil Engineering</v>
      </c>
      <c r="P384" s="4"/>
      <c r="Q384" s="4" t="s">
        <v>1045</v>
      </c>
      <c r="R384" s="45">
        <v>6100</v>
      </c>
      <c r="S384" s="45">
        <v>5</v>
      </c>
      <c r="T384" s="45">
        <f t="shared" si="17"/>
        <v>30500</v>
      </c>
    </row>
    <row r="385" spans="2:20" x14ac:dyDescent="0.3">
      <c r="B385" t="s">
        <v>8366</v>
      </c>
      <c r="C385" t="s">
        <v>1515</v>
      </c>
      <c r="D385" t="s">
        <v>1895</v>
      </c>
      <c r="E385" t="s">
        <v>1355</v>
      </c>
      <c r="F385" t="s">
        <v>3617</v>
      </c>
      <c r="G385" s="47" t="str">
        <f t="shared" si="15"/>
        <v>LEFI_Majd</v>
      </c>
      <c r="H385" t="s">
        <v>689</v>
      </c>
      <c r="I385" t="s">
        <v>4847</v>
      </c>
      <c r="J385">
        <v>21642461447</v>
      </c>
      <c r="K385" s="133">
        <v>34621</v>
      </c>
      <c r="M385" t="s">
        <v>267</v>
      </c>
      <c r="N385" t="s">
        <v>6102</v>
      </c>
      <c r="O385" t="str">
        <f t="shared" si="16"/>
        <v>Electromechanical Engineer</v>
      </c>
      <c r="P385" s="4"/>
      <c r="Q385" s="4" t="s">
        <v>1045</v>
      </c>
      <c r="R385" s="45">
        <v>6100</v>
      </c>
      <c r="S385" s="45">
        <v>5</v>
      </c>
      <c r="T385" s="45">
        <f t="shared" si="17"/>
        <v>30500</v>
      </c>
    </row>
    <row r="386" spans="2:20" x14ac:dyDescent="0.3">
      <c r="B386" t="s">
        <v>8366</v>
      </c>
      <c r="C386" t="s">
        <v>1515</v>
      </c>
      <c r="D386" t="s">
        <v>1896</v>
      </c>
      <c r="E386" t="s">
        <v>3618</v>
      </c>
      <c r="F386" t="s">
        <v>3368</v>
      </c>
      <c r="G386" s="47" t="str">
        <f t="shared" si="15"/>
        <v>RABAAOUI_Alaa</v>
      </c>
      <c r="H386" t="s">
        <v>689</v>
      </c>
      <c r="I386" t="s">
        <v>4506</v>
      </c>
      <c r="J386">
        <v>21696632093</v>
      </c>
      <c r="K386" s="133">
        <v>34104</v>
      </c>
      <c r="M386" t="s">
        <v>267</v>
      </c>
      <c r="N386" t="s">
        <v>6102</v>
      </c>
      <c r="O386" t="str">
        <f t="shared" si="16"/>
        <v>Electromechanical Engineer</v>
      </c>
      <c r="P386" s="4"/>
      <c r="Q386" s="4" t="s">
        <v>1045</v>
      </c>
      <c r="R386" s="45">
        <v>6100</v>
      </c>
      <c r="S386" s="45">
        <v>5</v>
      </c>
      <c r="T386" s="45">
        <f t="shared" si="17"/>
        <v>30500</v>
      </c>
    </row>
    <row r="387" spans="2:20" x14ac:dyDescent="0.3">
      <c r="B387" t="s">
        <v>8366</v>
      </c>
      <c r="C387" t="s">
        <v>1515</v>
      </c>
      <c r="D387" t="s">
        <v>1897</v>
      </c>
      <c r="E387" t="s">
        <v>3619</v>
      </c>
      <c r="F387" t="s">
        <v>3620</v>
      </c>
      <c r="G387" s="47" t="str">
        <f t="shared" si="15"/>
        <v>CHENANE_Sidne</v>
      </c>
      <c r="H387" t="s">
        <v>689</v>
      </c>
      <c r="I387" t="s">
        <v>4506</v>
      </c>
      <c r="J387">
        <v>21656315834</v>
      </c>
      <c r="K387" s="133">
        <v>35141</v>
      </c>
      <c r="M387" t="s">
        <v>6095</v>
      </c>
      <c r="N387" t="s">
        <v>6102</v>
      </c>
      <c r="O387" t="str">
        <f t="shared" si="16"/>
        <v>Electromechanical Engineer</v>
      </c>
      <c r="P387" s="4"/>
      <c r="Q387" s="4" t="s">
        <v>1045</v>
      </c>
      <c r="R387" s="45">
        <v>6100</v>
      </c>
      <c r="S387" s="45">
        <v>5</v>
      </c>
      <c r="T387" s="45">
        <f t="shared" si="17"/>
        <v>30500</v>
      </c>
    </row>
    <row r="388" spans="2:20" x14ac:dyDescent="0.3">
      <c r="B388" t="s">
        <v>8366</v>
      </c>
      <c r="C388" t="s">
        <v>1515</v>
      </c>
      <c r="D388" t="s">
        <v>1898</v>
      </c>
      <c r="E388" t="s">
        <v>3621</v>
      </c>
      <c r="F388" t="s">
        <v>3622</v>
      </c>
      <c r="G388" s="47" t="str">
        <f t="shared" si="15"/>
        <v>SY_Mohamed Lemine</v>
      </c>
      <c r="H388" t="s">
        <v>689</v>
      </c>
      <c r="I388" t="s">
        <v>4506</v>
      </c>
      <c r="J388">
        <v>21653572738</v>
      </c>
      <c r="K388" s="133">
        <v>34716</v>
      </c>
      <c r="M388" t="s">
        <v>6095</v>
      </c>
      <c r="N388" t="s">
        <v>6102</v>
      </c>
      <c r="O388" t="str">
        <f t="shared" si="16"/>
        <v>Electromechanical Engineer</v>
      </c>
      <c r="P388" s="4"/>
      <c r="Q388" s="4" t="s">
        <v>1045</v>
      </c>
      <c r="R388" s="45">
        <v>6100</v>
      </c>
      <c r="S388" s="45">
        <v>5</v>
      </c>
      <c r="T388" s="45">
        <f t="shared" si="17"/>
        <v>30500</v>
      </c>
    </row>
    <row r="389" spans="2:20" x14ac:dyDescent="0.3">
      <c r="B389" t="s">
        <v>8366</v>
      </c>
      <c r="C389" t="s">
        <v>1515</v>
      </c>
      <c r="D389" t="s">
        <v>1899</v>
      </c>
      <c r="E389" t="s">
        <v>3623</v>
      </c>
      <c r="F389" t="s">
        <v>3624</v>
      </c>
      <c r="G389" s="47" t="str">
        <f t="shared" si="15"/>
        <v>KEBOU DJEUFO_Laurel Toussaint</v>
      </c>
      <c r="H389" t="s">
        <v>689</v>
      </c>
      <c r="I389" t="s">
        <v>4506</v>
      </c>
      <c r="J389"/>
      <c r="K389" s="133">
        <v>34727</v>
      </c>
      <c r="M389" t="s">
        <v>6098</v>
      </c>
      <c r="N389" t="s">
        <v>6101</v>
      </c>
      <c r="O389" t="str">
        <f t="shared" si="16"/>
        <v>Computer science</v>
      </c>
      <c r="P389" s="4"/>
      <c r="Q389" s="4" t="s">
        <v>1045</v>
      </c>
      <c r="R389" s="45">
        <v>6100</v>
      </c>
      <c r="S389" s="45">
        <v>5</v>
      </c>
      <c r="T389" s="45">
        <f t="shared" si="17"/>
        <v>30500</v>
      </c>
    </row>
    <row r="390" spans="2:20" x14ac:dyDescent="0.3">
      <c r="B390" t="s">
        <v>8366</v>
      </c>
      <c r="C390" t="s">
        <v>1515</v>
      </c>
      <c r="D390" t="s">
        <v>1900</v>
      </c>
      <c r="E390" t="s">
        <v>3625</v>
      </c>
      <c r="F390" t="s">
        <v>3472</v>
      </c>
      <c r="G390" s="47" t="str">
        <f t="shared" si="15"/>
        <v>GALAI_Souha</v>
      </c>
      <c r="H390" t="s">
        <v>690</v>
      </c>
      <c r="I390" t="s">
        <v>4848</v>
      </c>
      <c r="J390">
        <v>21624670687</v>
      </c>
      <c r="K390" s="133">
        <v>35128</v>
      </c>
      <c r="M390" t="s">
        <v>267</v>
      </c>
      <c r="N390" t="s">
        <v>6101</v>
      </c>
      <c r="O390" t="str">
        <f t="shared" si="16"/>
        <v>Computer science</v>
      </c>
      <c r="P390" s="4"/>
      <c r="Q390" s="4" t="s">
        <v>1045</v>
      </c>
      <c r="R390" s="45">
        <v>6100</v>
      </c>
      <c r="S390" s="45">
        <v>5</v>
      </c>
      <c r="T390" s="45">
        <f t="shared" si="17"/>
        <v>30500</v>
      </c>
    </row>
    <row r="391" spans="2:20" x14ac:dyDescent="0.3">
      <c r="B391" t="s">
        <v>8366</v>
      </c>
      <c r="C391" t="s">
        <v>1515</v>
      </c>
      <c r="D391" t="s">
        <v>1901</v>
      </c>
      <c r="E391" t="s">
        <v>1289</v>
      </c>
      <c r="F391" t="s">
        <v>3626</v>
      </c>
      <c r="G391" s="47" t="str">
        <f t="shared" si="15"/>
        <v>BOUBAHRI_Faycal</v>
      </c>
      <c r="H391" t="s">
        <v>689</v>
      </c>
      <c r="I391" t="s">
        <v>4849</v>
      </c>
      <c r="J391">
        <v>21620845049</v>
      </c>
      <c r="K391" s="133">
        <v>34645</v>
      </c>
      <c r="M391" t="s">
        <v>267</v>
      </c>
      <c r="N391" t="s">
        <v>6102</v>
      </c>
      <c r="O391" t="str">
        <f t="shared" si="16"/>
        <v>Electromechanical Engineer</v>
      </c>
      <c r="P391" s="4"/>
      <c r="Q391" s="4" t="s">
        <v>1045</v>
      </c>
      <c r="R391" s="45">
        <v>6100</v>
      </c>
      <c r="S391" s="45">
        <v>5</v>
      </c>
      <c r="T391" s="45">
        <f t="shared" si="17"/>
        <v>30500</v>
      </c>
    </row>
    <row r="392" spans="2:20" x14ac:dyDescent="0.3">
      <c r="B392" t="s">
        <v>8366</v>
      </c>
      <c r="C392" t="s">
        <v>1515</v>
      </c>
      <c r="D392" t="s">
        <v>1902</v>
      </c>
      <c r="E392" t="s">
        <v>3627</v>
      </c>
      <c r="F392" t="s">
        <v>3628</v>
      </c>
      <c r="G392" s="47" t="str">
        <f t="shared" si="15"/>
        <v>KHADRA_Darine</v>
      </c>
      <c r="H392" t="s">
        <v>690</v>
      </c>
      <c r="I392" t="s">
        <v>4850</v>
      </c>
      <c r="J392">
        <v>21626630875</v>
      </c>
      <c r="K392" s="133">
        <v>34835</v>
      </c>
      <c r="M392" t="s">
        <v>267</v>
      </c>
      <c r="N392" t="s">
        <v>6102</v>
      </c>
      <c r="O392" t="str">
        <f t="shared" si="16"/>
        <v>Electromechanical Engineer</v>
      </c>
      <c r="P392" s="4"/>
      <c r="Q392" s="4" t="s">
        <v>1045</v>
      </c>
      <c r="R392" s="45">
        <v>6100</v>
      </c>
      <c r="S392" s="45">
        <v>5</v>
      </c>
      <c r="T392" s="45">
        <f t="shared" si="17"/>
        <v>30500</v>
      </c>
    </row>
    <row r="393" spans="2:20" x14ac:dyDescent="0.3">
      <c r="B393" t="s">
        <v>8366</v>
      </c>
      <c r="C393" t="s">
        <v>1515</v>
      </c>
      <c r="D393" t="s">
        <v>1903</v>
      </c>
      <c r="E393" t="s">
        <v>3629</v>
      </c>
      <c r="F393" t="s">
        <v>3213</v>
      </c>
      <c r="G393" s="47" t="str">
        <f t="shared" ref="G393:G456" si="18">CONCATENATE(E393,"_",F393)</f>
        <v>CHAAR_Ali</v>
      </c>
      <c r="H393" t="s">
        <v>689</v>
      </c>
      <c r="I393" t="s">
        <v>4851</v>
      </c>
      <c r="J393">
        <v>21624199647</v>
      </c>
      <c r="K393" s="133">
        <v>35328</v>
      </c>
      <c r="M393" t="s">
        <v>267</v>
      </c>
      <c r="N393" t="s">
        <v>6101</v>
      </c>
      <c r="O393" t="str">
        <f t="shared" ref="O393:O456" si="19">N393</f>
        <v>Computer science</v>
      </c>
      <c r="P393" s="4"/>
      <c r="Q393" s="4" t="s">
        <v>1045</v>
      </c>
      <c r="R393" s="45">
        <v>6100</v>
      </c>
      <c r="S393" s="45">
        <v>5</v>
      </c>
      <c r="T393" s="45">
        <f t="shared" ref="T393:T456" si="20">R393*S393</f>
        <v>30500</v>
      </c>
    </row>
    <row r="394" spans="2:20" x14ac:dyDescent="0.3">
      <c r="B394" t="s">
        <v>8366</v>
      </c>
      <c r="C394" t="s">
        <v>1515</v>
      </c>
      <c r="D394" t="s">
        <v>1904</v>
      </c>
      <c r="E394" t="s">
        <v>455</v>
      </c>
      <c r="F394" t="s">
        <v>3221</v>
      </c>
      <c r="G394" s="47" t="str">
        <f t="shared" si="18"/>
        <v>JLASSI_Nadia</v>
      </c>
      <c r="H394" t="s">
        <v>690</v>
      </c>
      <c r="I394" t="s">
        <v>4852</v>
      </c>
      <c r="J394">
        <v>21625511995</v>
      </c>
      <c r="K394" s="133">
        <v>34287</v>
      </c>
      <c r="M394" t="s">
        <v>267</v>
      </c>
      <c r="N394" t="s">
        <v>6101</v>
      </c>
      <c r="O394" t="str">
        <f t="shared" si="19"/>
        <v>Computer science</v>
      </c>
      <c r="P394" s="4"/>
      <c r="Q394" s="4" t="s">
        <v>1045</v>
      </c>
      <c r="R394" s="45">
        <v>6100</v>
      </c>
      <c r="S394" s="45">
        <v>5</v>
      </c>
      <c r="T394" s="45">
        <f t="shared" si="20"/>
        <v>30500</v>
      </c>
    </row>
    <row r="395" spans="2:20" x14ac:dyDescent="0.3">
      <c r="B395" t="s">
        <v>8366</v>
      </c>
      <c r="C395" t="s">
        <v>1515</v>
      </c>
      <c r="D395" t="s">
        <v>1905</v>
      </c>
      <c r="E395" t="s">
        <v>3630</v>
      </c>
      <c r="F395" t="s">
        <v>3581</v>
      </c>
      <c r="G395" s="47" t="str">
        <f t="shared" si="18"/>
        <v>BEN AICHA_Siwar</v>
      </c>
      <c r="H395" t="s">
        <v>690</v>
      </c>
      <c r="I395" t="s">
        <v>4853</v>
      </c>
      <c r="J395">
        <v>21625891424</v>
      </c>
      <c r="K395" s="133">
        <v>34959</v>
      </c>
      <c r="M395" t="s">
        <v>267</v>
      </c>
      <c r="N395" t="s">
        <v>6101</v>
      </c>
      <c r="O395" t="str">
        <f t="shared" si="19"/>
        <v>Computer science</v>
      </c>
      <c r="P395" s="4"/>
      <c r="Q395" s="4" t="s">
        <v>1045</v>
      </c>
      <c r="R395" s="45">
        <v>6100</v>
      </c>
      <c r="S395" s="45">
        <v>5</v>
      </c>
      <c r="T395" s="45">
        <f t="shared" si="20"/>
        <v>30500</v>
      </c>
    </row>
    <row r="396" spans="2:20" x14ac:dyDescent="0.3">
      <c r="B396" t="s">
        <v>8366</v>
      </c>
      <c r="C396" t="s">
        <v>1515</v>
      </c>
      <c r="D396" t="s">
        <v>1906</v>
      </c>
      <c r="E396" t="s">
        <v>3631</v>
      </c>
      <c r="F396" t="s">
        <v>3206</v>
      </c>
      <c r="G396" s="47" t="str">
        <f t="shared" si="18"/>
        <v>ELMOKHTAR_Omar</v>
      </c>
      <c r="H396" t="s">
        <v>689</v>
      </c>
      <c r="I396" t="s">
        <v>4854</v>
      </c>
      <c r="J396">
        <v>21654351966</v>
      </c>
      <c r="K396" s="133">
        <v>35195</v>
      </c>
      <c r="M396" t="s">
        <v>267</v>
      </c>
      <c r="N396" t="s">
        <v>6101</v>
      </c>
      <c r="O396" t="str">
        <f t="shared" si="19"/>
        <v>Computer science</v>
      </c>
      <c r="P396" s="4"/>
      <c r="Q396" s="4" t="s">
        <v>1045</v>
      </c>
      <c r="R396" s="45">
        <v>6100</v>
      </c>
      <c r="S396" s="45">
        <v>5</v>
      </c>
      <c r="T396" s="45">
        <f t="shared" si="20"/>
        <v>30500</v>
      </c>
    </row>
    <row r="397" spans="2:20" x14ac:dyDescent="0.3">
      <c r="B397" t="s">
        <v>8366</v>
      </c>
      <c r="C397" t="s">
        <v>1515</v>
      </c>
      <c r="D397" t="s">
        <v>1907</v>
      </c>
      <c r="E397" t="s">
        <v>864</v>
      </c>
      <c r="F397" t="s">
        <v>3632</v>
      </c>
      <c r="G397" s="47" t="str">
        <f t="shared" si="18"/>
        <v>HADDAD_Mohamed Raed</v>
      </c>
      <c r="H397" t="s">
        <v>689</v>
      </c>
      <c r="I397" t="s">
        <v>4855</v>
      </c>
      <c r="J397">
        <v>21624351164</v>
      </c>
      <c r="K397" s="133">
        <v>34417</v>
      </c>
      <c r="M397" t="s">
        <v>267</v>
      </c>
      <c r="N397" t="s">
        <v>6101</v>
      </c>
      <c r="O397" t="str">
        <f t="shared" si="19"/>
        <v>Computer science</v>
      </c>
      <c r="P397" s="4"/>
      <c r="Q397" s="4" t="s">
        <v>1045</v>
      </c>
      <c r="R397" s="45">
        <v>6100</v>
      </c>
      <c r="S397" s="45">
        <v>5</v>
      </c>
      <c r="T397" s="45">
        <f t="shared" si="20"/>
        <v>30500</v>
      </c>
    </row>
    <row r="398" spans="2:20" x14ac:dyDescent="0.3">
      <c r="B398" t="s">
        <v>8366</v>
      </c>
      <c r="C398" t="s">
        <v>1515</v>
      </c>
      <c r="D398" t="s">
        <v>1908</v>
      </c>
      <c r="E398" t="s">
        <v>1398</v>
      </c>
      <c r="F398" t="s">
        <v>3633</v>
      </c>
      <c r="G398" s="47" t="str">
        <f t="shared" si="18"/>
        <v>M'BAREK_Sidi Abdalla</v>
      </c>
      <c r="H398" t="s">
        <v>689</v>
      </c>
      <c r="I398" t="s">
        <v>4506</v>
      </c>
      <c r="J398">
        <v>21656302099</v>
      </c>
      <c r="K398" s="133">
        <v>35753</v>
      </c>
      <c r="M398" t="s">
        <v>6095</v>
      </c>
      <c r="N398" t="s">
        <v>6102</v>
      </c>
      <c r="O398" t="str">
        <f t="shared" si="19"/>
        <v>Electromechanical Engineer</v>
      </c>
      <c r="P398" s="4"/>
      <c r="Q398" s="4" t="s">
        <v>1045</v>
      </c>
      <c r="R398" s="45">
        <v>6100</v>
      </c>
      <c r="S398" s="45">
        <v>5</v>
      </c>
      <c r="T398" s="45">
        <f t="shared" si="20"/>
        <v>30500</v>
      </c>
    </row>
    <row r="399" spans="2:20" x14ac:dyDescent="0.3">
      <c r="B399" t="s">
        <v>8366</v>
      </c>
      <c r="C399" t="s">
        <v>1515</v>
      </c>
      <c r="D399" t="s">
        <v>1909</v>
      </c>
      <c r="E399" t="s">
        <v>3634</v>
      </c>
      <c r="F399" t="s">
        <v>3635</v>
      </c>
      <c r="G399" s="47" t="str">
        <f t="shared" si="18"/>
        <v>DIEUTOSS_TEDDY KEVIN</v>
      </c>
      <c r="H399" t="s">
        <v>689</v>
      </c>
      <c r="I399" t="s">
        <v>4506</v>
      </c>
      <c r="J399">
        <v>21653835463</v>
      </c>
      <c r="K399" s="133">
        <v>34454</v>
      </c>
      <c r="M399" t="s">
        <v>6098</v>
      </c>
      <c r="N399" t="s">
        <v>453</v>
      </c>
      <c r="O399" t="str">
        <f t="shared" si="19"/>
        <v>Civil Engineering</v>
      </c>
      <c r="P399" s="4"/>
      <c r="Q399" s="4" t="s">
        <v>1045</v>
      </c>
      <c r="R399" s="45">
        <v>6100</v>
      </c>
      <c r="S399" s="45">
        <v>5</v>
      </c>
      <c r="T399" s="45">
        <f t="shared" si="20"/>
        <v>30500</v>
      </c>
    </row>
    <row r="400" spans="2:20" x14ac:dyDescent="0.3">
      <c r="B400" t="s">
        <v>8366</v>
      </c>
      <c r="C400" t="s">
        <v>1515</v>
      </c>
      <c r="D400" t="s">
        <v>1910</v>
      </c>
      <c r="E400" t="s">
        <v>3634</v>
      </c>
      <c r="F400" t="s">
        <v>3636</v>
      </c>
      <c r="G400" s="47" t="str">
        <f t="shared" si="18"/>
        <v>DIEUTOSS_EMERIC BRANDON</v>
      </c>
      <c r="H400" t="s">
        <v>689</v>
      </c>
      <c r="I400" t="s">
        <v>4506</v>
      </c>
      <c r="J400">
        <v>21628592289</v>
      </c>
      <c r="K400" s="133">
        <v>35435</v>
      </c>
      <c r="M400" t="s">
        <v>6098</v>
      </c>
      <c r="N400" t="s">
        <v>6101</v>
      </c>
      <c r="O400" t="str">
        <f t="shared" si="19"/>
        <v>Computer science</v>
      </c>
      <c r="P400" s="4"/>
      <c r="Q400" s="4" t="s">
        <v>1045</v>
      </c>
      <c r="R400" s="45">
        <v>6100</v>
      </c>
      <c r="S400" s="45">
        <v>5</v>
      </c>
      <c r="T400" s="45">
        <f t="shared" si="20"/>
        <v>30500</v>
      </c>
    </row>
    <row r="401" spans="2:20" x14ac:dyDescent="0.3">
      <c r="B401" t="s">
        <v>8366</v>
      </c>
      <c r="C401" t="s">
        <v>1515</v>
      </c>
      <c r="D401" t="s">
        <v>1911</v>
      </c>
      <c r="E401" t="s">
        <v>3637</v>
      </c>
      <c r="F401" t="s">
        <v>3504</v>
      </c>
      <c r="G401" s="47" t="str">
        <f t="shared" si="18"/>
        <v>GHAOUAR_Amal</v>
      </c>
      <c r="H401" t="s">
        <v>690</v>
      </c>
      <c r="I401" t="s">
        <v>4856</v>
      </c>
      <c r="J401">
        <v>21620828237</v>
      </c>
      <c r="K401" s="133">
        <v>34573</v>
      </c>
      <c r="M401" t="s">
        <v>267</v>
      </c>
      <c r="N401" t="s">
        <v>6101</v>
      </c>
      <c r="O401" t="str">
        <f t="shared" si="19"/>
        <v>Computer science</v>
      </c>
      <c r="P401" s="4"/>
      <c r="Q401" s="4" t="s">
        <v>1045</v>
      </c>
      <c r="R401" s="45">
        <v>6100</v>
      </c>
      <c r="S401" s="45">
        <v>5</v>
      </c>
      <c r="T401" s="45">
        <f t="shared" si="20"/>
        <v>30500</v>
      </c>
    </row>
    <row r="402" spans="2:20" x14ac:dyDescent="0.3">
      <c r="B402" t="s">
        <v>8366</v>
      </c>
      <c r="C402" t="s">
        <v>1515</v>
      </c>
      <c r="D402" t="s">
        <v>1912</v>
      </c>
      <c r="E402" t="s">
        <v>860</v>
      </c>
      <c r="F402" t="s">
        <v>3638</v>
      </c>
      <c r="G402" s="47" t="str">
        <f t="shared" si="18"/>
        <v>ABIDI_Radhouen</v>
      </c>
      <c r="H402" t="s">
        <v>689</v>
      </c>
      <c r="I402" t="s">
        <v>4857</v>
      </c>
      <c r="J402">
        <v>21627467148</v>
      </c>
      <c r="K402" s="133">
        <v>34410</v>
      </c>
      <c r="M402" t="s">
        <v>267</v>
      </c>
      <c r="N402" t="s">
        <v>6101</v>
      </c>
      <c r="O402" t="str">
        <f t="shared" si="19"/>
        <v>Computer science</v>
      </c>
      <c r="P402" s="4"/>
      <c r="Q402" s="4" t="s">
        <v>1045</v>
      </c>
      <c r="R402" s="45">
        <v>6100</v>
      </c>
      <c r="S402" s="45">
        <v>5</v>
      </c>
      <c r="T402" s="45">
        <f t="shared" si="20"/>
        <v>30500</v>
      </c>
    </row>
    <row r="403" spans="2:20" x14ac:dyDescent="0.3">
      <c r="B403" t="s">
        <v>8366</v>
      </c>
      <c r="C403" t="s">
        <v>1515</v>
      </c>
      <c r="D403" t="s">
        <v>1913</v>
      </c>
      <c r="E403" t="s">
        <v>3639</v>
      </c>
      <c r="F403" t="s">
        <v>3640</v>
      </c>
      <c r="G403" s="47" t="str">
        <f t="shared" si="18"/>
        <v>BRAIEK_Chaima</v>
      </c>
      <c r="H403" t="s">
        <v>690</v>
      </c>
      <c r="I403" t="s">
        <v>4858</v>
      </c>
      <c r="J403">
        <v>21656103222</v>
      </c>
      <c r="K403" s="133">
        <v>34725</v>
      </c>
      <c r="M403" t="s">
        <v>267</v>
      </c>
      <c r="N403" t="s">
        <v>6101</v>
      </c>
      <c r="O403" t="str">
        <f t="shared" si="19"/>
        <v>Computer science</v>
      </c>
      <c r="P403" s="4"/>
      <c r="Q403" s="4" t="s">
        <v>1045</v>
      </c>
      <c r="R403" s="45">
        <v>6100</v>
      </c>
      <c r="S403" s="45">
        <v>5</v>
      </c>
      <c r="T403" s="45">
        <f t="shared" si="20"/>
        <v>30500</v>
      </c>
    </row>
    <row r="404" spans="2:20" x14ac:dyDescent="0.3">
      <c r="B404" t="s">
        <v>8366</v>
      </c>
      <c r="C404" t="s">
        <v>1515</v>
      </c>
      <c r="D404" t="s">
        <v>1914</v>
      </c>
      <c r="E404" t="s">
        <v>1378</v>
      </c>
      <c r="F404" t="s">
        <v>3548</v>
      </c>
      <c r="G404" s="47" t="str">
        <f t="shared" si="18"/>
        <v>SEDRAOUI_Mootez</v>
      </c>
      <c r="H404" t="s">
        <v>689</v>
      </c>
      <c r="I404" t="s">
        <v>4859</v>
      </c>
      <c r="J404">
        <v>21655347853</v>
      </c>
      <c r="K404" s="133">
        <v>34079</v>
      </c>
      <c r="M404" t="s">
        <v>267</v>
      </c>
      <c r="N404" t="s">
        <v>6102</v>
      </c>
      <c r="O404" t="str">
        <f t="shared" si="19"/>
        <v>Electromechanical Engineer</v>
      </c>
      <c r="P404" s="4"/>
      <c r="Q404" s="4" t="s">
        <v>1045</v>
      </c>
      <c r="R404" s="45">
        <v>6100</v>
      </c>
      <c r="S404" s="45">
        <v>5</v>
      </c>
      <c r="T404" s="45">
        <f t="shared" si="20"/>
        <v>30500</v>
      </c>
    </row>
    <row r="405" spans="2:20" x14ac:dyDescent="0.3">
      <c r="B405" t="s">
        <v>8366</v>
      </c>
      <c r="C405" t="s">
        <v>1515</v>
      </c>
      <c r="D405" t="s">
        <v>1915</v>
      </c>
      <c r="E405" t="s">
        <v>334</v>
      </c>
      <c r="F405" t="s">
        <v>3641</v>
      </c>
      <c r="G405" s="47" t="str">
        <f t="shared" si="18"/>
        <v>AMRI_Nader</v>
      </c>
      <c r="H405" t="s">
        <v>689</v>
      </c>
      <c r="I405" t="s">
        <v>4860</v>
      </c>
      <c r="J405">
        <v>21697540996</v>
      </c>
      <c r="K405" s="133">
        <v>34544</v>
      </c>
      <c r="M405" t="s">
        <v>267</v>
      </c>
      <c r="N405" t="s">
        <v>6101</v>
      </c>
      <c r="O405" t="str">
        <f t="shared" si="19"/>
        <v>Computer science</v>
      </c>
      <c r="P405" s="4"/>
      <c r="Q405" s="4" t="s">
        <v>1045</v>
      </c>
      <c r="R405" s="45">
        <v>6100</v>
      </c>
      <c r="S405" s="45">
        <v>5</v>
      </c>
      <c r="T405" s="45">
        <f t="shared" si="20"/>
        <v>30500</v>
      </c>
    </row>
    <row r="406" spans="2:20" x14ac:dyDescent="0.3">
      <c r="B406" t="s">
        <v>8366</v>
      </c>
      <c r="C406" t="s">
        <v>1515</v>
      </c>
      <c r="D406" t="s">
        <v>1916</v>
      </c>
      <c r="E406" t="s">
        <v>3642</v>
      </c>
      <c r="F406" t="s">
        <v>3276</v>
      </c>
      <c r="G406" s="47" t="str">
        <f t="shared" si="18"/>
        <v>KARRAY_Hedi</v>
      </c>
      <c r="H406" t="s">
        <v>689</v>
      </c>
      <c r="I406" t="s">
        <v>4861</v>
      </c>
      <c r="J406">
        <v>21653544082</v>
      </c>
      <c r="K406" s="133">
        <v>34800</v>
      </c>
      <c r="M406" t="s">
        <v>267</v>
      </c>
      <c r="N406" t="s">
        <v>6101</v>
      </c>
      <c r="O406" t="str">
        <f t="shared" si="19"/>
        <v>Computer science</v>
      </c>
      <c r="P406" s="4"/>
      <c r="Q406" s="4" t="s">
        <v>1045</v>
      </c>
      <c r="R406" s="45">
        <v>6100</v>
      </c>
      <c r="S406" s="45">
        <v>5</v>
      </c>
      <c r="T406" s="45">
        <f t="shared" si="20"/>
        <v>30500</v>
      </c>
    </row>
    <row r="407" spans="2:20" x14ac:dyDescent="0.3">
      <c r="B407" t="s">
        <v>8366</v>
      </c>
      <c r="C407" t="s">
        <v>1515</v>
      </c>
      <c r="D407" t="s">
        <v>1917</v>
      </c>
      <c r="E407" t="s">
        <v>3643</v>
      </c>
      <c r="F407" t="s">
        <v>3322</v>
      </c>
      <c r="G407" s="47" t="str">
        <f t="shared" si="18"/>
        <v>BACCARY_Louay</v>
      </c>
      <c r="H407" t="s">
        <v>689</v>
      </c>
      <c r="I407" t="s">
        <v>4862</v>
      </c>
      <c r="J407">
        <v>21623108693</v>
      </c>
      <c r="K407" s="133">
        <v>34553</v>
      </c>
      <c r="M407" t="s">
        <v>267</v>
      </c>
      <c r="N407" t="s">
        <v>6101</v>
      </c>
      <c r="O407" t="str">
        <f t="shared" si="19"/>
        <v>Computer science</v>
      </c>
      <c r="P407" s="4"/>
      <c r="Q407" s="4" t="s">
        <v>1045</v>
      </c>
      <c r="R407" s="45">
        <v>6100</v>
      </c>
      <c r="S407" s="45">
        <v>5</v>
      </c>
      <c r="T407" s="45">
        <f t="shared" si="20"/>
        <v>30500</v>
      </c>
    </row>
    <row r="408" spans="2:20" x14ac:dyDescent="0.3">
      <c r="B408" t="s">
        <v>8366</v>
      </c>
      <c r="C408" t="s">
        <v>1515</v>
      </c>
      <c r="D408" t="s">
        <v>1918</v>
      </c>
      <c r="E408" t="s">
        <v>3644</v>
      </c>
      <c r="F408" t="s">
        <v>3368</v>
      </c>
      <c r="G408" s="47" t="str">
        <f t="shared" si="18"/>
        <v>NFISSI_Alaa</v>
      </c>
      <c r="H408" t="s">
        <v>689</v>
      </c>
      <c r="I408" t="s">
        <v>4863</v>
      </c>
      <c r="J408">
        <v>21620850826</v>
      </c>
      <c r="K408" s="133">
        <v>34491</v>
      </c>
      <c r="M408" t="s">
        <v>267</v>
      </c>
      <c r="N408" t="s">
        <v>6101</v>
      </c>
      <c r="O408" t="str">
        <f t="shared" si="19"/>
        <v>Computer science</v>
      </c>
      <c r="P408" s="4"/>
      <c r="Q408" s="4" t="s">
        <v>1045</v>
      </c>
      <c r="R408" s="45">
        <v>6100</v>
      </c>
      <c r="S408" s="45">
        <v>5</v>
      </c>
      <c r="T408" s="45">
        <f t="shared" si="20"/>
        <v>30500</v>
      </c>
    </row>
    <row r="409" spans="2:20" x14ac:dyDescent="0.3">
      <c r="B409" t="s">
        <v>8366</v>
      </c>
      <c r="C409" t="s">
        <v>1515</v>
      </c>
      <c r="D409" t="s">
        <v>1919</v>
      </c>
      <c r="E409" t="s">
        <v>3645</v>
      </c>
      <c r="F409" t="s">
        <v>3646</v>
      </c>
      <c r="G409" s="47" t="str">
        <f t="shared" si="18"/>
        <v>CHADLY_Sana</v>
      </c>
      <c r="H409" t="s">
        <v>690</v>
      </c>
      <c r="I409" t="s">
        <v>4864</v>
      </c>
      <c r="J409">
        <v>21654755577</v>
      </c>
      <c r="K409" s="133">
        <v>34591</v>
      </c>
      <c r="M409" t="s">
        <v>267</v>
      </c>
      <c r="N409" t="s">
        <v>6101</v>
      </c>
      <c r="O409" t="str">
        <f t="shared" si="19"/>
        <v>Computer science</v>
      </c>
      <c r="P409" s="4"/>
      <c r="Q409" s="4" t="s">
        <v>1045</v>
      </c>
      <c r="R409" s="45">
        <v>6100</v>
      </c>
      <c r="S409" s="45">
        <v>5</v>
      </c>
      <c r="T409" s="45">
        <f t="shared" si="20"/>
        <v>30500</v>
      </c>
    </row>
    <row r="410" spans="2:20" x14ac:dyDescent="0.3">
      <c r="B410" t="s">
        <v>8366</v>
      </c>
      <c r="C410" t="s">
        <v>1515</v>
      </c>
      <c r="D410" t="s">
        <v>1920</v>
      </c>
      <c r="E410" t="s">
        <v>3647</v>
      </c>
      <c r="F410" t="s">
        <v>3648</v>
      </c>
      <c r="G410" s="47" t="str">
        <f t="shared" si="18"/>
        <v>MIDINI_Ahlem</v>
      </c>
      <c r="H410" t="s">
        <v>690</v>
      </c>
      <c r="I410" t="s">
        <v>4865</v>
      </c>
      <c r="J410">
        <v>21693383654</v>
      </c>
      <c r="K410" s="133">
        <v>34541</v>
      </c>
      <c r="M410" t="s">
        <v>267</v>
      </c>
      <c r="N410" t="s">
        <v>6101</v>
      </c>
      <c r="O410" t="str">
        <f t="shared" si="19"/>
        <v>Computer science</v>
      </c>
      <c r="P410" s="4"/>
      <c r="Q410" s="4" t="s">
        <v>1045</v>
      </c>
      <c r="R410" s="45">
        <v>6100</v>
      </c>
      <c r="S410" s="45">
        <v>5</v>
      </c>
      <c r="T410" s="45">
        <f t="shared" si="20"/>
        <v>30500</v>
      </c>
    </row>
    <row r="411" spans="2:20" x14ac:dyDescent="0.3">
      <c r="B411" t="s">
        <v>8366</v>
      </c>
      <c r="C411" t="s">
        <v>1515</v>
      </c>
      <c r="D411" t="s">
        <v>1921</v>
      </c>
      <c r="E411" t="s">
        <v>1258</v>
      </c>
      <c r="F411" t="s">
        <v>3191</v>
      </c>
      <c r="G411" s="47" t="str">
        <f t="shared" si="18"/>
        <v>BEN KHELIFA_Amine</v>
      </c>
      <c r="H411" t="s">
        <v>689</v>
      </c>
      <c r="I411" t="s">
        <v>4866</v>
      </c>
      <c r="J411">
        <v>21650703246</v>
      </c>
      <c r="K411" s="133">
        <v>35084</v>
      </c>
      <c r="M411" t="s">
        <v>267</v>
      </c>
      <c r="N411" t="s">
        <v>6101</v>
      </c>
      <c r="O411" t="str">
        <f t="shared" si="19"/>
        <v>Computer science</v>
      </c>
      <c r="P411" s="4"/>
      <c r="Q411" s="4" t="s">
        <v>1045</v>
      </c>
      <c r="R411" s="45">
        <v>6100</v>
      </c>
      <c r="S411" s="45">
        <v>5</v>
      </c>
      <c r="T411" s="45">
        <f t="shared" si="20"/>
        <v>30500</v>
      </c>
    </row>
    <row r="412" spans="2:20" x14ac:dyDescent="0.3">
      <c r="B412" t="s">
        <v>8366</v>
      </c>
      <c r="C412" t="s">
        <v>1515</v>
      </c>
      <c r="D412" t="s">
        <v>1922</v>
      </c>
      <c r="E412" t="s">
        <v>511</v>
      </c>
      <c r="F412" t="s">
        <v>3648</v>
      </c>
      <c r="G412" s="47" t="str">
        <f t="shared" si="18"/>
        <v>AYARI_Ahlem</v>
      </c>
      <c r="H412" t="s">
        <v>690</v>
      </c>
      <c r="I412" t="s">
        <v>4867</v>
      </c>
      <c r="J412">
        <v>21692113848</v>
      </c>
      <c r="K412" s="133">
        <v>34188</v>
      </c>
      <c r="M412" t="s">
        <v>267</v>
      </c>
      <c r="N412" t="s">
        <v>6101</v>
      </c>
      <c r="O412" t="str">
        <f t="shared" si="19"/>
        <v>Computer science</v>
      </c>
      <c r="P412" s="4"/>
      <c r="Q412" s="4" t="s">
        <v>1045</v>
      </c>
      <c r="R412" s="45">
        <v>6100</v>
      </c>
      <c r="S412" s="45">
        <v>5</v>
      </c>
      <c r="T412" s="45">
        <f t="shared" si="20"/>
        <v>30500</v>
      </c>
    </row>
    <row r="413" spans="2:20" x14ac:dyDescent="0.3">
      <c r="B413" t="s">
        <v>8366</v>
      </c>
      <c r="C413" t="s">
        <v>1515</v>
      </c>
      <c r="D413" t="s">
        <v>1923</v>
      </c>
      <c r="E413" t="s">
        <v>462</v>
      </c>
      <c r="F413" t="s">
        <v>3649</v>
      </c>
      <c r="G413" s="47" t="str">
        <f t="shared" si="18"/>
        <v>OUNI_Imène</v>
      </c>
      <c r="H413" t="s">
        <v>690</v>
      </c>
      <c r="I413" t="s">
        <v>4868</v>
      </c>
      <c r="J413">
        <v>21655825658</v>
      </c>
      <c r="K413" s="133">
        <v>34067</v>
      </c>
      <c r="M413" t="s">
        <v>267</v>
      </c>
      <c r="N413" t="s">
        <v>6101</v>
      </c>
      <c r="O413" t="str">
        <f t="shared" si="19"/>
        <v>Computer science</v>
      </c>
      <c r="P413" s="4"/>
      <c r="Q413" s="4" t="s">
        <v>1045</v>
      </c>
      <c r="R413" s="45">
        <v>6100</v>
      </c>
      <c r="S413" s="45">
        <v>5</v>
      </c>
      <c r="T413" s="45">
        <f t="shared" si="20"/>
        <v>30500</v>
      </c>
    </row>
    <row r="414" spans="2:20" x14ac:dyDescent="0.3">
      <c r="B414" t="s">
        <v>8366</v>
      </c>
      <c r="C414" t="s">
        <v>1515</v>
      </c>
      <c r="D414" t="s">
        <v>1924</v>
      </c>
      <c r="E414" t="s">
        <v>514</v>
      </c>
      <c r="F414" t="s">
        <v>3650</v>
      </c>
      <c r="G414" s="47" t="str">
        <f t="shared" si="18"/>
        <v>SAADAOUI_Wijden</v>
      </c>
      <c r="H414" t="s">
        <v>690</v>
      </c>
      <c r="I414" t="s">
        <v>4869</v>
      </c>
      <c r="J414">
        <v>21621471517</v>
      </c>
      <c r="K414" s="133">
        <v>34705</v>
      </c>
      <c r="M414" t="s">
        <v>267</v>
      </c>
      <c r="N414" t="s">
        <v>6101</v>
      </c>
      <c r="O414" t="str">
        <f t="shared" si="19"/>
        <v>Computer science</v>
      </c>
      <c r="P414" s="4"/>
      <c r="Q414" s="4" t="s">
        <v>1045</v>
      </c>
      <c r="R414" s="45">
        <v>6100</v>
      </c>
      <c r="S414" s="45">
        <v>5</v>
      </c>
      <c r="T414" s="45">
        <f t="shared" si="20"/>
        <v>30500</v>
      </c>
    </row>
    <row r="415" spans="2:20" x14ac:dyDescent="0.3">
      <c r="B415" t="s">
        <v>8366</v>
      </c>
      <c r="C415" t="s">
        <v>1515</v>
      </c>
      <c r="D415" t="s">
        <v>1925</v>
      </c>
      <c r="E415" t="s">
        <v>943</v>
      </c>
      <c r="F415" t="s">
        <v>3651</v>
      </c>
      <c r="G415" s="47" t="str">
        <f t="shared" si="18"/>
        <v>AFFES_Shema</v>
      </c>
      <c r="H415" t="s">
        <v>690</v>
      </c>
      <c r="I415" t="s">
        <v>4870</v>
      </c>
      <c r="J415">
        <v>21652526467</v>
      </c>
      <c r="K415" s="133">
        <v>35079</v>
      </c>
      <c r="M415" t="s">
        <v>267</v>
      </c>
      <c r="N415" t="s">
        <v>6101</v>
      </c>
      <c r="O415" t="str">
        <f t="shared" si="19"/>
        <v>Computer science</v>
      </c>
      <c r="P415" s="4"/>
      <c r="Q415" s="4" t="s">
        <v>1045</v>
      </c>
      <c r="R415" s="45">
        <v>6100</v>
      </c>
      <c r="S415" s="45">
        <v>5</v>
      </c>
      <c r="T415" s="45">
        <f t="shared" si="20"/>
        <v>30500</v>
      </c>
    </row>
    <row r="416" spans="2:20" x14ac:dyDescent="0.3">
      <c r="B416" t="s">
        <v>8366</v>
      </c>
      <c r="C416" t="s">
        <v>1515</v>
      </c>
      <c r="D416" t="s">
        <v>1926</v>
      </c>
      <c r="E416" t="s">
        <v>3652</v>
      </c>
      <c r="F416" t="s">
        <v>3368</v>
      </c>
      <c r="G416" s="47" t="str">
        <f t="shared" si="18"/>
        <v>SOUAB_Alaa</v>
      </c>
      <c r="H416" t="s">
        <v>689</v>
      </c>
      <c r="I416" t="s">
        <v>4871</v>
      </c>
      <c r="J416">
        <v>21625031993</v>
      </c>
      <c r="K416" s="133">
        <v>34053</v>
      </c>
      <c r="M416" t="s">
        <v>267</v>
      </c>
      <c r="N416" t="s">
        <v>6101</v>
      </c>
      <c r="O416" t="str">
        <f t="shared" si="19"/>
        <v>Computer science</v>
      </c>
      <c r="P416" s="4"/>
      <c r="Q416" s="4" t="s">
        <v>1045</v>
      </c>
      <c r="R416" s="45">
        <v>6100</v>
      </c>
      <c r="S416" s="45">
        <v>5</v>
      </c>
      <c r="T416" s="45">
        <f t="shared" si="20"/>
        <v>30500</v>
      </c>
    </row>
    <row r="417" spans="2:20" x14ac:dyDescent="0.3">
      <c r="B417" t="s">
        <v>8366</v>
      </c>
      <c r="C417" t="s">
        <v>1515</v>
      </c>
      <c r="D417" t="s">
        <v>1927</v>
      </c>
      <c r="E417" t="s">
        <v>573</v>
      </c>
      <c r="F417" t="s">
        <v>3653</v>
      </c>
      <c r="G417" s="47" t="str">
        <f t="shared" si="18"/>
        <v>SAIDI_Mohamed Ghazi</v>
      </c>
      <c r="H417" t="s">
        <v>689</v>
      </c>
      <c r="I417" t="s">
        <v>4872</v>
      </c>
      <c r="J417">
        <v>21655617910</v>
      </c>
      <c r="K417" s="133">
        <v>34983</v>
      </c>
      <c r="M417" t="s">
        <v>267</v>
      </c>
      <c r="N417" t="s">
        <v>6102</v>
      </c>
      <c r="O417" t="str">
        <f t="shared" si="19"/>
        <v>Electromechanical Engineer</v>
      </c>
      <c r="P417" s="4"/>
      <c r="Q417" s="4" t="s">
        <v>1045</v>
      </c>
      <c r="R417" s="45">
        <v>6100</v>
      </c>
      <c r="S417" s="45">
        <v>5</v>
      </c>
      <c r="T417" s="45">
        <f t="shared" si="20"/>
        <v>30500</v>
      </c>
    </row>
    <row r="418" spans="2:20" x14ac:dyDescent="0.3">
      <c r="B418" t="s">
        <v>8366</v>
      </c>
      <c r="C418" t="s">
        <v>1515</v>
      </c>
      <c r="D418" t="s">
        <v>1928</v>
      </c>
      <c r="E418" t="s">
        <v>1342</v>
      </c>
      <c r="F418" t="s">
        <v>3654</v>
      </c>
      <c r="G418" s="47" t="str">
        <f t="shared" si="18"/>
        <v>ABDELHAMID_Hela</v>
      </c>
      <c r="H418" t="s">
        <v>690</v>
      </c>
      <c r="I418" t="s">
        <v>4873</v>
      </c>
      <c r="J418">
        <v>21696320138</v>
      </c>
      <c r="K418" s="133">
        <v>34601</v>
      </c>
      <c r="M418" t="s">
        <v>267</v>
      </c>
      <c r="N418" t="s">
        <v>6101</v>
      </c>
      <c r="O418" t="str">
        <f t="shared" si="19"/>
        <v>Computer science</v>
      </c>
      <c r="P418" s="4"/>
      <c r="Q418" s="4" t="s">
        <v>1045</v>
      </c>
      <c r="R418" s="45">
        <v>6100</v>
      </c>
      <c r="S418" s="45">
        <v>5</v>
      </c>
      <c r="T418" s="45">
        <f t="shared" si="20"/>
        <v>30500</v>
      </c>
    </row>
    <row r="419" spans="2:20" x14ac:dyDescent="0.3">
      <c r="B419" t="s">
        <v>8366</v>
      </c>
      <c r="C419" t="s">
        <v>1515</v>
      </c>
      <c r="D419" t="s">
        <v>1929</v>
      </c>
      <c r="E419" t="s">
        <v>3655</v>
      </c>
      <c r="F419" t="s">
        <v>3230</v>
      </c>
      <c r="G419" s="47" t="str">
        <f t="shared" si="18"/>
        <v>Mtimet_Mohamed</v>
      </c>
      <c r="H419" t="s">
        <v>689</v>
      </c>
      <c r="I419" t="s">
        <v>4506</v>
      </c>
      <c r="J419">
        <v>21641771292</v>
      </c>
      <c r="K419" s="133">
        <v>35200</v>
      </c>
      <c r="M419" t="s">
        <v>267</v>
      </c>
      <c r="N419" t="s">
        <v>6101</v>
      </c>
      <c r="O419" t="str">
        <f t="shared" si="19"/>
        <v>Computer science</v>
      </c>
      <c r="P419" s="4"/>
      <c r="Q419" s="4" t="s">
        <v>1045</v>
      </c>
      <c r="R419" s="45">
        <v>6100</v>
      </c>
      <c r="S419" s="45">
        <v>5</v>
      </c>
      <c r="T419" s="45">
        <f t="shared" si="20"/>
        <v>30500</v>
      </c>
    </row>
    <row r="420" spans="2:20" x14ac:dyDescent="0.3">
      <c r="B420" t="s">
        <v>8366</v>
      </c>
      <c r="C420" t="s">
        <v>1515</v>
      </c>
      <c r="D420" t="s">
        <v>1930</v>
      </c>
      <c r="E420" t="s">
        <v>3656</v>
      </c>
      <c r="F420" t="s">
        <v>3657</v>
      </c>
      <c r="G420" s="47" t="str">
        <f t="shared" si="18"/>
        <v>AFDHAL_Arima</v>
      </c>
      <c r="H420" t="s">
        <v>690</v>
      </c>
      <c r="I420" t="s">
        <v>4874</v>
      </c>
      <c r="J420">
        <v>21626360014</v>
      </c>
      <c r="K420" s="133">
        <v>34650</v>
      </c>
      <c r="M420" t="s">
        <v>267</v>
      </c>
      <c r="N420" t="s">
        <v>6102</v>
      </c>
      <c r="O420" t="str">
        <f t="shared" si="19"/>
        <v>Electromechanical Engineer</v>
      </c>
      <c r="P420" s="4"/>
      <c r="Q420" s="4" t="s">
        <v>1045</v>
      </c>
      <c r="R420" s="45">
        <v>6100</v>
      </c>
      <c r="S420" s="45">
        <v>5</v>
      </c>
      <c r="T420" s="45">
        <f t="shared" si="20"/>
        <v>30500</v>
      </c>
    </row>
    <row r="421" spans="2:20" x14ac:dyDescent="0.3">
      <c r="B421" t="s">
        <v>8366</v>
      </c>
      <c r="C421" t="s">
        <v>1515</v>
      </c>
      <c r="D421" t="s">
        <v>1931</v>
      </c>
      <c r="E421" t="s">
        <v>1369</v>
      </c>
      <c r="F421" t="s">
        <v>3199</v>
      </c>
      <c r="G421" s="47" t="str">
        <f t="shared" si="18"/>
        <v>REJAB_Aymen</v>
      </c>
      <c r="H421" t="s">
        <v>689</v>
      </c>
      <c r="I421" t="s">
        <v>4875</v>
      </c>
      <c r="J421">
        <v>21623470944</v>
      </c>
      <c r="K421" s="133">
        <v>33805</v>
      </c>
      <c r="M421" t="s">
        <v>267</v>
      </c>
      <c r="N421" t="s">
        <v>6102</v>
      </c>
      <c r="O421" t="str">
        <f t="shared" si="19"/>
        <v>Electromechanical Engineer</v>
      </c>
      <c r="P421" s="4"/>
      <c r="Q421" s="4" t="s">
        <v>1045</v>
      </c>
      <c r="R421" s="45">
        <v>6100</v>
      </c>
      <c r="S421" s="45">
        <v>5</v>
      </c>
      <c r="T421" s="45">
        <f t="shared" si="20"/>
        <v>30500</v>
      </c>
    </row>
    <row r="422" spans="2:20" x14ac:dyDescent="0.3">
      <c r="B422" t="s">
        <v>8366</v>
      </c>
      <c r="C422" t="s">
        <v>1515</v>
      </c>
      <c r="D422" t="s">
        <v>1932</v>
      </c>
      <c r="E422" t="s">
        <v>873</v>
      </c>
      <c r="F422" t="s">
        <v>3658</v>
      </c>
      <c r="G422" s="47" t="str">
        <f t="shared" si="18"/>
        <v>AKRIMI_Fares</v>
      </c>
      <c r="H422" t="s">
        <v>689</v>
      </c>
      <c r="I422" t="s">
        <v>4876</v>
      </c>
      <c r="J422">
        <v>21653211198</v>
      </c>
      <c r="K422" s="133">
        <v>20296</v>
      </c>
      <c r="M422" t="s">
        <v>267</v>
      </c>
      <c r="N422" t="s">
        <v>6101</v>
      </c>
      <c r="O422" t="str">
        <f t="shared" si="19"/>
        <v>Computer science</v>
      </c>
      <c r="P422" s="4"/>
      <c r="Q422" s="4" t="s">
        <v>1045</v>
      </c>
      <c r="R422" s="45">
        <v>6100</v>
      </c>
      <c r="S422" s="45">
        <v>5</v>
      </c>
      <c r="T422" s="45">
        <f t="shared" si="20"/>
        <v>30500</v>
      </c>
    </row>
    <row r="423" spans="2:20" x14ac:dyDescent="0.3">
      <c r="B423" t="s">
        <v>8366</v>
      </c>
      <c r="C423" t="s">
        <v>1515</v>
      </c>
      <c r="D423" t="s">
        <v>1933</v>
      </c>
      <c r="E423" t="s">
        <v>893</v>
      </c>
      <c r="F423" t="s">
        <v>3659</v>
      </c>
      <c r="G423" s="47" t="str">
        <f t="shared" si="18"/>
        <v>BEN OTHMAN_Anouar</v>
      </c>
      <c r="H423" t="s">
        <v>689</v>
      </c>
      <c r="I423" t="s">
        <v>4877</v>
      </c>
      <c r="J423">
        <v>21650026882</v>
      </c>
      <c r="K423" s="133">
        <v>34471</v>
      </c>
      <c r="M423" t="s">
        <v>267</v>
      </c>
      <c r="N423" t="s">
        <v>6101</v>
      </c>
      <c r="O423" t="str">
        <f t="shared" si="19"/>
        <v>Computer science</v>
      </c>
      <c r="P423" s="4"/>
      <c r="Q423" s="4" t="s">
        <v>1045</v>
      </c>
      <c r="R423" s="45">
        <v>6100</v>
      </c>
      <c r="S423" s="45">
        <v>5</v>
      </c>
      <c r="T423" s="45">
        <f t="shared" si="20"/>
        <v>30500</v>
      </c>
    </row>
    <row r="424" spans="2:20" x14ac:dyDescent="0.3">
      <c r="B424" t="s">
        <v>8366</v>
      </c>
      <c r="C424" t="s">
        <v>1515</v>
      </c>
      <c r="D424" t="s">
        <v>1934</v>
      </c>
      <c r="E424" t="s">
        <v>3660</v>
      </c>
      <c r="F424" t="s">
        <v>3368</v>
      </c>
      <c r="G424" s="47" t="str">
        <f t="shared" si="18"/>
        <v>BARBOU_Alaa</v>
      </c>
      <c r="H424" t="s">
        <v>689</v>
      </c>
      <c r="I424" t="s">
        <v>4878</v>
      </c>
      <c r="J424">
        <v>21653607476</v>
      </c>
      <c r="K424" s="133">
        <v>34534</v>
      </c>
      <c r="M424" t="s">
        <v>267</v>
      </c>
      <c r="N424" t="s">
        <v>6101</v>
      </c>
      <c r="O424" t="str">
        <f t="shared" si="19"/>
        <v>Computer science</v>
      </c>
      <c r="P424" s="4"/>
      <c r="Q424" s="4" t="s">
        <v>1045</v>
      </c>
      <c r="R424" s="45">
        <v>6100</v>
      </c>
      <c r="S424" s="45">
        <v>5</v>
      </c>
      <c r="T424" s="45">
        <f t="shared" si="20"/>
        <v>30500</v>
      </c>
    </row>
    <row r="425" spans="2:20" x14ac:dyDescent="0.3">
      <c r="B425" t="s">
        <v>8366</v>
      </c>
      <c r="C425" t="s">
        <v>1515</v>
      </c>
      <c r="D425" t="s">
        <v>1935</v>
      </c>
      <c r="E425" t="s">
        <v>628</v>
      </c>
      <c r="F425" t="s">
        <v>3661</v>
      </c>
      <c r="G425" s="47" t="str">
        <f t="shared" si="18"/>
        <v>YAHYAOUI_Jihene</v>
      </c>
      <c r="H425" t="s">
        <v>690</v>
      </c>
      <c r="I425" t="s">
        <v>4879</v>
      </c>
      <c r="J425">
        <v>21658176045</v>
      </c>
      <c r="K425" s="133">
        <v>34625</v>
      </c>
      <c r="M425" t="s">
        <v>267</v>
      </c>
      <c r="N425" t="s">
        <v>6101</v>
      </c>
      <c r="O425" t="str">
        <f t="shared" si="19"/>
        <v>Computer science</v>
      </c>
      <c r="P425" s="4"/>
      <c r="Q425" s="4" t="s">
        <v>1045</v>
      </c>
      <c r="R425" s="45">
        <v>6100</v>
      </c>
      <c r="S425" s="45">
        <v>5</v>
      </c>
      <c r="T425" s="45">
        <f t="shared" si="20"/>
        <v>30500</v>
      </c>
    </row>
    <row r="426" spans="2:20" x14ac:dyDescent="0.3">
      <c r="B426" t="s">
        <v>8366</v>
      </c>
      <c r="C426" t="s">
        <v>1515</v>
      </c>
      <c r="D426" t="s">
        <v>1936</v>
      </c>
      <c r="E426" t="s">
        <v>3662</v>
      </c>
      <c r="F426" t="s">
        <v>3663</v>
      </c>
      <c r="G426" s="47" t="str">
        <f t="shared" si="18"/>
        <v>KHAYATI_Baha</v>
      </c>
      <c r="H426" t="s">
        <v>689</v>
      </c>
      <c r="I426" t="s">
        <v>4880</v>
      </c>
      <c r="J426">
        <v>21623802071</v>
      </c>
      <c r="K426" s="133">
        <v>34620</v>
      </c>
      <c r="M426" t="s">
        <v>267</v>
      </c>
      <c r="N426" t="s">
        <v>6101</v>
      </c>
      <c r="O426" t="str">
        <f t="shared" si="19"/>
        <v>Computer science</v>
      </c>
      <c r="P426" s="4"/>
      <c r="Q426" s="4" t="s">
        <v>1045</v>
      </c>
      <c r="R426" s="45">
        <v>6100</v>
      </c>
      <c r="S426" s="45">
        <v>5</v>
      </c>
      <c r="T426" s="45">
        <f t="shared" si="20"/>
        <v>30500</v>
      </c>
    </row>
    <row r="427" spans="2:20" x14ac:dyDescent="0.3">
      <c r="B427" t="s">
        <v>8366</v>
      </c>
      <c r="C427" t="s">
        <v>1515</v>
      </c>
      <c r="D427" t="s">
        <v>1937</v>
      </c>
      <c r="E427" t="s">
        <v>3664</v>
      </c>
      <c r="F427" t="s">
        <v>3665</v>
      </c>
      <c r="G427" s="47" t="str">
        <f t="shared" si="18"/>
        <v>NAJAR_Narimen</v>
      </c>
      <c r="H427" t="s">
        <v>690</v>
      </c>
      <c r="I427" t="s">
        <v>4881</v>
      </c>
      <c r="J427">
        <v>21655756519</v>
      </c>
      <c r="K427" s="133">
        <v>34617</v>
      </c>
      <c r="M427" t="s">
        <v>267</v>
      </c>
      <c r="N427" t="s">
        <v>6101</v>
      </c>
      <c r="O427" t="str">
        <f t="shared" si="19"/>
        <v>Computer science</v>
      </c>
      <c r="P427" s="4"/>
      <c r="Q427" s="4" t="s">
        <v>1045</v>
      </c>
      <c r="R427" s="45">
        <v>6100</v>
      </c>
      <c r="S427" s="45">
        <v>5</v>
      </c>
      <c r="T427" s="45">
        <f t="shared" si="20"/>
        <v>30500</v>
      </c>
    </row>
    <row r="428" spans="2:20" x14ac:dyDescent="0.3">
      <c r="B428" t="s">
        <v>8366</v>
      </c>
      <c r="C428" t="s">
        <v>1515</v>
      </c>
      <c r="D428" t="s">
        <v>1938</v>
      </c>
      <c r="E428" t="s">
        <v>331</v>
      </c>
      <c r="F428" t="s">
        <v>3654</v>
      </c>
      <c r="G428" s="47" t="str">
        <f t="shared" si="18"/>
        <v>MEJRI_Hela</v>
      </c>
      <c r="H428" t="s">
        <v>690</v>
      </c>
      <c r="I428" t="s">
        <v>4882</v>
      </c>
      <c r="J428">
        <v>21621247304</v>
      </c>
      <c r="K428" s="133">
        <v>34414</v>
      </c>
      <c r="M428" t="s">
        <v>267</v>
      </c>
      <c r="N428" t="s">
        <v>6101</v>
      </c>
      <c r="O428" t="str">
        <f t="shared" si="19"/>
        <v>Computer science</v>
      </c>
      <c r="P428" s="4"/>
      <c r="Q428" s="4" t="s">
        <v>1045</v>
      </c>
      <c r="R428" s="45">
        <v>6100</v>
      </c>
      <c r="S428" s="45">
        <v>5</v>
      </c>
      <c r="T428" s="45">
        <f t="shared" si="20"/>
        <v>30500</v>
      </c>
    </row>
    <row r="429" spans="2:20" x14ac:dyDescent="0.3">
      <c r="B429" t="s">
        <v>8366</v>
      </c>
      <c r="C429" t="s">
        <v>1515</v>
      </c>
      <c r="D429" t="s">
        <v>1939</v>
      </c>
      <c r="E429" t="s">
        <v>900</v>
      </c>
      <c r="F429" t="s">
        <v>3666</v>
      </c>
      <c r="G429" s="47" t="str">
        <f t="shared" si="18"/>
        <v>TOUJANI_Mohamed Radhi</v>
      </c>
      <c r="H429" t="s">
        <v>689</v>
      </c>
      <c r="I429" t="s">
        <v>4883</v>
      </c>
      <c r="J429">
        <v>21625544838</v>
      </c>
      <c r="K429" s="133">
        <v>34435</v>
      </c>
      <c r="M429" t="s">
        <v>267</v>
      </c>
      <c r="N429" t="s">
        <v>6101</v>
      </c>
      <c r="O429" t="str">
        <f t="shared" si="19"/>
        <v>Computer science</v>
      </c>
      <c r="P429" s="4"/>
      <c r="Q429" s="4" t="s">
        <v>1045</v>
      </c>
      <c r="R429" s="45">
        <v>6100</v>
      </c>
      <c r="S429" s="45">
        <v>5</v>
      </c>
      <c r="T429" s="45">
        <f t="shared" si="20"/>
        <v>30500</v>
      </c>
    </row>
    <row r="430" spans="2:20" x14ac:dyDescent="0.3">
      <c r="B430" t="s">
        <v>8366</v>
      </c>
      <c r="C430" t="s">
        <v>1515</v>
      </c>
      <c r="D430" t="s">
        <v>1940</v>
      </c>
      <c r="E430" t="s">
        <v>3667</v>
      </c>
      <c r="F430" t="s">
        <v>3206</v>
      </c>
      <c r="G430" s="47" t="str">
        <f t="shared" si="18"/>
        <v>DAGDOUG_Omar</v>
      </c>
      <c r="H430" t="s">
        <v>689</v>
      </c>
      <c r="I430" t="s">
        <v>4884</v>
      </c>
      <c r="J430">
        <v>21624894389</v>
      </c>
      <c r="K430" s="133">
        <v>34529</v>
      </c>
      <c r="M430" t="s">
        <v>267</v>
      </c>
      <c r="N430" t="s">
        <v>6101</v>
      </c>
      <c r="O430" t="str">
        <f t="shared" si="19"/>
        <v>Computer science</v>
      </c>
      <c r="P430" s="4"/>
      <c r="Q430" s="4" t="s">
        <v>1045</v>
      </c>
      <c r="R430" s="45">
        <v>6100</v>
      </c>
      <c r="S430" s="45">
        <v>5</v>
      </c>
      <c r="T430" s="45">
        <f t="shared" si="20"/>
        <v>30500</v>
      </c>
    </row>
    <row r="431" spans="2:20" x14ac:dyDescent="0.3">
      <c r="B431" t="s">
        <v>8366</v>
      </c>
      <c r="C431" t="s">
        <v>1515</v>
      </c>
      <c r="D431" t="s">
        <v>1941</v>
      </c>
      <c r="E431" t="s">
        <v>3668</v>
      </c>
      <c r="F431" t="s">
        <v>3669</v>
      </c>
      <c r="G431" s="47" t="str">
        <f t="shared" si="18"/>
        <v>NAOUAR_Ryhem</v>
      </c>
      <c r="H431" t="s">
        <v>690</v>
      </c>
      <c r="I431" t="s">
        <v>4885</v>
      </c>
      <c r="J431">
        <v>21620952064</v>
      </c>
      <c r="K431" s="133">
        <v>34499</v>
      </c>
      <c r="M431" t="s">
        <v>267</v>
      </c>
      <c r="N431" t="s">
        <v>6101</v>
      </c>
      <c r="O431" t="str">
        <f t="shared" si="19"/>
        <v>Computer science</v>
      </c>
      <c r="P431" s="4"/>
      <c r="Q431" s="4" t="s">
        <v>1045</v>
      </c>
      <c r="R431" s="45">
        <v>6100</v>
      </c>
      <c r="S431" s="45">
        <v>5</v>
      </c>
      <c r="T431" s="45">
        <f t="shared" si="20"/>
        <v>30500</v>
      </c>
    </row>
    <row r="432" spans="2:20" x14ac:dyDescent="0.3">
      <c r="B432" t="s">
        <v>8366</v>
      </c>
      <c r="C432" t="s">
        <v>1515</v>
      </c>
      <c r="D432" t="s">
        <v>1942</v>
      </c>
      <c r="E432" t="s">
        <v>514</v>
      </c>
      <c r="F432" t="s">
        <v>3472</v>
      </c>
      <c r="G432" s="47" t="str">
        <f t="shared" si="18"/>
        <v>SAADAOUI_Souha</v>
      </c>
      <c r="H432" t="s">
        <v>690</v>
      </c>
      <c r="I432" t="s">
        <v>4886</v>
      </c>
      <c r="J432">
        <v>21623898383</v>
      </c>
      <c r="K432" s="133">
        <v>34425</v>
      </c>
      <c r="M432" t="s">
        <v>267</v>
      </c>
      <c r="N432" t="s">
        <v>6102</v>
      </c>
      <c r="O432" t="str">
        <f t="shared" si="19"/>
        <v>Electromechanical Engineer</v>
      </c>
      <c r="P432" s="4"/>
      <c r="Q432" s="4" t="s">
        <v>1045</v>
      </c>
      <c r="R432" s="45">
        <v>6100</v>
      </c>
      <c r="S432" s="45">
        <v>5</v>
      </c>
      <c r="T432" s="45">
        <f t="shared" si="20"/>
        <v>30500</v>
      </c>
    </row>
    <row r="433" spans="2:20" x14ac:dyDescent="0.3">
      <c r="B433" t="s">
        <v>8366</v>
      </c>
      <c r="C433" t="s">
        <v>1515</v>
      </c>
      <c r="D433" t="s">
        <v>1943</v>
      </c>
      <c r="E433" t="s">
        <v>3670</v>
      </c>
      <c r="F433" t="s">
        <v>3671</v>
      </c>
      <c r="G433" s="47" t="str">
        <f t="shared" si="18"/>
        <v>GABSI_Houssemeddine</v>
      </c>
      <c r="H433" t="s">
        <v>689</v>
      </c>
      <c r="I433" t="s">
        <v>4887</v>
      </c>
      <c r="J433">
        <v>21650232413</v>
      </c>
      <c r="K433" s="133">
        <v>34438</v>
      </c>
      <c r="M433" t="s">
        <v>267</v>
      </c>
      <c r="N433" t="s">
        <v>6101</v>
      </c>
      <c r="O433" t="str">
        <f t="shared" si="19"/>
        <v>Computer science</v>
      </c>
      <c r="P433" s="4"/>
      <c r="Q433" s="4" t="s">
        <v>1045</v>
      </c>
      <c r="R433" s="45">
        <v>6100</v>
      </c>
      <c r="S433" s="45">
        <v>5</v>
      </c>
      <c r="T433" s="45">
        <f t="shared" si="20"/>
        <v>30500</v>
      </c>
    </row>
    <row r="434" spans="2:20" x14ac:dyDescent="0.3">
      <c r="B434" t="s">
        <v>8366</v>
      </c>
      <c r="C434" t="s">
        <v>1515</v>
      </c>
      <c r="D434" t="s">
        <v>1944</v>
      </c>
      <c r="E434" t="s">
        <v>3672</v>
      </c>
      <c r="F434" t="s">
        <v>3673</v>
      </c>
      <c r="G434" s="47" t="str">
        <f t="shared" si="18"/>
        <v>SAADANI_Montassar</v>
      </c>
      <c r="H434" t="s">
        <v>689</v>
      </c>
      <c r="I434" t="s">
        <v>4888</v>
      </c>
      <c r="J434">
        <v>21629222247</v>
      </c>
      <c r="K434" s="133">
        <v>33624</v>
      </c>
      <c r="M434" t="s">
        <v>267</v>
      </c>
      <c r="N434" t="s">
        <v>6101</v>
      </c>
      <c r="O434" t="str">
        <f t="shared" si="19"/>
        <v>Computer science</v>
      </c>
      <c r="P434" s="4"/>
      <c r="Q434" s="4" t="s">
        <v>1045</v>
      </c>
      <c r="R434" s="45">
        <v>6100</v>
      </c>
      <c r="S434" s="45">
        <v>5</v>
      </c>
      <c r="T434" s="45">
        <f t="shared" si="20"/>
        <v>30500</v>
      </c>
    </row>
    <row r="435" spans="2:20" x14ac:dyDescent="0.3">
      <c r="B435" t="s">
        <v>8366</v>
      </c>
      <c r="C435" t="s">
        <v>1515</v>
      </c>
      <c r="D435" t="s">
        <v>1945</v>
      </c>
      <c r="E435" t="s">
        <v>821</v>
      </c>
      <c r="F435" t="s">
        <v>3674</v>
      </c>
      <c r="G435" s="47" t="str">
        <f t="shared" si="18"/>
        <v>ZOUAOUI_Ilyes</v>
      </c>
      <c r="H435" t="s">
        <v>689</v>
      </c>
      <c r="I435" t="s">
        <v>4889</v>
      </c>
      <c r="J435">
        <v>21622164740</v>
      </c>
      <c r="K435" s="133">
        <v>35056</v>
      </c>
      <c r="M435" t="s">
        <v>267</v>
      </c>
      <c r="N435" t="s">
        <v>6101</v>
      </c>
      <c r="O435" t="str">
        <f t="shared" si="19"/>
        <v>Computer science</v>
      </c>
      <c r="P435" s="4"/>
      <c r="Q435" s="4" t="s">
        <v>1045</v>
      </c>
      <c r="R435" s="45">
        <v>6100</v>
      </c>
      <c r="S435" s="45">
        <v>5</v>
      </c>
      <c r="T435" s="45">
        <f t="shared" si="20"/>
        <v>30500</v>
      </c>
    </row>
    <row r="436" spans="2:20" x14ac:dyDescent="0.3">
      <c r="B436" t="s">
        <v>8366</v>
      </c>
      <c r="C436" t="s">
        <v>1515</v>
      </c>
      <c r="D436" t="s">
        <v>1946</v>
      </c>
      <c r="E436" t="s">
        <v>946</v>
      </c>
      <c r="F436" t="s">
        <v>3208</v>
      </c>
      <c r="G436" s="47" t="str">
        <f t="shared" si="18"/>
        <v>MASMOUDI_Ahmed</v>
      </c>
      <c r="H436" t="s">
        <v>689</v>
      </c>
      <c r="I436" t="s">
        <v>4890</v>
      </c>
      <c r="J436">
        <v>21627651140</v>
      </c>
      <c r="K436" s="133">
        <v>34923</v>
      </c>
      <c r="M436" t="s">
        <v>267</v>
      </c>
      <c r="N436" t="s">
        <v>6101</v>
      </c>
      <c r="O436" t="str">
        <f t="shared" si="19"/>
        <v>Computer science</v>
      </c>
      <c r="P436" s="4"/>
      <c r="Q436" s="4" t="s">
        <v>1045</v>
      </c>
      <c r="R436" s="45">
        <v>6100</v>
      </c>
      <c r="S436" s="45">
        <v>5</v>
      </c>
      <c r="T436" s="45">
        <f t="shared" si="20"/>
        <v>30500</v>
      </c>
    </row>
    <row r="437" spans="2:20" x14ac:dyDescent="0.3">
      <c r="B437" t="s">
        <v>8366</v>
      </c>
      <c r="C437" t="s">
        <v>1515</v>
      </c>
      <c r="D437" t="s">
        <v>1947</v>
      </c>
      <c r="E437" t="s">
        <v>463</v>
      </c>
      <c r="F437" t="s">
        <v>3675</v>
      </c>
      <c r="G437" s="47" t="str">
        <f t="shared" si="18"/>
        <v>HAMMAMI_Soumaya</v>
      </c>
      <c r="H437" t="s">
        <v>690</v>
      </c>
      <c r="I437" t="s">
        <v>4891</v>
      </c>
      <c r="J437">
        <v>21654845514</v>
      </c>
      <c r="K437" s="133">
        <v>34928</v>
      </c>
      <c r="M437" t="s">
        <v>267</v>
      </c>
      <c r="N437" t="s">
        <v>6102</v>
      </c>
      <c r="O437" t="str">
        <f t="shared" si="19"/>
        <v>Electromechanical Engineer</v>
      </c>
      <c r="P437" s="4"/>
      <c r="Q437" s="4" t="s">
        <v>1045</v>
      </c>
      <c r="R437" s="45">
        <v>6100</v>
      </c>
      <c r="S437" s="45">
        <v>5</v>
      </c>
      <c r="T437" s="45">
        <f t="shared" si="20"/>
        <v>30500</v>
      </c>
    </row>
    <row r="438" spans="2:20" x14ac:dyDescent="0.3">
      <c r="B438" t="s">
        <v>8366</v>
      </c>
      <c r="C438" t="s">
        <v>1515</v>
      </c>
      <c r="D438" t="s">
        <v>1948</v>
      </c>
      <c r="E438" t="s">
        <v>3676</v>
      </c>
      <c r="F438" t="s">
        <v>3360</v>
      </c>
      <c r="G438" s="47" t="str">
        <f t="shared" si="18"/>
        <v>BERRIMA_Ghassen</v>
      </c>
      <c r="H438" t="s">
        <v>689</v>
      </c>
      <c r="I438" t="s">
        <v>4892</v>
      </c>
      <c r="J438">
        <v>21652315397</v>
      </c>
      <c r="K438" s="133">
        <v>34498</v>
      </c>
      <c r="M438" t="s">
        <v>267</v>
      </c>
      <c r="N438" t="s">
        <v>6102</v>
      </c>
      <c r="O438" t="str">
        <f t="shared" si="19"/>
        <v>Electromechanical Engineer</v>
      </c>
      <c r="P438" s="4"/>
      <c r="Q438" s="4" t="s">
        <v>1045</v>
      </c>
      <c r="R438" s="45">
        <v>6100</v>
      </c>
      <c r="S438" s="45">
        <v>5</v>
      </c>
      <c r="T438" s="45">
        <f t="shared" si="20"/>
        <v>30500</v>
      </c>
    </row>
    <row r="439" spans="2:20" x14ac:dyDescent="0.3">
      <c r="B439" t="s">
        <v>8366</v>
      </c>
      <c r="C439" t="s">
        <v>1515</v>
      </c>
      <c r="D439" t="s">
        <v>1949</v>
      </c>
      <c r="E439" t="s">
        <v>450</v>
      </c>
      <c r="F439" t="s">
        <v>3677</v>
      </c>
      <c r="G439" s="47" t="str">
        <f t="shared" si="18"/>
        <v>CHERNI_Mohamed Nacer</v>
      </c>
      <c r="H439" t="s">
        <v>689</v>
      </c>
      <c r="I439" t="s">
        <v>4893</v>
      </c>
      <c r="J439">
        <v>21650232280</v>
      </c>
      <c r="K439" s="133">
        <v>34678</v>
      </c>
      <c r="M439" t="s">
        <v>267</v>
      </c>
      <c r="N439" t="s">
        <v>6101</v>
      </c>
      <c r="O439" t="str">
        <f t="shared" si="19"/>
        <v>Computer science</v>
      </c>
      <c r="P439" s="4"/>
      <c r="Q439" s="4" t="s">
        <v>1045</v>
      </c>
      <c r="R439" s="45">
        <v>6100</v>
      </c>
      <c r="S439" s="45">
        <v>5</v>
      </c>
      <c r="T439" s="45">
        <f t="shared" si="20"/>
        <v>30500</v>
      </c>
    </row>
    <row r="440" spans="2:20" x14ac:dyDescent="0.3">
      <c r="B440" t="s">
        <v>8366</v>
      </c>
      <c r="C440" t="s">
        <v>1515</v>
      </c>
      <c r="D440" t="s">
        <v>1950</v>
      </c>
      <c r="E440" t="s">
        <v>945</v>
      </c>
      <c r="F440" t="s">
        <v>3208</v>
      </c>
      <c r="G440" s="47" t="str">
        <f t="shared" si="18"/>
        <v>HAMMOUDA_Ahmed</v>
      </c>
      <c r="H440" t="s">
        <v>689</v>
      </c>
      <c r="I440" t="s">
        <v>4894</v>
      </c>
      <c r="J440">
        <v>21623364804</v>
      </c>
      <c r="K440" s="133">
        <v>34663</v>
      </c>
      <c r="M440" t="s">
        <v>267</v>
      </c>
      <c r="N440" t="s">
        <v>6101</v>
      </c>
      <c r="O440" t="str">
        <f t="shared" si="19"/>
        <v>Computer science</v>
      </c>
      <c r="P440" s="4"/>
      <c r="Q440" s="4" t="s">
        <v>1045</v>
      </c>
      <c r="R440" s="45">
        <v>6100</v>
      </c>
      <c r="S440" s="45">
        <v>5</v>
      </c>
      <c r="T440" s="45">
        <f t="shared" si="20"/>
        <v>30500</v>
      </c>
    </row>
    <row r="441" spans="2:20" x14ac:dyDescent="0.3">
      <c r="B441" t="s">
        <v>8366</v>
      </c>
      <c r="C441" t="s">
        <v>1515</v>
      </c>
      <c r="D441" t="s">
        <v>1951</v>
      </c>
      <c r="E441" t="s">
        <v>391</v>
      </c>
      <c r="F441" t="s">
        <v>3391</v>
      </c>
      <c r="G441" s="47" t="str">
        <f t="shared" si="18"/>
        <v>MAHMOUD_Marwen</v>
      </c>
      <c r="H441" t="s">
        <v>689</v>
      </c>
      <c r="I441" t="s">
        <v>4895</v>
      </c>
      <c r="J441">
        <v>21655232623</v>
      </c>
      <c r="K441" s="133">
        <v>34885</v>
      </c>
      <c r="M441" t="s">
        <v>267</v>
      </c>
      <c r="N441" t="s">
        <v>6101</v>
      </c>
      <c r="O441" t="str">
        <f t="shared" si="19"/>
        <v>Computer science</v>
      </c>
      <c r="P441" s="4"/>
      <c r="Q441" s="4" t="s">
        <v>1045</v>
      </c>
      <c r="R441" s="45">
        <v>6100</v>
      </c>
      <c r="S441" s="45">
        <v>5</v>
      </c>
      <c r="T441" s="45">
        <f t="shared" si="20"/>
        <v>30500</v>
      </c>
    </row>
    <row r="442" spans="2:20" x14ac:dyDescent="0.3">
      <c r="B442" t="s">
        <v>8366</v>
      </c>
      <c r="C442" t="s">
        <v>1515</v>
      </c>
      <c r="D442" t="s">
        <v>1952</v>
      </c>
      <c r="E442" t="s">
        <v>3678</v>
      </c>
      <c r="F442" t="s">
        <v>3679</v>
      </c>
      <c r="G442" s="47" t="str">
        <f t="shared" si="18"/>
        <v>ZOMITI_Chayma</v>
      </c>
      <c r="H442" t="s">
        <v>690</v>
      </c>
      <c r="I442" t="s">
        <v>4896</v>
      </c>
      <c r="J442">
        <v>21629861865</v>
      </c>
      <c r="K442" s="133">
        <v>34545</v>
      </c>
      <c r="M442" t="s">
        <v>267</v>
      </c>
      <c r="N442" t="s">
        <v>6101</v>
      </c>
      <c r="O442" t="str">
        <f t="shared" si="19"/>
        <v>Computer science</v>
      </c>
      <c r="P442" s="4"/>
      <c r="Q442" s="4" t="s">
        <v>1045</v>
      </c>
      <c r="R442" s="45">
        <v>6100</v>
      </c>
      <c r="S442" s="45">
        <v>5</v>
      </c>
      <c r="T442" s="45">
        <f t="shared" si="20"/>
        <v>30500</v>
      </c>
    </row>
    <row r="443" spans="2:20" x14ac:dyDescent="0.3">
      <c r="B443" t="s">
        <v>8366</v>
      </c>
      <c r="C443" t="s">
        <v>1515</v>
      </c>
      <c r="D443" t="s">
        <v>1953</v>
      </c>
      <c r="E443" t="s">
        <v>1311</v>
      </c>
      <c r="F443" t="s">
        <v>3680</v>
      </c>
      <c r="G443" s="47" t="str">
        <f t="shared" si="18"/>
        <v>BEN AHMED_Takwa</v>
      </c>
      <c r="H443" t="s">
        <v>690</v>
      </c>
      <c r="I443" t="s">
        <v>4897</v>
      </c>
      <c r="J443">
        <v>21622247994</v>
      </c>
      <c r="K443" s="133">
        <v>34387</v>
      </c>
      <c r="M443" t="s">
        <v>267</v>
      </c>
      <c r="N443" t="s">
        <v>6101</v>
      </c>
      <c r="O443" t="str">
        <f t="shared" si="19"/>
        <v>Computer science</v>
      </c>
      <c r="P443" s="4"/>
      <c r="Q443" s="4" t="s">
        <v>1045</v>
      </c>
      <c r="R443" s="45">
        <v>6100</v>
      </c>
      <c r="S443" s="45">
        <v>5</v>
      </c>
      <c r="T443" s="45">
        <f t="shared" si="20"/>
        <v>30500</v>
      </c>
    </row>
    <row r="444" spans="2:20" x14ac:dyDescent="0.3">
      <c r="B444" t="s">
        <v>8366</v>
      </c>
      <c r="C444" t="s">
        <v>1515</v>
      </c>
      <c r="D444" t="s">
        <v>1954</v>
      </c>
      <c r="E444" t="s">
        <v>514</v>
      </c>
      <c r="F444" t="s">
        <v>3247</v>
      </c>
      <c r="G444" s="47" t="str">
        <f t="shared" si="18"/>
        <v>SAADAOUI_Nidhal</v>
      </c>
      <c r="H444" t="s">
        <v>689</v>
      </c>
      <c r="I444" t="s">
        <v>4898</v>
      </c>
      <c r="J444">
        <v>21641395273</v>
      </c>
      <c r="K444" s="133">
        <v>34063</v>
      </c>
      <c r="M444" t="s">
        <v>267</v>
      </c>
      <c r="N444" t="s">
        <v>6101</v>
      </c>
      <c r="O444" t="str">
        <f t="shared" si="19"/>
        <v>Computer science</v>
      </c>
      <c r="P444" s="4"/>
      <c r="Q444" s="4" t="s">
        <v>1045</v>
      </c>
      <c r="R444" s="45">
        <v>6100</v>
      </c>
      <c r="S444" s="45">
        <v>5</v>
      </c>
      <c r="T444" s="45">
        <f t="shared" si="20"/>
        <v>30500</v>
      </c>
    </row>
    <row r="445" spans="2:20" x14ac:dyDescent="0.3">
      <c r="B445" t="s">
        <v>8366</v>
      </c>
      <c r="C445" t="s">
        <v>1515</v>
      </c>
      <c r="D445" t="s">
        <v>1955</v>
      </c>
      <c r="E445" t="s">
        <v>3681</v>
      </c>
      <c r="F445" t="s">
        <v>3551</v>
      </c>
      <c r="G445" s="47" t="str">
        <f t="shared" si="18"/>
        <v>JREBI_Mehdi</v>
      </c>
      <c r="H445" t="s">
        <v>689</v>
      </c>
      <c r="I445" t="s">
        <v>4899</v>
      </c>
      <c r="J445">
        <v>21625371596</v>
      </c>
      <c r="K445" s="133">
        <v>34373</v>
      </c>
      <c r="M445" t="s">
        <v>267</v>
      </c>
      <c r="N445" t="s">
        <v>6101</v>
      </c>
      <c r="O445" t="str">
        <f t="shared" si="19"/>
        <v>Computer science</v>
      </c>
      <c r="P445" s="4"/>
      <c r="Q445" s="4" t="s">
        <v>1045</v>
      </c>
      <c r="R445" s="45">
        <v>6100</v>
      </c>
      <c r="S445" s="45">
        <v>5</v>
      </c>
      <c r="T445" s="45">
        <f t="shared" si="20"/>
        <v>30500</v>
      </c>
    </row>
    <row r="446" spans="2:20" x14ac:dyDescent="0.3">
      <c r="B446" t="s">
        <v>8366</v>
      </c>
      <c r="C446" t="s">
        <v>1515</v>
      </c>
      <c r="D446" t="s">
        <v>1956</v>
      </c>
      <c r="E446" t="s">
        <v>1276</v>
      </c>
      <c r="F446" t="s">
        <v>3682</v>
      </c>
      <c r="G446" s="47" t="str">
        <f t="shared" si="18"/>
        <v>SIALA_Marwa</v>
      </c>
      <c r="H446" t="s">
        <v>690</v>
      </c>
      <c r="I446" t="s">
        <v>4900</v>
      </c>
      <c r="J446">
        <v>21697445350</v>
      </c>
      <c r="K446" s="133">
        <v>34953</v>
      </c>
      <c r="M446" t="s">
        <v>267</v>
      </c>
      <c r="N446" t="s">
        <v>6101</v>
      </c>
      <c r="O446" t="str">
        <f t="shared" si="19"/>
        <v>Computer science</v>
      </c>
      <c r="P446" s="4"/>
      <c r="Q446" s="4" t="s">
        <v>1045</v>
      </c>
      <c r="R446" s="45">
        <v>6100</v>
      </c>
      <c r="S446" s="45">
        <v>5</v>
      </c>
      <c r="T446" s="45">
        <f t="shared" si="20"/>
        <v>30500</v>
      </c>
    </row>
    <row r="447" spans="2:20" x14ac:dyDescent="0.3">
      <c r="B447" t="s">
        <v>8366</v>
      </c>
      <c r="C447" t="s">
        <v>1515</v>
      </c>
      <c r="D447" t="s">
        <v>1957</v>
      </c>
      <c r="E447" t="s">
        <v>1278</v>
      </c>
      <c r="F447" t="s">
        <v>3230</v>
      </c>
      <c r="G447" s="47" t="str">
        <f t="shared" si="18"/>
        <v>SEHLI_Mohamed</v>
      </c>
      <c r="H447" t="s">
        <v>689</v>
      </c>
      <c r="I447" t="s">
        <v>4901</v>
      </c>
      <c r="J447">
        <v>21658404448</v>
      </c>
      <c r="K447" s="133">
        <v>34934</v>
      </c>
      <c r="M447" t="s">
        <v>267</v>
      </c>
      <c r="N447" t="s">
        <v>6102</v>
      </c>
      <c r="O447" t="str">
        <f t="shared" si="19"/>
        <v>Electromechanical Engineer</v>
      </c>
      <c r="P447" s="4"/>
      <c r="Q447" s="4" t="s">
        <v>1045</v>
      </c>
      <c r="R447" s="45">
        <v>6100</v>
      </c>
      <c r="S447" s="45">
        <v>5</v>
      </c>
      <c r="T447" s="45">
        <f t="shared" si="20"/>
        <v>30500</v>
      </c>
    </row>
    <row r="448" spans="2:20" x14ac:dyDescent="0.3">
      <c r="B448" t="s">
        <v>8366</v>
      </c>
      <c r="C448" t="s">
        <v>1515</v>
      </c>
      <c r="D448" t="s">
        <v>1958</v>
      </c>
      <c r="E448" t="s">
        <v>3683</v>
      </c>
      <c r="F448" t="s">
        <v>3684</v>
      </c>
      <c r="G448" s="47" t="str">
        <f t="shared" si="18"/>
        <v>Touko Fameni_Gaël Michel</v>
      </c>
      <c r="H448" t="s">
        <v>689</v>
      </c>
      <c r="I448" t="s">
        <v>4902</v>
      </c>
      <c r="J448">
        <v>23769700000</v>
      </c>
      <c r="K448" s="133">
        <v>34047</v>
      </c>
      <c r="M448" t="s">
        <v>6098</v>
      </c>
      <c r="N448" t="s">
        <v>6101</v>
      </c>
      <c r="O448" t="str">
        <f t="shared" si="19"/>
        <v>Computer science</v>
      </c>
      <c r="P448" s="4"/>
      <c r="Q448" s="4" t="s">
        <v>1045</v>
      </c>
      <c r="R448" s="45">
        <v>6100</v>
      </c>
      <c r="S448" s="45">
        <v>5</v>
      </c>
      <c r="T448" s="45">
        <f t="shared" si="20"/>
        <v>30500</v>
      </c>
    </row>
    <row r="449" spans="2:20" x14ac:dyDescent="0.3">
      <c r="B449" t="s">
        <v>8366</v>
      </c>
      <c r="C449" t="s">
        <v>1515</v>
      </c>
      <c r="D449" t="s">
        <v>1959</v>
      </c>
      <c r="E449" t="s">
        <v>1384</v>
      </c>
      <c r="F449" t="s">
        <v>3685</v>
      </c>
      <c r="G449" s="47" t="str">
        <f t="shared" si="18"/>
        <v>KOUAKOU_Ettien Kamenan Lauris Gervais</v>
      </c>
      <c r="H449" t="s">
        <v>689</v>
      </c>
      <c r="I449" t="s">
        <v>4506</v>
      </c>
      <c r="J449"/>
      <c r="K449" s="133">
        <v>35432</v>
      </c>
      <c r="M449" t="s">
        <v>6099</v>
      </c>
      <c r="N449" t="s">
        <v>6101</v>
      </c>
      <c r="O449" t="str">
        <f t="shared" si="19"/>
        <v>Computer science</v>
      </c>
      <c r="P449" s="4"/>
      <c r="Q449" s="4" t="s">
        <v>1045</v>
      </c>
      <c r="R449" s="45">
        <v>6100</v>
      </c>
      <c r="S449" s="45">
        <v>5</v>
      </c>
      <c r="T449" s="45">
        <f t="shared" si="20"/>
        <v>30500</v>
      </c>
    </row>
    <row r="450" spans="2:20" x14ac:dyDescent="0.3">
      <c r="B450" t="s">
        <v>8366</v>
      </c>
      <c r="C450" t="s">
        <v>1515</v>
      </c>
      <c r="D450" t="s">
        <v>1960</v>
      </c>
      <c r="E450" t="s">
        <v>414</v>
      </c>
      <c r="F450" t="s">
        <v>3405</v>
      </c>
      <c r="G450" s="47" t="str">
        <f t="shared" si="18"/>
        <v>SGHAIER_Hamza</v>
      </c>
      <c r="H450" t="s">
        <v>689</v>
      </c>
      <c r="I450" t="s">
        <v>4903</v>
      </c>
      <c r="J450">
        <v>21653536171</v>
      </c>
      <c r="K450" s="133">
        <v>34501</v>
      </c>
      <c r="M450" t="s">
        <v>267</v>
      </c>
      <c r="N450" t="s">
        <v>6102</v>
      </c>
      <c r="O450" t="str">
        <f t="shared" si="19"/>
        <v>Electromechanical Engineer</v>
      </c>
      <c r="P450" s="4"/>
      <c r="Q450" s="4" t="s">
        <v>1045</v>
      </c>
      <c r="R450" s="45">
        <v>6100</v>
      </c>
      <c r="S450" s="45">
        <v>5</v>
      </c>
      <c r="T450" s="45">
        <f t="shared" si="20"/>
        <v>30500</v>
      </c>
    </row>
    <row r="451" spans="2:20" x14ac:dyDescent="0.3">
      <c r="B451" t="s">
        <v>8366</v>
      </c>
      <c r="C451" t="s">
        <v>1515</v>
      </c>
      <c r="D451" t="s">
        <v>1961</v>
      </c>
      <c r="E451" t="s">
        <v>3686</v>
      </c>
      <c r="F451" t="s">
        <v>3687</v>
      </c>
      <c r="G451" s="47" t="str">
        <f t="shared" si="18"/>
        <v>SAYADI_Khaoula</v>
      </c>
      <c r="H451" t="s">
        <v>690</v>
      </c>
      <c r="I451" t="s">
        <v>4904</v>
      </c>
      <c r="J451">
        <v>21654755595</v>
      </c>
      <c r="K451" s="133">
        <v>34712</v>
      </c>
      <c r="M451" t="s">
        <v>267</v>
      </c>
      <c r="N451" t="s">
        <v>6101</v>
      </c>
      <c r="O451" t="str">
        <f t="shared" si="19"/>
        <v>Computer science</v>
      </c>
      <c r="P451" s="4"/>
      <c r="Q451" s="4" t="s">
        <v>1045</v>
      </c>
      <c r="R451" s="45">
        <v>6100</v>
      </c>
      <c r="S451" s="45">
        <v>5</v>
      </c>
      <c r="T451" s="45">
        <f t="shared" si="20"/>
        <v>30500</v>
      </c>
    </row>
    <row r="452" spans="2:20" x14ac:dyDescent="0.3">
      <c r="B452" t="s">
        <v>8366</v>
      </c>
      <c r="C452" t="s">
        <v>1515</v>
      </c>
      <c r="D452" t="s">
        <v>1962</v>
      </c>
      <c r="E452" t="s">
        <v>8275</v>
      </c>
      <c r="F452" t="s">
        <v>3431</v>
      </c>
      <c r="G452" s="47" t="str">
        <f t="shared" si="18"/>
        <v>TELMOUDI_Imen</v>
      </c>
      <c r="H452" t="s">
        <v>690</v>
      </c>
      <c r="I452" t="s">
        <v>4905</v>
      </c>
      <c r="J452">
        <v>21652331210</v>
      </c>
      <c r="K452" s="133">
        <v>33277</v>
      </c>
      <c r="M452" t="s">
        <v>267</v>
      </c>
      <c r="N452" t="s">
        <v>6101</v>
      </c>
      <c r="O452" t="str">
        <f t="shared" si="19"/>
        <v>Computer science</v>
      </c>
      <c r="P452" s="4"/>
      <c r="Q452" s="4" t="s">
        <v>1045</v>
      </c>
      <c r="R452" s="45">
        <v>6100</v>
      </c>
      <c r="S452" s="45">
        <v>5</v>
      </c>
      <c r="T452" s="45">
        <f t="shared" si="20"/>
        <v>30500</v>
      </c>
    </row>
    <row r="453" spans="2:20" x14ac:dyDescent="0.3">
      <c r="B453" t="s">
        <v>8366</v>
      </c>
      <c r="C453" t="s">
        <v>1515</v>
      </c>
      <c r="D453" t="s">
        <v>1963</v>
      </c>
      <c r="E453" t="s">
        <v>3688</v>
      </c>
      <c r="F453" t="s">
        <v>3689</v>
      </c>
      <c r="G453" s="47" t="str">
        <f t="shared" si="18"/>
        <v>MOUMNI_Meryem</v>
      </c>
      <c r="H453" t="s">
        <v>690</v>
      </c>
      <c r="I453" t="s">
        <v>4906</v>
      </c>
      <c r="J453">
        <v>21696244289</v>
      </c>
      <c r="K453" s="133">
        <v>34484</v>
      </c>
      <c r="M453" t="s">
        <v>267</v>
      </c>
      <c r="N453" t="s">
        <v>6101</v>
      </c>
      <c r="O453" t="str">
        <f t="shared" si="19"/>
        <v>Computer science</v>
      </c>
      <c r="P453" s="4"/>
      <c r="Q453" s="4" t="s">
        <v>1045</v>
      </c>
      <c r="R453" s="45">
        <v>6100</v>
      </c>
      <c r="S453" s="45">
        <v>5</v>
      </c>
      <c r="T453" s="45">
        <f t="shared" si="20"/>
        <v>30500</v>
      </c>
    </row>
    <row r="454" spans="2:20" x14ac:dyDescent="0.3">
      <c r="B454" t="s">
        <v>8366</v>
      </c>
      <c r="C454" t="s">
        <v>1515</v>
      </c>
      <c r="D454" t="s">
        <v>1964</v>
      </c>
      <c r="E454" t="s">
        <v>3690</v>
      </c>
      <c r="F454" t="s">
        <v>3355</v>
      </c>
      <c r="G454" s="47" t="str">
        <f t="shared" si="18"/>
        <v>BEN OUAHMA_Mariem</v>
      </c>
      <c r="H454" t="s">
        <v>690</v>
      </c>
      <c r="I454" t="s">
        <v>4907</v>
      </c>
      <c r="J454">
        <v>21654506947</v>
      </c>
      <c r="K454" s="133">
        <v>34113</v>
      </c>
      <c r="M454" t="s">
        <v>267</v>
      </c>
      <c r="N454" t="s">
        <v>6101</v>
      </c>
      <c r="O454" t="str">
        <f t="shared" si="19"/>
        <v>Computer science</v>
      </c>
      <c r="P454" s="4"/>
      <c r="Q454" s="4" t="s">
        <v>1045</v>
      </c>
      <c r="R454" s="45">
        <v>6100</v>
      </c>
      <c r="S454" s="45">
        <v>5</v>
      </c>
      <c r="T454" s="45">
        <f t="shared" si="20"/>
        <v>30500</v>
      </c>
    </row>
    <row r="455" spans="2:20" x14ac:dyDescent="0.3">
      <c r="B455" t="s">
        <v>8366</v>
      </c>
      <c r="C455" t="s">
        <v>1515</v>
      </c>
      <c r="D455" t="s">
        <v>1965</v>
      </c>
      <c r="E455" t="s">
        <v>1332</v>
      </c>
      <c r="F455" t="s">
        <v>3524</v>
      </c>
      <c r="G455" s="47" t="str">
        <f t="shared" si="18"/>
        <v>SAADOUNI_Achref</v>
      </c>
      <c r="H455" t="s">
        <v>689</v>
      </c>
      <c r="I455" t="s">
        <v>4908</v>
      </c>
      <c r="J455">
        <v>21652992084</v>
      </c>
      <c r="K455" s="133">
        <v>34528</v>
      </c>
      <c r="M455" t="s">
        <v>267</v>
      </c>
      <c r="N455" t="s">
        <v>6101</v>
      </c>
      <c r="O455" t="str">
        <f t="shared" si="19"/>
        <v>Computer science</v>
      </c>
      <c r="P455" s="4"/>
      <c r="Q455" s="4" t="s">
        <v>1045</v>
      </c>
      <c r="R455" s="45">
        <v>6100</v>
      </c>
      <c r="S455" s="45">
        <v>5</v>
      </c>
      <c r="T455" s="45">
        <f t="shared" si="20"/>
        <v>30500</v>
      </c>
    </row>
    <row r="456" spans="2:20" x14ac:dyDescent="0.3">
      <c r="B456" t="s">
        <v>8366</v>
      </c>
      <c r="C456" t="s">
        <v>1515</v>
      </c>
      <c r="D456" t="s">
        <v>1966</v>
      </c>
      <c r="E456" t="s">
        <v>1405</v>
      </c>
      <c r="F456" t="s">
        <v>3206</v>
      </c>
      <c r="G456" s="47" t="str">
        <f t="shared" si="18"/>
        <v>DHOUIB_Omar</v>
      </c>
      <c r="H456" t="s">
        <v>689</v>
      </c>
      <c r="I456" t="s">
        <v>4909</v>
      </c>
      <c r="J456">
        <v>21658686901</v>
      </c>
      <c r="K456" s="133">
        <v>35004</v>
      </c>
      <c r="M456" t="s">
        <v>267</v>
      </c>
      <c r="N456" t="s">
        <v>6101</v>
      </c>
      <c r="O456" t="str">
        <f t="shared" si="19"/>
        <v>Computer science</v>
      </c>
      <c r="P456" s="4"/>
      <c r="Q456" s="4" t="s">
        <v>1045</v>
      </c>
      <c r="R456" s="45">
        <v>6100</v>
      </c>
      <c r="S456" s="45">
        <v>5</v>
      </c>
      <c r="T456" s="45">
        <f t="shared" si="20"/>
        <v>30500</v>
      </c>
    </row>
    <row r="457" spans="2:20" x14ac:dyDescent="0.3">
      <c r="B457" t="s">
        <v>8366</v>
      </c>
      <c r="C457" t="s">
        <v>1515</v>
      </c>
      <c r="D457" t="s">
        <v>1967</v>
      </c>
      <c r="E457" t="s">
        <v>3691</v>
      </c>
      <c r="F457" t="s">
        <v>3692</v>
      </c>
      <c r="G457" s="47" t="str">
        <f t="shared" ref="G457:G520" si="21">CONCATENATE(E457,"_",F457)</f>
        <v>BETTABESSI_Fedy</v>
      </c>
      <c r="H457" t="s">
        <v>689</v>
      </c>
      <c r="I457" t="s">
        <v>4910</v>
      </c>
      <c r="J457">
        <v>21628223304</v>
      </c>
      <c r="K457" s="133">
        <v>34567</v>
      </c>
      <c r="M457" t="s">
        <v>267</v>
      </c>
      <c r="N457" t="s">
        <v>6101</v>
      </c>
      <c r="O457" t="str">
        <f t="shared" ref="O457:O520" si="22">N457</f>
        <v>Computer science</v>
      </c>
      <c r="P457" s="4"/>
      <c r="Q457" s="4" t="s">
        <v>1045</v>
      </c>
      <c r="R457" s="45">
        <v>6100</v>
      </c>
      <c r="S457" s="45">
        <v>5</v>
      </c>
      <c r="T457" s="45">
        <f t="shared" ref="T457:T520" si="23">R457*S457</f>
        <v>30500</v>
      </c>
    </row>
    <row r="458" spans="2:20" x14ac:dyDescent="0.3">
      <c r="B458" t="s">
        <v>8366</v>
      </c>
      <c r="C458" t="s">
        <v>1515</v>
      </c>
      <c r="D458" t="s">
        <v>1968</v>
      </c>
      <c r="E458" t="s">
        <v>935</v>
      </c>
      <c r="F458" t="s">
        <v>3693</v>
      </c>
      <c r="G458" s="47" t="str">
        <f t="shared" si="21"/>
        <v>DAMMAK_Bahaeddine</v>
      </c>
      <c r="H458" t="s">
        <v>689</v>
      </c>
      <c r="I458" t="s">
        <v>4911</v>
      </c>
      <c r="J458">
        <v>21620783466</v>
      </c>
      <c r="K458" s="133">
        <v>34464</v>
      </c>
      <c r="M458" t="s">
        <v>267</v>
      </c>
      <c r="N458" t="s">
        <v>6102</v>
      </c>
      <c r="O458" t="str">
        <f t="shared" si="22"/>
        <v>Electromechanical Engineer</v>
      </c>
      <c r="P458" s="4"/>
      <c r="Q458" s="4" t="s">
        <v>1045</v>
      </c>
      <c r="R458" s="45">
        <v>6100</v>
      </c>
      <c r="S458" s="45">
        <v>5</v>
      </c>
      <c r="T458" s="45">
        <f t="shared" si="23"/>
        <v>30500</v>
      </c>
    </row>
    <row r="459" spans="2:20" x14ac:dyDescent="0.3">
      <c r="B459" t="s">
        <v>8366</v>
      </c>
      <c r="C459" t="s">
        <v>1515</v>
      </c>
      <c r="D459" t="s">
        <v>1969</v>
      </c>
      <c r="E459" t="s">
        <v>840</v>
      </c>
      <c r="F459" t="s">
        <v>3694</v>
      </c>
      <c r="G459" s="47" t="str">
        <f t="shared" si="21"/>
        <v>FREDJ_Najah</v>
      </c>
      <c r="H459" t="s">
        <v>690</v>
      </c>
      <c r="I459" t="s">
        <v>4912</v>
      </c>
      <c r="J459">
        <v>21652035497</v>
      </c>
      <c r="K459" s="133">
        <v>34767</v>
      </c>
      <c r="M459" t="s">
        <v>267</v>
      </c>
      <c r="N459" t="s">
        <v>6101</v>
      </c>
      <c r="O459" t="str">
        <f t="shared" si="22"/>
        <v>Computer science</v>
      </c>
      <c r="P459" s="4"/>
      <c r="Q459" s="4" t="s">
        <v>1045</v>
      </c>
      <c r="R459" s="45">
        <v>6100</v>
      </c>
      <c r="S459" s="45">
        <v>5</v>
      </c>
      <c r="T459" s="45">
        <f t="shared" si="23"/>
        <v>30500</v>
      </c>
    </row>
    <row r="460" spans="2:20" x14ac:dyDescent="0.3">
      <c r="B460" t="s">
        <v>8366</v>
      </c>
      <c r="C460" t="s">
        <v>1515</v>
      </c>
      <c r="D460" t="s">
        <v>1970</v>
      </c>
      <c r="E460" t="s">
        <v>644</v>
      </c>
      <c r="F460" t="s">
        <v>3695</v>
      </c>
      <c r="G460" s="47" t="str">
        <f t="shared" si="21"/>
        <v>RAHALI_Mohamed Lamine</v>
      </c>
      <c r="H460" t="s">
        <v>689</v>
      </c>
      <c r="I460" t="s">
        <v>4913</v>
      </c>
      <c r="J460">
        <v>21692817549</v>
      </c>
      <c r="K460" s="133">
        <v>34900</v>
      </c>
      <c r="M460" t="s">
        <v>267</v>
      </c>
      <c r="N460" t="s">
        <v>6101</v>
      </c>
      <c r="O460" t="str">
        <f t="shared" si="22"/>
        <v>Computer science</v>
      </c>
      <c r="P460" s="4"/>
      <c r="Q460" s="4" t="s">
        <v>1045</v>
      </c>
      <c r="R460" s="45">
        <v>6100</v>
      </c>
      <c r="S460" s="45">
        <v>5</v>
      </c>
      <c r="T460" s="45">
        <f t="shared" si="23"/>
        <v>30500</v>
      </c>
    </row>
    <row r="461" spans="2:20" x14ac:dyDescent="0.3">
      <c r="B461" t="s">
        <v>8366</v>
      </c>
      <c r="C461" t="s">
        <v>1515</v>
      </c>
      <c r="D461" t="s">
        <v>1971</v>
      </c>
      <c r="E461" t="s">
        <v>3402</v>
      </c>
      <c r="F461" t="s">
        <v>3225</v>
      </c>
      <c r="G461" s="47" t="str">
        <f t="shared" si="21"/>
        <v>GMACH_Skander</v>
      </c>
      <c r="H461" t="s">
        <v>689</v>
      </c>
      <c r="I461" t="s">
        <v>4914</v>
      </c>
      <c r="J461">
        <v>21627372233</v>
      </c>
      <c r="K461" s="133">
        <v>34617</v>
      </c>
      <c r="M461" t="s">
        <v>267</v>
      </c>
      <c r="N461" t="s">
        <v>453</v>
      </c>
      <c r="O461" t="str">
        <f t="shared" si="22"/>
        <v>Civil Engineering</v>
      </c>
      <c r="P461" s="4"/>
      <c r="Q461" s="4" t="s">
        <v>1045</v>
      </c>
      <c r="R461" s="45">
        <v>6100</v>
      </c>
      <c r="S461" s="45">
        <v>5</v>
      </c>
      <c r="T461" s="45">
        <f t="shared" si="23"/>
        <v>30500</v>
      </c>
    </row>
    <row r="462" spans="2:20" x14ac:dyDescent="0.3">
      <c r="B462" t="s">
        <v>8366</v>
      </c>
      <c r="C462" t="s">
        <v>1515</v>
      </c>
      <c r="D462" t="s">
        <v>1972</v>
      </c>
      <c r="E462" t="s">
        <v>381</v>
      </c>
      <c r="F462" t="s">
        <v>3696</v>
      </c>
      <c r="G462" s="47" t="str">
        <f t="shared" si="21"/>
        <v>BEN ABDALLAH_Maroua</v>
      </c>
      <c r="H462" t="s">
        <v>690</v>
      </c>
      <c r="I462" t="s">
        <v>4915</v>
      </c>
      <c r="J462">
        <v>21655905494</v>
      </c>
      <c r="K462" s="133">
        <v>33423</v>
      </c>
      <c r="M462" t="s">
        <v>267</v>
      </c>
      <c r="N462" t="s">
        <v>6101</v>
      </c>
      <c r="O462" t="str">
        <f t="shared" si="22"/>
        <v>Computer science</v>
      </c>
      <c r="P462" s="4"/>
      <c r="Q462" s="4" t="s">
        <v>1045</v>
      </c>
      <c r="R462" s="45">
        <v>6100</v>
      </c>
      <c r="S462" s="45">
        <v>5</v>
      </c>
      <c r="T462" s="45">
        <f t="shared" si="23"/>
        <v>30500</v>
      </c>
    </row>
    <row r="463" spans="2:20" x14ac:dyDescent="0.3">
      <c r="B463" t="s">
        <v>8366</v>
      </c>
      <c r="C463" t="s">
        <v>1515</v>
      </c>
      <c r="D463" t="s">
        <v>1973</v>
      </c>
      <c r="E463" t="s">
        <v>877</v>
      </c>
      <c r="F463" t="s">
        <v>3217</v>
      </c>
      <c r="G463" s="47" t="str">
        <f t="shared" si="21"/>
        <v>MHAMDI_Oussama</v>
      </c>
      <c r="H463" t="s">
        <v>689</v>
      </c>
      <c r="I463" t="s">
        <v>4916</v>
      </c>
      <c r="J463">
        <v>21652454434</v>
      </c>
      <c r="K463" s="133">
        <v>34434</v>
      </c>
      <c r="M463" t="s">
        <v>267</v>
      </c>
      <c r="N463" t="s">
        <v>6101</v>
      </c>
      <c r="O463" t="str">
        <f t="shared" si="22"/>
        <v>Computer science</v>
      </c>
      <c r="P463" s="4"/>
      <c r="Q463" s="4" t="s">
        <v>1045</v>
      </c>
      <c r="R463" s="45">
        <v>6100</v>
      </c>
      <c r="S463" s="45">
        <v>5</v>
      </c>
      <c r="T463" s="45">
        <f t="shared" si="23"/>
        <v>30500</v>
      </c>
    </row>
    <row r="464" spans="2:20" x14ac:dyDescent="0.3">
      <c r="B464" t="s">
        <v>8366</v>
      </c>
      <c r="C464" t="s">
        <v>1515</v>
      </c>
      <c r="D464" t="s">
        <v>1974</v>
      </c>
      <c r="E464" t="s">
        <v>1438</v>
      </c>
      <c r="F464" t="s">
        <v>3396</v>
      </c>
      <c r="G464" s="47" t="str">
        <f t="shared" si="21"/>
        <v>SEBAI_Sarra</v>
      </c>
      <c r="H464" t="s">
        <v>690</v>
      </c>
      <c r="I464" t="s">
        <v>4917</v>
      </c>
      <c r="J464">
        <v>21654879820</v>
      </c>
      <c r="K464" s="133">
        <v>34498</v>
      </c>
      <c r="M464" t="s">
        <v>267</v>
      </c>
      <c r="N464" t="s">
        <v>6101</v>
      </c>
      <c r="O464" t="str">
        <f t="shared" si="22"/>
        <v>Computer science</v>
      </c>
      <c r="P464" s="4"/>
      <c r="Q464" s="4" t="s">
        <v>1045</v>
      </c>
      <c r="R464" s="45">
        <v>6100</v>
      </c>
      <c r="S464" s="45">
        <v>5</v>
      </c>
      <c r="T464" s="45">
        <f t="shared" si="23"/>
        <v>30500</v>
      </c>
    </row>
    <row r="465" spans="2:20" x14ac:dyDescent="0.3">
      <c r="B465" t="s">
        <v>8366</v>
      </c>
      <c r="C465" t="s">
        <v>1515</v>
      </c>
      <c r="D465" t="s">
        <v>1975</v>
      </c>
      <c r="E465" t="s">
        <v>1285</v>
      </c>
      <c r="F465" t="s">
        <v>3697</v>
      </c>
      <c r="G465" s="47" t="str">
        <f t="shared" si="21"/>
        <v>GMATI_Sabrine</v>
      </c>
      <c r="H465" t="s">
        <v>690</v>
      </c>
      <c r="I465" t="s">
        <v>4918</v>
      </c>
      <c r="J465">
        <v>21625326222</v>
      </c>
      <c r="K465" s="133">
        <v>34704</v>
      </c>
      <c r="M465" t="s">
        <v>267</v>
      </c>
      <c r="N465" t="s">
        <v>6101</v>
      </c>
      <c r="O465" t="str">
        <f t="shared" si="22"/>
        <v>Computer science</v>
      </c>
      <c r="P465" s="4"/>
      <c r="Q465" s="4" t="s">
        <v>1045</v>
      </c>
      <c r="R465" s="45">
        <v>6100</v>
      </c>
      <c r="S465" s="45">
        <v>5</v>
      </c>
      <c r="T465" s="45">
        <f t="shared" si="23"/>
        <v>30500</v>
      </c>
    </row>
    <row r="466" spans="2:20" x14ac:dyDescent="0.3">
      <c r="B466" t="s">
        <v>8366</v>
      </c>
      <c r="C466" t="s">
        <v>1515</v>
      </c>
      <c r="D466" t="s">
        <v>1976</v>
      </c>
      <c r="E466" t="s">
        <v>3698</v>
      </c>
      <c r="F466" t="s">
        <v>3302</v>
      </c>
      <c r="G466" s="47" t="str">
        <f t="shared" si="21"/>
        <v>LACHTAR_Firas</v>
      </c>
      <c r="H466" t="s">
        <v>689</v>
      </c>
      <c r="I466" t="s">
        <v>4919</v>
      </c>
      <c r="J466">
        <v>21650530291</v>
      </c>
      <c r="K466" s="133">
        <v>34482</v>
      </c>
      <c r="M466" t="s">
        <v>267</v>
      </c>
      <c r="N466" t="s">
        <v>6101</v>
      </c>
      <c r="O466" t="str">
        <f t="shared" si="22"/>
        <v>Computer science</v>
      </c>
      <c r="P466" s="4"/>
      <c r="Q466" s="4" t="s">
        <v>1045</v>
      </c>
      <c r="R466" s="45">
        <v>6100</v>
      </c>
      <c r="S466" s="45">
        <v>5</v>
      </c>
      <c r="T466" s="45">
        <f t="shared" si="23"/>
        <v>30500</v>
      </c>
    </row>
    <row r="467" spans="2:20" x14ac:dyDescent="0.3">
      <c r="B467" t="s">
        <v>8366</v>
      </c>
      <c r="C467" t="s">
        <v>1515</v>
      </c>
      <c r="D467" t="s">
        <v>1977</v>
      </c>
      <c r="E467" t="s">
        <v>436</v>
      </c>
      <c r="F467" t="s">
        <v>3699</v>
      </c>
      <c r="G467" s="47" t="str">
        <f t="shared" si="21"/>
        <v>SOUISSI_Rayda</v>
      </c>
      <c r="H467" t="s">
        <v>690</v>
      </c>
      <c r="I467" t="s">
        <v>4920</v>
      </c>
      <c r="J467">
        <v>21693093871</v>
      </c>
      <c r="K467" s="133">
        <v>34607</v>
      </c>
      <c r="M467" t="s">
        <v>267</v>
      </c>
      <c r="N467" t="s">
        <v>6101</v>
      </c>
      <c r="O467" t="str">
        <f t="shared" si="22"/>
        <v>Computer science</v>
      </c>
      <c r="P467" s="4"/>
      <c r="Q467" s="4" t="s">
        <v>1045</v>
      </c>
      <c r="R467" s="45">
        <v>6100</v>
      </c>
      <c r="S467" s="45">
        <v>5</v>
      </c>
      <c r="T467" s="45">
        <f t="shared" si="23"/>
        <v>30500</v>
      </c>
    </row>
    <row r="468" spans="2:20" x14ac:dyDescent="0.3">
      <c r="B468" t="s">
        <v>8366</v>
      </c>
      <c r="C468" t="s">
        <v>1515</v>
      </c>
      <c r="D468" t="s">
        <v>1978</v>
      </c>
      <c r="E468" t="s">
        <v>3700</v>
      </c>
      <c r="F468" t="s">
        <v>3191</v>
      </c>
      <c r="G468" s="47" t="str">
        <f t="shared" si="21"/>
        <v>ABED_Amine</v>
      </c>
      <c r="H468" t="s">
        <v>689</v>
      </c>
      <c r="I468" t="s">
        <v>4921</v>
      </c>
      <c r="J468">
        <v>21650533298</v>
      </c>
      <c r="K468" s="133">
        <v>35110</v>
      </c>
      <c r="M468" t="s">
        <v>267</v>
      </c>
      <c r="N468" t="s">
        <v>6101</v>
      </c>
      <c r="O468" t="str">
        <f t="shared" si="22"/>
        <v>Computer science</v>
      </c>
      <c r="P468" s="4"/>
      <c r="Q468" s="4" t="s">
        <v>1045</v>
      </c>
      <c r="R468" s="45">
        <v>6100</v>
      </c>
      <c r="S468" s="45">
        <v>5</v>
      </c>
      <c r="T468" s="45">
        <f t="shared" si="23"/>
        <v>30500</v>
      </c>
    </row>
    <row r="469" spans="2:20" x14ac:dyDescent="0.3">
      <c r="B469" t="s">
        <v>8366</v>
      </c>
      <c r="C469" t="s">
        <v>1515</v>
      </c>
      <c r="D469" t="s">
        <v>1979</v>
      </c>
      <c r="E469" t="s">
        <v>915</v>
      </c>
      <c r="F469" t="s">
        <v>3701</v>
      </c>
      <c r="G469" s="47" t="str">
        <f t="shared" si="21"/>
        <v>MESSAI_Cyrine</v>
      </c>
      <c r="H469" t="s">
        <v>690</v>
      </c>
      <c r="I469" t="s">
        <v>4922</v>
      </c>
      <c r="J469">
        <v>21626054044</v>
      </c>
      <c r="K469" s="133">
        <v>34399</v>
      </c>
      <c r="M469" t="s">
        <v>267</v>
      </c>
      <c r="N469" t="s">
        <v>453</v>
      </c>
      <c r="O469" t="str">
        <f t="shared" si="22"/>
        <v>Civil Engineering</v>
      </c>
      <c r="P469" s="4"/>
      <c r="Q469" s="4" t="s">
        <v>1045</v>
      </c>
      <c r="R469" s="45">
        <v>6100</v>
      </c>
      <c r="S469" s="45">
        <v>5</v>
      </c>
      <c r="T469" s="45">
        <f t="shared" si="23"/>
        <v>30500</v>
      </c>
    </row>
    <row r="470" spans="2:20" x14ac:dyDescent="0.3">
      <c r="B470" t="s">
        <v>8366</v>
      </c>
      <c r="C470" t="s">
        <v>1515</v>
      </c>
      <c r="D470" t="s">
        <v>1980</v>
      </c>
      <c r="E470" t="s">
        <v>3702</v>
      </c>
      <c r="F470" t="s">
        <v>3193</v>
      </c>
      <c r="G470" s="47" t="str">
        <f t="shared" si="21"/>
        <v>LAHMER_Ahmed Amine</v>
      </c>
      <c r="H470" t="s">
        <v>689</v>
      </c>
      <c r="I470" t="s">
        <v>4923</v>
      </c>
      <c r="J470">
        <v>21624163993</v>
      </c>
      <c r="K470" s="133">
        <v>34550</v>
      </c>
      <c r="M470" t="s">
        <v>267</v>
      </c>
      <c r="N470" t="s">
        <v>6101</v>
      </c>
      <c r="O470" t="str">
        <f t="shared" si="22"/>
        <v>Computer science</v>
      </c>
      <c r="P470" s="4"/>
      <c r="Q470" s="4" t="s">
        <v>1045</v>
      </c>
      <c r="R470" s="45">
        <v>6100</v>
      </c>
      <c r="S470" s="45">
        <v>5</v>
      </c>
      <c r="T470" s="45">
        <f t="shared" si="23"/>
        <v>30500</v>
      </c>
    </row>
    <row r="471" spans="2:20" x14ac:dyDescent="0.3">
      <c r="B471" t="s">
        <v>8366</v>
      </c>
      <c r="C471" t="s">
        <v>1515</v>
      </c>
      <c r="D471" t="s">
        <v>1981</v>
      </c>
      <c r="E471" t="s">
        <v>1374</v>
      </c>
      <c r="F471" t="s">
        <v>3424</v>
      </c>
      <c r="G471" s="47" t="str">
        <f t="shared" si="21"/>
        <v>ZAMMELI_Mohamed Amine</v>
      </c>
      <c r="H471" t="s">
        <v>689</v>
      </c>
      <c r="I471" t="s">
        <v>4924</v>
      </c>
      <c r="J471">
        <v>21625949912</v>
      </c>
      <c r="K471" s="133">
        <v>34360</v>
      </c>
      <c r="M471" t="s">
        <v>267</v>
      </c>
      <c r="N471" t="s">
        <v>6101</v>
      </c>
      <c r="O471" t="str">
        <f t="shared" si="22"/>
        <v>Computer science</v>
      </c>
      <c r="P471" s="4"/>
      <c r="Q471" s="4" t="s">
        <v>1045</v>
      </c>
      <c r="R471" s="45">
        <v>6100</v>
      </c>
      <c r="S471" s="45">
        <v>5</v>
      </c>
      <c r="T471" s="45">
        <f t="shared" si="23"/>
        <v>30500</v>
      </c>
    </row>
    <row r="472" spans="2:20" x14ac:dyDescent="0.3">
      <c r="B472" t="s">
        <v>8366</v>
      </c>
      <c r="C472" t="s">
        <v>1515</v>
      </c>
      <c r="D472" t="s">
        <v>1982</v>
      </c>
      <c r="E472" t="s">
        <v>3703</v>
      </c>
      <c r="F472" t="s">
        <v>3704</v>
      </c>
      <c r="G472" s="47" t="str">
        <f t="shared" si="21"/>
        <v>MAGHZAOUI_Lazher</v>
      </c>
      <c r="H472" t="s">
        <v>689</v>
      </c>
      <c r="I472" t="s">
        <v>4925</v>
      </c>
      <c r="J472">
        <v>21695912306</v>
      </c>
      <c r="K472" s="133">
        <v>33194</v>
      </c>
      <c r="M472" t="s">
        <v>267</v>
      </c>
      <c r="N472" t="s">
        <v>6101</v>
      </c>
      <c r="O472" t="str">
        <f t="shared" si="22"/>
        <v>Computer science</v>
      </c>
      <c r="P472" s="4"/>
      <c r="Q472" s="4" t="s">
        <v>1045</v>
      </c>
      <c r="R472" s="45">
        <v>6100</v>
      </c>
      <c r="S472" s="45">
        <v>5</v>
      </c>
      <c r="T472" s="45">
        <f t="shared" si="23"/>
        <v>30500</v>
      </c>
    </row>
    <row r="473" spans="2:20" x14ac:dyDescent="0.3">
      <c r="B473" t="s">
        <v>8366</v>
      </c>
      <c r="C473" t="s">
        <v>1515</v>
      </c>
      <c r="D473" t="s">
        <v>1983</v>
      </c>
      <c r="E473" t="s">
        <v>3705</v>
      </c>
      <c r="F473" t="s">
        <v>3706</v>
      </c>
      <c r="G473" s="47" t="str">
        <f t="shared" si="21"/>
        <v>SKIMA_Themer</v>
      </c>
      <c r="H473" t="s">
        <v>689</v>
      </c>
      <c r="I473" t="s">
        <v>4926</v>
      </c>
      <c r="J473">
        <v>21624262563</v>
      </c>
      <c r="K473" s="133">
        <v>34769</v>
      </c>
      <c r="M473" t="s">
        <v>267</v>
      </c>
      <c r="N473" t="s">
        <v>6101</v>
      </c>
      <c r="O473" t="str">
        <f t="shared" si="22"/>
        <v>Computer science</v>
      </c>
      <c r="P473" s="4"/>
      <c r="Q473" s="4" t="s">
        <v>1045</v>
      </c>
      <c r="R473" s="45">
        <v>6100</v>
      </c>
      <c r="S473" s="45">
        <v>5</v>
      </c>
      <c r="T473" s="45">
        <f t="shared" si="23"/>
        <v>30500</v>
      </c>
    </row>
    <row r="474" spans="2:20" x14ac:dyDescent="0.3">
      <c r="B474" t="s">
        <v>8366</v>
      </c>
      <c r="C474" t="s">
        <v>1515</v>
      </c>
      <c r="D474" t="s">
        <v>1984</v>
      </c>
      <c r="E474" t="s">
        <v>3707</v>
      </c>
      <c r="F474" t="s">
        <v>3360</v>
      </c>
      <c r="G474" s="47" t="str">
        <f t="shared" si="21"/>
        <v>TARCHOUNA_Ghassen</v>
      </c>
      <c r="H474" t="s">
        <v>689</v>
      </c>
      <c r="I474" t="s">
        <v>4927</v>
      </c>
      <c r="J474">
        <v>21623242972</v>
      </c>
      <c r="K474" s="133">
        <v>34691</v>
      </c>
      <c r="M474" t="s">
        <v>267</v>
      </c>
      <c r="N474" t="s">
        <v>6102</v>
      </c>
      <c r="O474" t="str">
        <f t="shared" si="22"/>
        <v>Electromechanical Engineer</v>
      </c>
      <c r="P474" s="4"/>
      <c r="Q474" s="4" t="s">
        <v>1045</v>
      </c>
      <c r="R474" s="45">
        <v>6100</v>
      </c>
      <c r="S474" s="45">
        <v>5</v>
      </c>
      <c r="T474" s="45">
        <f t="shared" si="23"/>
        <v>30500</v>
      </c>
    </row>
    <row r="475" spans="2:20" x14ac:dyDescent="0.3">
      <c r="B475" t="s">
        <v>8366</v>
      </c>
      <c r="C475" t="s">
        <v>1515</v>
      </c>
      <c r="D475" t="s">
        <v>1985</v>
      </c>
      <c r="E475" t="s">
        <v>462</v>
      </c>
      <c r="F475" t="s">
        <v>3708</v>
      </c>
      <c r="G475" s="47" t="str">
        <f t="shared" si="21"/>
        <v>OUNI_Maissa</v>
      </c>
      <c r="H475" t="s">
        <v>690</v>
      </c>
      <c r="I475" t="s">
        <v>4928</v>
      </c>
      <c r="J475">
        <v>21651035248</v>
      </c>
      <c r="K475" s="133">
        <v>34429</v>
      </c>
      <c r="M475" t="s">
        <v>267</v>
      </c>
      <c r="N475" t="s">
        <v>6101</v>
      </c>
      <c r="O475" t="str">
        <f t="shared" si="22"/>
        <v>Computer science</v>
      </c>
      <c r="P475" s="4"/>
      <c r="Q475" s="4" t="s">
        <v>1045</v>
      </c>
      <c r="R475" s="45">
        <v>6100</v>
      </c>
      <c r="S475" s="45">
        <v>5</v>
      </c>
      <c r="T475" s="45">
        <f t="shared" si="23"/>
        <v>30500</v>
      </c>
    </row>
    <row r="476" spans="2:20" x14ac:dyDescent="0.3">
      <c r="B476" t="s">
        <v>8366</v>
      </c>
      <c r="C476" t="s">
        <v>1515</v>
      </c>
      <c r="D476" t="s">
        <v>1986</v>
      </c>
      <c r="E476" t="s">
        <v>8276</v>
      </c>
      <c r="F476" t="s">
        <v>8277</v>
      </c>
      <c r="G476" s="47" t="str">
        <f t="shared" si="21"/>
        <v>MAZHOUD_Ferdaws</v>
      </c>
      <c r="H476" t="s">
        <v>689</v>
      </c>
      <c r="I476" t="s">
        <v>4929</v>
      </c>
      <c r="J476">
        <v>21653609546</v>
      </c>
      <c r="K476" s="133">
        <v>34868</v>
      </c>
      <c r="M476" t="s">
        <v>267</v>
      </c>
      <c r="N476" t="s">
        <v>6102</v>
      </c>
      <c r="O476" t="str">
        <f t="shared" si="22"/>
        <v>Electromechanical Engineer</v>
      </c>
      <c r="P476" s="4"/>
      <c r="Q476" s="4" t="s">
        <v>1045</v>
      </c>
      <c r="R476" s="45">
        <v>6100</v>
      </c>
      <c r="S476" s="45">
        <v>5</v>
      </c>
      <c r="T476" s="45">
        <f t="shared" si="23"/>
        <v>30500</v>
      </c>
    </row>
    <row r="477" spans="2:20" x14ac:dyDescent="0.3">
      <c r="B477" t="s">
        <v>8366</v>
      </c>
      <c r="C477" t="s">
        <v>1515</v>
      </c>
      <c r="D477" t="s">
        <v>1987</v>
      </c>
      <c r="E477" t="s">
        <v>3709</v>
      </c>
      <c r="F477" t="s">
        <v>3710</v>
      </c>
      <c r="G477" s="47" t="str">
        <f t="shared" si="21"/>
        <v>BEN GAMRA_Akram</v>
      </c>
      <c r="H477" t="s">
        <v>689</v>
      </c>
      <c r="I477" t="s">
        <v>4930</v>
      </c>
      <c r="J477">
        <v>21652280455</v>
      </c>
      <c r="K477" s="133">
        <v>34309</v>
      </c>
      <c r="M477" t="s">
        <v>267</v>
      </c>
      <c r="N477" t="s">
        <v>6101</v>
      </c>
      <c r="O477" t="str">
        <f t="shared" si="22"/>
        <v>Computer science</v>
      </c>
      <c r="P477" s="4"/>
      <c r="Q477" s="4" t="s">
        <v>1045</v>
      </c>
      <c r="R477" s="45">
        <v>6100</v>
      </c>
      <c r="S477" s="45">
        <v>5</v>
      </c>
      <c r="T477" s="45">
        <f t="shared" si="23"/>
        <v>30500</v>
      </c>
    </row>
    <row r="478" spans="2:20" x14ac:dyDescent="0.3">
      <c r="B478" t="s">
        <v>8366</v>
      </c>
      <c r="C478" t="s">
        <v>1515</v>
      </c>
      <c r="D478" t="s">
        <v>1988</v>
      </c>
      <c r="E478" t="s">
        <v>3711</v>
      </c>
      <c r="F478" t="s">
        <v>3712</v>
      </c>
      <c r="G478" s="47" t="str">
        <f t="shared" si="21"/>
        <v>BACCARI_Hamdi</v>
      </c>
      <c r="H478" t="s">
        <v>689</v>
      </c>
      <c r="I478" t="s">
        <v>4931</v>
      </c>
      <c r="J478">
        <v>21640624101</v>
      </c>
      <c r="K478" s="133">
        <v>33922</v>
      </c>
      <c r="M478" t="s">
        <v>267</v>
      </c>
      <c r="N478" t="s">
        <v>6102</v>
      </c>
      <c r="O478" t="str">
        <f t="shared" si="22"/>
        <v>Electromechanical Engineer</v>
      </c>
      <c r="P478" s="4"/>
      <c r="Q478" s="4" t="s">
        <v>1045</v>
      </c>
      <c r="R478" s="45">
        <v>6100</v>
      </c>
      <c r="S478" s="45">
        <v>5</v>
      </c>
      <c r="T478" s="45">
        <f t="shared" si="23"/>
        <v>30500</v>
      </c>
    </row>
    <row r="479" spans="2:20" x14ac:dyDescent="0.3">
      <c r="B479" t="s">
        <v>8366</v>
      </c>
      <c r="C479" t="s">
        <v>1515</v>
      </c>
      <c r="D479" t="s">
        <v>1989</v>
      </c>
      <c r="E479" t="s">
        <v>3713</v>
      </c>
      <c r="F479" t="s">
        <v>3431</v>
      </c>
      <c r="G479" s="47" t="str">
        <f t="shared" si="21"/>
        <v>ZOUGHLAMI_Imen</v>
      </c>
      <c r="H479" t="s">
        <v>690</v>
      </c>
      <c r="I479" t="s">
        <v>4932</v>
      </c>
      <c r="J479">
        <v>21693283316</v>
      </c>
      <c r="K479" s="133">
        <v>34545</v>
      </c>
      <c r="M479" t="s">
        <v>267</v>
      </c>
      <c r="N479" t="s">
        <v>6101</v>
      </c>
      <c r="O479" t="str">
        <f t="shared" si="22"/>
        <v>Computer science</v>
      </c>
      <c r="P479" s="4"/>
      <c r="Q479" s="4" t="s">
        <v>1045</v>
      </c>
      <c r="R479" s="45">
        <v>6100</v>
      </c>
      <c r="S479" s="45">
        <v>5</v>
      </c>
      <c r="T479" s="45">
        <f t="shared" si="23"/>
        <v>30500</v>
      </c>
    </row>
    <row r="480" spans="2:20" x14ac:dyDescent="0.3">
      <c r="B480" t="s">
        <v>8366</v>
      </c>
      <c r="C480" t="s">
        <v>1515</v>
      </c>
      <c r="D480" t="s">
        <v>1990</v>
      </c>
      <c r="E480" t="s">
        <v>3670</v>
      </c>
      <c r="F480" t="s">
        <v>3714</v>
      </c>
      <c r="G480" s="47" t="str">
        <f t="shared" si="21"/>
        <v>GABSI_Haythem</v>
      </c>
      <c r="H480" t="s">
        <v>689</v>
      </c>
      <c r="I480" t="s">
        <v>4933</v>
      </c>
      <c r="J480">
        <v>21650230528</v>
      </c>
      <c r="K480" s="133">
        <v>34402</v>
      </c>
      <c r="M480" t="s">
        <v>267</v>
      </c>
      <c r="N480" t="s">
        <v>6101</v>
      </c>
      <c r="O480" t="str">
        <f t="shared" si="22"/>
        <v>Computer science</v>
      </c>
      <c r="P480" s="4"/>
      <c r="Q480" s="4" t="s">
        <v>1045</v>
      </c>
      <c r="R480" s="45">
        <v>6100</v>
      </c>
      <c r="S480" s="45">
        <v>5</v>
      </c>
      <c r="T480" s="45">
        <f t="shared" si="23"/>
        <v>30500</v>
      </c>
    </row>
    <row r="481" spans="2:20" x14ac:dyDescent="0.3">
      <c r="B481" t="s">
        <v>8366</v>
      </c>
      <c r="C481" t="s">
        <v>1515</v>
      </c>
      <c r="D481" t="s">
        <v>1991</v>
      </c>
      <c r="E481" t="s">
        <v>3255</v>
      </c>
      <c r="F481" t="s">
        <v>3715</v>
      </c>
      <c r="G481" s="47" t="str">
        <f t="shared" si="21"/>
        <v>ZAAFOURI_Rihab</v>
      </c>
      <c r="H481" t="s">
        <v>690</v>
      </c>
      <c r="I481" t="s">
        <v>4934</v>
      </c>
      <c r="J481">
        <v>21696520245</v>
      </c>
      <c r="K481" s="133">
        <v>34580</v>
      </c>
      <c r="M481" t="s">
        <v>267</v>
      </c>
      <c r="N481" t="s">
        <v>6101</v>
      </c>
      <c r="O481" t="str">
        <f t="shared" si="22"/>
        <v>Computer science</v>
      </c>
      <c r="P481" s="4"/>
      <c r="Q481" s="4" t="s">
        <v>1045</v>
      </c>
      <c r="R481" s="45">
        <v>6100</v>
      </c>
      <c r="S481" s="45">
        <v>5</v>
      </c>
      <c r="T481" s="45">
        <f t="shared" si="23"/>
        <v>30500</v>
      </c>
    </row>
    <row r="482" spans="2:20" x14ac:dyDescent="0.3">
      <c r="B482" t="s">
        <v>8366</v>
      </c>
      <c r="C482" t="s">
        <v>1515</v>
      </c>
      <c r="D482" t="s">
        <v>1992</v>
      </c>
      <c r="E482" t="s">
        <v>3716</v>
      </c>
      <c r="F482" t="s">
        <v>3717</v>
      </c>
      <c r="G482" s="47" t="str">
        <f t="shared" si="21"/>
        <v>KHOUADJA_Nesrine</v>
      </c>
      <c r="H482" t="s">
        <v>689</v>
      </c>
      <c r="I482" t="s">
        <v>4931</v>
      </c>
      <c r="J482">
        <v>21625610032</v>
      </c>
      <c r="K482" s="133">
        <v>34686</v>
      </c>
      <c r="M482" t="s">
        <v>267</v>
      </c>
      <c r="N482" t="s">
        <v>6102</v>
      </c>
      <c r="O482" t="str">
        <f t="shared" si="22"/>
        <v>Electromechanical Engineer</v>
      </c>
      <c r="P482" s="4"/>
      <c r="Q482" s="4" t="s">
        <v>1045</v>
      </c>
      <c r="R482" s="45">
        <v>6100</v>
      </c>
      <c r="S482" s="45">
        <v>5</v>
      </c>
      <c r="T482" s="45">
        <f t="shared" si="23"/>
        <v>30500</v>
      </c>
    </row>
    <row r="483" spans="2:20" x14ac:dyDescent="0.3">
      <c r="B483" t="s">
        <v>8366</v>
      </c>
      <c r="C483" t="s">
        <v>1515</v>
      </c>
      <c r="D483" t="s">
        <v>1993</v>
      </c>
      <c r="E483" t="s">
        <v>3718</v>
      </c>
      <c r="F483" t="s">
        <v>3719</v>
      </c>
      <c r="G483" s="47" t="str">
        <f t="shared" si="21"/>
        <v>ARGOUBI_Mohamed Yassine</v>
      </c>
      <c r="H483" t="s">
        <v>689</v>
      </c>
      <c r="I483" t="s">
        <v>4935</v>
      </c>
      <c r="J483">
        <v>21690495245</v>
      </c>
      <c r="K483" s="133">
        <v>32938</v>
      </c>
      <c r="M483" t="s">
        <v>267</v>
      </c>
      <c r="N483" t="s">
        <v>6101</v>
      </c>
      <c r="O483" t="str">
        <f t="shared" si="22"/>
        <v>Computer science</v>
      </c>
      <c r="P483" s="4"/>
      <c r="Q483" s="4" t="s">
        <v>1045</v>
      </c>
      <c r="R483" s="45">
        <v>6100</v>
      </c>
      <c r="S483" s="45">
        <v>5</v>
      </c>
      <c r="T483" s="45">
        <f t="shared" si="23"/>
        <v>30500</v>
      </c>
    </row>
    <row r="484" spans="2:20" x14ac:dyDescent="0.3">
      <c r="B484" t="s">
        <v>8366</v>
      </c>
      <c r="C484" t="s">
        <v>1515</v>
      </c>
      <c r="D484" t="s">
        <v>1994</v>
      </c>
      <c r="E484" t="s">
        <v>578</v>
      </c>
      <c r="F484" t="s">
        <v>4453</v>
      </c>
      <c r="G484" s="47" t="str">
        <f t="shared" si="21"/>
        <v>ALI_Nermine</v>
      </c>
      <c r="H484" t="s">
        <v>690</v>
      </c>
      <c r="I484" t="s">
        <v>4936</v>
      </c>
      <c r="J484">
        <v>21627502146</v>
      </c>
      <c r="K484" s="133">
        <v>34958</v>
      </c>
      <c r="M484" t="s">
        <v>267</v>
      </c>
      <c r="N484" t="s">
        <v>6101</v>
      </c>
      <c r="O484" t="str">
        <f t="shared" si="22"/>
        <v>Computer science</v>
      </c>
      <c r="P484" s="4"/>
      <c r="Q484" s="4" t="s">
        <v>1045</v>
      </c>
      <c r="R484" s="45">
        <v>6100</v>
      </c>
      <c r="S484" s="45">
        <v>5</v>
      </c>
      <c r="T484" s="45">
        <f t="shared" si="23"/>
        <v>30500</v>
      </c>
    </row>
    <row r="485" spans="2:20" x14ac:dyDescent="0.3">
      <c r="B485" t="s">
        <v>8366</v>
      </c>
      <c r="C485" t="s">
        <v>1515</v>
      </c>
      <c r="D485" t="s">
        <v>1995</v>
      </c>
      <c r="E485" t="s">
        <v>3720</v>
      </c>
      <c r="F485" t="s">
        <v>3377</v>
      </c>
      <c r="G485" s="47" t="str">
        <f t="shared" si="21"/>
        <v>BEN HMIDA LAKHAL_Anas</v>
      </c>
      <c r="H485" t="s">
        <v>689</v>
      </c>
      <c r="I485" t="s">
        <v>4937</v>
      </c>
      <c r="J485">
        <v>21652109341</v>
      </c>
      <c r="K485" s="133">
        <v>34475</v>
      </c>
      <c r="M485" t="s">
        <v>267</v>
      </c>
      <c r="N485" t="s">
        <v>6101</v>
      </c>
      <c r="O485" t="str">
        <f t="shared" si="22"/>
        <v>Computer science</v>
      </c>
      <c r="P485" s="4"/>
      <c r="Q485" s="4" t="s">
        <v>1045</v>
      </c>
      <c r="R485" s="45">
        <v>6100</v>
      </c>
      <c r="S485" s="45">
        <v>5</v>
      </c>
      <c r="T485" s="45">
        <f t="shared" si="23"/>
        <v>30500</v>
      </c>
    </row>
    <row r="486" spans="2:20" x14ac:dyDescent="0.3">
      <c r="B486" t="s">
        <v>8366</v>
      </c>
      <c r="C486" t="s">
        <v>1515</v>
      </c>
      <c r="D486" t="s">
        <v>1996</v>
      </c>
      <c r="E486" t="s">
        <v>393</v>
      </c>
      <c r="F486" t="s">
        <v>3721</v>
      </c>
      <c r="G486" s="47" t="str">
        <f t="shared" si="21"/>
        <v>FELLAH_Khaled</v>
      </c>
      <c r="H486" t="s">
        <v>689</v>
      </c>
      <c r="I486" t="s">
        <v>4938</v>
      </c>
      <c r="J486">
        <v>21653646164</v>
      </c>
      <c r="K486" s="133">
        <v>34174</v>
      </c>
      <c r="M486" t="s">
        <v>267</v>
      </c>
      <c r="N486" t="s">
        <v>6102</v>
      </c>
      <c r="O486" t="str">
        <f t="shared" si="22"/>
        <v>Electromechanical Engineer</v>
      </c>
      <c r="P486" s="4"/>
      <c r="Q486" s="4" t="s">
        <v>1045</v>
      </c>
      <c r="R486" s="45">
        <v>6100</v>
      </c>
      <c r="S486" s="45">
        <v>5</v>
      </c>
      <c r="T486" s="45">
        <f t="shared" si="23"/>
        <v>30500</v>
      </c>
    </row>
    <row r="487" spans="2:20" x14ac:dyDescent="0.3">
      <c r="B487" t="s">
        <v>8366</v>
      </c>
      <c r="C487" t="s">
        <v>1515</v>
      </c>
      <c r="D487" t="s">
        <v>1997</v>
      </c>
      <c r="E487" t="s">
        <v>4317</v>
      </c>
      <c r="F487" t="s">
        <v>8278</v>
      </c>
      <c r="G487" s="47" t="str">
        <f t="shared" si="21"/>
        <v>BARAKET_Souhaib</v>
      </c>
      <c r="H487" t="s">
        <v>689</v>
      </c>
      <c r="I487" t="s">
        <v>4939</v>
      </c>
      <c r="J487">
        <v>21658161582</v>
      </c>
      <c r="K487" s="133">
        <v>34854</v>
      </c>
      <c r="M487" t="s">
        <v>267</v>
      </c>
      <c r="N487" t="s">
        <v>453</v>
      </c>
      <c r="O487" t="str">
        <f t="shared" si="22"/>
        <v>Civil Engineering</v>
      </c>
      <c r="P487" s="4"/>
      <c r="Q487" s="4" t="s">
        <v>1045</v>
      </c>
      <c r="R487" s="45">
        <v>6100</v>
      </c>
      <c r="S487" s="45">
        <v>5</v>
      </c>
      <c r="T487" s="45">
        <f t="shared" si="23"/>
        <v>30500</v>
      </c>
    </row>
    <row r="488" spans="2:20" x14ac:dyDescent="0.3">
      <c r="B488" t="s">
        <v>8366</v>
      </c>
      <c r="C488" t="s">
        <v>1515</v>
      </c>
      <c r="D488" t="s">
        <v>1998</v>
      </c>
      <c r="E488" t="s">
        <v>937</v>
      </c>
      <c r="F488" t="s">
        <v>7979</v>
      </c>
      <c r="G488" s="47" t="str">
        <f t="shared" si="21"/>
        <v>SLIMI_Ibtihel</v>
      </c>
      <c r="H488" t="s">
        <v>690</v>
      </c>
      <c r="I488" t="s">
        <v>4940</v>
      </c>
      <c r="J488">
        <v>21690117505</v>
      </c>
      <c r="K488" s="133">
        <v>35029</v>
      </c>
      <c r="M488" t="s">
        <v>267</v>
      </c>
      <c r="N488" t="s">
        <v>6101</v>
      </c>
      <c r="O488" t="str">
        <f t="shared" si="22"/>
        <v>Computer science</v>
      </c>
      <c r="P488" s="4"/>
      <c r="Q488" s="4" t="s">
        <v>1045</v>
      </c>
      <c r="R488" s="45">
        <v>6100</v>
      </c>
      <c r="S488" s="45">
        <v>5</v>
      </c>
      <c r="T488" s="45">
        <f t="shared" si="23"/>
        <v>30500</v>
      </c>
    </row>
    <row r="489" spans="2:20" x14ac:dyDescent="0.3">
      <c r="B489" t="s">
        <v>8366</v>
      </c>
      <c r="C489" t="s">
        <v>1515</v>
      </c>
      <c r="D489" t="s">
        <v>1999</v>
      </c>
      <c r="E489" t="s">
        <v>1360</v>
      </c>
      <c r="F489" t="s">
        <v>3722</v>
      </c>
      <c r="G489" s="47" t="str">
        <f t="shared" si="21"/>
        <v>OBBA_Emira</v>
      </c>
      <c r="H489" t="s">
        <v>690</v>
      </c>
      <c r="I489" t="s">
        <v>4941</v>
      </c>
      <c r="J489">
        <v>21654005504</v>
      </c>
      <c r="K489" s="133">
        <v>34582</v>
      </c>
      <c r="M489" t="s">
        <v>267</v>
      </c>
      <c r="N489" t="s">
        <v>6101</v>
      </c>
      <c r="O489" t="str">
        <f t="shared" si="22"/>
        <v>Computer science</v>
      </c>
      <c r="P489" s="4"/>
      <c r="Q489" s="4" t="s">
        <v>1045</v>
      </c>
      <c r="R489" s="45">
        <v>6100</v>
      </c>
      <c r="S489" s="45">
        <v>5</v>
      </c>
      <c r="T489" s="45">
        <f t="shared" si="23"/>
        <v>30500</v>
      </c>
    </row>
    <row r="490" spans="2:20" x14ac:dyDescent="0.3">
      <c r="B490" t="s">
        <v>8366</v>
      </c>
      <c r="C490" t="s">
        <v>1515</v>
      </c>
      <c r="D490" t="s">
        <v>2000</v>
      </c>
      <c r="E490" t="s">
        <v>3723</v>
      </c>
      <c r="F490" t="s">
        <v>3391</v>
      </c>
      <c r="G490" s="47" t="str">
        <f t="shared" si="21"/>
        <v>BEN ALAYET_Marwen</v>
      </c>
      <c r="H490" t="s">
        <v>689</v>
      </c>
      <c r="I490" t="s">
        <v>4942</v>
      </c>
      <c r="J490">
        <v>21653772127</v>
      </c>
      <c r="K490" s="133">
        <v>34231</v>
      </c>
      <c r="M490" t="s">
        <v>267</v>
      </c>
      <c r="N490" t="s">
        <v>6101</v>
      </c>
      <c r="O490" t="str">
        <f t="shared" si="22"/>
        <v>Computer science</v>
      </c>
      <c r="P490" s="4"/>
      <c r="Q490" s="4" t="s">
        <v>1045</v>
      </c>
      <c r="R490" s="45">
        <v>6100</v>
      </c>
      <c r="S490" s="45">
        <v>5</v>
      </c>
      <c r="T490" s="45">
        <f t="shared" si="23"/>
        <v>30500</v>
      </c>
    </row>
    <row r="491" spans="2:20" x14ac:dyDescent="0.3">
      <c r="B491" t="s">
        <v>8366</v>
      </c>
      <c r="C491" t="s">
        <v>1515</v>
      </c>
      <c r="D491" t="s">
        <v>2001</v>
      </c>
      <c r="E491" t="s">
        <v>355</v>
      </c>
      <c r="F491" t="s">
        <v>3724</v>
      </c>
      <c r="G491" s="47" t="str">
        <f t="shared" si="21"/>
        <v>KHALIL_Zouhour</v>
      </c>
      <c r="H491" t="s">
        <v>690</v>
      </c>
      <c r="I491" t="s">
        <v>4943</v>
      </c>
      <c r="J491">
        <v>21626305298</v>
      </c>
      <c r="K491" s="133">
        <v>34797</v>
      </c>
      <c r="M491" t="s">
        <v>267</v>
      </c>
      <c r="N491" t="s">
        <v>6101</v>
      </c>
      <c r="O491" t="str">
        <f t="shared" si="22"/>
        <v>Computer science</v>
      </c>
      <c r="P491" s="4"/>
      <c r="Q491" s="4" t="s">
        <v>1045</v>
      </c>
      <c r="R491" s="45">
        <v>6100</v>
      </c>
      <c r="S491" s="45">
        <v>5</v>
      </c>
      <c r="T491" s="45">
        <f t="shared" si="23"/>
        <v>30500</v>
      </c>
    </row>
    <row r="492" spans="2:20" x14ac:dyDescent="0.3">
      <c r="B492" t="s">
        <v>8366</v>
      </c>
      <c r="C492" t="s">
        <v>1515</v>
      </c>
      <c r="D492" t="s">
        <v>2002</v>
      </c>
      <c r="E492" t="s">
        <v>3725</v>
      </c>
      <c r="F492" t="s">
        <v>3726</v>
      </c>
      <c r="G492" s="47" t="str">
        <f t="shared" si="21"/>
        <v>FTOUHI_Salmen</v>
      </c>
      <c r="H492" t="s">
        <v>689</v>
      </c>
      <c r="I492" t="s">
        <v>4944</v>
      </c>
      <c r="J492">
        <v>21699708811</v>
      </c>
      <c r="K492" s="133">
        <v>34085</v>
      </c>
      <c r="M492" t="s">
        <v>267</v>
      </c>
      <c r="N492" t="s">
        <v>6102</v>
      </c>
      <c r="O492" t="str">
        <f t="shared" si="22"/>
        <v>Electromechanical Engineer</v>
      </c>
      <c r="P492" s="4"/>
      <c r="Q492" s="4" t="s">
        <v>1045</v>
      </c>
      <c r="R492" s="45">
        <v>6100</v>
      </c>
      <c r="S492" s="45">
        <v>5</v>
      </c>
      <c r="T492" s="45">
        <f t="shared" si="23"/>
        <v>30500</v>
      </c>
    </row>
    <row r="493" spans="2:20" x14ac:dyDescent="0.3">
      <c r="B493" t="s">
        <v>8366</v>
      </c>
      <c r="C493" t="s">
        <v>1515</v>
      </c>
      <c r="D493" t="s">
        <v>2003</v>
      </c>
      <c r="E493" t="s">
        <v>623</v>
      </c>
      <c r="F493" t="s">
        <v>3208</v>
      </c>
      <c r="G493" s="47" t="str">
        <f t="shared" si="21"/>
        <v>HAMZAOUI_Ahmed</v>
      </c>
      <c r="H493" t="s">
        <v>689</v>
      </c>
      <c r="I493" t="s">
        <v>4945</v>
      </c>
      <c r="J493">
        <v>21654493129</v>
      </c>
      <c r="K493" s="133">
        <v>34637</v>
      </c>
      <c r="M493" t="s">
        <v>267</v>
      </c>
      <c r="N493" t="s">
        <v>6101</v>
      </c>
      <c r="O493" t="str">
        <f t="shared" si="22"/>
        <v>Computer science</v>
      </c>
      <c r="P493" s="4"/>
      <c r="Q493" s="4" t="s">
        <v>1045</v>
      </c>
      <c r="R493" s="45">
        <v>6100</v>
      </c>
      <c r="S493" s="45">
        <v>5</v>
      </c>
      <c r="T493" s="45">
        <f t="shared" si="23"/>
        <v>30500</v>
      </c>
    </row>
    <row r="494" spans="2:20" x14ac:dyDescent="0.3">
      <c r="B494" t="s">
        <v>8366</v>
      </c>
      <c r="C494" t="s">
        <v>1515</v>
      </c>
      <c r="D494" t="s">
        <v>2004</v>
      </c>
      <c r="E494" t="s">
        <v>564</v>
      </c>
      <c r="F494" t="s">
        <v>3511</v>
      </c>
      <c r="G494" s="47" t="str">
        <f t="shared" si="21"/>
        <v>MBARKI_Jihed</v>
      </c>
      <c r="H494" t="s">
        <v>689</v>
      </c>
      <c r="I494" t="s">
        <v>4946</v>
      </c>
      <c r="J494">
        <v>21650908770</v>
      </c>
      <c r="K494" s="133">
        <v>34243</v>
      </c>
      <c r="M494" t="s">
        <v>267</v>
      </c>
      <c r="N494" t="s">
        <v>6101</v>
      </c>
      <c r="O494" t="str">
        <f t="shared" si="22"/>
        <v>Computer science</v>
      </c>
      <c r="P494" s="4"/>
      <c r="Q494" s="4" t="s">
        <v>1045</v>
      </c>
      <c r="R494" s="45">
        <v>6100</v>
      </c>
      <c r="S494" s="45">
        <v>5</v>
      </c>
      <c r="T494" s="45">
        <f t="shared" si="23"/>
        <v>30500</v>
      </c>
    </row>
    <row r="495" spans="2:20" x14ac:dyDescent="0.3">
      <c r="B495" t="s">
        <v>8366</v>
      </c>
      <c r="C495" t="s">
        <v>1515</v>
      </c>
      <c r="D495" t="s">
        <v>2005</v>
      </c>
      <c r="E495" t="s">
        <v>3255</v>
      </c>
      <c r="F495" t="s">
        <v>3389</v>
      </c>
      <c r="G495" s="47" t="str">
        <f t="shared" si="21"/>
        <v>ZAAFOURI_Malek</v>
      </c>
      <c r="H495" t="s">
        <v>689</v>
      </c>
      <c r="I495" t="s">
        <v>4947</v>
      </c>
      <c r="J495">
        <v>21652622045</v>
      </c>
      <c r="K495" s="133">
        <v>34464</v>
      </c>
      <c r="M495" t="s">
        <v>267</v>
      </c>
      <c r="N495" t="s">
        <v>6101</v>
      </c>
      <c r="O495" t="str">
        <f t="shared" si="22"/>
        <v>Computer science</v>
      </c>
      <c r="P495" s="4"/>
      <c r="Q495" s="4" t="s">
        <v>1045</v>
      </c>
      <c r="R495" s="45">
        <v>6100</v>
      </c>
      <c r="S495" s="45">
        <v>5</v>
      </c>
      <c r="T495" s="45">
        <f t="shared" si="23"/>
        <v>30500</v>
      </c>
    </row>
    <row r="496" spans="2:20" x14ac:dyDescent="0.3">
      <c r="B496" t="s">
        <v>8366</v>
      </c>
      <c r="C496" t="s">
        <v>1515</v>
      </c>
      <c r="D496" t="s">
        <v>2006</v>
      </c>
      <c r="E496" t="s">
        <v>3727</v>
      </c>
      <c r="F496" t="s">
        <v>3436</v>
      </c>
      <c r="G496" s="47" t="str">
        <f t="shared" si="21"/>
        <v>MOUROU_Wissem</v>
      </c>
      <c r="H496" t="s">
        <v>689</v>
      </c>
      <c r="I496" t="s">
        <v>4948</v>
      </c>
      <c r="J496">
        <v>21623729690</v>
      </c>
      <c r="K496" s="133">
        <v>34604</v>
      </c>
      <c r="M496" t="s">
        <v>267</v>
      </c>
      <c r="N496" t="s">
        <v>6102</v>
      </c>
      <c r="O496" t="str">
        <f t="shared" si="22"/>
        <v>Electromechanical Engineer</v>
      </c>
      <c r="P496" s="4"/>
      <c r="Q496" s="4" t="s">
        <v>1045</v>
      </c>
      <c r="R496" s="45">
        <v>6100</v>
      </c>
      <c r="S496" s="45">
        <v>5</v>
      </c>
      <c r="T496" s="45">
        <f t="shared" si="23"/>
        <v>30500</v>
      </c>
    </row>
    <row r="497" spans="2:20" x14ac:dyDescent="0.3">
      <c r="B497" t="s">
        <v>8366</v>
      </c>
      <c r="C497" t="s">
        <v>1515</v>
      </c>
      <c r="D497" t="s">
        <v>2007</v>
      </c>
      <c r="E497" t="s">
        <v>1409</v>
      </c>
      <c r="F497" t="s">
        <v>3389</v>
      </c>
      <c r="G497" s="47" t="str">
        <f t="shared" si="21"/>
        <v>TAHRI_Malek</v>
      </c>
      <c r="H497" t="s">
        <v>689</v>
      </c>
      <c r="I497" t="s">
        <v>4949</v>
      </c>
      <c r="J497">
        <v>21626944542</v>
      </c>
      <c r="K497" s="133">
        <v>34414</v>
      </c>
      <c r="M497" t="s">
        <v>267</v>
      </c>
      <c r="N497" t="s">
        <v>453</v>
      </c>
      <c r="O497" t="str">
        <f t="shared" si="22"/>
        <v>Civil Engineering</v>
      </c>
      <c r="P497" s="4"/>
      <c r="Q497" s="4" t="s">
        <v>1045</v>
      </c>
      <c r="R497" s="45">
        <v>6100</v>
      </c>
      <c r="S497" s="45">
        <v>5</v>
      </c>
      <c r="T497" s="45">
        <f t="shared" si="23"/>
        <v>30500</v>
      </c>
    </row>
    <row r="498" spans="2:20" x14ac:dyDescent="0.3">
      <c r="B498" t="s">
        <v>8366</v>
      </c>
      <c r="C498" t="s">
        <v>1515</v>
      </c>
      <c r="D498" t="s">
        <v>2008</v>
      </c>
      <c r="E498" t="s">
        <v>419</v>
      </c>
      <c r="F498" t="s">
        <v>3286</v>
      </c>
      <c r="G498" s="47" t="str">
        <f t="shared" si="21"/>
        <v>DRIDI_Ghada</v>
      </c>
      <c r="H498" t="s">
        <v>690</v>
      </c>
      <c r="I498" t="s">
        <v>4950</v>
      </c>
      <c r="J498">
        <v>21654870705</v>
      </c>
      <c r="K498" s="133">
        <v>34922</v>
      </c>
      <c r="M498" t="s">
        <v>267</v>
      </c>
      <c r="N498" t="s">
        <v>6101</v>
      </c>
      <c r="O498" t="str">
        <f t="shared" si="22"/>
        <v>Computer science</v>
      </c>
      <c r="P498" s="4"/>
      <c r="Q498" s="4" t="s">
        <v>1045</v>
      </c>
      <c r="R498" s="45">
        <v>6100</v>
      </c>
      <c r="S498" s="45">
        <v>5</v>
      </c>
      <c r="T498" s="45">
        <f t="shared" si="23"/>
        <v>30500</v>
      </c>
    </row>
    <row r="499" spans="2:20" x14ac:dyDescent="0.3">
      <c r="B499" t="s">
        <v>8366</v>
      </c>
      <c r="C499" t="s">
        <v>1515</v>
      </c>
      <c r="D499" t="s">
        <v>2009</v>
      </c>
      <c r="E499" t="s">
        <v>620</v>
      </c>
      <c r="F499" t="s">
        <v>3721</v>
      </c>
      <c r="G499" s="47" t="str">
        <f t="shared" si="21"/>
        <v>GUESMI_Khaled</v>
      </c>
      <c r="H499" t="s">
        <v>689</v>
      </c>
      <c r="I499" t="s">
        <v>4951</v>
      </c>
      <c r="J499">
        <v>21627950782</v>
      </c>
      <c r="K499" s="133">
        <v>34525</v>
      </c>
      <c r="M499" t="s">
        <v>267</v>
      </c>
      <c r="N499" t="s">
        <v>6101</v>
      </c>
      <c r="O499" t="str">
        <f t="shared" si="22"/>
        <v>Computer science</v>
      </c>
      <c r="P499" s="4"/>
      <c r="Q499" s="4" t="s">
        <v>1045</v>
      </c>
      <c r="R499" s="45">
        <v>6100</v>
      </c>
      <c r="S499" s="45">
        <v>5</v>
      </c>
      <c r="T499" s="45">
        <f t="shared" si="23"/>
        <v>30500</v>
      </c>
    </row>
    <row r="500" spans="2:20" x14ac:dyDescent="0.3">
      <c r="B500" t="s">
        <v>8366</v>
      </c>
      <c r="C500" t="s">
        <v>1515</v>
      </c>
      <c r="D500" t="s">
        <v>2010</v>
      </c>
      <c r="E500" t="s">
        <v>1322</v>
      </c>
      <c r="F500" t="s">
        <v>3714</v>
      </c>
      <c r="G500" s="47" t="str">
        <f t="shared" si="21"/>
        <v>BEN ZAIED_Haythem</v>
      </c>
      <c r="H500" t="s">
        <v>689</v>
      </c>
      <c r="I500" t="s">
        <v>4952</v>
      </c>
      <c r="J500">
        <v>21656096888</v>
      </c>
      <c r="K500" s="133">
        <v>33532</v>
      </c>
      <c r="M500" t="s">
        <v>267</v>
      </c>
      <c r="N500" t="s">
        <v>453</v>
      </c>
      <c r="O500" t="str">
        <f t="shared" si="22"/>
        <v>Civil Engineering</v>
      </c>
      <c r="P500" s="4"/>
      <c r="Q500" s="4" t="s">
        <v>1045</v>
      </c>
      <c r="R500" s="45">
        <v>6100</v>
      </c>
      <c r="S500" s="45">
        <v>5</v>
      </c>
      <c r="T500" s="45">
        <f t="shared" si="23"/>
        <v>30500</v>
      </c>
    </row>
    <row r="501" spans="2:20" x14ac:dyDescent="0.3">
      <c r="B501" t="s">
        <v>8366</v>
      </c>
      <c r="C501" t="s">
        <v>1515</v>
      </c>
      <c r="D501" t="s">
        <v>2011</v>
      </c>
      <c r="E501" t="s">
        <v>3728</v>
      </c>
      <c r="F501" t="s">
        <v>3719</v>
      </c>
      <c r="G501" s="47" t="str">
        <f t="shared" si="21"/>
        <v>MILADI_Mohamed Yassine</v>
      </c>
      <c r="H501" t="s">
        <v>689</v>
      </c>
      <c r="I501" t="s">
        <v>4953</v>
      </c>
      <c r="J501">
        <v>21652520405</v>
      </c>
      <c r="K501" s="133">
        <v>34775</v>
      </c>
      <c r="M501" t="s">
        <v>267</v>
      </c>
      <c r="N501" t="s">
        <v>6102</v>
      </c>
      <c r="O501" t="str">
        <f t="shared" si="22"/>
        <v>Electromechanical Engineer</v>
      </c>
      <c r="P501" s="4"/>
      <c r="Q501" s="4" t="s">
        <v>1045</v>
      </c>
      <c r="R501" s="45">
        <v>6100</v>
      </c>
      <c r="S501" s="45">
        <v>5</v>
      </c>
      <c r="T501" s="45">
        <f t="shared" si="23"/>
        <v>30500</v>
      </c>
    </row>
    <row r="502" spans="2:20" x14ac:dyDescent="0.3">
      <c r="B502" t="s">
        <v>8366</v>
      </c>
      <c r="C502" t="s">
        <v>1515</v>
      </c>
      <c r="D502" t="s">
        <v>2012</v>
      </c>
      <c r="E502" t="s">
        <v>326</v>
      </c>
      <c r="F502" t="s">
        <v>3729</v>
      </c>
      <c r="G502" s="47" t="str">
        <f t="shared" si="21"/>
        <v>RJAIBI_Jihen</v>
      </c>
      <c r="H502" t="s">
        <v>690</v>
      </c>
      <c r="I502" t="s">
        <v>4954</v>
      </c>
      <c r="J502">
        <v>21620303871</v>
      </c>
      <c r="K502" s="133">
        <v>34750</v>
      </c>
      <c r="M502" t="s">
        <v>267</v>
      </c>
      <c r="N502" t="s">
        <v>6101</v>
      </c>
      <c r="O502" t="str">
        <f t="shared" si="22"/>
        <v>Computer science</v>
      </c>
      <c r="P502" s="4"/>
      <c r="Q502" s="4" t="s">
        <v>1045</v>
      </c>
      <c r="R502" s="45">
        <v>6100</v>
      </c>
      <c r="S502" s="45">
        <v>5</v>
      </c>
      <c r="T502" s="45">
        <f t="shared" si="23"/>
        <v>30500</v>
      </c>
    </row>
    <row r="503" spans="2:20" x14ac:dyDescent="0.3">
      <c r="B503" t="s">
        <v>8366</v>
      </c>
      <c r="C503" t="s">
        <v>1515</v>
      </c>
      <c r="D503" t="s">
        <v>2013</v>
      </c>
      <c r="E503" t="s">
        <v>3730</v>
      </c>
      <c r="F503" t="s">
        <v>3731</v>
      </c>
      <c r="G503" s="47" t="str">
        <f t="shared" si="21"/>
        <v>BELLAHIRICH_Helmi</v>
      </c>
      <c r="H503" t="s">
        <v>689</v>
      </c>
      <c r="I503" t="s">
        <v>4955</v>
      </c>
      <c r="J503">
        <v>21658365637</v>
      </c>
      <c r="K503" s="133">
        <v>34754</v>
      </c>
      <c r="M503" t="s">
        <v>267</v>
      </c>
      <c r="N503" t="s">
        <v>6101</v>
      </c>
      <c r="O503" t="str">
        <f t="shared" si="22"/>
        <v>Computer science</v>
      </c>
      <c r="P503" s="4"/>
      <c r="Q503" s="4" t="s">
        <v>1045</v>
      </c>
      <c r="R503" s="45">
        <v>6100</v>
      </c>
      <c r="S503" s="45">
        <v>5</v>
      </c>
      <c r="T503" s="45">
        <f t="shared" si="23"/>
        <v>30500</v>
      </c>
    </row>
    <row r="504" spans="2:20" x14ac:dyDescent="0.3">
      <c r="B504" t="s">
        <v>8366</v>
      </c>
      <c r="C504" t="s">
        <v>1515</v>
      </c>
      <c r="D504" t="s">
        <v>2014</v>
      </c>
      <c r="E504" t="s">
        <v>8279</v>
      </c>
      <c r="F504" t="s">
        <v>3732</v>
      </c>
      <c r="G504" s="47" t="str">
        <f t="shared" si="21"/>
        <v>OUERTATANI_Arbia</v>
      </c>
      <c r="H504" t="s">
        <v>690</v>
      </c>
      <c r="I504" t="s">
        <v>4956</v>
      </c>
      <c r="J504">
        <v>21620832537</v>
      </c>
      <c r="K504" s="133">
        <v>34847</v>
      </c>
      <c r="M504" t="s">
        <v>267</v>
      </c>
      <c r="N504" t="s">
        <v>6101</v>
      </c>
      <c r="O504" t="str">
        <f t="shared" si="22"/>
        <v>Computer science</v>
      </c>
      <c r="P504" s="4"/>
      <c r="Q504" s="4" t="s">
        <v>1045</v>
      </c>
      <c r="R504" s="45">
        <v>6100</v>
      </c>
      <c r="S504" s="45">
        <v>5</v>
      </c>
      <c r="T504" s="45">
        <f t="shared" si="23"/>
        <v>30500</v>
      </c>
    </row>
    <row r="505" spans="2:20" x14ac:dyDescent="0.3">
      <c r="B505" t="s">
        <v>8366</v>
      </c>
      <c r="C505" t="s">
        <v>1515</v>
      </c>
      <c r="D505" t="s">
        <v>2015</v>
      </c>
      <c r="E505" t="s">
        <v>1319</v>
      </c>
      <c r="F505" t="s">
        <v>3733</v>
      </c>
      <c r="G505" s="47" t="str">
        <f t="shared" si="21"/>
        <v>BEN TURKIA_Safa</v>
      </c>
      <c r="H505" t="s">
        <v>690</v>
      </c>
      <c r="I505" t="s">
        <v>4957</v>
      </c>
      <c r="J505">
        <v>21699196273</v>
      </c>
      <c r="K505" s="133">
        <v>33750</v>
      </c>
      <c r="M505" t="s">
        <v>267</v>
      </c>
      <c r="N505" t="s">
        <v>6101</v>
      </c>
      <c r="O505" t="str">
        <f t="shared" si="22"/>
        <v>Computer science</v>
      </c>
      <c r="P505" s="4"/>
      <c r="Q505" s="4" t="s">
        <v>1045</v>
      </c>
      <c r="R505" s="45">
        <v>6100</v>
      </c>
      <c r="S505" s="45">
        <v>5</v>
      </c>
      <c r="T505" s="45">
        <f t="shared" si="23"/>
        <v>30500</v>
      </c>
    </row>
    <row r="506" spans="2:20" x14ac:dyDescent="0.3">
      <c r="B506" t="s">
        <v>8366</v>
      </c>
      <c r="C506" t="s">
        <v>1515</v>
      </c>
      <c r="D506" t="s">
        <v>2016</v>
      </c>
      <c r="E506" t="s">
        <v>3578</v>
      </c>
      <c r="F506" t="s">
        <v>3230</v>
      </c>
      <c r="G506" s="47" t="str">
        <f t="shared" si="21"/>
        <v>DRIRA_Mohamed</v>
      </c>
      <c r="H506" t="s">
        <v>689</v>
      </c>
      <c r="I506" t="s">
        <v>4958</v>
      </c>
      <c r="J506">
        <v>21624810125</v>
      </c>
      <c r="K506" s="133">
        <v>34313</v>
      </c>
      <c r="M506" t="s">
        <v>267</v>
      </c>
      <c r="N506" t="s">
        <v>6101</v>
      </c>
      <c r="O506" t="str">
        <f t="shared" si="22"/>
        <v>Computer science</v>
      </c>
      <c r="P506" s="4"/>
      <c r="Q506" s="4" t="s">
        <v>1045</v>
      </c>
      <c r="R506" s="45">
        <v>6100</v>
      </c>
      <c r="S506" s="45">
        <v>5</v>
      </c>
      <c r="T506" s="45">
        <f t="shared" si="23"/>
        <v>30500</v>
      </c>
    </row>
    <row r="507" spans="2:20" x14ac:dyDescent="0.3">
      <c r="B507" t="s">
        <v>8366</v>
      </c>
      <c r="C507" t="s">
        <v>1515</v>
      </c>
      <c r="D507" t="s">
        <v>2017</v>
      </c>
      <c r="E507" t="s">
        <v>3734</v>
      </c>
      <c r="F507" t="s">
        <v>3735</v>
      </c>
      <c r="G507" s="47" t="str">
        <f t="shared" si="21"/>
        <v>BOUKHCHANA_Abdelhedi</v>
      </c>
      <c r="H507" t="s">
        <v>689</v>
      </c>
      <c r="I507" t="s">
        <v>4959</v>
      </c>
      <c r="J507">
        <v>21675274716</v>
      </c>
      <c r="K507" s="133">
        <v>33016</v>
      </c>
      <c r="M507" t="s">
        <v>267</v>
      </c>
      <c r="N507" t="s">
        <v>453</v>
      </c>
      <c r="O507" t="str">
        <f t="shared" si="22"/>
        <v>Civil Engineering</v>
      </c>
      <c r="P507" s="4"/>
      <c r="Q507" s="4" t="s">
        <v>1045</v>
      </c>
      <c r="R507" s="45">
        <v>6100</v>
      </c>
      <c r="S507" s="45">
        <v>5</v>
      </c>
      <c r="T507" s="45">
        <f t="shared" si="23"/>
        <v>30500</v>
      </c>
    </row>
    <row r="508" spans="2:20" x14ac:dyDescent="0.3">
      <c r="B508" t="s">
        <v>8366</v>
      </c>
      <c r="C508" t="s">
        <v>1515</v>
      </c>
      <c r="D508" t="s">
        <v>2018</v>
      </c>
      <c r="E508" t="s">
        <v>1287</v>
      </c>
      <c r="F508" t="s">
        <v>3208</v>
      </c>
      <c r="G508" s="47" t="str">
        <f t="shared" si="21"/>
        <v>BEN MOHAMED_Ahmed</v>
      </c>
      <c r="H508" t="s">
        <v>689</v>
      </c>
      <c r="I508" t="s">
        <v>4960</v>
      </c>
      <c r="J508">
        <v>21658084377</v>
      </c>
      <c r="K508" s="133">
        <v>34617</v>
      </c>
      <c r="M508" t="s">
        <v>267</v>
      </c>
      <c r="N508" t="s">
        <v>6101</v>
      </c>
      <c r="O508" t="str">
        <f t="shared" si="22"/>
        <v>Computer science</v>
      </c>
      <c r="P508" s="4"/>
      <c r="Q508" s="4" t="s">
        <v>1045</v>
      </c>
      <c r="R508" s="45">
        <v>6100</v>
      </c>
      <c r="S508" s="45">
        <v>5</v>
      </c>
      <c r="T508" s="45">
        <f t="shared" si="23"/>
        <v>30500</v>
      </c>
    </row>
    <row r="509" spans="2:20" x14ac:dyDescent="0.3">
      <c r="B509" t="s">
        <v>8366</v>
      </c>
      <c r="C509" t="s">
        <v>1515</v>
      </c>
      <c r="D509" t="s">
        <v>2019</v>
      </c>
      <c r="E509" t="s">
        <v>857</v>
      </c>
      <c r="F509" t="s">
        <v>3736</v>
      </c>
      <c r="G509" s="47" t="str">
        <f t="shared" si="21"/>
        <v>RIAHI_Takoua</v>
      </c>
      <c r="H509" t="s">
        <v>690</v>
      </c>
      <c r="I509" t="s">
        <v>4961</v>
      </c>
      <c r="J509">
        <v>21623828040</v>
      </c>
      <c r="K509" s="133">
        <v>35032</v>
      </c>
      <c r="M509" t="s">
        <v>267</v>
      </c>
      <c r="N509" t="s">
        <v>6101</v>
      </c>
      <c r="O509" t="str">
        <f t="shared" si="22"/>
        <v>Computer science</v>
      </c>
      <c r="P509" s="4"/>
      <c r="Q509" s="4" t="s">
        <v>1045</v>
      </c>
      <c r="R509" s="45">
        <v>6100</v>
      </c>
      <c r="S509" s="45">
        <v>5</v>
      </c>
      <c r="T509" s="45">
        <f t="shared" si="23"/>
        <v>30500</v>
      </c>
    </row>
    <row r="510" spans="2:20" x14ac:dyDescent="0.3">
      <c r="B510" t="s">
        <v>8366</v>
      </c>
      <c r="C510" t="s">
        <v>1515</v>
      </c>
      <c r="D510" t="s">
        <v>2020</v>
      </c>
      <c r="E510" t="s">
        <v>3737</v>
      </c>
      <c r="F510" t="s">
        <v>3738</v>
      </c>
      <c r="G510" s="47" t="str">
        <f t="shared" si="21"/>
        <v>FALLEH_Farah</v>
      </c>
      <c r="H510" t="s">
        <v>690</v>
      </c>
      <c r="I510" t="s">
        <v>4962</v>
      </c>
      <c r="J510">
        <v>21620711095</v>
      </c>
      <c r="K510" s="133">
        <v>34949</v>
      </c>
      <c r="M510" t="s">
        <v>267</v>
      </c>
      <c r="N510" t="s">
        <v>6101</v>
      </c>
      <c r="O510" t="str">
        <f t="shared" si="22"/>
        <v>Computer science</v>
      </c>
      <c r="P510" s="4"/>
      <c r="Q510" s="4" t="s">
        <v>1045</v>
      </c>
      <c r="R510" s="45">
        <v>6100</v>
      </c>
      <c r="S510" s="45">
        <v>5</v>
      </c>
      <c r="T510" s="45">
        <f t="shared" si="23"/>
        <v>30500</v>
      </c>
    </row>
    <row r="511" spans="2:20" x14ac:dyDescent="0.3">
      <c r="B511" t="s">
        <v>8366</v>
      </c>
      <c r="C511" t="s">
        <v>1515</v>
      </c>
      <c r="D511" t="s">
        <v>2021</v>
      </c>
      <c r="E511" t="s">
        <v>3451</v>
      </c>
      <c r="F511" t="s">
        <v>3739</v>
      </c>
      <c r="G511" s="47" t="str">
        <f t="shared" si="21"/>
        <v>MAALEJ_Azza</v>
      </c>
      <c r="H511" t="s">
        <v>690</v>
      </c>
      <c r="I511" t="s">
        <v>4963</v>
      </c>
      <c r="J511">
        <v>21621527976</v>
      </c>
      <c r="K511" s="133">
        <v>34888</v>
      </c>
      <c r="M511" t="s">
        <v>267</v>
      </c>
      <c r="N511" t="s">
        <v>6101</v>
      </c>
      <c r="O511" t="str">
        <f t="shared" si="22"/>
        <v>Computer science</v>
      </c>
      <c r="P511" s="4"/>
      <c r="Q511" s="4" t="s">
        <v>1045</v>
      </c>
      <c r="R511" s="45">
        <v>6100</v>
      </c>
      <c r="S511" s="45">
        <v>5</v>
      </c>
      <c r="T511" s="45">
        <f t="shared" si="23"/>
        <v>30500</v>
      </c>
    </row>
    <row r="512" spans="2:20" x14ac:dyDescent="0.3">
      <c r="B512" t="s">
        <v>8366</v>
      </c>
      <c r="C512" t="s">
        <v>1515</v>
      </c>
      <c r="D512" t="s">
        <v>2022</v>
      </c>
      <c r="E512" t="s">
        <v>3740</v>
      </c>
      <c r="F512" t="s">
        <v>3741</v>
      </c>
      <c r="G512" s="47" t="str">
        <f t="shared" si="21"/>
        <v>BRAIKI_Ahmed Radhi</v>
      </c>
      <c r="H512" t="s">
        <v>689</v>
      </c>
      <c r="I512" t="s">
        <v>4964</v>
      </c>
      <c r="J512">
        <v>21696890800</v>
      </c>
      <c r="K512" s="133">
        <v>34584</v>
      </c>
      <c r="M512" t="s">
        <v>267</v>
      </c>
      <c r="N512" t="s">
        <v>6101</v>
      </c>
      <c r="O512" t="str">
        <f t="shared" si="22"/>
        <v>Computer science</v>
      </c>
      <c r="P512" s="4"/>
      <c r="Q512" s="4" t="s">
        <v>1045</v>
      </c>
      <c r="R512" s="45">
        <v>6100</v>
      </c>
      <c r="S512" s="45">
        <v>5</v>
      </c>
      <c r="T512" s="45">
        <f t="shared" si="23"/>
        <v>30500</v>
      </c>
    </row>
    <row r="513" spans="2:20" x14ac:dyDescent="0.3">
      <c r="B513" t="s">
        <v>8366</v>
      </c>
      <c r="C513" t="s">
        <v>1515</v>
      </c>
      <c r="D513" t="s">
        <v>2023</v>
      </c>
      <c r="E513" t="s">
        <v>624</v>
      </c>
      <c r="F513" t="s">
        <v>3280</v>
      </c>
      <c r="G513" s="47" t="str">
        <f t="shared" si="21"/>
        <v>JRAD_Elyes</v>
      </c>
      <c r="H513" t="s">
        <v>689</v>
      </c>
      <c r="I513" t="s">
        <v>4965</v>
      </c>
      <c r="J513">
        <v>21624504923</v>
      </c>
      <c r="K513" s="133">
        <v>34887</v>
      </c>
      <c r="M513" t="s">
        <v>267</v>
      </c>
      <c r="N513" t="s">
        <v>6101</v>
      </c>
      <c r="O513" t="str">
        <f t="shared" si="22"/>
        <v>Computer science</v>
      </c>
      <c r="P513" s="4"/>
      <c r="Q513" s="4" t="s">
        <v>1045</v>
      </c>
      <c r="R513" s="45">
        <v>6100</v>
      </c>
      <c r="S513" s="45">
        <v>5</v>
      </c>
      <c r="T513" s="45">
        <f t="shared" si="23"/>
        <v>30500</v>
      </c>
    </row>
    <row r="514" spans="2:20" x14ac:dyDescent="0.3">
      <c r="B514" t="s">
        <v>8366</v>
      </c>
      <c r="C514" t="s">
        <v>1515</v>
      </c>
      <c r="D514" t="s">
        <v>2024</v>
      </c>
      <c r="E514" t="s">
        <v>3742</v>
      </c>
      <c r="F514" t="s">
        <v>3450</v>
      </c>
      <c r="G514" s="47" t="str">
        <f t="shared" si="21"/>
        <v>BACHAGHA_Moez</v>
      </c>
      <c r="H514" t="s">
        <v>689</v>
      </c>
      <c r="I514" t="s">
        <v>4966</v>
      </c>
      <c r="J514">
        <v>21620467147</v>
      </c>
      <c r="K514" s="133">
        <v>34765</v>
      </c>
      <c r="M514" t="s">
        <v>267</v>
      </c>
      <c r="N514" t="s">
        <v>6101</v>
      </c>
      <c r="O514" t="str">
        <f t="shared" si="22"/>
        <v>Computer science</v>
      </c>
      <c r="P514" s="4"/>
      <c r="Q514" s="4" t="s">
        <v>1045</v>
      </c>
      <c r="R514" s="45">
        <v>6100</v>
      </c>
      <c r="S514" s="45">
        <v>5</v>
      </c>
      <c r="T514" s="45">
        <f t="shared" si="23"/>
        <v>30500</v>
      </c>
    </row>
    <row r="515" spans="2:20" x14ac:dyDescent="0.3">
      <c r="B515" t="s">
        <v>8366</v>
      </c>
      <c r="C515" t="s">
        <v>1515</v>
      </c>
      <c r="D515" t="s">
        <v>2025</v>
      </c>
      <c r="E515" t="s">
        <v>1352</v>
      </c>
      <c r="F515" t="s">
        <v>3366</v>
      </c>
      <c r="G515" s="47" t="str">
        <f t="shared" si="21"/>
        <v>BOUDALI_Anis</v>
      </c>
      <c r="H515" t="s">
        <v>689</v>
      </c>
      <c r="I515" t="s">
        <v>4967</v>
      </c>
      <c r="J515">
        <v>21655138317</v>
      </c>
      <c r="K515" s="133">
        <v>34736</v>
      </c>
      <c r="M515" t="s">
        <v>267</v>
      </c>
      <c r="N515" t="s">
        <v>6101</v>
      </c>
      <c r="O515" t="str">
        <f t="shared" si="22"/>
        <v>Computer science</v>
      </c>
      <c r="P515" s="4"/>
      <c r="Q515" s="4" t="s">
        <v>1045</v>
      </c>
      <c r="R515" s="45">
        <v>6100</v>
      </c>
      <c r="S515" s="45">
        <v>5</v>
      </c>
      <c r="T515" s="45">
        <f t="shared" si="23"/>
        <v>30500</v>
      </c>
    </row>
    <row r="516" spans="2:20" x14ac:dyDescent="0.3">
      <c r="B516" t="s">
        <v>8366</v>
      </c>
      <c r="C516" t="s">
        <v>1515</v>
      </c>
      <c r="D516" t="s">
        <v>2026</v>
      </c>
      <c r="E516" t="s">
        <v>3743</v>
      </c>
      <c r="F516" t="s">
        <v>3321</v>
      </c>
      <c r="G516" s="47" t="str">
        <f t="shared" si="21"/>
        <v>HIDOURI_Khalil</v>
      </c>
      <c r="H516" t="s">
        <v>689</v>
      </c>
      <c r="I516" t="s">
        <v>4968</v>
      </c>
      <c r="J516">
        <v>21698694610</v>
      </c>
      <c r="K516" s="133">
        <v>34884</v>
      </c>
      <c r="M516" t="s">
        <v>267</v>
      </c>
      <c r="N516" t="s">
        <v>453</v>
      </c>
      <c r="O516" t="str">
        <f t="shared" si="22"/>
        <v>Civil Engineering</v>
      </c>
      <c r="P516" s="4"/>
      <c r="Q516" s="4" t="s">
        <v>1045</v>
      </c>
      <c r="R516" s="45">
        <v>6100</v>
      </c>
      <c r="S516" s="45">
        <v>5</v>
      </c>
      <c r="T516" s="45">
        <f t="shared" si="23"/>
        <v>30500</v>
      </c>
    </row>
    <row r="517" spans="2:20" x14ac:dyDescent="0.3">
      <c r="B517" t="s">
        <v>8366</v>
      </c>
      <c r="C517" t="s">
        <v>1515</v>
      </c>
      <c r="D517" t="s">
        <v>2027</v>
      </c>
      <c r="E517" t="s">
        <v>302</v>
      </c>
      <c r="F517" t="s">
        <v>3733</v>
      </c>
      <c r="G517" s="47" t="str">
        <f t="shared" si="21"/>
        <v>CHERIF_Safa</v>
      </c>
      <c r="H517" t="s">
        <v>690</v>
      </c>
      <c r="I517" t="s">
        <v>4969</v>
      </c>
      <c r="J517">
        <v>21622997029</v>
      </c>
      <c r="K517" s="133">
        <v>34766</v>
      </c>
      <c r="M517" t="s">
        <v>267</v>
      </c>
      <c r="N517" t="s">
        <v>6102</v>
      </c>
      <c r="O517" t="str">
        <f t="shared" si="22"/>
        <v>Electromechanical Engineer</v>
      </c>
      <c r="P517" s="4"/>
      <c r="Q517" s="4" t="s">
        <v>1045</v>
      </c>
      <c r="R517" s="45">
        <v>6100</v>
      </c>
      <c r="S517" s="45">
        <v>5</v>
      </c>
      <c r="T517" s="45">
        <f t="shared" si="23"/>
        <v>30500</v>
      </c>
    </row>
    <row r="518" spans="2:20" x14ac:dyDescent="0.3">
      <c r="B518" t="s">
        <v>8366</v>
      </c>
      <c r="C518" t="s">
        <v>1515</v>
      </c>
      <c r="D518" t="s">
        <v>2028</v>
      </c>
      <c r="E518" t="s">
        <v>3744</v>
      </c>
      <c r="F518" t="s">
        <v>3378</v>
      </c>
      <c r="G518" s="47" t="str">
        <f t="shared" si="21"/>
        <v>BEN FADHEL_Mohamed Mahdi</v>
      </c>
      <c r="H518" t="s">
        <v>689</v>
      </c>
      <c r="I518" t="s">
        <v>4970</v>
      </c>
      <c r="J518">
        <v>21655960205</v>
      </c>
      <c r="K518" s="133">
        <v>35100</v>
      </c>
      <c r="M518" t="s">
        <v>267</v>
      </c>
      <c r="N518" t="s">
        <v>6101</v>
      </c>
      <c r="O518" t="str">
        <f t="shared" si="22"/>
        <v>Computer science</v>
      </c>
      <c r="P518" s="4"/>
      <c r="Q518" s="4" t="s">
        <v>1045</v>
      </c>
      <c r="R518" s="45">
        <v>6100</v>
      </c>
      <c r="S518" s="45">
        <v>5</v>
      </c>
      <c r="T518" s="45">
        <f t="shared" si="23"/>
        <v>30500</v>
      </c>
    </row>
    <row r="519" spans="2:20" x14ac:dyDescent="0.3">
      <c r="B519" t="s">
        <v>8366</v>
      </c>
      <c r="C519" t="s">
        <v>1515</v>
      </c>
      <c r="D519" t="s">
        <v>2029</v>
      </c>
      <c r="E519" t="s">
        <v>3745</v>
      </c>
      <c r="F519" t="s">
        <v>3746</v>
      </c>
      <c r="G519" s="47" t="str">
        <f t="shared" si="21"/>
        <v>DRISS_Taha</v>
      </c>
      <c r="H519" t="s">
        <v>689</v>
      </c>
      <c r="I519" t="s">
        <v>4971</v>
      </c>
      <c r="J519">
        <v>21654410699</v>
      </c>
      <c r="K519" s="133">
        <v>34761</v>
      </c>
      <c r="M519" t="s">
        <v>267</v>
      </c>
      <c r="N519" t="s">
        <v>6101</v>
      </c>
      <c r="O519" t="str">
        <f t="shared" si="22"/>
        <v>Computer science</v>
      </c>
      <c r="P519" s="4"/>
      <c r="Q519" s="4" t="s">
        <v>1045</v>
      </c>
      <c r="R519" s="45">
        <v>6100</v>
      </c>
      <c r="S519" s="45">
        <v>5</v>
      </c>
      <c r="T519" s="45">
        <f t="shared" si="23"/>
        <v>30500</v>
      </c>
    </row>
    <row r="520" spans="2:20" x14ac:dyDescent="0.3">
      <c r="B520" t="s">
        <v>8366</v>
      </c>
      <c r="C520" t="s">
        <v>1515</v>
      </c>
      <c r="D520" t="s">
        <v>2030</v>
      </c>
      <c r="E520" t="s">
        <v>463</v>
      </c>
      <c r="F520" t="s">
        <v>3747</v>
      </c>
      <c r="G520" s="47" t="str">
        <f t="shared" si="21"/>
        <v>HAMMAMI_Ons</v>
      </c>
      <c r="H520" t="s">
        <v>690</v>
      </c>
      <c r="I520" t="s">
        <v>4972</v>
      </c>
      <c r="J520">
        <v>21658883971</v>
      </c>
      <c r="K520" s="133">
        <v>34832</v>
      </c>
      <c r="M520" t="s">
        <v>267</v>
      </c>
      <c r="N520" t="s">
        <v>453</v>
      </c>
      <c r="O520" t="str">
        <f t="shared" si="22"/>
        <v>Civil Engineering</v>
      </c>
      <c r="P520" s="4"/>
      <c r="Q520" s="4" t="s">
        <v>1045</v>
      </c>
      <c r="R520" s="45">
        <v>6100</v>
      </c>
      <c r="S520" s="45">
        <v>5</v>
      </c>
      <c r="T520" s="45">
        <f t="shared" si="23"/>
        <v>30500</v>
      </c>
    </row>
    <row r="521" spans="2:20" x14ac:dyDescent="0.3">
      <c r="B521" t="s">
        <v>8366</v>
      </c>
      <c r="C521" t="s">
        <v>1515</v>
      </c>
      <c r="D521" t="s">
        <v>2031</v>
      </c>
      <c r="E521" t="s">
        <v>3748</v>
      </c>
      <c r="F521" t="s">
        <v>3345</v>
      </c>
      <c r="G521" s="47" t="str">
        <f t="shared" ref="G521:G584" si="24">CONCATENATE(E521,"_",F521)</f>
        <v>SOKKAH_Sofiene</v>
      </c>
      <c r="H521" t="s">
        <v>689</v>
      </c>
      <c r="I521" t="s">
        <v>4973</v>
      </c>
      <c r="J521">
        <v>21654191540</v>
      </c>
      <c r="K521" s="133">
        <v>34421</v>
      </c>
      <c r="M521" t="s">
        <v>267</v>
      </c>
      <c r="N521" t="s">
        <v>6102</v>
      </c>
      <c r="O521" t="str">
        <f t="shared" ref="O521:O584" si="25">N521</f>
        <v>Electromechanical Engineer</v>
      </c>
      <c r="P521" s="4"/>
      <c r="Q521" s="4" t="s">
        <v>1045</v>
      </c>
      <c r="R521" s="45">
        <v>6100</v>
      </c>
      <c r="S521" s="45">
        <v>5</v>
      </c>
      <c r="T521" s="45">
        <f t="shared" ref="T521:T584" si="26">R521*S521</f>
        <v>30500</v>
      </c>
    </row>
    <row r="522" spans="2:20" x14ac:dyDescent="0.3">
      <c r="B522" t="s">
        <v>8366</v>
      </c>
      <c r="C522" t="s">
        <v>1515</v>
      </c>
      <c r="D522" t="s">
        <v>2032</v>
      </c>
      <c r="E522" t="s">
        <v>652</v>
      </c>
      <c r="F522" t="s">
        <v>3749</v>
      </c>
      <c r="G522" s="47" t="str">
        <f t="shared" si="24"/>
        <v>ISSAOUI_Fakhreddine</v>
      </c>
      <c r="H522" t="s">
        <v>689</v>
      </c>
      <c r="I522" t="s">
        <v>4974</v>
      </c>
      <c r="J522">
        <v>21653503567</v>
      </c>
      <c r="K522" s="133">
        <v>34791</v>
      </c>
      <c r="M522" t="s">
        <v>267</v>
      </c>
      <c r="N522" t="s">
        <v>6102</v>
      </c>
      <c r="O522" t="str">
        <f t="shared" si="25"/>
        <v>Electromechanical Engineer</v>
      </c>
      <c r="P522" s="4"/>
      <c r="Q522" s="4" t="s">
        <v>1045</v>
      </c>
      <c r="R522" s="45">
        <v>6100</v>
      </c>
      <c r="S522" s="45">
        <v>5</v>
      </c>
      <c r="T522" s="45">
        <f t="shared" si="26"/>
        <v>30500</v>
      </c>
    </row>
    <row r="523" spans="2:20" x14ac:dyDescent="0.3">
      <c r="B523" t="s">
        <v>8366</v>
      </c>
      <c r="C523" t="s">
        <v>1515</v>
      </c>
      <c r="D523" t="s">
        <v>2033</v>
      </c>
      <c r="E523" t="s">
        <v>949</v>
      </c>
      <c r="F523" t="s">
        <v>3750</v>
      </c>
      <c r="G523" s="47" t="str">
        <f t="shared" si="24"/>
        <v>FELHI_Wajdi</v>
      </c>
      <c r="H523" t="s">
        <v>689</v>
      </c>
      <c r="I523" t="s">
        <v>4975</v>
      </c>
      <c r="J523">
        <v>21626265285</v>
      </c>
      <c r="K523" s="133">
        <v>32829</v>
      </c>
      <c r="M523" t="s">
        <v>267</v>
      </c>
      <c r="N523" t="s">
        <v>6101</v>
      </c>
      <c r="O523" t="str">
        <f t="shared" si="25"/>
        <v>Computer science</v>
      </c>
      <c r="P523" s="4"/>
      <c r="Q523" s="4" t="s">
        <v>1045</v>
      </c>
      <c r="R523" s="45">
        <v>6100</v>
      </c>
      <c r="S523" s="45">
        <v>5</v>
      </c>
      <c r="T523" s="45">
        <f t="shared" si="26"/>
        <v>30500</v>
      </c>
    </row>
    <row r="524" spans="2:20" x14ac:dyDescent="0.3">
      <c r="B524" t="s">
        <v>8366</v>
      </c>
      <c r="C524" t="s">
        <v>1515</v>
      </c>
      <c r="D524" t="s">
        <v>2034</v>
      </c>
      <c r="E524" t="s">
        <v>3751</v>
      </c>
      <c r="F524" t="s">
        <v>3208</v>
      </c>
      <c r="G524" s="47" t="str">
        <f t="shared" si="24"/>
        <v>BELHADJ AMOR_Ahmed</v>
      </c>
      <c r="H524" t="s">
        <v>689</v>
      </c>
      <c r="I524" t="s">
        <v>4976</v>
      </c>
      <c r="J524">
        <v>21652052797</v>
      </c>
      <c r="K524" s="133">
        <v>34549</v>
      </c>
      <c r="M524" t="s">
        <v>267</v>
      </c>
      <c r="N524" t="s">
        <v>6101</v>
      </c>
      <c r="O524" t="str">
        <f t="shared" si="25"/>
        <v>Computer science</v>
      </c>
      <c r="P524" s="4"/>
      <c r="Q524" s="4" t="s">
        <v>1045</v>
      </c>
      <c r="R524" s="45">
        <v>6100</v>
      </c>
      <c r="S524" s="45">
        <v>5</v>
      </c>
      <c r="T524" s="45">
        <f t="shared" si="26"/>
        <v>30500</v>
      </c>
    </row>
    <row r="525" spans="2:20" x14ac:dyDescent="0.3">
      <c r="B525" t="s">
        <v>8366</v>
      </c>
      <c r="C525" t="s">
        <v>1515</v>
      </c>
      <c r="D525" t="s">
        <v>2035</v>
      </c>
      <c r="E525" t="s">
        <v>3752</v>
      </c>
      <c r="F525" t="s">
        <v>3389</v>
      </c>
      <c r="G525" s="47" t="str">
        <f t="shared" si="24"/>
        <v>WAHADA_Malek</v>
      </c>
      <c r="H525" t="s">
        <v>689</v>
      </c>
      <c r="I525" t="s">
        <v>4977</v>
      </c>
      <c r="J525">
        <v>21654337969</v>
      </c>
      <c r="K525" s="133">
        <v>34673</v>
      </c>
      <c r="M525" t="s">
        <v>267</v>
      </c>
      <c r="N525" t="s">
        <v>6101</v>
      </c>
      <c r="O525" t="str">
        <f t="shared" si="25"/>
        <v>Computer science</v>
      </c>
      <c r="P525" s="4"/>
      <c r="Q525" s="4" t="s">
        <v>1045</v>
      </c>
      <c r="R525" s="45">
        <v>6100</v>
      </c>
      <c r="S525" s="45">
        <v>5</v>
      </c>
      <c r="T525" s="45">
        <f t="shared" si="26"/>
        <v>30500</v>
      </c>
    </row>
    <row r="526" spans="2:20" x14ac:dyDescent="0.3">
      <c r="B526" t="s">
        <v>8366</v>
      </c>
      <c r="C526" t="s">
        <v>1515</v>
      </c>
      <c r="D526" t="s">
        <v>2036</v>
      </c>
      <c r="E526" t="s">
        <v>646</v>
      </c>
      <c r="F526" t="s">
        <v>3302</v>
      </c>
      <c r="G526" s="47" t="str">
        <f t="shared" si="24"/>
        <v>MRAD_Firas</v>
      </c>
      <c r="H526" t="s">
        <v>689</v>
      </c>
      <c r="I526" t="s">
        <v>4978</v>
      </c>
      <c r="J526">
        <v>21623283002</v>
      </c>
      <c r="K526" s="133">
        <v>34313</v>
      </c>
      <c r="M526" t="s">
        <v>267</v>
      </c>
      <c r="N526" t="s">
        <v>6101</v>
      </c>
      <c r="O526" t="str">
        <f t="shared" si="25"/>
        <v>Computer science</v>
      </c>
      <c r="P526" s="4"/>
      <c r="Q526" s="4" t="s">
        <v>1045</v>
      </c>
      <c r="R526" s="45">
        <v>6100</v>
      </c>
      <c r="S526" s="45">
        <v>5</v>
      </c>
      <c r="T526" s="45">
        <f t="shared" si="26"/>
        <v>30500</v>
      </c>
    </row>
    <row r="527" spans="2:20" x14ac:dyDescent="0.3">
      <c r="B527" t="s">
        <v>8366</v>
      </c>
      <c r="C527" t="s">
        <v>1515</v>
      </c>
      <c r="D527" t="s">
        <v>2037</v>
      </c>
      <c r="E527" t="s">
        <v>863</v>
      </c>
      <c r="F527" t="s">
        <v>3714</v>
      </c>
      <c r="G527" s="47" t="str">
        <f t="shared" si="24"/>
        <v>MILED_Haythem</v>
      </c>
      <c r="H527" t="s">
        <v>689</v>
      </c>
      <c r="I527" t="s">
        <v>4979</v>
      </c>
      <c r="J527">
        <v>21650178327</v>
      </c>
      <c r="K527" s="133">
        <v>34839</v>
      </c>
      <c r="M527" t="s">
        <v>267</v>
      </c>
      <c r="N527" t="s">
        <v>453</v>
      </c>
      <c r="O527" t="str">
        <f t="shared" si="25"/>
        <v>Civil Engineering</v>
      </c>
      <c r="P527" s="4"/>
      <c r="Q527" s="4" t="s">
        <v>1045</v>
      </c>
      <c r="R527" s="45">
        <v>6100</v>
      </c>
      <c r="S527" s="45">
        <v>5</v>
      </c>
      <c r="T527" s="45">
        <f t="shared" si="26"/>
        <v>30500</v>
      </c>
    </row>
    <row r="528" spans="2:20" x14ac:dyDescent="0.3">
      <c r="B528" t="s">
        <v>8366</v>
      </c>
      <c r="C528" t="s">
        <v>1515</v>
      </c>
      <c r="D528" t="s">
        <v>2038</v>
      </c>
      <c r="E528" t="s">
        <v>3753</v>
      </c>
      <c r="F528" t="s">
        <v>3240</v>
      </c>
      <c r="G528" s="47" t="str">
        <f t="shared" si="24"/>
        <v>BEN DAHMANE_Ghazi</v>
      </c>
      <c r="H528" t="s">
        <v>689</v>
      </c>
      <c r="I528" t="s">
        <v>4980</v>
      </c>
      <c r="J528">
        <v>21626879552</v>
      </c>
      <c r="K528" s="133">
        <v>34885</v>
      </c>
      <c r="M528" t="s">
        <v>267</v>
      </c>
      <c r="N528" t="s">
        <v>6101</v>
      </c>
      <c r="O528" t="str">
        <f t="shared" si="25"/>
        <v>Computer science</v>
      </c>
      <c r="P528" s="4"/>
      <c r="Q528" s="4" t="s">
        <v>1045</v>
      </c>
      <c r="R528" s="45">
        <v>6100</v>
      </c>
      <c r="S528" s="45">
        <v>5</v>
      </c>
      <c r="T528" s="45">
        <f t="shared" si="26"/>
        <v>30500</v>
      </c>
    </row>
    <row r="529" spans="2:20" x14ac:dyDescent="0.3">
      <c r="B529" t="s">
        <v>8366</v>
      </c>
      <c r="C529" t="s">
        <v>1515</v>
      </c>
      <c r="D529" t="s">
        <v>2039</v>
      </c>
      <c r="E529" t="s">
        <v>3754</v>
      </c>
      <c r="F529" t="s">
        <v>3755</v>
      </c>
      <c r="G529" s="47" t="str">
        <f t="shared" si="24"/>
        <v>KRIMI_Souhail</v>
      </c>
      <c r="H529" t="s">
        <v>689</v>
      </c>
      <c r="I529" t="s">
        <v>4981</v>
      </c>
      <c r="J529">
        <v>21652350463</v>
      </c>
      <c r="K529" s="133">
        <v>34127</v>
      </c>
      <c r="M529" t="s">
        <v>267</v>
      </c>
      <c r="N529" t="s">
        <v>6101</v>
      </c>
      <c r="O529" t="str">
        <f t="shared" si="25"/>
        <v>Computer science</v>
      </c>
      <c r="P529" s="4"/>
      <c r="Q529" s="4" t="s">
        <v>1045</v>
      </c>
      <c r="R529" s="45">
        <v>6100</v>
      </c>
      <c r="S529" s="45">
        <v>5</v>
      </c>
      <c r="T529" s="45">
        <f t="shared" si="26"/>
        <v>30500</v>
      </c>
    </row>
    <row r="530" spans="2:20" x14ac:dyDescent="0.3">
      <c r="B530" t="s">
        <v>8366</v>
      </c>
      <c r="C530" t="s">
        <v>1515</v>
      </c>
      <c r="D530" t="s">
        <v>2040</v>
      </c>
      <c r="E530" t="s">
        <v>3756</v>
      </c>
      <c r="F530" t="s">
        <v>3355</v>
      </c>
      <c r="G530" s="47" t="str">
        <f t="shared" si="24"/>
        <v>ZOUBEIDI_Mariem</v>
      </c>
      <c r="H530" t="s">
        <v>690</v>
      </c>
      <c r="I530" t="s">
        <v>4982</v>
      </c>
      <c r="J530">
        <v>21620004410</v>
      </c>
      <c r="K530" s="133">
        <v>34460</v>
      </c>
      <c r="M530" t="s">
        <v>267</v>
      </c>
      <c r="N530" t="s">
        <v>6101</v>
      </c>
      <c r="O530" t="str">
        <f t="shared" si="25"/>
        <v>Computer science</v>
      </c>
      <c r="P530" s="4"/>
      <c r="Q530" s="4" t="s">
        <v>1045</v>
      </c>
      <c r="R530" s="45">
        <v>6100</v>
      </c>
      <c r="S530" s="45">
        <v>5</v>
      </c>
      <c r="T530" s="45">
        <f t="shared" si="26"/>
        <v>30500</v>
      </c>
    </row>
    <row r="531" spans="2:20" x14ac:dyDescent="0.3">
      <c r="B531" t="s">
        <v>8366</v>
      </c>
      <c r="C531" t="s">
        <v>1515</v>
      </c>
      <c r="D531" t="s">
        <v>2041</v>
      </c>
      <c r="E531" t="s">
        <v>3757</v>
      </c>
      <c r="F531" t="s">
        <v>3355</v>
      </c>
      <c r="G531" s="47" t="str">
        <f t="shared" si="24"/>
        <v>MARZOUK_Mariem</v>
      </c>
      <c r="H531" t="s">
        <v>690</v>
      </c>
      <c r="I531" t="s">
        <v>4983</v>
      </c>
      <c r="J531">
        <v>21624211538</v>
      </c>
      <c r="K531" s="133">
        <v>35018</v>
      </c>
      <c r="M531" t="s">
        <v>267</v>
      </c>
      <c r="N531" t="s">
        <v>6101</v>
      </c>
      <c r="O531" t="str">
        <f t="shared" si="25"/>
        <v>Computer science</v>
      </c>
      <c r="P531" s="4"/>
      <c r="Q531" s="4" t="s">
        <v>1045</v>
      </c>
      <c r="R531" s="45">
        <v>6100</v>
      </c>
      <c r="S531" s="45">
        <v>5</v>
      </c>
      <c r="T531" s="45">
        <f t="shared" si="26"/>
        <v>30500</v>
      </c>
    </row>
    <row r="532" spans="2:20" x14ac:dyDescent="0.3">
      <c r="B532" t="s">
        <v>8366</v>
      </c>
      <c r="C532" t="s">
        <v>1515</v>
      </c>
      <c r="D532" t="s">
        <v>2042</v>
      </c>
      <c r="E532" t="s">
        <v>1264</v>
      </c>
      <c r="F532" t="s">
        <v>3330</v>
      </c>
      <c r="G532" s="47" t="str">
        <f t="shared" si="24"/>
        <v>BEN ZINEB_Amir</v>
      </c>
      <c r="H532" t="s">
        <v>689</v>
      </c>
      <c r="I532" t="s">
        <v>4984</v>
      </c>
      <c r="J532">
        <v>21690556779</v>
      </c>
      <c r="K532" s="133">
        <v>35112</v>
      </c>
      <c r="M532" t="s">
        <v>267</v>
      </c>
      <c r="N532" t="s">
        <v>6101</v>
      </c>
      <c r="O532" t="str">
        <f t="shared" si="25"/>
        <v>Computer science</v>
      </c>
      <c r="P532" s="4"/>
      <c r="Q532" s="4" t="s">
        <v>1045</v>
      </c>
      <c r="R532" s="45">
        <v>6100</v>
      </c>
      <c r="S532" s="45">
        <v>5</v>
      </c>
      <c r="T532" s="45">
        <f t="shared" si="26"/>
        <v>30500</v>
      </c>
    </row>
    <row r="533" spans="2:20" x14ac:dyDescent="0.3">
      <c r="B533" t="s">
        <v>8366</v>
      </c>
      <c r="C533" t="s">
        <v>1515</v>
      </c>
      <c r="D533" t="s">
        <v>2043</v>
      </c>
      <c r="E533" t="s">
        <v>934</v>
      </c>
      <c r="F533" t="s">
        <v>3228</v>
      </c>
      <c r="G533" s="47" t="str">
        <f t="shared" si="24"/>
        <v>TRIFI_Mouin</v>
      </c>
      <c r="H533" t="s">
        <v>689</v>
      </c>
      <c r="I533" t="s">
        <v>4985</v>
      </c>
      <c r="J533">
        <v>21653916374</v>
      </c>
      <c r="K533" s="133">
        <v>34367</v>
      </c>
      <c r="M533" t="s">
        <v>267</v>
      </c>
      <c r="N533" t="s">
        <v>6101</v>
      </c>
      <c r="O533" t="str">
        <f t="shared" si="25"/>
        <v>Computer science</v>
      </c>
      <c r="P533" s="4"/>
      <c r="Q533" s="4" t="s">
        <v>1045</v>
      </c>
      <c r="R533" s="45">
        <v>6100</v>
      </c>
      <c r="S533" s="45">
        <v>5</v>
      </c>
      <c r="T533" s="45">
        <f t="shared" si="26"/>
        <v>30500</v>
      </c>
    </row>
    <row r="534" spans="2:20" x14ac:dyDescent="0.3">
      <c r="B534" t="s">
        <v>8366</v>
      </c>
      <c r="C534" t="s">
        <v>1515</v>
      </c>
      <c r="D534" t="s">
        <v>2044</v>
      </c>
      <c r="E534" t="s">
        <v>3537</v>
      </c>
      <c r="F534" t="s">
        <v>3758</v>
      </c>
      <c r="G534" s="47" t="str">
        <f t="shared" si="24"/>
        <v>MAGHRAOUI_Mohamed Said</v>
      </c>
      <c r="H534" t="s">
        <v>689</v>
      </c>
      <c r="I534" t="s">
        <v>4986</v>
      </c>
      <c r="J534">
        <v>21652728921</v>
      </c>
      <c r="K534" s="133">
        <v>34743</v>
      </c>
      <c r="M534" t="s">
        <v>267</v>
      </c>
      <c r="N534" t="s">
        <v>6101</v>
      </c>
      <c r="O534" t="str">
        <f t="shared" si="25"/>
        <v>Computer science</v>
      </c>
      <c r="P534" s="4"/>
      <c r="Q534" s="4" t="s">
        <v>1045</v>
      </c>
      <c r="R534" s="45">
        <v>6100</v>
      </c>
      <c r="S534" s="45">
        <v>5</v>
      </c>
      <c r="T534" s="45">
        <f t="shared" si="26"/>
        <v>30500</v>
      </c>
    </row>
    <row r="535" spans="2:20" x14ac:dyDescent="0.3">
      <c r="B535" t="s">
        <v>8366</v>
      </c>
      <c r="C535" t="s">
        <v>1515</v>
      </c>
      <c r="D535" t="s">
        <v>2045</v>
      </c>
      <c r="E535" t="s">
        <v>3547</v>
      </c>
      <c r="F535" t="s">
        <v>3759</v>
      </c>
      <c r="G535" s="47" t="str">
        <f t="shared" si="24"/>
        <v>FATHALLAH_Chakib</v>
      </c>
      <c r="H535" t="s">
        <v>689</v>
      </c>
      <c r="I535" t="s">
        <v>4987</v>
      </c>
      <c r="J535">
        <v>21628727199</v>
      </c>
      <c r="K535" s="133">
        <v>34620</v>
      </c>
      <c r="M535" t="s">
        <v>267</v>
      </c>
      <c r="N535" t="s">
        <v>6101</v>
      </c>
      <c r="O535" t="str">
        <f t="shared" si="25"/>
        <v>Computer science</v>
      </c>
      <c r="P535" s="4"/>
      <c r="Q535" s="4" t="s">
        <v>1045</v>
      </c>
      <c r="R535" s="45">
        <v>6100</v>
      </c>
      <c r="S535" s="45">
        <v>5</v>
      </c>
      <c r="T535" s="45">
        <f t="shared" si="26"/>
        <v>30500</v>
      </c>
    </row>
    <row r="536" spans="2:20" x14ac:dyDescent="0.3">
      <c r="B536" t="s">
        <v>8366</v>
      </c>
      <c r="C536" t="s">
        <v>1515</v>
      </c>
      <c r="D536" t="s">
        <v>2046</v>
      </c>
      <c r="E536" t="s">
        <v>390</v>
      </c>
      <c r="F536" t="s">
        <v>3296</v>
      </c>
      <c r="G536" s="47" t="str">
        <f t="shared" si="24"/>
        <v>MANAI_Iheb</v>
      </c>
      <c r="H536" t="s">
        <v>689</v>
      </c>
      <c r="I536" t="s">
        <v>4988</v>
      </c>
      <c r="J536">
        <v>21694454981</v>
      </c>
      <c r="K536" s="133">
        <v>35076</v>
      </c>
      <c r="M536" t="s">
        <v>267</v>
      </c>
      <c r="N536" t="s">
        <v>6101</v>
      </c>
      <c r="O536" t="str">
        <f t="shared" si="25"/>
        <v>Computer science</v>
      </c>
      <c r="P536" s="4"/>
      <c r="Q536" s="4" t="s">
        <v>1045</v>
      </c>
      <c r="R536" s="45">
        <v>6100</v>
      </c>
      <c r="S536" s="45">
        <v>5</v>
      </c>
      <c r="T536" s="45">
        <f t="shared" si="26"/>
        <v>30500</v>
      </c>
    </row>
    <row r="537" spans="2:20" x14ac:dyDescent="0.3">
      <c r="B537" t="s">
        <v>8366</v>
      </c>
      <c r="C537" t="s">
        <v>1515</v>
      </c>
      <c r="D537" t="s">
        <v>2047</v>
      </c>
      <c r="E537" t="s">
        <v>3760</v>
      </c>
      <c r="F537" t="s">
        <v>3761</v>
      </c>
      <c r="G537" s="47" t="str">
        <f t="shared" si="24"/>
        <v>KADER_Ramy</v>
      </c>
      <c r="H537" t="s">
        <v>689</v>
      </c>
      <c r="I537" t="s">
        <v>4989</v>
      </c>
      <c r="J537">
        <v>21652888256</v>
      </c>
      <c r="K537" s="133">
        <v>34901</v>
      </c>
      <c r="M537" t="s">
        <v>267</v>
      </c>
      <c r="N537" t="s">
        <v>6101</v>
      </c>
      <c r="O537" t="str">
        <f t="shared" si="25"/>
        <v>Computer science</v>
      </c>
      <c r="P537" s="4"/>
      <c r="Q537" s="4" t="s">
        <v>1045</v>
      </c>
      <c r="R537" s="45">
        <v>6100</v>
      </c>
      <c r="S537" s="45">
        <v>5</v>
      </c>
      <c r="T537" s="45">
        <f t="shared" si="26"/>
        <v>30500</v>
      </c>
    </row>
    <row r="538" spans="2:20" x14ac:dyDescent="0.3">
      <c r="B538" t="s">
        <v>8366</v>
      </c>
      <c r="C538" t="s">
        <v>1515</v>
      </c>
      <c r="D538" t="s">
        <v>2048</v>
      </c>
      <c r="E538" t="s">
        <v>509</v>
      </c>
      <c r="F538" t="s">
        <v>3217</v>
      </c>
      <c r="G538" s="47" t="str">
        <f t="shared" si="24"/>
        <v>SELLAMI_Oussama</v>
      </c>
      <c r="H538" t="s">
        <v>689</v>
      </c>
      <c r="I538" t="s">
        <v>4990</v>
      </c>
      <c r="J538">
        <v>21650613453</v>
      </c>
      <c r="K538" s="133">
        <v>34436</v>
      </c>
      <c r="M538" t="s">
        <v>267</v>
      </c>
      <c r="N538" t="s">
        <v>6101</v>
      </c>
      <c r="O538" t="str">
        <f t="shared" si="25"/>
        <v>Computer science</v>
      </c>
      <c r="P538" s="4"/>
      <c r="Q538" s="4" t="s">
        <v>1045</v>
      </c>
      <c r="R538" s="45">
        <v>6100</v>
      </c>
      <c r="S538" s="45">
        <v>5</v>
      </c>
      <c r="T538" s="45">
        <f t="shared" si="26"/>
        <v>30500</v>
      </c>
    </row>
    <row r="539" spans="2:20" x14ac:dyDescent="0.3">
      <c r="B539" t="s">
        <v>8366</v>
      </c>
      <c r="C539" t="s">
        <v>1515</v>
      </c>
      <c r="D539" t="s">
        <v>2049</v>
      </c>
      <c r="E539" t="s">
        <v>3762</v>
      </c>
      <c r="F539" t="s">
        <v>3233</v>
      </c>
      <c r="G539" s="47" t="str">
        <f t="shared" si="24"/>
        <v>HENTATI_Habib</v>
      </c>
      <c r="H539" t="s">
        <v>689</v>
      </c>
      <c r="I539" t="s">
        <v>4991</v>
      </c>
      <c r="J539">
        <v>21658633912</v>
      </c>
      <c r="K539" s="133">
        <v>34943</v>
      </c>
      <c r="M539" t="s">
        <v>267</v>
      </c>
      <c r="N539" t="s">
        <v>6101</v>
      </c>
      <c r="O539" t="str">
        <f t="shared" si="25"/>
        <v>Computer science</v>
      </c>
      <c r="P539" s="4"/>
      <c r="Q539" s="4" t="s">
        <v>1045</v>
      </c>
      <c r="R539" s="45">
        <v>6100</v>
      </c>
      <c r="S539" s="45">
        <v>5</v>
      </c>
      <c r="T539" s="45">
        <f t="shared" si="26"/>
        <v>30500</v>
      </c>
    </row>
    <row r="540" spans="2:20" x14ac:dyDescent="0.3">
      <c r="B540" t="s">
        <v>8366</v>
      </c>
      <c r="C540" t="s">
        <v>1515</v>
      </c>
      <c r="D540" t="s">
        <v>2050</v>
      </c>
      <c r="E540" t="s">
        <v>959</v>
      </c>
      <c r="F540" t="s">
        <v>3199</v>
      </c>
      <c r="G540" s="47" t="str">
        <f t="shared" si="24"/>
        <v>BEDOUI_Aymen</v>
      </c>
      <c r="H540" t="s">
        <v>689</v>
      </c>
      <c r="I540" t="s">
        <v>4992</v>
      </c>
      <c r="J540">
        <v>21621978605</v>
      </c>
      <c r="K540" s="133">
        <v>34511</v>
      </c>
      <c r="M540" t="s">
        <v>267</v>
      </c>
      <c r="N540" t="s">
        <v>6101</v>
      </c>
      <c r="O540" t="str">
        <f t="shared" si="25"/>
        <v>Computer science</v>
      </c>
      <c r="P540" s="4"/>
      <c r="Q540" s="4" t="s">
        <v>1045</v>
      </c>
      <c r="R540" s="45">
        <v>6100</v>
      </c>
      <c r="S540" s="45">
        <v>5</v>
      </c>
      <c r="T540" s="45">
        <f t="shared" si="26"/>
        <v>30500</v>
      </c>
    </row>
    <row r="541" spans="2:20" x14ac:dyDescent="0.3">
      <c r="B541" t="s">
        <v>8366</v>
      </c>
      <c r="C541" t="s">
        <v>1515</v>
      </c>
      <c r="D541" t="s">
        <v>2051</v>
      </c>
      <c r="E541" t="s">
        <v>515</v>
      </c>
      <c r="F541" t="s">
        <v>3715</v>
      </c>
      <c r="G541" s="47" t="str">
        <f t="shared" si="24"/>
        <v>MESSAOUDI_Rihab</v>
      </c>
      <c r="H541" t="s">
        <v>690</v>
      </c>
      <c r="I541" t="s">
        <v>4993</v>
      </c>
      <c r="J541">
        <v>21653960630</v>
      </c>
      <c r="K541" s="133">
        <v>34898</v>
      </c>
      <c r="M541" t="s">
        <v>267</v>
      </c>
      <c r="N541" t="s">
        <v>6101</v>
      </c>
      <c r="O541" t="str">
        <f t="shared" si="25"/>
        <v>Computer science</v>
      </c>
      <c r="P541" s="4"/>
      <c r="Q541" s="4" t="s">
        <v>1045</v>
      </c>
      <c r="R541" s="45">
        <v>6100</v>
      </c>
      <c r="S541" s="45">
        <v>5</v>
      </c>
      <c r="T541" s="45">
        <f t="shared" si="26"/>
        <v>30500</v>
      </c>
    </row>
    <row r="542" spans="2:20" x14ac:dyDescent="0.3">
      <c r="B542" t="s">
        <v>8366</v>
      </c>
      <c r="C542" t="s">
        <v>1515</v>
      </c>
      <c r="D542" t="s">
        <v>2052</v>
      </c>
      <c r="E542" t="s">
        <v>843</v>
      </c>
      <c r="F542" t="s">
        <v>3286</v>
      </c>
      <c r="G542" s="47" t="str">
        <f t="shared" si="24"/>
        <v>ABBES_Ghada</v>
      </c>
      <c r="H542" t="s">
        <v>690</v>
      </c>
      <c r="I542" t="s">
        <v>4994</v>
      </c>
      <c r="J542">
        <v>21620380940</v>
      </c>
      <c r="K542" s="133">
        <v>34842</v>
      </c>
      <c r="M542" t="s">
        <v>267</v>
      </c>
      <c r="N542" t="s">
        <v>6101</v>
      </c>
      <c r="O542" t="str">
        <f t="shared" si="25"/>
        <v>Computer science</v>
      </c>
      <c r="P542" s="4"/>
      <c r="Q542" s="4" t="s">
        <v>1045</v>
      </c>
      <c r="R542" s="45">
        <v>6100</v>
      </c>
      <c r="S542" s="45">
        <v>5</v>
      </c>
      <c r="T542" s="45">
        <f t="shared" si="26"/>
        <v>30500</v>
      </c>
    </row>
    <row r="543" spans="2:20" x14ac:dyDescent="0.3">
      <c r="B543" t="s">
        <v>8366</v>
      </c>
      <c r="C543" t="s">
        <v>1515</v>
      </c>
      <c r="D543" t="s">
        <v>2053</v>
      </c>
      <c r="E543" t="s">
        <v>3744</v>
      </c>
      <c r="F543" t="s">
        <v>3195</v>
      </c>
      <c r="G543" s="47" t="str">
        <f t="shared" si="24"/>
        <v>BEN FADHEL_Ismail</v>
      </c>
      <c r="H543" t="s">
        <v>689</v>
      </c>
      <c r="I543" t="s">
        <v>4995</v>
      </c>
      <c r="J543">
        <v>21623309928</v>
      </c>
      <c r="K543" s="133">
        <v>34879</v>
      </c>
      <c r="M543" t="s">
        <v>267</v>
      </c>
      <c r="N543" t="s">
        <v>6102</v>
      </c>
      <c r="O543" t="str">
        <f t="shared" si="25"/>
        <v>Electromechanical Engineer</v>
      </c>
      <c r="P543" s="4"/>
      <c r="Q543" s="4" t="s">
        <v>1045</v>
      </c>
      <c r="R543" s="45">
        <v>6100</v>
      </c>
      <c r="S543" s="45">
        <v>5</v>
      </c>
      <c r="T543" s="45">
        <f t="shared" si="26"/>
        <v>30500</v>
      </c>
    </row>
    <row r="544" spans="2:20" x14ac:dyDescent="0.3">
      <c r="B544" t="s">
        <v>8366</v>
      </c>
      <c r="C544" t="s">
        <v>1515</v>
      </c>
      <c r="D544" t="s">
        <v>2054</v>
      </c>
      <c r="E544" t="s">
        <v>1356</v>
      </c>
      <c r="F544" t="s">
        <v>3302</v>
      </c>
      <c r="G544" s="47" t="str">
        <f t="shared" si="24"/>
        <v>MATOUSSI_Firas</v>
      </c>
      <c r="H544" t="s">
        <v>689</v>
      </c>
      <c r="I544" t="s">
        <v>4996</v>
      </c>
      <c r="J544">
        <v>21652280428</v>
      </c>
      <c r="K544" s="133">
        <v>35284</v>
      </c>
      <c r="M544" t="s">
        <v>267</v>
      </c>
      <c r="N544" t="s">
        <v>6101</v>
      </c>
      <c r="O544" t="str">
        <f t="shared" si="25"/>
        <v>Computer science</v>
      </c>
      <c r="P544" s="4"/>
      <c r="Q544" s="4" t="s">
        <v>1045</v>
      </c>
      <c r="R544" s="45">
        <v>6100</v>
      </c>
      <c r="S544" s="45">
        <v>5</v>
      </c>
      <c r="T544" s="45">
        <f t="shared" si="26"/>
        <v>30500</v>
      </c>
    </row>
    <row r="545" spans="2:20" x14ac:dyDescent="0.3">
      <c r="B545" t="s">
        <v>8366</v>
      </c>
      <c r="C545" t="s">
        <v>1515</v>
      </c>
      <c r="D545" t="s">
        <v>2055</v>
      </c>
      <c r="E545" t="s">
        <v>3763</v>
      </c>
      <c r="F545" t="s">
        <v>3764</v>
      </c>
      <c r="G545" s="47" t="str">
        <f t="shared" si="24"/>
        <v>BENNOUR_Rabii</v>
      </c>
      <c r="H545" t="s">
        <v>689</v>
      </c>
      <c r="I545" t="s">
        <v>4997</v>
      </c>
      <c r="J545">
        <v>21692984032</v>
      </c>
      <c r="K545" s="133">
        <v>35133</v>
      </c>
      <c r="M545" t="s">
        <v>267</v>
      </c>
      <c r="N545" t="s">
        <v>6102</v>
      </c>
      <c r="O545" t="str">
        <f t="shared" si="25"/>
        <v>Electromechanical Engineer</v>
      </c>
      <c r="P545" s="4"/>
      <c r="Q545" s="4" t="s">
        <v>1045</v>
      </c>
      <c r="R545" s="45">
        <v>6100</v>
      </c>
      <c r="S545" s="45">
        <v>5</v>
      </c>
      <c r="T545" s="45">
        <f t="shared" si="26"/>
        <v>30500</v>
      </c>
    </row>
    <row r="546" spans="2:20" x14ac:dyDescent="0.3">
      <c r="B546" t="s">
        <v>8366</v>
      </c>
      <c r="C546" t="s">
        <v>1515</v>
      </c>
      <c r="D546" t="s">
        <v>2056</v>
      </c>
      <c r="E546" t="s">
        <v>865</v>
      </c>
      <c r="F546" t="s">
        <v>3733</v>
      </c>
      <c r="G546" s="47" t="str">
        <f t="shared" si="24"/>
        <v>SAHRAOUI_Safa</v>
      </c>
      <c r="H546" t="s">
        <v>690</v>
      </c>
      <c r="I546" t="s">
        <v>4998</v>
      </c>
      <c r="J546">
        <v>21626769360</v>
      </c>
      <c r="K546" s="133">
        <v>34592</v>
      </c>
      <c r="M546" t="s">
        <v>267</v>
      </c>
      <c r="N546" t="s">
        <v>6101</v>
      </c>
      <c r="O546" t="str">
        <f t="shared" si="25"/>
        <v>Computer science</v>
      </c>
      <c r="P546" s="4"/>
      <c r="Q546" s="4" t="s">
        <v>1045</v>
      </c>
      <c r="R546" s="45">
        <v>6100</v>
      </c>
      <c r="S546" s="45">
        <v>5</v>
      </c>
      <c r="T546" s="45">
        <f t="shared" si="26"/>
        <v>30500</v>
      </c>
    </row>
    <row r="547" spans="2:20" x14ac:dyDescent="0.3">
      <c r="B547" t="s">
        <v>8366</v>
      </c>
      <c r="C547" t="s">
        <v>1515</v>
      </c>
      <c r="D547" t="s">
        <v>2057</v>
      </c>
      <c r="E547" t="s">
        <v>617</v>
      </c>
      <c r="F547" t="s">
        <v>3765</v>
      </c>
      <c r="G547" s="47" t="str">
        <f t="shared" si="24"/>
        <v>FENDRI_Taher</v>
      </c>
      <c r="H547" t="s">
        <v>689</v>
      </c>
      <c r="I547" t="s">
        <v>4999</v>
      </c>
      <c r="J547">
        <v>21696585408</v>
      </c>
      <c r="K547" s="133">
        <v>34547</v>
      </c>
      <c r="M547" t="s">
        <v>267</v>
      </c>
      <c r="N547" t="s">
        <v>6101</v>
      </c>
      <c r="O547" t="str">
        <f t="shared" si="25"/>
        <v>Computer science</v>
      </c>
      <c r="P547" s="4"/>
      <c r="Q547" s="4" t="s">
        <v>1045</v>
      </c>
      <c r="R547" s="45">
        <v>6100</v>
      </c>
      <c r="S547" s="45">
        <v>5</v>
      </c>
      <c r="T547" s="45">
        <f t="shared" si="26"/>
        <v>30500</v>
      </c>
    </row>
    <row r="548" spans="2:20" x14ac:dyDescent="0.3">
      <c r="B548" t="s">
        <v>8366</v>
      </c>
      <c r="C548" t="s">
        <v>1515</v>
      </c>
      <c r="D548" t="s">
        <v>2058</v>
      </c>
      <c r="E548" t="s">
        <v>3766</v>
      </c>
      <c r="F548" t="s">
        <v>3679</v>
      </c>
      <c r="G548" s="47" t="str">
        <f t="shared" si="24"/>
        <v>BORNI_Chayma</v>
      </c>
      <c r="H548" t="s">
        <v>690</v>
      </c>
      <c r="I548" t="s">
        <v>5000</v>
      </c>
      <c r="J548">
        <v>21629807782</v>
      </c>
      <c r="K548" s="133">
        <v>34569</v>
      </c>
      <c r="M548" t="s">
        <v>267</v>
      </c>
      <c r="N548" t="s">
        <v>6101</v>
      </c>
      <c r="O548" t="str">
        <f t="shared" si="25"/>
        <v>Computer science</v>
      </c>
      <c r="P548" s="4"/>
      <c r="Q548" s="4" t="s">
        <v>1045</v>
      </c>
      <c r="R548" s="45">
        <v>6100</v>
      </c>
      <c r="S548" s="45">
        <v>5</v>
      </c>
      <c r="T548" s="45">
        <f t="shared" si="26"/>
        <v>30500</v>
      </c>
    </row>
    <row r="549" spans="2:20" x14ac:dyDescent="0.3">
      <c r="B549" t="s">
        <v>8366</v>
      </c>
      <c r="C549" t="s">
        <v>1515</v>
      </c>
      <c r="D549" t="s">
        <v>2059</v>
      </c>
      <c r="E549" t="s">
        <v>482</v>
      </c>
      <c r="F549" t="s">
        <v>3682</v>
      </c>
      <c r="G549" s="47" t="str">
        <f t="shared" si="24"/>
        <v>GAALOUL_Marwa</v>
      </c>
      <c r="H549" t="s">
        <v>689</v>
      </c>
      <c r="I549" t="s">
        <v>5001</v>
      </c>
      <c r="J549">
        <v>21658710117</v>
      </c>
      <c r="K549" s="133">
        <v>34596</v>
      </c>
      <c r="M549" t="s">
        <v>267</v>
      </c>
      <c r="N549" t="s">
        <v>6101</v>
      </c>
      <c r="O549" t="str">
        <f t="shared" si="25"/>
        <v>Computer science</v>
      </c>
      <c r="P549" s="4"/>
      <c r="Q549" s="4" t="s">
        <v>1045</v>
      </c>
      <c r="R549" s="45">
        <v>6100</v>
      </c>
      <c r="S549" s="45">
        <v>5</v>
      </c>
      <c r="T549" s="45">
        <f t="shared" si="26"/>
        <v>30500</v>
      </c>
    </row>
    <row r="550" spans="2:20" x14ac:dyDescent="0.3">
      <c r="B550" t="s">
        <v>8366</v>
      </c>
      <c r="C550" t="s">
        <v>1515</v>
      </c>
      <c r="D550" t="s">
        <v>2060</v>
      </c>
      <c r="E550" t="s">
        <v>1315</v>
      </c>
      <c r="F550" t="s">
        <v>3731</v>
      </c>
      <c r="G550" s="47" t="str">
        <f t="shared" si="24"/>
        <v>MAROUANI_Helmi</v>
      </c>
      <c r="H550" t="s">
        <v>689</v>
      </c>
      <c r="I550" t="s">
        <v>5002</v>
      </c>
      <c r="J550">
        <v>21629706853</v>
      </c>
      <c r="K550" s="133">
        <v>34152</v>
      </c>
      <c r="M550" t="s">
        <v>267</v>
      </c>
      <c r="N550" t="s">
        <v>6102</v>
      </c>
      <c r="O550" t="str">
        <f t="shared" si="25"/>
        <v>Electromechanical Engineer</v>
      </c>
      <c r="P550" s="4"/>
      <c r="Q550" s="4" t="s">
        <v>1045</v>
      </c>
      <c r="R550" s="45">
        <v>6100</v>
      </c>
      <c r="S550" s="45">
        <v>5</v>
      </c>
      <c r="T550" s="45">
        <f t="shared" si="26"/>
        <v>30500</v>
      </c>
    </row>
    <row r="551" spans="2:20" x14ac:dyDescent="0.3">
      <c r="B551" t="s">
        <v>8366</v>
      </c>
      <c r="C551" t="s">
        <v>1515</v>
      </c>
      <c r="D551" t="s">
        <v>2061</v>
      </c>
      <c r="E551" t="s">
        <v>341</v>
      </c>
      <c r="F551" t="s">
        <v>3210</v>
      </c>
      <c r="G551" s="47" t="str">
        <f t="shared" si="24"/>
        <v>ZRIBI_Achraf</v>
      </c>
      <c r="H551" t="s">
        <v>689</v>
      </c>
      <c r="I551" t="s">
        <v>5003</v>
      </c>
      <c r="J551">
        <v>21653759183</v>
      </c>
      <c r="K551" s="133">
        <v>34452</v>
      </c>
      <c r="M551" t="s">
        <v>267</v>
      </c>
      <c r="N551" t="s">
        <v>6102</v>
      </c>
      <c r="O551" t="str">
        <f t="shared" si="25"/>
        <v>Electromechanical Engineer</v>
      </c>
      <c r="P551" s="4"/>
      <c r="Q551" s="4" t="s">
        <v>1045</v>
      </c>
      <c r="R551" s="45">
        <v>6100</v>
      </c>
      <c r="S551" s="45">
        <v>5</v>
      </c>
      <c r="T551" s="45">
        <f t="shared" si="26"/>
        <v>30500</v>
      </c>
    </row>
    <row r="552" spans="2:20" x14ac:dyDescent="0.3">
      <c r="B552" t="s">
        <v>8366</v>
      </c>
      <c r="C552" t="s">
        <v>1515</v>
      </c>
      <c r="D552" t="s">
        <v>2062</v>
      </c>
      <c r="E552" t="s">
        <v>3767</v>
      </c>
      <c r="F552" t="s">
        <v>3368</v>
      </c>
      <c r="G552" s="47" t="str">
        <f t="shared" si="24"/>
        <v>FOUZAI_Alaa</v>
      </c>
      <c r="H552" t="s">
        <v>689</v>
      </c>
      <c r="I552" t="s">
        <v>5004</v>
      </c>
      <c r="J552">
        <v>21627448805</v>
      </c>
      <c r="K552" s="133">
        <v>34906</v>
      </c>
      <c r="M552" t="s">
        <v>267</v>
      </c>
      <c r="N552" t="s">
        <v>6101</v>
      </c>
      <c r="O552" t="str">
        <f t="shared" si="25"/>
        <v>Computer science</v>
      </c>
      <c r="P552" s="4"/>
      <c r="Q552" s="4" t="s">
        <v>1045</v>
      </c>
      <c r="R552" s="45">
        <v>6100</v>
      </c>
      <c r="S552" s="45">
        <v>5</v>
      </c>
      <c r="T552" s="45">
        <f t="shared" si="26"/>
        <v>30500</v>
      </c>
    </row>
    <row r="553" spans="2:20" x14ac:dyDescent="0.3">
      <c r="B553" t="s">
        <v>8366</v>
      </c>
      <c r="C553" t="s">
        <v>1515</v>
      </c>
      <c r="D553" t="s">
        <v>2063</v>
      </c>
      <c r="E553" t="s">
        <v>1371</v>
      </c>
      <c r="F553" t="s">
        <v>3206</v>
      </c>
      <c r="G553" s="47" t="str">
        <f t="shared" si="24"/>
        <v>JARRAY_Omar</v>
      </c>
      <c r="H553" t="s">
        <v>689</v>
      </c>
      <c r="I553" t="s">
        <v>5005</v>
      </c>
      <c r="J553">
        <v>21620397847</v>
      </c>
      <c r="K553" s="133">
        <v>34859</v>
      </c>
      <c r="M553" t="s">
        <v>267</v>
      </c>
      <c r="N553" t="s">
        <v>6101</v>
      </c>
      <c r="O553" t="str">
        <f t="shared" si="25"/>
        <v>Computer science</v>
      </c>
      <c r="P553" s="4"/>
      <c r="Q553" s="4" t="s">
        <v>1045</v>
      </c>
      <c r="R553" s="45">
        <v>6100</v>
      </c>
      <c r="S553" s="45">
        <v>5</v>
      </c>
      <c r="T553" s="45">
        <f t="shared" si="26"/>
        <v>30500</v>
      </c>
    </row>
    <row r="554" spans="2:20" x14ac:dyDescent="0.3">
      <c r="B554" t="s">
        <v>8366</v>
      </c>
      <c r="C554" t="s">
        <v>1515</v>
      </c>
      <c r="D554" t="s">
        <v>2064</v>
      </c>
      <c r="E554" t="s">
        <v>3768</v>
      </c>
      <c r="F554" t="s">
        <v>3769</v>
      </c>
      <c r="G554" s="47" t="str">
        <f t="shared" si="24"/>
        <v>EL GHOUL_Tarek</v>
      </c>
      <c r="H554" t="s">
        <v>689</v>
      </c>
      <c r="I554" t="s">
        <v>5006</v>
      </c>
      <c r="J554">
        <v>21622484842</v>
      </c>
      <c r="K554" s="133">
        <v>32827</v>
      </c>
      <c r="M554" t="s">
        <v>267</v>
      </c>
      <c r="N554" t="s">
        <v>6101</v>
      </c>
      <c r="O554" t="str">
        <f t="shared" si="25"/>
        <v>Computer science</v>
      </c>
      <c r="P554" s="4"/>
      <c r="Q554" s="4" t="s">
        <v>1045</v>
      </c>
      <c r="R554" s="45">
        <v>6100</v>
      </c>
      <c r="S554" s="45">
        <v>5</v>
      </c>
      <c r="T554" s="45">
        <f t="shared" si="26"/>
        <v>30500</v>
      </c>
    </row>
    <row r="555" spans="2:20" x14ac:dyDescent="0.3">
      <c r="B555" t="s">
        <v>8366</v>
      </c>
      <c r="C555" t="s">
        <v>1515</v>
      </c>
      <c r="D555" t="s">
        <v>2065</v>
      </c>
      <c r="E555" t="s">
        <v>667</v>
      </c>
      <c r="F555" t="s">
        <v>3654</v>
      </c>
      <c r="G555" s="47" t="str">
        <f t="shared" si="24"/>
        <v>TURKI_Hela</v>
      </c>
      <c r="H555" t="s">
        <v>690</v>
      </c>
      <c r="I555" t="s">
        <v>5007</v>
      </c>
      <c r="J555">
        <v>21690161549</v>
      </c>
      <c r="K555" s="133">
        <v>34694</v>
      </c>
      <c r="M555" t="s">
        <v>267</v>
      </c>
      <c r="N555" t="s">
        <v>453</v>
      </c>
      <c r="O555" t="str">
        <f t="shared" si="25"/>
        <v>Civil Engineering</v>
      </c>
      <c r="P555" s="4"/>
      <c r="Q555" s="4" t="s">
        <v>1045</v>
      </c>
      <c r="R555" s="45">
        <v>6100</v>
      </c>
      <c r="S555" s="45">
        <v>5</v>
      </c>
      <c r="T555" s="45">
        <f t="shared" si="26"/>
        <v>30500</v>
      </c>
    </row>
    <row r="556" spans="2:20" x14ac:dyDescent="0.3">
      <c r="B556" t="s">
        <v>8366</v>
      </c>
      <c r="C556" t="s">
        <v>1515</v>
      </c>
      <c r="D556" t="s">
        <v>2066</v>
      </c>
      <c r="E556" t="s">
        <v>3770</v>
      </c>
      <c r="F556" t="s">
        <v>3771</v>
      </c>
      <c r="G556" s="47" t="str">
        <f t="shared" si="24"/>
        <v>LAHSOUMI_Monia</v>
      </c>
      <c r="H556" t="s">
        <v>690</v>
      </c>
      <c r="I556" t="s">
        <v>5008</v>
      </c>
      <c r="J556">
        <v>21626631362</v>
      </c>
      <c r="K556" s="133">
        <v>34898</v>
      </c>
      <c r="M556" t="s">
        <v>267</v>
      </c>
      <c r="N556" t="s">
        <v>6101</v>
      </c>
      <c r="O556" t="str">
        <f t="shared" si="25"/>
        <v>Computer science</v>
      </c>
      <c r="P556" s="4"/>
      <c r="Q556" s="4" t="s">
        <v>1045</v>
      </c>
      <c r="R556" s="45">
        <v>6100</v>
      </c>
      <c r="S556" s="45">
        <v>5</v>
      </c>
      <c r="T556" s="45">
        <f t="shared" si="26"/>
        <v>30500</v>
      </c>
    </row>
    <row r="557" spans="2:20" x14ac:dyDescent="0.3">
      <c r="B557" t="s">
        <v>8366</v>
      </c>
      <c r="C557" t="s">
        <v>1515</v>
      </c>
      <c r="D557" t="s">
        <v>2067</v>
      </c>
      <c r="E557" t="s">
        <v>3612</v>
      </c>
      <c r="F557" t="s">
        <v>3454</v>
      </c>
      <c r="G557" s="47" t="str">
        <f t="shared" si="24"/>
        <v>FOURATI_Karim</v>
      </c>
      <c r="H557" t="s">
        <v>689</v>
      </c>
      <c r="I557" t="s">
        <v>5009</v>
      </c>
      <c r="J557">
        <v>21624320621</v>
      </c>
      <c r="K557" s="133">
        <v>34875</v>
      </c>
      <c r="M557" t="s">
        <v>267</v>
      </c>
      <c r="N557" t="s">
        <v>6101</v>
      </c>
      <c r="O557" t="str">
        <f t="shared" si="25"/>
        <v>Computer science</v>
      </c>
      <c r="P557" s="4"/>
      <c r="Q557" s="4" t="s">
        <v>1045</v>
      </c>
      <c r="R557" s="45">
        <v>6100</v>
      </c>
      <c r="S557" s="45">
        <v>5</v>
      </c>
      <c r="T557" s="45">
        <f t="shared" si="26"/>
        <v>30500</v>
      </c>
    </row>
    <row r="558" spans="2:20" x14ac:dyDescent="0.3">
      <c r="B558" t="s">
        <v>8366</v>
      </c>
      <c r="C558" t="s">
        <v>1515</v>
      </c>
      <c r="D558" t="s">
        <v>2068</v>
      </c>
      <c r="E558" t="s">
        <v>645</v>
      </c>
      <c r="F558" t="s">
        <v>3772</v>
      </c>
      <c r="G558" s="47" t="str">
        <f t="shared" si="24"/>
        <v>BRAHEM_Seifeddine</v>
      </c>
      <c r="H558" t="s">
        <v>689</v>
      </c>
      <c r="I558" t="s">
        <v>5010</v>
      </c>
      <c r="J558">
        <v>21692332029</v>
      </c>
      <c r="K558" s="133">
        <v>34486</v>
      </c>
      <c r="M558" t="s">
        <v>267</v>
      </c>
      <c r="N558" t="s">
        <v>6101</v>
      </c>
      <c r="O558" t="str">
        <f t="shared" si="25"/>
        <v>Computer science</v>
      </c>
      <c r="P558" s="4"/>
      <c r="Q558" s="4" t="s">
        <v>1045</v>
      </c>
      <c r="R558" s="45">
        <v>6100</v>
      </c>
      <c r="S558" s="45">
        <v>5</v>
      </c>
      <c r="T558" s="45">
        <f t="shared" si="26"/>
        <v>30500</v>
      </c>
    </row>
    <row r="559" spans="2:20" x14ac:dyDescent="0.3">
      <c r="B559" t="s">
        <v>8366</v>
      </c>
      <c r="C559" t="s">
        <v>1515</v>
      </c>
      <c r="D559" t="s">
        <v>2069</v>
      </c>
      <c r="E559" t="s">
        <v>904</v>
      </c>
      <c r="F559" t="s">
        <v>3773</v>
      </c>
      <c r="G559" s="47" t="str">
        <f t="shared" si="24"/>
        <v>CHIHI_Balsam</v>
      </c>
      <c r="H559" t="s">
        <v>689</v>
      </c>
      <c r="I559" t="s">
        <v>5011</v>
      </c>
      <c r="J559">
        <v>21622940068</v>
      </c>
      <c r="K559" s="133">
        <v>32828</v>
      </c>
      <c r="M559" t="s">
        <v>267</v>
      </c>
      <c r="N559" t="s">
        <v>6101</v>
      </c>
      <c r="O559" t="str">
        <f t="shared" si="25"/>
        <v>Computer science</v>
      </c>
      <c r="P559" s="4"/>
      <c r="Q559" s="4" t="s">
        <v>1045</v>
      </c>
      <c r="R559" s="45">
        <v>6100</v>
      </c>
      <c r="S559" s="45">
        <v>5</v>
      </c>
      <c r="T559" s="45">
        <f t="shared" si="26"/>
        <v>30500</v>
      </c>
    </row>
    <row r="560" spans="2:20" x14ac:dyDescent="0.3">
      <c r="B560" t="s">
        <v>8366</v>
      </c>
      <c r="C560" t="s">
        <v>1515</v>
      </c>
      <c r="D560" t="s">
        <v>2070</v>
      </c>
      <c r="E560" t="s">
        <v>3774</v>
      </c>
      <c r="F560" t="s">
        <v>3775</v>
      </c>
      <c r="G560" s="47" t="str">
        <f t="shared" si="24"/>
        <v>EL MILI_Tawfik</v>
      </c>
      <c r="H560" t="s">
        <v>689</v>
      </c>
      <c r="I560" t="s">
        <v>5012</v>
      </c>
      <c r="J560">
        <v>21693710219</v>
      </c>
      <c r="K560" s="133">
        <v>35065</v>
      </c>
      <c r="M560" t="s">
        <v>267</v>
      </c>
      <c r="N560" t="s">
        <v>6101</v>
      </c>
      <c r="O560" t="str">
        <f t="shared" si="25"/>
        <v>Computer science</v>
      </c>
      <c r="P560" s="4"/>
      <c r="Q560" s="4" t="s">
        <v>1045</v>
      </c>
      <c r="R560" s="45">
        <v>6100</v>
      </c>
      <c r="S560" s="45">
        <v>5</v>
      </c>
      <c r="T560" s="45">
        <f t="shared" si="26"/>
        <v>30500</v>
      </c>
    </row>
    <row r="561" spans="2:20" x14ac:dyDescent="0.3">
      <c r="B561" t="s">
        <v>8366</v>
      </c>
      <c r="C561" t="s">
        <v>1515</v>
      </c>
      <c r="D561" t="s">
        <v>2071</v>
      </c>
      <c r="E561" t="s">
        <v>3503</v>
      </c>
      <c r="F561" t="s">
        <v>3776</v>
      </c>
      <c r="G561" s="47" t="str">
        <f t="shared" si="24"/>
        <v>DEROUICHE_Mouhamed Hedi</v>
      </c>
      <c r="H561" t="s">
        <v>689</v>
      </c>
      <c r="I561" t="s">
        <v>5013</v>
      </c>
      <c r="J561">
        <v>21627099852</v>
      </c>
      <c r="K561" s="133">
        <v>34646</v>
      </c>
      <c r="M561" t="s">
        <v>267</v>
      </c>
      <c r="N561" t="s">
        <v>6101</v>
      </c>
      <c r="O561" t="str">
        <f t="shared" si="25"/>
        <v>Computer science</v>
      </c>
      <c r="P561" s="4"/>
      <c r="Q561" s="4" t="s">
        <v>1045</v>
      </c>
      <c r="R561" s="45">
        <v>6100</v>
      </c>
      <c r="S561" s="45">
        <v>5</v>
      </c>
      <c r="T561" s="45">
        <f t="shared" si="26"/>
        <v>30500</v>
      </c>
    </row>
    <row r="562" spans="2:20" x14ac:dyDescent="0.3">
      <c r="B562" t="s">
        <v>8366</v>
      </c>
      <c r="C562" t="s">
        <v>1515</v>
      </c>
      <c r="D562" t="s">
        <v>2072</v>
      </c>
      <c r="E562" t="s">
        <v>3777</v>
      </c>
      <c r="F562" t="s">
        <v>3769</v>
      </c>
      <c r="G562" s="47" t="str">
        <f t="shared" si="24"/>
        <v>ZEMZEMI_Tarek</v>
      </c>
      <c r="H562" t="s">
        <v>689</v>
      </c>
      <c r="I562" t="s">
        <v>5014</v>
      </c>
      <c r="J562">
        <v>21624494089</v>
      </c>
      <c r="K562" s="133">
        <v>33713</v>
      </c>
      <c r="M562" t="s">
        <v>267</v>
      </c>
      <c r="N562" t="s">
        <v>6101</v>
      </c>
      <c r="O562" t="str">
        <f t="shared" si="25"/>
        <v>Computer science</v>
      </c>
      <c r="P562" s="4"/>
      <c r="Q562" s="4" t="s">
        <v>1045</v>
      </c>
      <c r="R562" s="45">
        <v>6100</v>
      </c>
      <c r="S562" s="45">
        <v>5</v>
      </c>
      <c r="T562" s="45">
        <f t="shared" si="26"/>
        <v>30500</v>
      </c>
    </row>
    <row r="563" spans="2:20" x14ac:dyDescent="0.3">
      <c r="B563" t="s">
        <v>8366</v>
      </c>
      <c r="C563" t="s">
        <v>1515</v>
      </c>
      <c r="D563" t="s">
        <v>2073</v>
      </c>
      <c r="E563" t="s">
        <v>3778</v>
      </c>
      <c r="F563" t="s">
        <v>3230</v>
      </c>
      <c r="G563" s="47" t="str">
        <f t="shared" si="24"/>
        <v>ABDENNADHER_Mohamed</v>
      </c>
      <c r="H563" t="s">
        <v>689</v>
      </c>
      <c r="I563" t="s">
        <v>5015</v>
      </c>
      <c r="J563">
        <v>21653651841</v>
      </c>
      <c r="K563" s="133">
        <v>35116</v>
      </c>
      <c r="M563" t="s">
        <v>267</v>
      </c>
      <c r="N563" t="s">
        <v>6101</v>
      </c>
      <c r="O563" t="str">
        <f t="shared" si="25"/>
        <v>Computer science</v>
      </c>
      <c r="P563" s="4"/>
      <c r="Q563" s="4" t="s">
        <v>1045</v>
      </c>
      <c r="R563" s="45">
        <v>6100</v>
      </c>
      <c r="S563" s="45">
        <v>5</v>
      </c>
      <c r="T563" s="45">
        <f t="shared" si="26"/>
        <v>30500</v>
      </c>
    </row>
    <row r="564" spans="2:20" x14ac:dyDescent="0.3">
      <c r="B564" t="s">
        <v>8366</v>
      </c>
      <c r="C564" t="s">
        <v>1515</v>
      </c>
      <c r="D564" t="s">
        <v>2074</v>
      </c>
      <c r="E564" t="s">
        <v>3779</v>
      </c>
      <c r="F564" t="s">
        <v>3225</v>
      </c>
      <c r="G564" s="47" t="str">
        <f t="shared" si="24"/>
        <v>CHAMAKHI_Skander</v>
      </c>
      <c r="H564" t="s">
        <v>689</v>
      </c>
      <c r="I564" t="s">
        <v>5016</v>
      </c>
      <c r="J564">
        <v>21622190607</v>
      </c>
      <c r="K564" s="133">
        <v>35118</v>
      </c>
      <c r="M564" t="s">
        <v>267</v>
      </c>
      <c r="N564" t="s">
        <v>6101</v>
      </c>
      <c r="O564" t="str">
        <f t="shared" si="25"/>
        <v>Computer science</v>
      </c>
      <c r="P564" s="4"/>
      <c r="Q564" s="4" t="s">
        <v>1045</v>
      </c>
      <c r="R564" s="45">
        <v>6100</v>
      </c>
      <c r="S564" s="45">
        <v>5</v>
      </c>
      <c r="T564" s="45">
        <f t="shared" si="26"/>
        <v>30500</v>
      </c>
    </row>
    <row r="565" spans="2:20" x14ac:dyDescent="0.3">
      <c r="B565" t="s">
        <v>8366</v>
      </c>
      <c r="C565" t="s">
        <v>1515</v>
      </c>
      <c r="D565" t="s">
        <v>2075</v>
      </c>
      <c r="E565" t="s">
        <v>3780</v>
      </c>
      <c r="F565" t="s">
        <v>3217</v>
      </c>
      <c r="G565" s="47" t="str">
        <f t="shared" si="24"/>
        <v>MIRAOUI_Oussama</v>
      </c>
      <c r="H565" t="s">
        <v>689</v>
      </c>
      <c r="I565" t="s">
        <v>5017</v>
      </c>
      <c r="J565">
        <v>21621724262</v>
      </c>
      <c r="K565" s="133">
        <v>35081</v>
      </c>
      <c r="M565" t="s">
        <v>267</v>
      </c>
      <c r="N565" t="s">
        <v>6102</v>
      </c>
      <c r="O565" t="str">
        <f t="shared" si="25"/>
        <v>Electromechanical Engineer</v>
      </c>
      <c r="P565" s="4"/>
      <c r="Q565" s="4" t="s">
        <v>1045</v>
      </c>
      <c r="R565" s="45">
        <v>6100</v>
      </c>
      <c r="S565" s="45">
        <v>5</v>
      </c>
      <c r="T565" s="45">
        <f t="shared" si="26"/>
        <v>30500</v>
      </c>
    </row>
    <row r="566" spans="2:20" x14ac:dyDescent="0.3">
      <c r="B566" t="s">
        <v>8366</v>
      </c>
      <c r="C566" t="s">
        <v>1515</v>
      </c>
      <c r="D566" t="s">
        <v>2076</v>
      </c>
      <c r="E566" t="s">
        <v>3781</v>
      </c>
      <c r="F566" t="s">
        <v>3782</v>
      </c>
      <c r="G566" s="47" t="str">
        <f t="shared" si="24"/>
        <v>DARDOURI_Wafa</v>
      </c>
      <c r="H566" t="s">
        <v>690</v>
      </c>
      <c r="I566" t="s">
        <v>5018</v>
      </c>
      <c r="J566">
        <v>21650341521</v>
      </c>
      <c r="K566" s="133">
        <v>34467</v>
      </c>
      <c r="M566" t="s">
        <v>267</v>
      </c>
      <c r="N566" t="s">
        <v>6101</v>
      </c>
      <c r="O566" t="str">
        <f t="shared" si="25"/>
        <v>Computer science</v>
      </c>
      <c r="P566" s="4"/>
      <c r="Q566" s="4" t="s">
        <v>1045</v>
      </c>
      <c r="R566" s="45">
        <v>6100</v>
      </c>
      <c r="S566" s="45">
        <v>5</v>
      </c>
      <c r="T566" s="45">
        <f t="shared" si="26"/>
        <v>30500</v>
      </c>
    </row>
    <row r="567" spans="2:20" x14ac:dyDescent="0.3">
      <c r="B567" t="s">
        <v>8366</v>
      </c>
      <c r="C567" t="s">
        <v>1515</v>
      </c>
      <c r="D567" t="s">
        <v>2077</v>
      </c>
      <c r="E567" t="s">
        <v>3783</v>
      </c>
      <c r="F567" t="s">
        <v>3225</v>
      </c>
      <c r="G567" s="47" t="str">
        <f t="shared" si="24"/>
        <v>LENGLIZ_Skander</v>
      </c>
      <c r="H567" t="s">
        <v>689</v>
      </c>
      <c r="I567" t="s">
        <v>5019</v>
      </c>
      <c r="J567">
        <v>21621737013</v>
      </c>
      <c r="K567" s="133">
        <v>34867</v>
      </c>
      <c r="M567" t="s">
        <v>267</v>
      </c>
      <c r="N567" t="s">
        <v>6101</v>
      </c>
      <c r="O567" t="str">
        <f t="shared" si="25"/>
        <v>Computer science</v>
      </c>
      <c r="P567" s="4"/>
      <c r="Q567" s="4" t="s">
        <v>1045</v>
      </c>
      <c r="R567" s="45">
        <v>6100</v>
      </c>
      <c r="S567" s="45">
        <v>5</v>
      </c>
      <c r="T567" s="45">
        <f t="shared" si="26"/>
        <v>30500</v>
      </c>
    </row>
    <row r="568" spans="2:20" x14ac:dyDescent="0.3">
      <c r="B568" t="s">
        <v>8366</v>
      </c>
      <c r="C568" t="s">
        <v>1515</v>
      </c>
      <c r="D568" t="s">
        <v>2078</v>
      </c>
      <c r="E568" t="s">
        <v>1296</v>
      </c>
      <c r="F568" t="s">
        <v>3191</v>
      </c>
      <c r="G568" s="47" t="str">
        <f t="shared" si="24"/>
        <v>BEN HASSINE_Amine</v>
      </c>
      <c r="H568" t="s">
        <v>689</v>
      </c>
      <c r="I568" t="s">
        <v>5020</v>
      </c>
      <c r="J568">
        <v>21653832096</v>
      </c>
      <c r="K568" s="133">
        <v>33666</v>
      </c>
      <c r="M568" t="s">
        <v>267</v>
      </c>
      <c r="N568" t="s">
        <v>6101</v>
      </c>
      <c r="O568" t="str">
        <f t="shared" si="25"/>
        <v>Computer science</v>
      </c>
      <c r="P568" s="4"/>
      <c r="Q568" s="4" t="s">
        <v>1045</v>
      </c>
      <c r="R568" s="45">
        <v>6100</v>
      </c>
      <c r="S568" s="45">
        <v>5</v>
      </c>
      <c r="T568" s="45">
        <f t="shared" si="26"/>
        <v>30500</v>
      </c>
    </row>
    <row r="569" spans="2:20" x14ac:dyDescent="0.3">
      <c r="B569" t="s">
        <v>8366</v>
      </c>
      <c r="C569" t="s">
        <v>1515</v>
      </c>
      <c r="D569" t="s">
        <v>2079</v>
      </c>
      <c r="E569" t="s">
        <v>463</v>
      </c>
      <c r="F569" t="s">
        <v>3230</v>
      </c>
      <c r="G569" s="47" t="str">
        <f t="shared" si="24"/>
        <v>HAMMAMI_Mohamed</v>
      </c>
      <c r="H569" t="s">
        <v>689</v>
      </c>
      <c r="I569" t="s">
        <v>5021</v>
      </c>
      <c r="J569">
        <v>21655259415</v>
      </c>
      <c r="K569" s="133">
        <v>35125</v>
      </c>
      <c r="M569" t="s">
        <v>267</v>
      </c>
      <c r="N569" t="s">
        <v>6101</v>
      </c>
      <c r="O569" t="str">
        <f t="shared" si="25"/>
        <v>Computer science</v>
      </c>
      <c r="P569" s="4"/>
      <c r="Q569" s="4" t="s">
        <v>1045</v>
      </c>
      <c r="R569" s="45">
        <v>6100</v>
      </c>
      <c r="S569" s="45">
        <v>5</v>
      </c>
      <c r="T569" s="45">
        <f t="shared" si="26"/>
        <v>30500</v>
      </c>
    </row>
    <row r="570" spans="2:20" x14ac:dyDescent="0.3">
      <c r="B570" t="s">
        <v>8366</v>
      </c>
      <c r="C570" t="s">
        <v>1515</v>
      </c>
      <c r="D570" t="s">
        <v>2080</v>
      </c>
      <c r="E570" t="s">
        <v>3784</v>
      </c>
      <c r="F570" t="s">
        <v>3785</v>
      </c>
      <c r="G570" s="47" t="str">
        <f t="shared" si="24"/>
        <v>JAMI_Kamel</v>
      </c>
      <c r="H570" t="s">
        <v>689</v>
      </c>
      <c r="I570" t="s">
        <v>5022</v>
      </c>
      <c r="J570">
        <v>21694076999</v>
      </c>
      <c r="K570" s="133">
        <v>34487</v>
      </c>
      <c r="M570" t="s">
        <v>267</v>
      </c>
      <c r="N570" t="s">
        <v>6102</v>
      </c>
      <c r="O570" t="str">
        <f t="shared" si="25"/>
        <v>Electromechanical Engineer</v>
      </c>
      <c r="P570" s="4"/>
      <c r="Q570" s="4" t="s">
        <v>1045</v>
      </c>
      <c r="R570" s="45">
        <v>6100</v>
      </c>
      <c r="S570" s="45">
        <v>5</v>
      </c>
      <c r="T570" s="45">
        <f t="shared" si="26"/>
        <v>30500</v>
      </c>
    </row>
    <row r="571" spans="2:20" x14ac:dyDescent="0.3">
      <c r="B571" t="s">
        <v>8366</v>
      </c>
      <c r="C571" t="s">
        <v>1515</v>
      </c>
      <c r="D571" t="s">
        <v>2081</v>
      </c>
      <c r="E571" t="s">
        <v>920</v>
      </c>
      <c r="F571" t="s">
        <v>3504</v>
      </c>
      <c r="G571" s="47" t="str">
        <f t="shared" si="24"/>
        <v>MABROUK_Amal</v>
      </c>
      <c r="H571" t="s">
        <v>690</v>
      </c>
      <c r="I571" t="s">
        <v>5023</v>
      </c>
      <c r="J571">
        <v>21694729109</v>
      </c>
      <c r="K571" s="133">
        <v>34877</v>
      </c>
      <c r="M571" t="s">
        <v>267</v>
      </c>
      <c r="N571" t="s">
        <v>6101</v>
      </c>
      <c r="O571" t="str">
        <f t="shared" si="25"/>
        <v>Computer science</v>
      </c>
      <c r="P571" s="4"/>
      <c r="Q571" s="4" t="s">
        <v>1045</v>
      </c>
      <c r="R571" s="45">
        <v>6100</v>
      </c>
      <c r="S571" s="45">
        <v>5</v>
      </c>
      <c r="T571" s="45">
        <f t="shared" si="26"/>
        <v>30500</v>
      </c>
    </row>
    <row r="572" spans="2:20" x14ac:dyDescent="0.3">
      <c r="B572" t="s">
        <v>8366</v>
      </c>
      <c r="C572" t="s">
        <v>1515</v>
      </c>
      <c r="D572" t="s">
        <v>2082</v>
      </c>
      <c r="E572" t="s">
        <v>610</v>
      </c>
      <c r="F572" t="s">
        <v>3663</v>
      </c>
      <c r="G572" s="47" t="str">
        <f t="shared" si="24"/>
        <v>ZRELLI_Baha</v>
      </c>
      <c r="H572" t="s">
        <v>689</v>
      </c>
      <c r="I572" t="s">
        <v>5024</v>
      </c>
      <c r="J572">
        <v>21652980381</v>
      </c>
      <c r="K572" s="133">
        <v>34783</v>
      </c>
      <c r="M572" t="s">
        <v>267</v>
      </c>
      <c r="N572" t="s">
        <v>6101</v>
      </c>
      <c r="O572" t="str">
        <f t="shared" si="25"/>
        <v>Computer science</v>
      </c>
      <c r="P572" s="4"/>
      <c r="Q572" s="4" t="s">
        <v>1045</v>
      </c>
      <c r="R572" s="45">
        <v>6100</v>
      </c>
      <c r="S572" s="45">
        <v>5</v>
      </c>
      <c r="T572" s="45">
        <f t="shared" si="26"/>
        <v>30500</v>
      </c>
    </row>
    <row r="573" spans="2:20" x14ac:dyDescent="0.3">
      <c r="B573" t="s">
        <v>8366</v>
      </c>
      <c r="C573" t="s">
        <v>1515</v>
      </c>
      <c r="D573" t="s">
        <v>2083</v>
      </c>
      <c r="E573" t="s">
        <v>3786</v>
      </c>
      <c r="F573" t="s">
        <v>3787</v>
      </c>
      <c r="G573" s="47" t="str">
        <f t="shared" si="24"/>
        <v>SOUARI_Ameni</v>
      </c>
      <c r="H573" t="s">
        <v>690</v>
      </c>
      <c r="I573" t="s">
        <v>5025</v>
      </c>
      <c r="J573">
        <v>21658927885</v>
      </c>
      <c r="K573" s="133">
        <v>34550</v>
      </c>
      <c r="M573" t="s">
        <v>267</v>
      </c>
      <c r="N573" t="s">
        <v>6102</v>
      </c>
      <c r="O573" t="str">
        <f t="shared" si="25"/>
        <v>Electromechanical Engineer</v>
      </c>
      <c r="P573" s="4"/>
      <c r="Q573" s="4" t="s">
        <v>1045</v>
      </c>
      <c r="R573" s="45">
        <v>6100</v>
      </c>
      <c r="S573" s="45">
        <v>5</v>
      </c>
      <c r="T573" s="45">
        <f t="shared" si="26"/>
        <v>30500</v>
      </c>
    </row>
    <row r="574" spans="2:20" x14ac:dyDescent="0.3">
      <c r="B574" t="s">
        <v>8366</v>
      </c>
      <c r="C574" t="s">
        <v>1515</v>
      </c>
      <c r="D574" t="s">
        <v>2084</v>
      </c>
      <c r="E574" t="s">
        <v>614</v>
      </c>
      <c r="F574" t="s">
        <v>3646</v>
      </c>
      <c r="G574" s="47" t="str">
        <f t="shared" si="24"/>
        <v>AZIZI_Sana</v>
      </c>
      <c r="H574" t="s">
        <v>690</v>
      </c>
      <c r="I574" t="s">
        <v>5026</v>
      </c>
      <c r="J574">
        <v>21655979015</v>
      </c>
      <c r="K574" s="133">
        <v>34964</v>
      </c>
      <c r="M574" t="s">
        <v>267</v>
      </c>
      <c r="N574" t="s">
        <v>6101</v>
      </c>
      <c r="O574" t="str">
        <f t="shared" si="25"/>
        <v>Computer science</v>
      </c>
      <c r="P574" s="4"/>
      <c r="Q574" s="4" t="s">
        <v>1045</v>
      </c>
      <c r="R574" s="45">
        <v>6100</v>
      </c>
      <c r="S574" s="45">
        <v>5</v>
      </c>
      <c r="T574" s="45">
        <f t="shared" si="26"/>
        <v>30500</v>
      </c>
    </row>
    <row r="575" spans="2:20" x14ac:dyDescent="0.3">
      <c r="B575" t="s">
        <v>8366</v>
      </c>
      <c r="C575" t="s">
        <v>1515</v>
      </c>
      <c r="D575" t="s">
        <v>2085</v>
      </c>
      <c r="E575" t="s">
        <v>893</v>
      </c>
      <c r="F575" t="s">
        <v>3225</v>
      </c>
      <c r="G575" s="47" t="str">
        <f t="shared" si="24"/>
        <v>BEN OTHMAN_Skander</v>
      </c>
      <c r="H575" t="s">
        <v>689</v>
      </c>
      <c r="I575" t="s">
        <v>5027</v>
      </c>
      <c r="J575">
        <v>21623536585</v>
      </c>
      <c r="K575" s="133">
        <v>34943</v>
      </c>
      <c r="M575" t="s">
        <v>267</v>
      </c>
      <c r="N575" t="s">
        <v>6101</v>
      </c>
      <c r="O575" t="str">
        <f t="shared" si="25"/>
        <v>Computer science</v>
      </c>
      <c r="P575" s="4"/>
      <c r="Q575" s="4" t="s">
        <v>1045</v>
      </c>
      <c r="R575" s="45">
        <v>6100</v>
      </c>
      <c r="S575" s="45">
        <v>5</v>
      </c>
      <c r="T575" s="45">
        <f t="shared" si="26"/>
        <v>30500</v>
      </c>
    </row>
    <row r="576" spans="2:20" x14ac:dyDescent="0.3">
      <c r="B576" t="s">
        <v>8366</v>
      </c>
      <c r="C576" t="s">
        <v>1515</v>
      </c>
      <c r="D576" t="s">
        <v>2086</v>
      </c>
      <c r="E576" t="s">
        <v>3788</v>
      </c>
      <c r="F576" t="s">
        <v>3789</v>
      </c>
      <c r="G576" s="47" t="str">
        <f t="shared" si="24"/>
        <v>M'SAAD_M'Hammed</v>
      </c>
      <c r="H576" t="s">
        <v>689</v>
      </c>
      <c r="I576" t="s">
        <v>5028</v>
      </c>
      <c r="J576">
        <v>21624148623</v>
      </c>
      <c r="K576" s="133">
        <v>33700</v>
      </c>
      <c r="M576" t="s">
        <v>267</v>
      </c>
      <c r="N576" t="s">
        <v>6102</v>
      </c>
      <c r="O576" t="str">
        <f t="shared" si="25"/>
        <v>Electromechanical Engineer</v>
      </c>
      <c r="P576" s="4"/>
      <c r="Q576" s="4" t="s">
        <v>1045</v>
      </c>
      <c r="R576" s="45">
        <v>6100</v>
      </c>
      <c r="S576" s="45">
        <v>5</v>
      </c>
      <c r="T576" s="45">
        <f t="shared" si="26"/>
        <v>30500</v>
      </c>
    </row>
    <row r="577" spans="2:20" x14ac:dyDescent="0.3">
      <c r="B577" t="s">
        <v>8366</v>
      </c>
      <c r="C577" t="s">
        <v>1515</v>
      </c>
      <c r="D577" t="s">
        <v>2087</v>
      </c>
      <c r="E577" t="s">
        <v>3790</v>
      </c>
      <c r="F577" t="s">
        <v>3332</v>
      </c>
      <c r="G577" s="47" t="str">
        <f t="shared" si="24"/>
        <v>SOMAI_Farouk</v>
      </c>
      <c r="H577" t="s">
        <v>689</v>
      </c>
      <c r="I577" t="s">
        <v>5029</v>
      </c>
      <c r="J577">
        <v>21653383898</v>
      </c>
      <c r="K577" s="133">
        <v>34177</v>
      </c>
      <c r="M577" t="s">
        <v>267</v>
      </c>
      <c r="N577" t="s">
        <v>6102</v>
      </c>
      <c r="O577" t="str">
        <f t="shared" si="25"/>
        <v>Electromechanical Engineer</v>
      </c>
      <c r="P577" s="4"/>
      <c r="Q577" s="4" t="s">
        <v>1045</v>
      </c>
      <c r="R577" s="45">
        <v>6100</v>
      </c>
      <c r="S577" s="45">
        <v>5</v>
      </c>
      <c r="T577" s="45">
        <f t="shared" si="26"/>
        <v>30500</v>
      </c>
    </row>
    <row r="578" spans="2:20" x14ac:dyDescent="0.3">
      <c r="B578" t="s">
        <v>8366</v>
      </c>
      <c r="C578" t="s">
        <v>1515</v>
      </c>
      <c r="D578" t="s">
        <v>2088</v>
      </c>
      <c r="E578" t="s">
        <v>914</v>
      </c>
      <c r="F578" t="s">
        <v>3284</v>
      </c>
      <c r="G578" s="47" t="str">
        <f t="shared" si="24"/>
        <v>MOUELHI_Selim</v>
      </c>
      <c r="H578" t="s">
        <v>689</v>
      </c>
      <c r="I578" t="s">
        <v>5030</v>
      </c>
      <c r="J578">
        <v>21626293184</v>
      </c>
      <c r="K578" s="133">
        <v>35132</v>
      </c>
      <c r="M578" t="s">
        <v>267</v>
      </c>
      <c r="N578" t="s">
        <v>6101</v>
      </c>
      <c r="O578" t="str">
        <f t="shared" si="25"/>
        <v>Computer science</v>
      </c>
      <c r="P578" s="4"/>
      <c r="Q578" s="4" t="s">
        <v>1045</v>
      </c>
      <c r="R578" s="45">
        <v>6100</v>
      </c>
      <c r="S578" s="45">
        <v>5</v>
      </c>
      <c r="T578" s="45">
        <f t="shared" si="26"/>
        <v>30500</v>
      </c>
    </row>
    <row r="579" spans="2:20" x14ac:dyDescent="0.3">
      <c r="B579" t="s">
        <v>8366</v>
      </c>
      <c r="C579" t="s">
        <v>1515</v>
      </c>
      <c r="D579" t="s">
        <v>2089</v>
      </c>
      <c r="E579" t="s">
        <v>3791</v>
      </c>
      <c r="F579" t="s">
        <v>3325</v>
      </c>
      <c r="G579" s="47" t="str">
        <f t="shared" si="24"/>
        <v>BERGAOUI_Kais</v>
      </c>
      <c r="H579" t="s">
        <v>689</v>
      </c>
      <c r="I579" t="s">
        <v>5031</v>
      </c>
      <c r="J579">
        <v>21622822956</v>
      </c>
      <c r="K579" s="133">
        <v>32624</v>
      </c>
      <c r="M579" t="s">
        <v>267</v>
      </c>
      <c r="N579" t="s">
        <v>6102</v>
      </c>
      <c r="O579" t="str">
        <f t="shared" si="25"/>
        <v>Electromechanical Engineer</v>
      </c>
      <c r="P579" s="4"/>
      <c r="Q579" s="4" t="s">
        <v>1045</v>
      </c>
      <c r="R579" s="45">
        <v>6100</v>
      </c>
      <c r="S579" s="45">
        <v>5</v>
      </c>
      <c r="T579" s="45">
        <f t="shared" si="26"/>
        <v>30500</v>
      </c>
    </row>
    <row r="580" spans="2:20" x14ac:dyDescent="0.3">
      <c r="B580" t="s">
        <v>8366</v>
      </c>
      <c r="C580" t="s">
        <v>1515</v>
      </c>
      <c r="D580" t="s">
        <v>2090</v>
      </c>
      <c r="E580" t="s">
        <v>1269</v>
      </c>
      <c r="F580" t="s">
        <v>3302</v>
      </c>
      <c r="G580" s="47" t="str">
        <f t="shared" si="24"/>
        <v>BEN YOUNES_Firas</v>
      </c>
      <c r="H580" t="s">
        <v>689</v>
      </c>
      <c r="I580" t="s">
        <v>5032</v>
      </c>
      <c r="J580">
        <v>21653268821</v>
      </c>
      <c r="K580" s="133">
        <v>34924</v>
      </c>
      <c r="M580" t="s">
        <v>267</v>
      </c>
      <c r="N580" t="s">
        <v>6101</v>
      </c>
      <c r="O580" t="str">
        <f t="shared" si="25"/>
        <v>Computer science</v>
      </c>
      <c r="P580" s="4"/>
      <c r="Q580" s="4" t="s">
        <v>1045</v>
      </c>
      <c r="R580" s="45">
        <v>6100</v>
      </c>
      <c r="S580" s="45">
        <v>5</v>
      </c>
      <c r="T580" s="45">
        <f t="shared" si="26"/>
        <v>30500</v>
      </c>
    </row>
    <row r="581" spans="2:20" x14ac:dyDescent="0.3">
      <c r="B581" t="s">
        <v>8366</v>
      </c>
      <c r="C581" t="s">
        <v>1515</v>
      </c>
      <c r="D581" t="s">
        <v>2091</v>
      </c>
      <c r="E581" t="s">
        <v>1022</v>
      </c>
      <c r="F581" t="s">
        <v>3405</v>
      </c>
      <c r="G581" s="47" t="str">
        <f t="shared" si="24"/>
        <v>ZAIBI_Hamza</v>
      </c>
      <c r="H581" t="s">
        <v>689</v>
      </c>
      <c r="I581" t="s">
        <v>5033</v>
      </c>
      <c r="J581">
        <v>21699308328</v>
      </c>
      <c r="K581" s="133">
        <v>34610</v>
      </c>
      <c r="M581" t="s">
        <v>267</v>
      </c>
      <c r="N581" t="s">
        <v>6102</v>
      </c>
      <c r="O581" t="str">
        <f t="shared" si="25"/>
        <v>Electromechanical Engineer</v>
      </c>
      <c r="P581" s="4"/>
      <c r="Q581" s="4" t="s">
        <v>1045</v>
      </c>
      <c r="R581" s="45">
        <v>6100</v>
      </c>
      <c r="S581" s="45">
        <v>5</v>
      </c>
      <c r="T581" s="45">
        <f t="shared" si="26"/>
        <v>30500</v>
      </c>
    </row>
    <row r="582" spans="2:20" x14ac:dyDescent="0.3">
      <c r="B582" t="s">
        <v>8366</v>
      </c>
      <c r="C582" t="s">
        <v>1515</v>
      </c>
      <c r="D582" t="s">
        <v>2092</v>
      </c>
      <c r="E582" t="s">
        <v>614</v>
      </c>
      <c r="F582" t="s">
        <v>3230</v>
      </c>
      <c r="G582" s="47" t="str">
        <f t="shared" si="24"/>
        <v>AZIZI_Mohamed</v>
      </c>
      <c r="H582" t="s">
        <v>689</v>
      </c>
      <c r="I582" t="s">
        <v>5034</v>
      </c>
      <c r="J582">
        <v>21694597416</v>
      </c>
      <c r="K582" s="133">
        <v>35012</v>
      </c>
      <c r="M582" t="s">
        <v>267</v>
      </c>
      <c r="N582" t="s">
        <v>6102</v>
      </c>
      <c r="O582" t="str">
        <f t="shared" si="25"/>
        <v>Electromechanical Engineer</v>
      </c>
      <c r="P582" s="4"/>
      <c r="Q582" s="4" t="s">
        <v>1045</v>
      </c>
      <c r="R582" s="45">
        <v>6100</v>
      </c>
      <c r="S582" s="45">
        <v>5</v>
      </c>
      <c r="T582" s="45">
        <f t="shared" si="26"/>
        <v>30500</v>
      </c>
    </row>
    <row r="583" spans="2:20" x14ac:dyDescent="0.3">
      <c r="B583" t="s">
        <v>8366</v>
      </c>
      <c r="C583" t="s">
        <v>1515</v>
      </c>
      <c r="D583" t="s">
        <v>2093</v>
      </c>
      <c r="E583" t="s">
        <v>3778</v>
      </c>
      <c r="F583" t="s">
        <v>3792</v>
      </c>
      <c r="G583" s="47" t="str">
        <f t="shared" si="24"/>
        <v>ABDENNADHER_Seif</v>
      </c>
      <c r="H583" t="s">
        <v>689</v>
      </c>
      <c r="I583" t="s">
        <v>5035</v>
      </c>
      <c r="J583">
        <v>21653057885</v>
      </c>
      <c r="K583" s="133">
        <v>34885</v>
      </c>
      <c r="M583" t="s">
        <v>267</v>
      </c>
      <c r="N583" t="s">
        <v>6101</v>
      </c>
      <c r="O583" t="str">
        <f t="shared" si="25"/>
        <v>Computer science</v>
      </c>
      <c r="P583" s="4"/>
      <c r="Q583" s="4" t="s">
        <v>1045</v>
      </c>
      <c r="R583" s="45">
        <v>6100</v>
      </c>
      <c r="S583" s="45">
        <v>5</v>
      </c>
      <c r="T583" s="45">
        <f t="shared" si="26"/>
        <v>30500</v>
      </c>
    </row>
    <row r="584" spans="2:20" x14ac:dyDescent="0.3">
      <c r="B584" t="s">
        <v>8366</v>
      </c>
      <c r="C584" t="s">
        <v>1515</v>
      </c>
      <c r="D584" t="s">
        <v>2094</v>
      </c>
      <c r="E584" t="s">
        <v>1023</v>
      </c>
      <c r="F584" t="s">
        <v>3793</v>
      </c>
      <c r="G584" s="47" t="str">
        <f t="shared" si="24"/>
        <v>OUALI_Raed</v>
      </c>
      <c r="H584" t="s">
        <v>689</v>
      </c>
      <c r="I584" t="s">
        <v>5036</v>
      </c>
      <c r="J584">
        <v>21621588614</v>
      </c>
      <c r="K584" s="133">
        <v>34792</v>
      </c>
      <c r="M584" t="s">
        <v>267</v>
      </c>
      <c r="N584" t="s">
        <v>6102</v>
      </c>
      <c r="O584" t="str">
        <f t="shared" si="25"/>
        <v>Electromechanical Engineer</v>
      </c>
      <c r="P584" s="4"/>
      <c r="Q584" s="4" t="s">
        <v>1045</v>
      </c>
      <c r="R584" s="45">
        <v>6100</v>
      </c>
      <c r="S584" s="45">
        <v>5</v>
      </c>
      <c r="T584" s="45">
        <f t="shared" si="26"/>
        <v>30500</v>
      </c>
    </row>
    <row r="585" spans="2:20" x14ac:dyDescent="0.3">
      <c r="B585" t="s">
        <v>8366</v>
      </c>
      <c r="C585" t="s">
        <v>1515</v>
      </c>
      <c r="D585" t="s">
        <v>2095</v>
      </c>
      <c r="E585" t="s">
        <v>414</v>
      </c>
      <c r="F585" t="s">
        <v>3794</v>
      </c>
      <c r="G585" s="47" t="str">
        <f t="shared" ref="G585:G648" si="27">CONCATENATE(E585,"_",F585)</f>
        <v>SGHAIER_Saif Eddine</v>
      </c>
      <c r="H585" t="s">
        <v>689</v>
      </c>
      <c r="I585" t="s">
        <v>5037</v>
      </c>
      <c r="J585">
        <v>21654900208</v>
      </c>
      <c r="K585" s="133">
        <v>33789</v>
      </c>
      <c r="M585" t="s">
        <v>267</v>
      </c>
      <c r="N585" t="s">
        <v>6101</v>
      </c>
      <c r="O585" t="str">
        <f t="shared" ref="O585:O648" si="28">N585</f>
        <v>Computer science</v>
      </c>
      <c r="P585" s="4"/>
      <c r="Q585" s="4" t="s">
        <v>1045</v>
      </c>
      <c r="R585" s="45">
        <v>6100</v>
      </c>
      <c r="S585" s="45">
        <v>5</v>
      </c>
      <c r="T585" s="45">
        <f t="shared" ref="T585:T648" si="29">R585*S585</f>
        <v>30500</v>
      </c>
    </row>
    <row r="586" spans="2:20" x14ac:dyDescent="0.3">
      <c r="B586" t="s">
        <v>8366</v>
      </c>
      <c r="C586" t="s">
        <v>1515</v>
      </c>
      <c r="D586" t="s">
        <v>2096</v>
      </c>
      <c r="E586" t="s">
        <v>875</v>
      </c>
      <c r="F586" t="s">
        <v>3450</v>
      </c>
      <c r="G586" s="47" t="str">
        <f t="shared" si="27"/>
        <v>KALLEL_Moez</v>
      </c>
      <c r="H586" t="s">
        <v>689</v>
      </c>
      <c r="I586" t="s">
        <v>5038</v>
      </c>
      <c r="J586">
        <v>21697000902</v>
      </c>
      <c r="K586" s="133">
        <v>35040</v>
      </c>
      <c r="M586" t="s">
        <v>267</v>
      </c>
      <c r="N586" t="s">
        <v>6102</v>
      </c>
      <c r="O586" t="str">
        <f t="shared" si="28"/>
        <v>Electromechanical Engineer</v>
      </c>
      <c r="P586" s="4"/>
      <c r="Q586" s="4" t="s">
        <v>1045</v>
      </c>
      <c r="R586" s="45">
        <v>6100</v>
      </c>
      <c r="S586" s="45">
        <v>5</v>
      </c>
      <c r="T586" s="45">
        <f t="shared" si="29"/>
        <v>30500</v>
      </c>
    </row>
    <row r="587" spans="2:20" x14ac:dyDescent="0.3">
      <c r="B587" t="s">
        <v>8366</v>
      </c>
      <c r="C587" t="s">
        <v>1515</v>
      </c>
      <c r="D587" t="s">
        <v>2097</v>
      </c>
      <c r="E587" t="s">
        <v>1030</v>
      </c>
      <c r="F587" t="s">
        <v>3280</v>
      </c>
      <c r="G587" s="47" t="str">
        <f t="shared" si="27"/>
        <v>OUEDERNI_Elyes</v>
      </c>
      <c r="H587" t="s">
        <v>689</v>
      </c>
      <c r="I587" t="s">
        <v>5039</v>
      </c>
      <c r="J587">
        <v>21696217222</v>
      </c>
      <c r="K587" s="133">
        <v>35370</v>
      </c>
      <c r="M587" t="s">
        <v>267</v>
      </c>
      <c r="N587" t="s">
        <v>6101</v>
      </c>
      <c r="O587" t="str">
        <f t="shared" si="28"/>
        <v>Computer science</v>
      </c>
      <c r="P587" s="4"/>
      <c r="Q587" s="4" t="s">
        <v>1045</v>
      </c>
      <c r="R587" s="45">
        <v>6100</v>
      </c>
      <c r="S587" s="45">
        <v>5</v>
      </c>
      <c r="T587" s="45">
        <f t="shared" si="29"/>
        <v>30500</v>
      </c>
    </row>
    <row r="588" spans="2:20" x14ac:dyDescent="0.3">
      <c r="B588" t="s">
        <v>8366</v>
      </c>
      <c r="C588" t="s">
        <v>1515</v>
      </c>
      <c r="D588" t="s">
        <v>2098</v>
      </c>
      <c r="E588" t="s">
        <v>656</v>
      </c>
      <c r="F588" t="s">
        <v>3795</v>
      </c>
      <c r="G588" s="47" t="str">
        <f t="shared" si="27"/>
        <v>HAMROUNI_Mohamed Khaled</v>
      </c>
      <c r="H588" t="s">
        <v>689</v>
      </c>
      <c r="I588" t="s">
        <v>5040</v>
      </c>
      <c r="J588">
        <v>21699221020</v>
      </c>
      <c r="K588" s="133">
        <v>33015</v>
      </c>
      <c r="M588" t="s">
        <v>267</v>
      </c>
      <c r="N588" t="s">
        <v>6101</v>
      </c>
      <c r="O588" t="str">
        <f t="shared" si="28"/>
        <v>Computer science</v>
      </c>
      <c r="P588" s="4"/>
      <c r="Q588" s="4" t="s">
        <v>1045</v>
      </c>
      <c r="R588" s="45">
        <v>6100</v>
      </c>
      <c r="S588" s="45">
        <v>5</v>
      </c>
      <c r="T588" s="45">
        <f t="shared" si="29"/>
        <v>30500</v>
      </c>
    </row>
    <row r="589" spans="2:20" x14ac:dyDescent="0.3">
      <c r="B589" t="s">
        <v>8366</v>
      </c>
      <c r="C589" t="s">
        <v>1515</v>
      </c>
      <c r="D589" t="s">
        <v>2099</v>
      </c>
      <c r="E589" t="s">
        <v>3796</v>
      </c>
      <c r="F589" t="s">
        <v>3797</v>
      </c>
      <c r="G589" s="47" t="str">
        <f t="shared" si="27"/>
        <v>MUMBANZA NGOY_Marie Alice</v>
      </c>
      <c r="H589" t="s">
        <v>690</v>
      </c>
      <c r="I589" t="s">
        <v>5041</v>
      </c>
      <c r="J589">
        <v>21626874327</v>
      </c>
      <c r="K589" s="133">
        <v>34393</v>
      </c>
      <c r="M589" t="s">
        <v>901</v>
      </c>
      <c r="N589" t="s">
        <v>453</v>
      </c>
      <c r="O589" t="str">
        <f t="shared" si="28"/>
        <v>Civil Engineering</v>
      </c>
      <c r="P589" s="4"/>
      <c r="Q589" s="4" t="s">
        <v>1045</v>
      </c>
      <c r="R589" s="45">
        <v>6100</v>
      </c>
      <c r="S589" s="45">
        <v>5</v>
      </c>
      <c r="T589" s="45">
        <f t="shared" si="29"/>
        <v>30500</v>
      </c>
    </row>
    <row r="590" spans="2:20" x14ac:dyDescent="0.3">
      <c r="B590" t="s">
        <v>8366</v>
      </c>
      <c r="C590" t="s">
        <v>1515</v>
      </c>
      <c r="D590" t="s">
        <v>2100</v>
      </c>
      <c r="E590" t="s">
        <v>3798</v>
      </c>
      <c r="F590" t="s">
        <v>3230</v>
      </c>
      <c r="G590" s="47" t="str">
        <f t="shared" si="27"/>
        <v>BEN MALEK CHERIF_Mohamed</v>
      </c>
      <c r="H590" t="s">
        <v>689</v>
      </c>
      <c r="I590" t="s">
        <v>5042</v>
      </c>
      <c r="J590">
        <v>21698786131</v>
      </c>
      <c r="K590" s="133">
        <v>34655</v>
      </c>
      <c r="M590" t="s">
        <v>267</v>
      </c>
      <c r="N590" t="s">
        <v>6101</v>
      </c>
      <c r="O590" t="str">
        <f t="shared" si="28"/>
        <v>Computer science</v>
      </c>
      <c r="P590" s="4"/>
      <c r="Q590" s="4" t="s">
        <v>1045</v>
      </c>
      <c r="R590" s="45">
        <v>6100</v>
      </c>
      <c r="S590" s="45">
        <v>5</v>
      </c>
      <c r="T590" s="45">
        <f t="shared" si="29"/>
        <v>30500</v>
      </c>
    </row>
    <row r="591" spans="2:20" x14ac:dyDescent="0.3">
      <c r="B591" t="s">
        <v>8366</v>
      </c>
      <c r="C591" t="s">
        <v>1515</v>
      </c>
      <c r="D591" t="s">
        <v>2101</v>
      </c>
      <c r="E591" t="s">
        <v>1300</v>
      </c>
      <c r="F591" t="s">
        <v>3648</v>
      </c>
      <c r="G591" s="47" t="str">
        <f t="shared" si="27"/>
        <v>BEN GUIZA_Ahlem</v>
      </c>
      <c r="H591" t="s">
        <v>690</v>
      </c>
      <c r="I591" t="s">
        <v>5043</v>
      </c>
      <c r="J591">
        <v>21620210256</v>
      </c>
      <c r="K591" s="133">
        <v>34180</v>
      </c>
      <c r="M591" t="s">
        <v>267</v>
      </c>
      <c r="N591" t="s">
        <v>6101</v>
      </c>
      <c r="O591" t="str">
        <f t="shared" si="28"/>
        <v>Computer science</v>
      </c>
      <c r="P591" s="4"/>
      <c r="Q591" s="4" t="s">
        <v>1045</v>
      </c>
      <c r="R591" s="45">
        <v>6100</v>
      </c>
      <c r="S591" s="45">
        <v>5</v>
      </c>
      <c r="T591" s="45">
        <f t="shared" si="29"/>
        <v>30500</v>
      </c>
    </row>
    <row r="592" spans="2:20" x14ac:dyDescent="0.3">
      <c r="B592" t="s">
        <v>8366</v>
      </c>
      <c r="C592" t="s">
        <v>1515</v>
      </c>
      <c r="D592" t="s">
        <v>2102</v>
      </c>
      <c r="E592" t="s">
        <v>3799</v>
      </c>
      <c r="F592" t="s">
        <v>3800</v>
      </c>
      <c r="G592" s="47" t="str">
        <f t="shared" si="27"/>
        <v>BEN OUIRANE_Youssri</v>
      </c>
      <c r="H592" t="s">
        <v>689</v>
      </c>
      <c r="I592" t="s">
        <v>5044</v>
      </c>
      <c r="J592">
        <v>21653529951</v>
      </c>
      <c r="K592" s="133">
        <v>34834</v>
      </c>
      <c r="M592" t="s">
        <v>267</v>
      </c>
      <c r="N592" t="s">
        <v>453</v>
      </c>
      <c r="O592" t="str">
        <f t="shared" si="28"/>
        <v>Civil Engineering</v>
      </c>
      <c r="P592" s="4"/>
      <c r="Q592" s="4" t="s">
        <v>1045</v>
      </c>
      <c r="R592" s="45">
        <v>6100</v>
      </c>
      <c r="S592" s="45">
        <v>5</v>
      </c>
      <c r="T592" s="45">
        <f t="shared" si="29"/>
        <v>30500</v>
      </c>
    </row>
    <row r="593" spans="2:20" x14ac:dyDescent="0.3">
      <c r="B593" t="s">
        <v>8366</v>
      </c>
      <c r="C593" t="s">
        <v>1515</v>
      </c>
      <c r="D593" t="s">
        <v>2103</v>
      </c>
      <c r="E593" t="s">
        <v>347</v>
      </c>
      <c r="F593" t="s">
        <v>3424</v>
      </c>
      <c r="G593" s="47" t="str">
        <f t="shared" si="27"/>
        <v>BRAHMI_Mohamed Amine</v>
      </c>
      <c r="H593" t="s">
        <v>689</v>
      </c>
      <c r="I593" t="s">
        <v>5045</v>
      </c>
      <c r="J593">
        <v>21655608889</v>
      </c>
      <c r="K593" s="133">
        <v>34505</v>
      </c>
      <c r="M593" t="s">
        <v>267</v>
      </c>
      <c r="N593" t="s">
        <v>6101</v>
      </c>
      <c r="O593" t="str">
        <f t="shared" si="28"/>
        <v>Computer science</v>
      </c>
      <c r="P593" s="4"/>
      <c r="Q593" s="4" t="s">
        <v>1045</v>
      </c>
      <c r="R593" s="45">
        <v>6100</v>
      </c>
      <c r="S593" s="45">
        <v>5</v>
      </c>
      <c r="T593" s="45">
        <f t="shared" si="29"/>
        <v>30500</v>
      </c>
    </row>
    <row r="594" spans="2:20" x14ac:dyDescent="0.3">
      <c r="B594" t="s">
        <v>8366</v>
      </c>
      <c r="C594" t="s">
        <v>1515</v>
      </c>
      <c r="D594" t="s">
        <v>2104</v>
      </c>
      <c r="E594" t="s">
        <v>925</v>
      </c>
      <c r="F594" t="s">
        <v>3454</v>
      </c>
      <c r="G594" s="47" t="str">
        <f t="shared" si="27"/>
        <v>MASSOUDI_Karim</v>
      </c>
      <c r="H594" t="s">
        <v>689</v>
      </c>
      <c r="I594" t="s">
        <v>5046</v>
      </c>
      <c r="J594">
        <v>21694053114</v>
      </c>
      <c r="K594" s="133">
        <v>34955</v>
      </c>
      <c r="M594" t="s">
        <v>267</v>
      </c>
      <c r="N594" t="s">
        <v>6101</v>
      </c>
      <c r="O594" t="str">
        <f t="shared" si="28"/>
        <v>Computer science</v>
      </c>
      <c r="P594" s="4"/>
      <c r="Q594" s="4" t="s">
        <v>1045</v>
      </c>
      <c r="R594" s="45">
        <v>6100</v>
      </c>
      <c r="S594" s="45">
        <v>5</v>
      </c>
      <c r="T594" s="45">
        <f t="shared" si="29"/>
        <v>30500</v>
      </c>
    </row>
    <row r="595" spans="2:20" x14ac:dyDescent="0.3">
      <c r="B595" t="s">
        <v>8366</v>
      </c>
      <c r="C595" t="s">
        <v>1515</v>
      </c>
      <c r="D595" t="s">
        <v>2105</v>
      </c>
      <c r="E595" t="s">
        <v>3578</v>
      </c>
      <c r="F595" t="s">
        <v>3551</v>
      </c>
      <c r="G595" s="47" t="str">
        <f t="shared" si="27"/>
        <v>DRIRA_Mehdi</v>
      </c>
      <c r="H595" t="s">
        <v>689</v>
      </c>
      <c r="I595" t="s">
        <v>5047</v>
      </c>
      <c r="J595">
        <v>21652510827</v>
      </c>
      <c r="K595" s="133">
        <v>34891</v>
      </c>
      <c r="M595" t="s">
        <v>267</v>
      </c>
      <c r="N595" t="s">
        <v>6101</v>
      </c>
      <c r="O595" t="str">
        <f t="shared" si="28"/>
        <v>Computer science</v>
      </c>
      <c r="P595" s="4"/>
      <c r="Q595" s="4" t="s">
        <v>1045</v>
      </c>
      <c r="R595" s="45">
        <v>6100</v>
      </c>
      <c r="S595" s="45">
        <v>5</v>
      </c>
      <c r="T595" s="45">
        <f t="shared" si="29"/>
        <v>30500</v>
      </c>
    </row>
    <row r="596" spans="2:20" x14ac:dyDescent="0.3">
      <c r="B596" t="s">
        <v>8366</v>
      </c>
      <c r="C596" t="s">
        <v>1515</v>
      </c>
      <c r="D596" t="s">
        <v>2106</v>
      </c>
      <c r="E596" t="s">
        <v>857</v>
      </c>
      <c r="F596" t="s">
        <v>3801</v>
      </c>
      <c r="G596" s="47" t="str">
        <f t="shared" si="27"/>
        <v>RIAHI_Mariam</v>
      </c>
      <c r="H596" t="s">
        <v>690</v>
      </c>
      <c r="I596" t="s">
        <v>5048</v>
      </c>
      <c r="J596">
        <v>21627424929</v>
      </c>
      <c r="K596" s="133">
        <v>35139</v>
      </c>
      <c r="M596" t="s">
        <v>267</v>
      </c>
      <c r="N596" t="s">
        <v>6101</v>
      </c>
      <c r="O596" t="str">
        <f t="shared" si="28"/>
        <v>Computer science</v>
      </c>
      <c r="P596" s="4"/>
      <c r="Q596" s="4" t="s">
        <v>1045</v>
      </c>
      <c r="R596" s="45">
        <v>6100</v>
      </c>
      <c r="S596" s="45">
        <v>5</v>
      </c>
      <c r="T596" s="45">
        <f t="shared" si="29"/>
        <v>30500</v>
      </c>
    </row>
    <row r="597" spans="2:20" x14ac:dyDescent="0.3">
      <c r="B597" t="s">
        <v>8366</v>
      </c>
      <c r="C597" t="s">
        <v>1515</v>
      </c>
      <c r="D597" t="s">
        <v>2107</v>
      </c>
      <c r="E597" t="s">
        <v>3802</v>
      </c>
      <c r="F597" t="s">
        <v>3504</v>
      </c>
      <c r="G597" s="47" t="str">
        <f t="shared" si="27"/>
        <v>NJAIMI_Amal</v>
      </c>
      <c r="H597" t="s">
        <v>690</v>
      </c>
      <c r="I597" t="s">
        <v>5049</v>
      </c>
      <c r="J597">
        <v>21690092724</v>
      </c>
      <c r="K597" s="133">
        <v>34942</v>
      </c>
      <c r="M597" t="s">
        <v>267</v>
      </c>
      <c r="N597" t="s">
        <v>6101</v>
      </c>
      <c r="O597" t="str">
        <f t="shared" si="28"/>
        <v>Computer science</v>
      </c>
      <c r="P597" s="4"/>
      <c r="Q597" s="4" t="s">
        <v>1045</v>
      </c>
      <c r="R597" s="45">
        <v>6100</v>
      </c>
      <c r="S597" s="45">
        <v>5</v>
      </c>
      <c r="T597" s="45">
        <f t="shared" si="29"/>
        <v>30500</v>
      </c>
    </row>
    <row r="598" spans="2:20" x14ac:dyDescent="0.3">
      <c r="B598" t="s">
        <v>8366</v>
      </c>
      <c r="C598" t="s">
        <v>1515</v>
      </c>
      <c r="D598" t="s">
        <v>2108</v>
      </c>
      <c r="E598" t="s">
        <v>860</v>
      </c>
      <c r="F598" t="s">
        <v>3803</v>
      </c>
      <c r="G598" s="47" t="str">
        <f t="shared" si="27"/>
        <v>ABIDI_Ahmed Naceur</v>
      </c>
      <c r="H598" t="s">
        <v>689</v>
      </c>
      <c r="I598" t="s">
        <v>5050</v>
      </c>
      <c r="J598">
        <v>21654716819</v>
      </c>
      <c r="K598" s="133">
        <v>34261</v>
      </c>
      <c r="M598" t="s">
        <v>267</v>
      </c>
      <c r="N598" t="s">
        <v>6102</v>
      </c>
      <c r="O598" t="str">
        <f t="shared" si="28"/>
        <v>Electromechanical Engineer</v>
      </c>
      <c r="P598" s="4"/>
      <c r="Q598" s="4" t="s">
        <v>1045</v>
      </c>
      <c r="R598" s="45">
        <v>6100</v>
      </c>
      <c r="S598" s="45">
        <v>5</v>
      </c>
      <c r="T598" s="45">
        <f t="shared" si="29"/>
        <v>30500</v>
      </c>
    </row>
    <row r="599" spans="2:20" x14ac:dyDescent="0.3">
      <c r="B599" t="s">
        <v>8366</v>
      </c>
      <c r="C599" t="s">
        <v>1515</v>
      </c>
      <c r="D599" t="s">
        <v>2109</v>
      </c>
      <c r="E599" t="s">
        <v>3804</v>
      </c>
      <c r="F599" t="s">
        <v>3640</v>
      </c>
      <c r="G599" s="47" t="str">
        <f t="shared" si="27"/>
        <v>BLAIECH_Chaima</v>
      </c>
      <c r="H599" t="s">
        <v>690</v>
      </c>
      <c r="I599" t="s">
        <v>5051</v>
      </c>
      <c r="J599">
        <v>21655978680</v>
      </c>
      <c r="K599" s="133">
        <v>34984</v>
      </c>
      <c r="M599" t="s">
        <v>267</v>
      </c>
      <c r="N599" t="s">
        <v>6101</v>
      </c>
      <c r="O599" t="str">
        <f t="shared" si="28"/>
        <v>Computer science</v>
      </c>
      <c r="P599" s="4"/>
      <c r="Q599" s="4" t="s">
        <v>1045</v>
      </c>
      <c r="R599" s="45">
        <v>6100</v>
      </c>
      <c r="S599" s="45">
        <v>5</v>
      </c>
      <c r="T599" s="45">
        <f t="shared" si="29"/>
        <v>30500</v>
      </c>
    </row>
    <row r="600" spans="2:20" x14ac:dyDescent="0.3">
      <c r="B600" t="s">
        <v>8366</v>
      </c>
      <c r="C600" t="s">
        <v>1515</v>
      </c>
      <c r="D600" t="s">
        <v>2110</v>
      </c>
      <c r="E600" t="s">
        <v>1266</v>
      </c>
      <c r="F600" t="s">
        <v>3721</v>
      </c>
      <c r="G600" s="47" t="str">
        <f t="shared" si="27"/>
        <v>ZOGHLAMI_Khaled</v>
      </c>
      <c r="H600" t="s">
        <v>689</v>
      </c>
      <c r="I600" t="s">
        <v>5052</v>
      </c>
      <c r="J600">
        <v>21620470768</v>
      </c>
      <c r="K600" s="133">
        <v>33624</v>
      </c>
      <c r="M600" t="s">
        <v>267</v>
      </c>
      <c r="N600" t="s">
        <v>6101</v>
      </c>
      <c r="O600" t="str">
        <f t="shared" si="28"/>
        <v>Computer science</v>
      </c>
      <c r="P600" s="4"/>
      <c r="Q600" s="4" t="s">
        <v>1045</v>
      </c>
      <c r="R600" s="45">
        <v>6100</v>
      </c>
      <c r="S600" s="45">
        <v>5</v>
      </c>
      <c r="T600" s="45">
        <f t="shared" si="29"/>
        <v>30500</v>
      </c>
    </row>
    <row r="601" spans="2:20" x14ac:dyDescent="0.3">
      <c r="B601" t="s">
        <v>8366</v>
      </c>
      <c r="C601" t="s">
        <v>1515</v>
      </c>
      <c r="D601" t="s">
        <v>2111</v>
      </c>
      <c r="E601" t="s">
        <v>3805</v>
      </c>
      <c r="F601" t="s">
        <v>3806</v>
      </c>
      <c r="G601" s="47" t="str">
        <f t="shared" si="27"/>
        <v>CHTARA_Bader</v>
      </c>
      <c r="H601" t="s">
        <v>689</v>
      </c>
      <c r="I601" t="s">
        <v>5053</v>
      </c>
      <c r="J601">
        <v>21658665115</v>
      </c>
      <c r="K601" s="133">
        <v>34756</v>
      </c>
      <c r="M601" t="s">
        <v>267</v>
      </c>
      <c r="N601" t="s">
        <v>6101</v>
      </c>
      <c r="O601" t="str">
        <f t="shared" si="28"/>
        <v>Computer science</v>
      </c>
      <c r="P601" s="4"/>
      <c r="Q601" s="4" t="s">
        <v>1045</v>
      </c>
      <c r="R601" s="45">
        <v>6100</v>
      </c>
      <c r="S601" s="45">
        <v>5</v>
      </c>
      <c r="T601" s="45">
        <f t="shared" si="29"/>
        <v>30500</v>
      </c>
    </row>
    <row r="602" spans="2:20" x14ac:dyDescent="0.3">
      <c r="B602" t="s">
        <v>8366</v>
      </c>
      <c r="C602" t="s">
        <v>1515</v>
      </c>
      <c r="D602" t="s">
        <v>2112</v>
      </c>
      <c r="E602" t="s">
        <v>1280</v>
      </c>
      <c r="F602" t="s">
        <v>3807</v>
      </c>
      <c r="G602" s="47" t="str">
        <f t="shared" si="27"/>
        <v>BEN SLIMEN_Nouha</v>
      </c>
      <c r="H602" t="s">
        <v>690</v>
      </c>
      <c r="I602" t="s">
        <v>5054</v>
      </c>
      <c r="J602">
        <v>21650147069</v>
      </c>
      <c r="K602" s="133">
        <v>34958</v>
      </c>
      <c r="M602" t="s">
        <v>267</v>
      </c>
      <c r="N602" t="s">
        <v>6101</v>
      </c>
      <c r="O602" t="str">
        <f t="shared" si="28"/>
        <v>Computer science</v>
      </c>
      <c r="P602" s="4"/>
      <c r="Q602" s="4" t="s">
        <v>1045</v>
      </c>
      <c r="R602" s="45">
        <v>6100</v>
      </c>
      <c r="S602" s="45">
        <v>5</v>
      </c>
      <c r="T602" s="45">
        <f t="shared" si="29"/>
        <v>30500</v>
      </c>
    </row>
    <row r="603" spans="2:20" x14ac:dyDescent="0.3">
      <c r="B603" t="s">
        <v>8366</v>
      </c>
      <c r="C603" t="s">
        <v>1515</v>
      </c>
      <c r="D603" t="s">
        <v>2113</v>
      </c>
      <c r="E603" t="s">
        <v>1408</v>
      </c>
      <c r="F603" t="s">
        <v>3719</v>
      </c>
      <c r="G603" s="47" t="str">
        <f t="shared" si="27"/>
        <v>HAKIMI_Mohamed Yassine</v>
      </c>
      <c r="H603" t="s">
        <v>689</v>
      </c>
      <c r="I603" t="s">
        <v>5055</v>
      </c>
      <c r="J603">
        <v>21655470958</v>
      </c>
      <c r="K603" s="133">
        <v>34808</v>
      </c>
      <c r="M603" t="s">
        <v>267</v>
      </c>
      <c r="N603" t="s">
        <v>6101</v>
      </c>
      <c r="O603" t="str">
        <f t="shared" si="28"/>
        <v>Computer science</v>
      </c>
      <c r="P603" s="4"/>
      <c r="Q603" s="4" t="s">
        <v>1045</v>
      </c>
      <c r="R603" s="45">
        <v>6100</v>
      </c>
      <c r="S603" s="45">
        <v>5</v>
      </c>
      <c r="T603" s="45">
        <f t="shared" si="29"/>
        <v>30500</v>
      </c>
    </row>
    <row r="604" spans="2:20" x14ac:dyDescent="0.3">
      <c r="B604" t="s">
        <v>8366</v>
      </c>
      <c r="C604" t="s">
        <v>1515</v>
      </c>
      <c r="D604" t="s">
        <v>2114</v>
      </c>
      <c r="E604" t="s">
        <v>1329</v>
      </c>
      <c r="F604" t="s">
        <v>3712</v>
      </c>
      <c r="G604" s="47" t="str">
        <f t="shared" si="27"/>
        <v>ZEDDINI_Hamdi</v>
      </c>
      <c r="H604" t="s">
        <v>689</v>
      </c>
      <c r="I604" t="s">
        <v>5056</v>
      </c>
      <c r="J604">
        <v>21652910795</v>
      </c>
      <c r="K604" s="133">
        <v>34911</v>
      </c>
      <c r="M604" t="s">
        <v>267</v>
      </c>
      <c r="N604" t="s">
        <v>6102</v>
      </c>
      <c r="O604" t="str">
        <f t="shared" si="28"/>
        <v>Electromechanical Engineer</v>
      </c>
      <c r="P604" s="4"/>
      <c r="Q604" s="4" t="s">
        <v>1045</v>
      </c>
      <c r="R604" s="45">
        <v>6100</v>
      </c>
      <c r="S604" s="45">
        <v>5</v>
      </c>
      <c r="T604" s="45">
        <f t="shared" si="29"/>
        <v>30500</v>
      </c>
    </row>
    <row r="605" spans="2:20" x14ac:dyDescent="0.3">
      <c r="B605" t="s">
        <v>8366</v>
      </c>
      <c r="C605" t="s">
        <v>1515</v>
      </c>
      <c r="D605" t="s">
        <v>2115</v>
      </c>
      <c r="E605" t="s">
        <v>3808</v>
      </c>
      <c r="F605" t="s">
        <v>3370</v>
      </c>
      <c r="G605" s="47" t="str">
        <f t="shared" si="27"/>
        <v>CHATTI_Youssef</v>
      </c>
      <c r="H605" t="s">
        <v>689</v>
      </c>
      <c r="I605" t="s">
        <v>5057</v>
      </c>
      <c r="J605">
        <v>21652610625</v>
      </c>
      <c r="K605" s="133">
        <v>34799</v>
      </c>
      <c r="M605" t="s">
        <v>267</v>
      </c>
      <c r="N605" t="s">
        <v>6102</v>
      </c>
      <c r="O605" t="str">
        <f t="shared" si="28"/>
        <v>Electromechanical Engineer</v>
      </c>
      <c r="P605" s="4"/>
      <c r="Q605" s="4" t="s">
        <v>1045</v>
      </c>
      <c r="R605" s="45">
        <v>6100</v>
      </c>
      <c r="S605" s="45">
        <v>5</v>
      </c>
      <c r="T605" s="45">
        <f t="shared" si="29"/>
        <v>30500</v>
      </c>
    </row>
    <row r="606" spans="2:20" x14ac:dyDescent="0.3">
      <c r="B606" t="s">
        <v>8366</v>
      </c>
      <c r="C606" t="s">
        <v>1515</v>
      </c>
      <c r="D606" t="s">
        <v>2116</v>
      </c>
      <c r="E606" t="s">
        <v>641</v>
      </c>
      <c r="F606" t="s">
        <v>3282</v>
      </c>
      <c r="G606" s="47" t="str">
        <f t="shared" si="27"/>
        <v>BEN SALEM_Houssem</v>
      </c>
      <c r="H606" t="s">
        <v>689</v>
      </c>
      <c r="I606" t="s">
        <v>5058</v>
      </c>
      <c r="J606">
        <v>21624433596</v>
      </c>
      <c r="K606" s="133">
        <v>34797</v>
      </c>
      <c r="M606" t="s">
        <v>267</v>
      </c>
      <c r="N606" t="s">
        <v>6101</v>
      </c>
      <c r="O606" t="str">
        <f t="shared" si="28"/>
        <v>Computer science</v>
      </c>
      <c r="P606" s="4"/>
      <c r="Q606" s="4" t="s">
        <v>1045</v>
      </c>
      <c r="R606" s="45">
        <v>6100</v>
      </c>
      <c r="S606" s="45">
        <v>5</v>
      </c>
      <c r="T606" s="45">
        <f t="shared" si="29"/>
        <v>30500</v>
      </c>
    </row>
    <row r="607" spans="2:20" x14ac:dyDescent="0.3">
      <c r="B607" t="s">
        <v>8366</v>
      </c>
      <c r="C607" t="s">
        <v>1515</v>
      </c>
      <c r="D607" t="s">
        <v>2117</v>
      </c>
      <c r="E607" t="s">
        <v>573</v>
      </c>
      <c r="F607" t="s">
        <v>3405</v>
      </c>
      <c r="G607" s="47" t="str">
        <f t="shared" si="27"/>
        <v>SAIDI_Hamza</v>
      </c>
      <c r="H607" t="s">
        <v>689</v>
      </c>
      <c r="I607" t="s">
        <v>5059</v>
      </c>
      <c r="J607">
        <v>21627349689</v>
      </c>
      <c r="K607" s="133">
        <v>34897</v>
      </c>
      <c r="M607" t="s">
        <v>267</v>
      </c>
      <c r="N607" t="s">
        <v>6101</v>
      </c>
      <c r="O607" t="str">
        <f t="shared" si="28"/>
        <v>Computer science</v>
      </c>
      <c r="P607" s="4"/>
      <c r="Q607" s="4" t="s">
        <v>1045</v>
      </c>
      <c r="R607" s="45">
        <v>6100</v>
      </c>
      <c r="S607" s="45">
        <v>5</v>
      </c>
      <c r="T607" s="45">
        <f t="shared" si="29"/>
        <v>30500</v>
      </c>
    </row>
    <row r="608" spans="2:20" x14ac:dyDescent="0.3">
      <c r="B608" t="s">
        <v>8366</v>
      </c>
      <c r="C608" t="s">
        <v>1515</v>
      </c>
      <c r="D608" t="s">
        <v>2118</v>
      </c>
      <c r="E608" t="s">
        <v>3809</v>
      </c>
      <c r="F608" t="s">
        <v>3421</v>
      </c>
      <c r="G608" s="47" t="str">
        <f t="shared" si="27"/>
        <v>LAAMARI_Yassine</v>
      </c>
      <c r="H608" t="s">
        <v>689</v>
      </c>
      <c r="I608" t="s">
        <v>5060</v>
      </c>
      <c r="J608">
        <v>21622488352</v>
      </c>
      <c r="K608" s="133">
        <v>34972</v>
      </c>
      <c r="M608" t="s">
        <v>267</v>
      </c>
      <c r="N608" t="s">
        <v>6101</v>
      </c>
      <c r="O608" t="str">
        <f t="shared" si="28"/>
        <v>Computer science</v>
      </c>
      <c r="P608" s="4"/>
      <c r="Q608" s="4" t="s">
        <v>1045</v>
      </c>
      <c r="R608" s="45">
        <v>6100</v>
      </c>
      <c r="S608" s="45">
        <v>5</v>
      </c>
      <c r="T608" s="45">
        <f t="shared" si="29"/>
        <v>30500</v>
      </c>
    </row>
    <row r="609" spans="2:20" x14ac:dyDescent="0.3">
      <c r="B609" t="s">
        <v>8366</v>
      </c>
      <c r="C609" t="s">
        <v>1515</v>
      </c>
      <c r="D609" t="s">
        <v>2119</v>
      </c>
      <c r="E609" t="s">
        <v>3810</v>
      </c>
      <c r="F609" t="s">
        <v>3811</v>
      </c>
      <c r="G609" s="47" t="str">
        <f t="shared" si="27"/>
        <v>BEZRATI_Mohammed Aziz</v>
      </c>
      <c r="H609" t="s">
        <v>689</v>
      </c>
      <c r="I609" t="s">
        <v>5061</v>
      </c>
      <c r="J609">
        <v>21620322691</v>
      </c>
      <c r="K609" s="133">
        <v>35088</v>
      </c>
      <c r="M609" t="s">
        <v>267</v>
      </c>
      <c r="N609" t="s">
        <v>6101</v>
      </c>
      <c r="O609" t="str">
        <f t="shared" si="28"/>
        <v>Computer science</v>
      </c>
      <c r="P609" s="4"/>
      <c r="Q609" s="4" t="s">
        <v>1045</v>
      </c>
      <c r="R609" s="45">
        <v>6100</v>
      </c>
      <c r="S609" s="45">
        <v>5</v>
      </c>
      <c r="T609" s="45">
        <f t="shared" si="29"/>
        <v>30500</v>
      </c>
    </row>
    <row r="610" spans="2:20" x14ac:dyDescent="0.3">
      <c r="B610" t="s">
        <v>8366</v>
      </c>
      <c r="C610" t="s">
        <v>1515</v>
      </c>
      <c r="D610" t="s">
        <v>2120</v>
      </c>
      <c r="E610" t="s">
        <v>3812</v>
      </c>
      <c r="F610" t="s">
        <v>3201</v>
      </c>
      <c r="G610" s="47" t="str">
        <f t="shared" si="27"/>
        <v>HIDOUSSI_Hiba</v>
      </c>
      <c r="H610" t="s">
        <v>690</v>
      </c>
      <c r="I610" t="s">
        <v>5062</v>
      </c>
      <c r="J610">
        <v>21624761048</v>
      </c>
      <c r="K610" s="133">
        <v>34656</v>
      </c>
      <c r="M610" t="s">
        <v>267</v>
      </c>
      <c r="N610" t="s">
        <v>6102</v>
      </c>
      <c r="O610" t="str">
        <f t="shared" si="28"/>
        <v>Electromechanical Engineer</v>
      </c>
      <c r="P610" s="4"/>
      <c r="Q610" s="4" t="s">
        <v>1045</v>
      </c>
      <c r="R610" s="45">
        <v>6100</v>
      </c>
      <c r="S610" s="45">
        <v>5</v>
      </c>
      <c r="T610" s="45">
        <f t="shared" si="29"/>
        <v>30500</v>
      </c>
    </row>
    <row r="611" spans="2:20" x14ac:dyDescent="0.3">
      <c r="B611" t="s">
        <v>8366</v>
      </c>
      <c r="C611" t="s">
        <v>1515</v>
      </c>
      <c r="D611" t="s">
        <v>2121</v>
      </c>
      <c r="E611" t="s">
        <v>413</v>
      </c>
      <c r="F611" t="s">
        <v>3701</v>
      </c>
      <c r="G611" s="47" t="str">
        <f t="shared" si="27"/>
        <v>BEJAOUI_Cyrine</v>
      </c>
      <c r="H611" t="s">
        <v>690</v>
      </c>
      <c r="I611" t="s">
        <v>5063</v>
      </c>
      <c r="J611">
        <v>21652933984</v>
      </c>
      <c r="K611" s="133">
        <v>34574</v>
      </c>
      <c r="M611" t="s">
        <v>267</v>
      </c>
      <c r="N611" t="s">
        <v>6101</v>
      </c>
      <c r="O611" t="str">
        <f t="shared" si="28"/>
        <v>Computer science</v>
      </c>
      <c r="P611" s="4"/>
      <c r="Q611" s="4" t="s">
        <v>1045</v>
      </c>
      <c r="R611" s="45">
        <v>6100</v>
      </c>
      <c r="S611" s="45">
        <v>5</v>
      </c>
      <c r="T611" s="45">
        <f t="shared" si="29"/>
        <v>30500</v>
      </c>
    </row>
    <row r="612" spans="2:20" x14ac:dyDescent="0.3">
      <c r="B612" t="s">
        <v>8366</v>
      </c>
      <c r="C612" t="s">
        <v>1515</v>
      </c>
      <c r="D612" t="s">
        <v>2122</v>
      </c>
      <c r="E612" t="s">
        <v>890</v>
      </c>
      <c r="F612" t="s">
        <v>3217</v>
      </c>
      <c r="G612" s="47" t="str">
        <f t="shared" si="27"/>
        <v>BOUMAIZA_Oussama</v>
      </c>
      <c r="H612" t="s">
        <v>689</v>
      </c>
      <c r="I612" t="s">
        <v>5064</v>
      </c>
      <c r="J612">
        <v>21620950389</v>
      </c>
      <c r="K612" s="133">
        <v>34062</v>
      </c>
      <c r="M612" t="s">
        <v>267</v>
      </c>
      <c r="N612" t="s">
        <v>6101</v>
      </c>
      <c r="O612" t="str">
        <f t="shared" si="28"/>
        <v>Computer science</v>
      </c>
      <c r="P612" s="4"/>
      <c r="Q612" s="4" t="s">
        <v>1045</v>
      </c>
      <c r="R612" s="45">
        <v>6100</v>
      </c>
      <c r="S612" s="45">
        <v>5</v>
      </c>
      <c r="T612" s="45">
        <f t="shared" si="29"/>
        <v>30500</v>
      </c>
    </row>
    <row r="613" spans="2:20" x14ac:dyDescent="0.3">
      <c r="B613" t="s">
        <v>8366</v>
      </c>
      <c r="C613" t="s">
        <v>1515</v>
      </c>
      <c r="D613" t="s">
        <v>2123</v>
      </c>
      <c r="E613" t="s">
        <v>413</v>
      </c>
      <c r="F613" t="s">
        <v>3321</v>
      </c>
      <c r="G613" s="47" t="str">
        <f t="shared" si="27"/>
        <v>BEJAOUI_Khalil</v>
      </c>
      <c r="H613" t="s">
        <v>689</v>
      </c>
      <c r="I613" t="s">
        <v>5065</v>
      </c>
      <c r="J613">
        <v>21654168906</v>
      </c>
      <c r="K613" s="133">
        <v>35002</v>
      </c>
      <c r="M613" t="s">
        <v>267</v>
      </c>
      <c r="N613" t="s">
        <v>6101</v>
      </c>
      <c r="O613" t="str">
        <f t="shared" si="28"/>
        <v>Computer science</v>
      </c>
      <c r="P613" s="4"/>
      <c r="Q613" s="4" t="s">
        <v>1045</v>
      </c>
      <c r="R613" s="45">
        <v>6100</v>
      </c>
      <c r="S613" s="45">
        <v>5</v>
      </c>
      <c r="T613" s="45">
        <f t="shared" si="29"/>
        <v>30500</v>
      </c>
    </row>
    <row r="614" spans="2:20" x14ac:dyDescent="0.3">
      <c r="B614" t="s">
        <v>8366</v>
      </c>
      <c r="C614" t="s">
        <v>1515</v>
      </c>
      <c r="D614" t="s">
        <v>2124</v>
      </c>
      <c r="E614" t="s">
        <v>3778</v>
      </c>
      <c r="F614" t="s">
        <v>3210</v>
      </c>
      <c r="G614" s="47" t="str">
        <f t="shared" si="27"/>
        <v>ABDENNADHER_Achraf</v>
      </c>
      <c r="H614" t="s">
        <v>689</v>
      </c>
      <c r="I614" t="s">
        <v>5066</v>
      </c>
      <c r="J614">
        <v>21653971638</v>
      </c>
      <c r="K614" s="133">
        <v>34648</v>
      </c>
      <c r="M614" t="s">
        <v>267</v>
      </c>
      <c r="N614" t="s">
        <v>6101</v>
      </c>
      <c r="O614" t="str">
        <f t="shared" si="28"/>
        <v>Computer science</v>
      </c>
      <c r="P614" s="4"/>
      <c r="Q614" s="4" t="s">
        <v>1045</v>
      </c>
      <c r="R614" s="45">
        <v>6100</v>
      </c>
      <c r="S614" s="45">
        <v>5</v>
      </c>
      <c r="T614" s="45">
        <f t="shared" si="29"/>
        <v>30500</v>
      </c>
    </row>
    <row r="615" spans="2:20" x14ac:dyDescent="0.3">
      <c r="B615" t="s">
        <v>8366</v>
      </c>
      <c r="C615" t="s">
        <v>1515</v>
      </c>
      <c r="D615" t="s">
        <v>2125</v>
      </c>
      <c r="E615" t="s">
        <v>3813</v>
      </c>
      <c r="F615" t="s">
        <v>3225</v>
      </c>
      <c r="G615" s="47" t="str">
        <f t="shared" si="27"/>
        <v>BORGI_Skander</v>
      </c>
      <c r="H615" t="s">
        <v>689</v>
      </c>
      <c r="I615" t="s">
        <v>5067</v>
      </c>
      <c r="J615">
        <v>21625012526</v>
      </c>
      <c r="K615" s="133">
        <v>34724</v>
      </c>
      <c r="M615" t="s">
        <v>267</v>
      </c>
      <c r="N615" t="s">
        <v>6101</v>
      </c>
      <c r="O615" t="str">
        <f t="shared" si="28"/>
        <v>Computer science</v>
      </c>
      <c r="P615" s="4"/>
      <c r="Q615" s="4" t="s">
        <v>1045</v>
      </c>
      <c r="R615" s="45">
        <v>6100</v>
      </c>
      <c r="S615" s="45">
        <v>5</v>
      </c>
      <c r="T615" s="45">
        <f t="shared" si="29"/>
        <v>30500</v>
      </c>
    </row>
    <row r="616" spans="2:20" x14ac:dyDescent="0.3">
      <c r="B616" t="s">
        <v>8366</v>
      </c>
      <c r="C616" t="s">
        <v>1515</v>
      </c>
      <c r="D616" t="s">
        <v>2126</v>
      </c>
      <c r="E616" t="s">
        <v>3814</v>
      </c>
      <c r="F616" t="s">
        <v>3431</v>
      </c>
      <c r="G616" s="47" t="str">
        <f t="shared" si="27"/>
        <v>BENABDERRAHMEN_Imen</v>
      </c>
      <c r="H616" t="s">
        <v>690</v>
      </c>
      <c r="I616" t="s">
        <v>5068</v>
      </c>
      <c r="J616">
        <v>21696476000</v>
      </c>
      <c r="K616" s="133">
        <v>34089</v>
      </c>
      <c r="M616" t="s">
        <v>267</v>
      </c>
      <c r="N616" t="s">
        <v>6101</v>
      </c>
      <c r="O616" t="str">
        <f t="shared" si="28"/>
        <v>Computer science</v>
      </c>
      <c r="P616" s="4"/>
      <c r="Q616" s="4" t="s">
        <v>1045</v>
      </c>
      <c r="R616" s="45">
        <v>6100</v>
      </c>
      <c r="S616" s="45">
        <v>5</v>
      </c>
      <c r="T616" s="45">
        <f t="shared" si="29"/>
        <v>30500</v>
      </c>
    </row>
    <row r="617" spans="2:20" x14ac:dyDescent="0.3">
      <c r="B617" t="s">
        <v>8366</v>
      </c>
      <c r="C617" t="s">
        <v>1515</v>
      </c>
      <c r="D617" t="s">
        <v>2127</v>
      </c>
      <c r="E617" t="s">
        <v>3815</v>
      </c>
      <c r="F617" t="s">
        <v>3208</v>
      </c>
      <c r="G617" s="47" t="str">
        <f t="shared" si="27"/>
        <v>ELLOUZE_Ahmed</v>
      </c>
      <c r="H617" t="s">
        <v>689</v>
      </c>
      <c r="I617" t="s">
        <v>5069</v>
      </c>
      <c r="J617">
        <v>21623246904</v>
      </c>
      <c r="K617" s="133">
        <v>34877</v>
      </c>
      <c r="M617" t="s">
        <v>267</v>
      </c>
      <c r="N617" t="s">
        <v>453</v>
      </c>
      <c r="O617" t="str">
        <f t="shared" si="28"/>
        <v>Civil Engineering</v>
      </c>
      <c r="P617" s="4"/>
      <c r="Q617" s="4" t="s">
        <v>1045</v>
      </c>
      <c r="R617" s="45">
        <v>6100</v>
      </c>
      <c r="S617" s="45">
        <v>5</v>
      </c>
      <c r="T617" s="45">
        <f t="shared" si="29"/>
        <v>30500</v>
      </c>
    </row>
    <row r="618" spans="2:20" x14ac:dyDescent="0.3">
      <c r="B618" t="s">
        <v>8366</v>
      </c>
      <c r="C618" t="s">
        <v>1515</v>
      </c>
      <c r="D618" t="s">
        <v>2128</v>
      </c>
      <c r="E618" t="s">
        <v>3816</v>
      </c>
      <c r="F618" t="s">
        <v>3250</v>
      </c>
      <c r="G618" s="47" t="str">
        <f t="shared" si="27"/>
        <v>ZAABOUTI_Sirine</v>
      </c>
      <c r="H618" t="s">
        <v>690</v>
      </c>
      <c r="I618" t="s">
        <v>5070</v>
      </c>
      <c r="J618">
        <v>21623146859</v>
      </c>
      <c r="K618" s="133">
        <v>34767</v>
      </c>
      <c r="M618" t="s">
        <v>267</v>
      </c>
      <c r="N618" t="s">
        <v>6101</v>
      </c>
      <c r="O618" t="str">
        <f t="shared" si="28"/>
        <v>Computer science</v>
      </c>
      <c r="P618" s="4"/>
      <c r="Q618" s="4" t="s">
        <v>1045</v>
      </c>
      <c r="R618" s="45">
        <v>6100</v>
      </c>
      <c r="S618" s="45">
        <v>5</v>
      </c>
      <c r="T618" s="45">
        <f t="shared" si="29"/>
        <v>30500</v>
      </c>
    </row>
    <row r="619" spans="2:20" x14ac:dyDescent="0.3">
      <c r="B619" t="s">
        <v>8366</v>
      </c>
      <c r="C619" t="s">
        <v>1515</v>
      </c>
      <c r="D619" t="s">
        <v>2129</v>
      </c>
      <c r="E619" t="s">
        <v>643</v>
      </c>
      <c r="F619" t="s">
        <v>3750</v>
      </c>
      <c r="G619" s="47" t="str">
        <f t="shared" si="27"/>
        <v>AISSA_Wajdi</v>
      </c>
      <c r="H619" t="s">
        <v>689</v>
      </c>
      <c r="I619" t="s">
        <v>5071</v>
      </c>
      <c r="J619">
        <v>21697140785</v>
      </c>
      <c r="K619" s="133">
        <v>34840</v>
      </c>
      <c r="M619" t="s">
        <v>267</v>
      </c>
      <c r="N619" t="s">
        <v>6102</v>
      </c>
      <c r="O619" t="str">
        <f t="shared" si="28"/>
        <v>Electromechanical Engineer</v>
      </c>
      <c r="P619" s="4"/>
      <c r="Q619" s="4" t="s">
        <v>1045</v>
      </c>
      <c r="R619" s="45">
        <v>6100</v>
      </c>
      <c r="S619" s="45">
        <v>5</v>
      </c>
      <c r="T619" s="45">
        <f t="shared" si="29"/>
        <v>30500</v>
      </c>
    </row>
    <row r="620" spans="2:20" x14ac:dyDescent="0.3">
      <c r="B620" t="s">
        <v>8366</v>
      </c>
      <c r="C620" t="s">
        <v>1515</v>
      </c>
      <c r="D620" t="s">
        <v>2130</v>
      </c>
      <c r="E620" t="s">
        <v>1032</v>
      </c>
      <c r="F620" t="s">
        <v>3817</v>
      </c>
      <c r="G620" s="47" t="str">
        <f t="shared" si="27"/>
        <v>AMDOUNI_Lina</v>
      </c>
      <c r="H620" t="s">
        <v>690</v>
      </c>
      <c r="I620" t="s">
        <v>5072</v>
      </c>
      <c r="J620">
        <v>21654593930</v>
      </c>
      <c r="K620" s="133">
        <v>34912</v>
      </c>
      <c r="M620" t="s">
        <v>267</v>
      </c>
      <c r="N620" t="s">
        <v>6101</v>
      </c>
      <c r="O620" t="str">
        <f t="shared" si="28"/>
        <v>Computer science</v>
      </c>
      <c r="P620" s="4"/>
      <c r="Q620" s="4" t="s">
        <v>1045</v>
      </c>
      <c r="R620" s="45">
        <v>6100</v>
      </c>
      <c r="S620" s="45">
        <v>5</v>
      </c>
      <c r="T620" s="45">
        <f t="shared" si="29"/>
        <v>30500</v>
      </c>
    </row>
    <row r="621" spans="2:20" x14ac:dyDescent="0.3">
      <c r="B621" t="s">
        <v>8366</v>
      </c>
      <c r="C621" t="s">
        <v>1515</v>
      </c>
      <c r="D621" t="s">
        <v>2131</v>
      </c>
      <c r="E621" t="s">
        <v>1388</v>
      </c>
      <c r="F621" t="s">
        <v>3524</v>
      </c>
      <c r="G621" s="47" t="str">
        <f t="shared" si="27"/>
        <v>CHAARI_Achref</v>
      </c>
      <c r="H621" t="s">
        <v>689</v>
      </c>
      <c r="I621" t="s">
        <v>5073</v>
      </c>
      <c r="J621">
        <v>21621252419</v>
      </c>
      <c r="K621" s="133">
        <v>34813</v>
      </c>
      <c r="M621" t="s">
        <v>267</v>
      </c>
      <c r="N621" t="s">
        <v>6101</v>
      </c>
      <c r="O621" t="str">
        <f t="shared" si="28"/>
        <v>Computer science</v>
      </c>
      <c r="P621" s="4"/>
      <c r="Q621" s="4" t="s">
        <v>1045</v>
      </c>
      <c r="R621" s="45">
        <v>6100</v>
      </c>
      <c r="S621" s="45">
        <v>5</v>
      </c>
      <c r="T621" s="45">
        <f t="shared" si="29"/>
        <v>30500</v>
      </c>
    </row>
    <row r="622" spans="2:20" x14ac:dyDescent="0.3">
      <c r="B622" t="s">
        <v>8366</v>
      </c>
      <c r="C622" t="s">
        <v>1515</v>
      </c>
      <c r="D622" t="s">
        <v>2132</v>
      </c>
      <c r="E622" t="s">
        <v>1280</v>
      </c>
      <c r="F622" t="s">
        <v>3747</v>
      </c>
      <c r="G622" s="47" t="str">
        <f t="shared" si="27"/>
        <v>BEN SLIMEN_Ons</v>
      </c>
      <c r="H622" t="s">
        <v>690</v>
      </c>
      <c r="I622" t="s">
        <v>5074</v>
      </c>
      <c r="J622">
        <v>21655332407</v>
      </c>
      <c r="K622" s="133">
        <v>34469</v>
      </c>
      <c r="M622" t="s">
        <v>267</v>
      </c>
      <c r="N622" t="s">
        <v>6101</v>
      </c>
      <c r="O622" t="str">
        <f t="shared" si="28"/>
        <v>Computer science</v>
      </c>
      <c r="P622" s="4"/>
      <c r="Q622" s="4" t="s">
        <v>1045</v>
      </c>
      <c r="R622" s="45">
        <v>6100</v>
      </c>
      <c r="S622" s="45">
        <v>5</v>
      </c>
      <c r="T622" s="45">
        <f t="shared" si="29"/>
        <v>30500</v>
      </c>
    </row>
    <row r="623" spans="2:20" x14ac:dyDescent="0.3">
      <c r="B623" t="s">
        <v>8366</v>
      </c>
      <c r="C623" t="s">
        <v>1515</v>
      </c>
      <c r="D623" t="s">
        <v>2133</v>
      </c>
      <c r="E623" t="s">
        <v>3818</v>
      </c>
      <c r="F623" t="s">
        <v>3302</v>
      </c>
      <c r="G623" s="47" t="str">
        <f t="shared" si="27"/>
        <v>ALKHEMIR_Firas</v>
      </c>
      <c r="H623" t="s">
        <v>689</v>
      </c>
      <c r="I623" t="s">
        <v>5075</v>
      </c>
      <c r="J623">
        <v>21626595513</v>
      </c>
      <c r="K623" s="133">
        <v>34810</v>
      </c>
      <c r="M623" t="s">
        <v>267</v>
      </c>
      <c r="N623" t="s">
        <v>6101</v>
      </c>
      <c r="O623" t="str">
        <f t="shared" si="28"/>
        <v>Computer science</v>
      </c>
      <c r="P623" s="4"/>
      <c r="Q623" s="4" t="s">
        <v>1045</v>
      </c>
      <c r="R623" s="45">
        <v>6100</v>
      </c>
      <c r="S623" s="45">
        <v>5</v>
      </c>
      <c r="T623" s="45">
        <f t="shared" si="29"/>
        <v>30500</v>
      </c>
    </row>
    <row r="624" spans="2:20" x14ac:dyDescent="0.3">
      <c r="B624" t="s">
        <v>8366</v>
      </c>
      <c r="C624" t="s">
        <v>1515</v>
      </c>
      <c r="D624" t="s">
        <v>2134</v>
      </c>
      <c r="E624" t="s">
        <v>3819</v>
      </c>
      <c r="F624" t="s">
        <v>3820</v>
      </c>
      <c r="G624" s="47" t="str">
        <f t="shared" si="27"/>
        <v>SOUABNI_Oumaima</v>
      </c>
      <c r="H624" t="s">
        <v>689</v>
      </c>
      <c r="I624" t="s">
        <v>5076</v>
      </c>
      <c r="J624">
        <v>21627595275</v>
      </c>
      <c r="K624" s="133">
        <v>35120</v>
      </c>
      <c r="M624" t="s">
        <v>267</v>
      </c>
      <c r="N624" t="s">
        <v>6101</v>
      </c>
      <c r="O624" t="str">
        <f t="shared" si="28"/>
        <v>Computer science</v>
      </c>
      <c r="P624" s="4"/>
      <c r="Q624" s="4" t="s">
        <v>1045</v>
      </c>
      <c r="R624" s="45">
        <v>6100</v>
      </c>
      <c r="S624" s="45">
        <v>5</v>
      </c>
      <c r="T624" s="45">
        <f t="shared" si="29"/>
        <v>30500</v>
      </c>
    </row>
    <row r="625" spans="2:20" x14ac:dyDescent="0.3">
      <c r="B625" t="s">
        <v>8366</v>
      </c>
      <c r="C625" t="s">
        <v>1515</v>
      </c>
      <c r="D625" t="s">
        <v>2135</v>
      </c>
      <c r="E625" t="s">
        <v>641</v>
      </c>
      <c r="F625" t="s">
        <v>3821</v>
      </c>
      <c r="G625" s="47" t="str">
        <f t="shared" si="27"/>
        <v>BEN SALEM_Mohamed Akrem</v>
      </c>
      <c r="H625" t="s">
        <v>689</v>
      </c>
      <c r="I625" t="s">
        <v>5077</v>
      </c>
      <c r="J625">
        <v>21650069270</v>
      </c>
      <c r="K625" s="133">
        <v>34922</v>
      </c>
      <c r="M625" t="s">
        <v>267</v>
      </c>
      <c r="N625" t="s">
        <v>6102</v>
      </c>
      <c r="O625" t="str">
        <f t="shared" si="28"/>
        <v>Electromechanical Engineer</v>
      </c>
      <c r="P625" s="4"/>
      <c r="Q625" s="4" t="s">
        <v>1045</v>
      </c>
      <c r="R625" s="45">
        <v>6100</v>
      </c>
      <c r="S625" s="45">
        <v>5</v>
      </c>
      <c r="T625" s="45">
        <f t="shared" si="29"/>
        <v>30500</v>
      </c>
    </row>
    <row r="626" spans="2:20" x14ac:dyDescent="0.3">
      <c r="B626" t="s">
        <v>8366</v>
      </c>
      <c r="C626" t="s">
        <v>1515</v>
      </c>
      <c r="D626" t="s">
        <v>2136</v>
      </c>
      <c r="E626" t="s">
        <v>3822</v>
      </c>
      <c r="F626" t="s">
        <v>3524</v>
      </c>
      <c r="G626" s="47" t="str">
        <f t="shared" si="27"/>
        <v>TATOUH_Achref</v>
      </c>
      <c r="H626" t="s">
        <v>689</v>
      </c>
      <c r="I626" t="s">
        <v>5078</v>
      </c>
      <c r="J626">
        <v>21655260677</v>
      </c>
      <c r="K626" s="133">
        <v>34843</v>
      </c>
      <c r="M626" t="s">
        <v>267</v>
      </c>
      <c r="N626" t="s">
        <v>6101</v>
      </c>
      <c r="O626" t="str">
        <f t="shared" si="28"/>
        <v>Computer science</v>
      </c>
      <c r="P626" s="4"/>
      <c r="Q626" s="4" t="s">
        <v>1045</v>
      </c>
      <c r="R626" s="45">
        <v>6100</v>
      </c>
      <c r="S626" s="45">
        <v>5</v>
      </c>
      <c r="T626" s="45">
        <f t="shared" si="29"/>
        <v>30500</v>
      </c>
    </row>
    <row r="627" spans="2:20" x14ac:dyDescent="0.3">
      <c r="B627" t="s">
        <v>8366</v>
      </c>
      <c r="C627" t="s">
        <v>1515</v>
      </c>
      <c r="D627" t="s">
        <v>2137</v>
      </c>
      <c r="E627" t="s">
        <v>922</v>
      </c>
      <c r="F627" t="s">
        <v>3457</v>
      </c>
      <c r="G627" s="47" t="str">
        <f t="shared" si="27"/>
        <v>BEN HAMOUDA_Wassim</v>
      </c>
      <c r="H627" t="s">
        <v>689</v>
      </c>
      <c r="I627" t="s">
        <v>5079</v>
      </c>
      <c r="J627">
        <v>21626900086</v>
      </c>
      <c r="K627" s="133">
        <v>34244</v>
      </c>
      <c r="M627" t="s">
        <v>267</v>
      </c>
      <c r="N627" t="s">
        <v>6101</v>
      </c>
      <c r="O627" t="str">
        <f t="shared" si="28"/>
        <v>Computer science</v>
      </c>
      <c r="P627" s="4"/>
      <c r="Q627" s="4" t="s">
        <v>1045</v>
      </c>
      <c r="R627" s="45">
        <v>6100</v>
      </c>
      <c r="S627" s="45">
        <v>5</v>
      </c>
      <c r="T627" s="45">
        <f t="shared" si="29"/>
        <v>30500</v>
      </c>
    </row>
    <row r="628" spans="2:20" x14ac:dyDescent="0.3">
      <c r="B628" t="s">
        <v>8366</v>
      </c>
      <c r="C628" t="s">
        <v>1515</v>
      </c>
      <c r="D628" t="s">
        <v>2138</v>
      </c>
      <c r="E628" t="s">
        <v>3823</v>
      </c>
      <c r="F628" t="s">
        <v>3217</v>
      </c>
      <c r="G628" s="47" t="str">
        <f t="shared" si="27"/>
        <v>DAHEM_Oussama</v>
      </c>
      <c r="H628" t="s">
        <v>689</v>
      </c>
      <c r="I628" t="s">
        <v>5080</v>
      </c>
      <c r="J628">
        <v>21658199437</v>
      </c>
      <c r="K628" s="133">
        <v>34792</v>
      </c>
      <c r="M628" t="s">
        <v>267</v>
      </c>
      <c r="N628" t="s">
        <v>6101</v>
      </c>
      <c r="O628" t="str">
        <f t="shared" si="28"/>
        <v>Computer science</v>
      </c>
      <c r="P628" s="4"/>
      <c r="Q628" s="4" t="s">
        <v>1045</v>
      </c>
      <c r="R628" s="45">
        <v>6100</v>
      </c>
      <c r="S628" s="45">
        <v>5</v>
      </c>
      <c r="T628" s="45">
        <f t="shared" si="29"/>
        <v>30500</v>
      </c>
    </row>
    <row r="629" spans="2:20" x14ac:dyDescent="0.3">
      <c r="B629" t="s">
        <v>8366</v>
      </c>
      <c r="C629" t="s">
        <v>1515</v>
      </c>
      <c r="D629" t="s">
        <v>2139</v>
      </c>
      <c r="E629" t="s">
        <v>3824</v>
      </c>
      <c r="F629" t="s">
        <v>3747</v>
      </c>
      <c r="G629" s="47" t="str">
        <f t="shared" si="27"/>
        <v>BELLAZREG_Ons</v>
      </c>
      <c r="H629" t="s">
        <v>690</v>
      </c>
      <c r="I629" t="s">
        <v>5081</v>
      </c>
      <c r="J629">
        <v>21627989571</v>
      </c>
      <c r="K629" s="133">
        <v>34860</v>
      </c>
      <c r="M629" t="s">
        <v>267</v>
      </c>
      <c r="N629" t="s">
        <v>6101</v>
      </c>
      <c r="O629" t="str">
        <f t="shared" si="28"/>
        <v>Computer science</v>
      </c>
      <c r="P629" s="4"/>
      <c r="Q629" s="4" t="s">
        <v>1045</v>
      </c>
      <c r="R629" s="45">
        <v>6100</v>
      </c>
      <c r="S629" s="45">
        <v>5</v>
      </c>
      <c r="T629" s="45">
        <f t="shared" si="29"/>
        <v>30500</v>
      </c>
    </row>
    <row r="630" spans="2:20" x14ac:dyDescent="0.3">
      <c r="B630" t="s">
        <v>8366</v>
      </c>
      <c r="C630" t="s">
        <v>1515</v>
      </c>
      <c r="D630" t="s">
        <v>2140</v>
      </c>
      <c r="E630" t="s">
        <v>940</v>
      </c>
      <c r="F630" t="s">
        <v>3825</v>
      </c>
      <c r="G630" s="47" t="str">
        <f t="shared" si="27"/>
        <v>JALLOULI_Mohamed Ahmed</v>
      </c>
      <c r="H630" t="s">
        <v>689</v>
      </c>
      <c r="I630" t="s">
        <v>5082</v>
      </c>
      <c r="J630">
        <v>21652746716</v>
      </c>
      <c r="K630" s="133">
        <v>34726</v>
      </c>
      <c r="M630" t="s">
        <v>267</v>
      </c>
      <c r="N630" t="s">
        <v>6101</v>
      </c>
      <c r="O630" t="str">
        <f t="shared" si="28"/>
        <v>Computer science</v>
      </c>
      <c r="P630" s="4"/>
      <c r="Q630" s="4" t="s">
        <v>1045</v>
      </c>
      <c r="R630" s="45">
        <v>6100</v>
      </c>
      <c r="S630" s="45">
        <v>5</v>
      </c>
      <c r="T630" s="45">
        <f t="shared" si="29"/>
        <v>30500</v>
      </c>
    </row>
    <row r="631" spans="2:20" x14ac:dyDescent="0.3">
      <c r="B631" t="s">
        <v>8366</v>
      </c>
      <c r="C631" t="s">
        <v>1515</v>
      </c>
      <c r="D631" t="s">
        <v>2141</v>
      </c>
      <c r="E631" t="s">
        <v>443</v>
      </c>
      <c r="F631" t="s">
        <v>3454</v>
      </c>
      <c r="G631" s="47" t="str">
        <f t="shared" si="27"/>
        <v>JOUINI_Karim</v>
      </c>
      <c r="H631" t="s">
        <v>689</v>
      </c>
      <c r="I631" t="s">
        <v>5083</v>
      </c>
      <c r="J631">
        <v>21699574473</v>
      </c>
      <c r="K631" s="133">
        <v>34542</v>
      </c>
      <c r="M631" t="s">
        <v>267</v>
      </c>
      <c r="N631" t="s">
        <v>453</v>
      </c>
      <c r="O631" t="str">
        <f t="shared" si="28"/>
        <v>Civil Engineering</v>
      </c>
      <c r="P631" s="4"/>
      <c r="Q631" s="4" t="s">
        <v>1045</v>
      </c>
      <c r="R631" s="45">
        <v>6100</v>
      </c>
      <c r="S631" s="45">
        <v>5</v>
      </c>
      <c r="T631" s="45">
        <f t="shared" si="29"/>
        <v>30500</v>
      </c>
    </row>
    <row r="632" spans="2:20" x14ac:dyDescent="0.3">
      <c r="B632" t="s">
        <v>8366</v>
      </c>
      <c r="C632" t="s">
        <v>1515</v>
      </c>
      <c r="D632" t="s">
        <v>2142</v>
      </c>
      <c r="E632" t="s">
        <v>3826</v>
      </c>
      <c r="F632" t="s">
        <v>3385</v>
      </c>
      <c r="G632" s="47" t="str">
        <f t="shared" si="27"/>
        <v>EL HMANDI_Nadhem</v>
      </c>
      <c r="H632" t="s">
        <v>689</v>
      </c>
      <c r="I632" t="s">
        <v>5084</v>
      </c>
      <c r="J632">
        <v>21655873073</v>
      </c>
      <c r="K632" s="133">
        <v>20267</v>
      </c>
      <c r="M632" t="s">
        <v>267</v>
      </c>
      <c r="N632" t="s">
        <v>6101</v>
      </c>
      <c r="O632" t="str">
        <f t="shared" si="28"/>
        <v>Computer science</v>
      </c>
      <c r="P632" s="4"/>
      <c r="Q632" s="4" t="s">
        <v>1045</v>
      </c>
      <c r="R632" s="45">
        <v>6100</v>
      </c>
      <c r="S632" s="45">
        <v>5</v>
      </c>
      <c r="T632" s="45">
        <f t="shared" si="29"/>
        <v>30500</v>
      </c>
    </row>
    <row r="633" spans="2:20" x14ac:dyDescent="0.3">
      <c r="B633" t="s">
        <v>8366</v>
      </c>
      <c r="C633" t="s">
        <v>1515</v>
      </c>
      <c r="D633" t="s">
        <v>2143</v>
      </c>
      <c r="E633" t="s">
        <v>402</v>
      </c>
      <c r="F633" t="s">
        <v>3349</v>
      </c>
      <c r="G633" s="47" t="str">
        <f t="shared" si="27"/>
        <v>ABID_Emna</v>
      </c>
      <c r="H633" t="s">
        <v>690</v>
      </c>
      <c r="I633" t="s">
        <v>5085</v>
      </c>
      <c r="J633">
        <v>21621502464</v>
      </c>
      <c r="K633" s="133">
        <v>34564</v>
      </c>
      <c r="M633" t="s">
        <v>267</v>
      </c>
      <c r="N633" t="s">
        <v>6101</v>
      </c>
      <c r="O633" t="str">
        <f t="shared" si="28"/>
        <v>Computer science</v>
      </c>
      <c r="P633" s="4"/>
      <c r="Q633" s="4" t="s">
        <v>1045</v>
      </c>
      <c r="R633" s="45">
        <v>6100</v>
      </c>
      <c r="S633" s="45">
        <v>5</v>
      </c>
      <c r="T633" s="45">
        <f t="shared" si="29"/>
        <v>30500</v>
      </c>
    </row>
    <row r="634" spans="2:20" x14ac:dyDescent="0.3">
      <c r="B634" t="s">
        <v>8366</v>
      </c>
      <c r="C634" t="s">
        <v>1515</v>
      </c>
      <c r="D634" t="s">
        <v>2144</v>
      </c>
      <c r="E634" t="s">
        <v>3827</v>
      </c>
      <c r="F634" t="s">
        <v>3828</v>
      </c>
      <c r="G634" s="47" t="str">
        <f t="shared" si="27"/>
        <v>MUFTI_Feriel</v>
      </c>
      <c r="H634" t="s">
        <v>690</v>
      </c>
      <c r="I634" t="s">
        <v>5086</v>
      </c>
      <c r="J634">
        <v>21655974713</v>
      </c>
      <c r="K634" s="133">
        <v>34964</v>
      </c>
      <c r="M634" t="s">
        <v>267</v>
      </c>
      <c r="N634" t="s">
        <v>6101</v>
      </c>
      <c r="O634" t="str">
        <f t="shared" si="28"/>
        <v>Computer science</v>
      </c>
      <c r="P634" s="4"/>
      <c r="Q634" s="4" t="s">
        <v>1045</v>
      </c>
      <c r="R634" s="45">
        <v>6100</v>
      </c>
      <c r="S634" s="45">
        <v>5</v>
      </c>
      <c r="T634" s="45">
        <f t="shared" si="29"/>
        <v>30500</v>
      </c>
    </row>
    <row r="635" spans="2:20" x14ac:dyDescent="0.3">
      <c r="B635" t="s">
        <v>8366</v>
      </c>
      <c r="C635" t="s">
        <v>1515</v>
      </c>
      <c r="D635" t="s">
        <v>2145</v>
      </c>
      <c r="E635" t="s">
        <v>3829</v>
      </c>
      <c r="F635" t="s">
        <v>3349</v>
      </c>
      <c r="G635" s="47" t="str">
        <f t="shared" si="27"/>
        <v>BARRED_Emna</v>
      </c>
      <c r="H635" t="s">
        <v>690</v>
      </c>
      <c r="I635" t="s">
        <v>5087</v>
      </c>
      <c r="J635">
        <v>21694976664</v>
      </c>
      <c r="K635" s="133">
        <v>34523</v>
      </c>
      <c r="M635" t="s">
        <v>267</v>
      </c>
      <c r="N635" t="s">
        <v>6101</v>
      </c>
      <c r="O635" t="str">
        <f t="shared" si="28"/>
        <v>Computer science</v>
      </c>
      <c r="P635" s="4"/>
      <c r="Q635" s="4" t="s">
        <v>1045</v>
      </c>
      <c r="R635" s="45">
        <v>6100</v>
      </c>
      <c r="S635" s="45">
        <v>5</v>
      </c>
      <c r="T635" s="45">
        <f t="shared" si="29"/>
        <v>30500</v>
      </c>
    </row>
    <row r="636" spans="2:20" x14ac:dyDescent="0.3">
      <c r="B636" t="s">
        <v>8366</v>
      </c>
      <c r="C636" t="s">
        <v>1515</v>
      </c>
      <c r="D636" t="s">
        <v>2146</v>
      </c>
      <c r="E636" t="s">
        <v>3830</v>
      </c>
      <c r="F636" t="s">
        <v>3302</v>
      </c>
      <c r="G636" s="47" t="str">
        <f t="shared" si="27"/>
        <v>MHIRSI_Firas</v>
      </c>
      <c r="H636" t="s">
        <v>689</v>
      </c>
      <c r="I636" t="s">
        <v>5088</v>
      </c>
      <c r="J636">
        <v>21695172607</v>
      </c>
      <c r="K636" s="133">
        <v>34678</v>
      </c>
      <c r="M636" t="s">
        <v>267</v>
      </c>
      <c r="N636" t="s">
        <v>6102</v>
      </c>
      <c r="O636" t="str">
        <f t="shared" si="28"/>
        <v>Electromechanical Engineer</v>
      </c>
      <c r="P636" s="4"/>
      <c r="Q636" s="4" t="s">
        <v>1045</v>
      </c>
      <c r="R636" s="45">
        <v>6100</v>
      </c>
      <c r="S636" s="45">
        <v>5</v>
      </c>
      <c r="T636" s="45">
        <f t="shared" si="29"/>
        <v>30500</v>
      </c>
    </row>
    <row r="637" spans="2:20" x14ac:dyDescent="0.3">
      <c r="B637" t="s">
        <v>8366</v>
      </c>
      <c r="C637" t="s">
        <v>1515</v>
      </c>
      <c r="D637" t="s">
        <v>2147</v>
      </c>
      <c r="E637" t="s">
        <v>477</v>
      </c>
      <c r="F637" t="s">
        <v>3831</v>
      </c>
      <c r="G637" s="47" t="str">
        <f t="shared" si="27"/>
        <v>KRAIEM_Oussema</v>
      </c>
      <c r="H637" t="s">
        <v>689</v>
      </c>
      <c r="I637" t="s">
        <v>5089</v>
      </c>
      <c r="J637">
        <v>21623888697</v>
      </c>
      <c r="K637" s="133">
        <v>35021</v>
      </c>
      <c r="M637" t="s">
        <v>267</v>
      </c>
      <c r="N637" t="s">
        <v>6101</v>
      </c>
      <c r="O637" t="str">
        <f t="shared" si="28"/>
        <v>Computer science</v>
      </c>
      <c r="P637" s="4"/>
      <c r="Q637" s="4" t="s">
        <v>1045</v>
      </c>
      <c r="R637" s="45">
        <v>6100</v>
      </c>
      <c r="S637" s="45">
        <v>5</v>
      </c>
      <c r="T637" s="45">
        <f t="shared" si="29"/>
        <v>30500</v>
      </c>
    </row>
    <row r="638" spans="2:20" x14ac:dyDescent="0.3">
      <c r="B638" t="s">
        <v>8366</v>
      </c>
      <c r="C638" t="s">
        <v>1515</v>
      </c>
      <c r="D638" t="s">
        <v>2148</v>
      </c>
      <c r="E638" t="s">
        <v>3832</v>
      </c>
      <c r="F638" t="s">
        <v>3833</v>
      </c>
      <c r="G638" s="47" t="str">
        <f t="shared" si="27"/>
        <v>BARBOUCHI_Nour</v>
      </c>
      <c r="H638" t="s">
        <v>690</v>
      </c>
      <c r="I638" t="s">
        <v>5090</v>
      </c>
      <c r="J638">
        <v>21690157619</v>
      </c>
      <c r="K638" s="133">
        <v>34957</v>
      </c>
      <c r="M638" t="s">
        <v>267</v>
      </c>
      <c r="N638" t="s">
        <v>6101</v>
      </c>
      <c r="O638" t="str">
        <f t="shared" si="28"/>
        <v>Computer science</v>
      </c>
      <c r="P638" s="4"/>
      <c r="Q638" s="4" t="s">
        <v>1045</v>
      </c>
      <c r="R638" s="45">
        <v>6100</v>
      </c>
      <c r="S638" s="45">
        <v>5</v>
      </c>
      <c r="T638" s="45">
        <f t="shared" si="29"/>
        <v>30500</v>
      </c>
    </row>
    <row r="639" spans="2:20" x14ac:dyDescent="0.3">
      <c r="B639" t="s">
        <v>8366</v>
      </c>
      <c r="C639" t="s">
        <v>1515</v>
      </c>
      <c r="D639" t="s">
        <v>2149</v>
      </c>
      <c r="E639" t="s">
        <v>3834</v>
      </c>
      <c r="F639" t="s">
        <v>3329</v>
      </c>
      <c r="G639" s="47" t="str">
        <f t="shared" si="27"/>
        <v>EL OMRANI_Rym</v>
      </c>
      <c r="H639" t="s">
        <v>690</v>
      </c>
      <c r="I639" t="s">
        <v>5091</v>
      </c>
      <c r="J639">
        <v>21655208156</v>
      </c>
      <c r="K639" s="133">
        <v>34843</v>
      </c>
      <c r="M639" t="s">
        <v>267</v>
      </c>
      <c r="N639" t="s">
        <v>6101</v>
      </c>
      <c r="O639" t="str">
        <f t="shared" si="28"/>
        <v>Computer science</v>
      </c>
      <c r="P639" s="4"/>
      <c r="Q639" s="4" t="s">
        <v>1045</v>
      </c>
      <c r="R639" s="45">
        <v>6100</v>
      </c>
      <c r="S639" s="45">
        <v>5</v>
      </c>
      <c r="T639" s="45">
        <f t="shared" si="29"/>
        <v>30500</v>
      </c>
    </row>
    <row r="640" spans="2:20" x14ac:dyDescent="0.3">
      <c r="B640" t="s">
        <v>8366</v>
      </c>
      <c r="C640" t="s">
        <v>1515</v>
      </c>
      <c r="D640" t="s">
        <v>2150</v>
      </c>
      <c r="E640" t="s">
        <v>331</v>
      </c>
      <c r="F640" t="s">
        <v>3282</v>
      </c>
      <c r="G640" s="47" t="str">
        <f t="shared" si="27"/>
        <v>MEJRI_Houssem</v>
      </c>
      <c r="H640" t="s">
        <v>689</v>
      </c>
      <c r="I640" t="s">
        <v>5092</v>
      </c>
      <c r="J640">
        <v>21658944665</v>
      </c>
      <c r="K640" s="133">
        <v>34421</v>
      </c>
      <c r="M640" t="s">
        <v>267</v>
      </c>
      <c r="N640" t="s">
        <v>6101</v>
      </c>
      <c r="O640" t="str">
        <f t="shared" si="28"/>
        <v>Computer science</v>
      </c>
      <c r="P640" s="4"/>
      <c r="Q640" s="4" t="s">
        <v>1045</v>
      </c>
      <c r="R640" s="45">
        <v>6100</v>
      </c>
      <c r="S640" s="45">
        <v>5</v>
      </c>
      <c r="T640" s="45">
        <f t="shared" si="29"/>
        <v>30500</v>
      </c>
    </row>
    <row r="641" spans="2:20" x14ac:dyDescent="0.3">
      <c r="B641" t="s">
        <v>8366</v>
      </c>
      <c r="C641" t="s">
        <v>1515</v>
      </c>
      <c r="D641" t="s">
        <v>2151</v>
      </c>
      <c r="E641" t="s">
        <v>3835</v>
      </c>
      <c r="F641" t="s">
        <v>3836</v>
      </c>
      <c r="G641" s="47" t="str">
        <f t="shared" si="27"/>
        <v>BEN DHIA_Hassene</v>
      </c>
      <c r="H641" t="s">
        <v>689</v>
      </c>
      <c r="I641" t="s">
        <v>5093</v>
      </c>
      <c r="J641">
        <v>21621121888</v>
      </c>
      <c r="K641" s="133">
        <v>33723</v>
      </c>
      <c r="M641" t="s">
        <v>267</v>
      </c>
      <c r="N641" t="s">
        <v>6102</v>
      </c>
      <c r="O641" t="str">
        <f t="shared" si="28"/>
        <v>Electromechanical Engineer</v>
      </c>
      <c r="P641" s="4"/>
      <c r="Q641" s="4" t="s">
        <v>1045</v>
      </c>
      <c r="R641" s="45">
        <v>6100</v>
      </c>
      <c r="S641" s="45">
        <v>5</v>
      </c>
      <c r="T641" s="45">
        <f t="shared" si="29"/>
        <v>30500</v>
      </c>
    </row>
    <row r="642" spans="2:20" x14ac:dyDescent="0.3">
      <c r="B642" t="s">
        <v>8366</v>
      </c>
      <c r="C642" t="s">
        <v>1515</v>
      </c>
      <c r="D642" t="s">
        <v>2152</v>
      </c>
      <c r="E642" t="s">
        <v>3188</v>
      </c>
      <c r="F642" t="s">
        <v>3837</v>
      </c>
      <c r="G642" s="47" t="str">
        <f t="shared" si="27"/>
        <v>KHARRAT_Mohamed Haythem</v>
      </c>
      <c r="H642" t="s">
        <v>689</v>
      </c>
      <c r="I642" t="s">
        <v>5094</v>
      </c>
      <c r="J642">
        <v>21623176769</v>
      </c>
      <c r="K642" s="133">
        <v>34165</v>
      </c>
      <c r="M642" t="s">
        <v>267</v>
      </c>
      <c r="N642" t="s">
        <v>6102</v>
      </c>
      <c r="O642" t="str">
        <f t="shared" si="28"/>
        <v>Electromechanical Engineer</v>
      </c>
      <c r="P642" s="4"/>
      <c r="Q642" s="4" t="s">
        <v>1045</v>
      </c>
      <c r="R642" s="45">
        <v>6100</v>
      </c>
      <c r="S642" s="45">
        <v>5</v>
      </c>
      <c r="T642" s="45">
        <f t="shared" si="29"/>
        <v>30500</v>
      </c>
    </row>
    <row r="643" spans="2:20" x14ac:dyDescent="0.3">
      <c r="B643" t="s">
        <v>8366</v>
      </c>
      <c r="C643" t="s">
        <v>1515</v>
      </c>
      <c r="D643" t="s">
        <v>2153</v>
      </c>
      <c r="E643" t="s">
        <v>657</v>
      </c>
      <c r="F643" t="s">
        <v>3838</v>
      </c>
      <c r="G643" s="47" t="str">
        <f t="shared" si="27"/>
        <v>JEBALI_Houssem Eddine</v>
      </c>
      <c r="H643" t="s">
        <v>689</v>
      </c>
      <c r="I643" t="s">
        <v>5095</v>
      </c>
      <c r="J643">
        <v>21624989543</v>
      </c>
      <c r="K643" s="133">
        <v>34566</v>
      </c>
      <c r="M643" t="s">
        <v>267</v>
      </c>
      <c r="N643" t="s">
        <v>6102</v>
      </c>
      <c r="O643" t="str">
        <f t="shared" si="28"/>
        <v>Electromechanical Engineer</v>
      </c>
      <c r="P643" s="4"/>
      <c r="Q643" s="4" t="s">
        <v>1045</v>
      </c>
      <c r="R643" s="45">
        <v>6100</v>
      </c>
      <c r="S643" s="45">
        <v>5</v>
      </c>
      <c r="T643" s="45">
        <f t="shared" si="29"/>
        <v>30500</v>
      </c>
    </row>
    <row r="644" spans="2:20" x14ac:dyDescent="0.3">
      <c r="B644" t="s">
        <v>8366</v>
      </c>
      <c r="C644" t="s">
        <v>1515</v>
      </c>
      <c r="D644" t="s">
        <v>2154</v>
      </c>
      <c r="E644" t="s">
        <v>3839</v>
      </c>
      <c r="F644" t="s">
        <v>3471</v>
      </c>
      <c r="G644" s="47" t="str">
        <f t="shared" si="27"/>
        <v>KHANNOUSSI_Hassen</v>
      </c>
      <c r="H644" t="s">
        <v>689</v>
      </c>
      <c r="I644" t="s">
        <v>5096</v>
      </c>
      <c r="J644">
        <v>21627498502</v>
      </c>
      <c r="K644" s="133">
        <v>34935</v>
      </c>
      <c r="M644" t="s">
        <v>267</v>
      </c>
      <c r="N644" t="s">
        <v>6101</v>
      </c>
      <c r="O644" t="str">
        <f t="shared" si="28"/>
        <v>Computer science</v>
      </c>
      <c r="P644" s="4"/>
      <c r="Q644" s="4" t="s">
        <v>1045</v>
      </c>
      <c r="R644" s="45">
        <v>6100</v>
      </c>
      <c r="S644" s="45">
        <v>5</v>
      </c>
      <c r="T644" s="45">
        <f t="shared" si="29"/>
        <v>30500</v>
      </c>
    </row>
    <row r="645" spans="2:20" x14ac:dyDescent="0.3">
      <c r="B645" t="s">
        <v>8366</v>
      </c>
      <c r="C645" t="s">
        <v>1515</v>
      </c>
      <c r="D645" t="s">
        <v>2155</v>
      </c>
      <c r="E645" t="s">
        <v>652</v>
      </c>
      <c r="F645" t="s">
        <v>3404</v>
      </c>
      <c r="G645" s="47" t="str">
        <f t="shared" si="27"/>
        <v>ISSAOUI_Wael</v>
      </c>
      <c r="H645" t="s">
        <v>689</v>
      </c>
      <c r="I645" t="s">
        <v>5097</v>
      </c>
      <c r="J645">
        <v>21623558203</v>
      </c>
      <c r="K645" s="133">
        <v>34527</v>
      </c>
      <c r="M645" t="s">
        <v>267</v>
      </c>
      <c r="N645" t="s">
        <v>6101</v>
      </c>
      <c r="O645" t="str">
        <f t="shared" si="28"/>
        <v>Computer science</v>
      </c>
      <c r="P645" s="4"/>
      <c r="Q645" s="4" t="s">
        <v>1045</v>
      </c>
      <c r="R645" s="45">
        <v>6100</v>
      </c>
      <c r="S645" s="45">
        <v>5</v>
      </c>
      <c r="T645" s="45">
        <f t="shared" si="29"/>
        <v>30500</v>
      </c>
    </row>
    <row r="646" spans="2:20" x14ac:dyDescent="0.3">
      <c r="B646" t="s">
        <v>8366</v>
      </c>
      <c r="C646" t="s">
        <v>1515</v>
      </c>
      <c r="D646" t="s">
        <v>2156</v>
      </c>
      <c r="E646" t="s">
        <v>3668</v>
      </c>
      <c r="F646" t="s">
        <v>3428</v>
      </c>
      <c r="G646" s="47" t="str">
        <f t="shared" si="27"/>
        <v>NAOUAR_Yasmine</v>
      </c>
      <c r="H646" t="s">
        <v>690</v>
      </c>
      <c r="I646" t="s">
        <v>5098</v>
      </c>
      <c r="J646">
        <v>21625960403</v>
      </c>
      <c r="K646" s="133">
        <v>34906</v>
      </c>
      <c r="M646" t="s">
        <v>267</v>
      </c>
      <c r="N646" t="s">
        <v>6101</v>
      </c>
      <c r="O646" t="str">
        <f t="shared" si="28"/>
        <v>Computer science</v>
      </c>
      <c r="P646" s="4"/>
      <c r="Q646" s="4" t="s">
        <v>1045</v>
      </c>
      <c r="R646" s="45">
        <v>6100</v>
      </c>
      <c r="S646" s="45">
        <v>5</v>
      </c>
      <c r="T646" s="45">
        <f t="shared" si="29"/>
        <v>30500</v>
      </c>
    </row>
    <row r="647" spans="2:20" x14ac:dyDescent="0.3">
      <c r="B647" t="s">
        <v>8366</v>
      </c>
      <c r="C647" t="s">
        <v>1515</v>
      </c>
      <c r="D647" t="s">
        <v>2157</v>
      </c>
      <c r="E647" t="s">
        <v>625</v>
      </c>
      <c r="F647" t="s">
        <v>3428</v>
      </c>
      <c r="G647" s="47" t="str">
        <f t="shared" si="27"/>
        <v>CHAIEB_Yasmine</v>
      </c>
      <c r="H647" t="s">
        <v>690</v>
      </c>
      <c r="I647" t="s">
        <v>5099</v>
      </c>
      <c r="J647">
        <v>21623076477</v>
      </c>
      <c r="K647" s="133">
        <v>35049</v>
      </c>
      <c r="M647" t="s">
        <v>267</v>
      </c>
      <c r="N647" t="s">
        <v>6101</v>
      </c>
      <c r="O647" t="str">
        <f t="shared" si="28"/>
        <v>Computer science</v>
      </c>
      <c r="P647" s="4"/>
      <c r="Q647" s="4" t="s">
        <v>1045</v>
      </c>
      <c r="R647" s="45">
        <v>6100</v>
      </c>
      <c r="S647" s="45">
        <v>5</v>
      </c>
      <c r="T647" s="45">
        <f t="shared" si="29"/>
        <v>30500</v>
      </c>
    </row>
    <row r="648" spans="2:20" x14ac:dyDescent="0.3">
      <c r="B648" t="s">
        <v>8366</v>
      </c>
      <c r="C648" t="s">
        <v>1515</v>
      </c>
      <c r="D648" t="s">
        <v>2158</v>
      </c>
      <c r="E648" t="s">
        <v>573</v>
      </c>
      <c r="F648" t="s">
        <v>3191</v>
      </c>
      <c r="G648" s="47" t="str">
        <f t="shared" si="27"/>
        <v>SAIDI_Amine</v>
      </c>
      <c r="H648" t="s">
        <v>689</v>
      </c>
      <c r="I648" t="s">
        <v>5100</v>
      </c>
      <c r="J648">
        <v>21692867382</v>
      </c>
      <c r="K648" s="133">
        <v>35079</v>
      </c>
      <c r="M648" t="s">
        <v>267</v>
      </c>
      <c r="N648" t="s">
        <v>6101</v>
      </c>
      <c r="O648" t="str">
        <f t="shared" si="28"/>
        <v>Computer science</v>
      </c>
      <c r="P648" s="4"/>
      <c r="Q648" s="4" t="s">
        <v>1045</v>
      </c>
      <c r="R648" s="45">
        <v>6100</v>
      </c>
      <c r="S648" s="45">
        <v>5</v>
      </c>
      <c r="T648" s="45">
        <f t="shared" si="29"/>
        <v>30500</v>
      </c>
    </row>
    <row r="649" spans="2:20" x14ac:dyDescent="0.3">
      <c r="B649" t="s">
        <v>8366</v>
      </c>
      <c r="C649" t="s">
        <v>1515</v>
      </c>
      <c r="D649" t="s">
        <v>2159</v>
      </c>
      <c r="E649" t="s">
        <v>879</v>
      </c>
      <c r="F649" t="s">
        <v>3755</v>
      </c>
      <c r="G649" s="47" t="str">
        <f t="shared" ref="G649:G712" si="30">CONCATENATE(E649,"_",F649)</f>
        <v>EL KAMEL_Souhail</v>
      </c>
      <c r="H649" t="s">
        <v>690</v>
      </c>
      <c r="I649" t="s">
        <v>5101</v>
      </c>
      <c r="J649">
        <v>21623264979</v>
      </c>
      <c r="K649" s="133">
        <v>34930</v>
      </c>
      <c r="M649" t="s">
        <v>267</v>
      </c>
      <c r="N649" t="s">
        <v>6101</v>
      </c>
      <c r="O649" t="str">
        <f t="shared" ref="O649:O712" si="31">N649</f>
        <v>Computer science</v>
      </c>
      <c r="P649" s="4"/>
      <c r="Q649" s="4" t="s">
        <v>1045</v>
      </c>
      <c r="R649" s="45">
        <v>6100</v>
      </c>
      <c r="S649" s="45">
        <v>5</v>
      </c>
      <c r="T649" s="45">
        <f t="shared" ref="T649:T712" si="32">R649*S649</f>
        <v>30500</v>
      </c>
    </row>
    <row r="650" spans="2:20" x14ac:dyDescent="0.3">
      <c r="B650" t="s">
        <v>8366</v>
      </c>
      <c r="C650" t="s">
        <v>1515</v>
      </c>
      <c r="D650" t="s">
        <v>2160</v>
      </c>
      <c r="E650" t="s">
        <v>646</v>
      </c>
      <c r="F650" t="s">
        <v>3840</v>
      </c>
      <c r="G650" s="47" t="str">
        <f t="shared" si="30"/>
        <v>MRAD_Ayed</v>
      </c>
      <c r="H650" t="s">
        <v>689</v>
      </c>
      <c r="I650" t="s">
        <v>5102</v>
      </c>
      <c r="J650">
        <v>21626082517</v>
      </c>
      <c r="K650" s="133">
        <v>34390</v>
      </c>
      <c r="M650" t="s">
        <v>267</v>
      </c>
      <c r="N650" t="s">
        <v>6102</v>
      </c>
      <c r="O650" t="str">
        <f t="shared" si="31"/>
        <v>Electromechanical Engineer</v>
      </c>
      <c r="P650" s="4"/>
      <c r="Q650" s="4" t="s">
        <v>1045</v>
      </c>
      <c r="R650" s="45">
        <v>6100</v>
      </c>
      <c r="S650" s="45">
        <v>5</v>
      </c>
      <c r="T650" s="45">
        <f t="shared" si="32"/>
        <v>30500</v>
      </c>
    </row>
    <row r="651" spans="2:20" x14ac:dyDescent="0.3">
      <c r="B651" t="s">
        <v>8366</v>
      </c>
      <c r="C651" t="s">
        <v>1515</v>
      </c>
      <c r="D651" t="s">
        <v>2161</v>
      </c>
      <c r="E651" t="s">
        <v>3841</v>
      </c>
      <c r="F651" t="s">
        <v>3831</v>
      </c>
      <c r="G651" s="47" t="str">
        <f t="shared" si="30"/>
        <v>HRAIECH_Oussema</v>
      </c>
      <c r="H651" t="s">
        <v>689</v>
      </c>
      <c r="I651" t="s">
        <v>5103</v>
      </c>
      <c r="J651">
        <v>21697485816</v>
      </c>
      <c r="K651" s="133">
        <v>34542</v>
      </c>
      <c r="M651" t="s">
        <v>267</v>
      </c>
      <c r="N651" t="s">
        <v>6101</v>
      </c>
      <c r="O651" t="str">
        <f t="shared" si="31"/>
        <v>Computer science</v>
      </c>
      <c r="P651" s="4"/>
      <c r="Q651" s="4" t="s">
        <v>1045</v>
      </c>
      <c r="R651" s="45">
        <v>6100</v>
      </c>
      <c r="S651" s="45">
        <v>5</v>
      </c>
      <c r="T651" s="45">
        <f t="shared" si="32"/>
        <v>30500</v>
      </c>
    </row>
    <row r="652" spans="2:20" x14ac:dyDescent="0.3">
      <c r="B652" t="s">
        <v>8366</v>
      </c>
      <c r="C652" t="s">
        <v>1515</v>
      </c>
      <c r="D652" t="s">
        <v>2162</v>
      </c>
      <c r="E652" t="s">
        <v>1402</v>
      </c>
      <c r="F652" t="s">
        <v>3551</v>
      </c>
      <c r="G652" s="47" t="str">
        <f t="shared" si="30"/>
        <v>TOUIHRI_Mehdi</v>
      </c>
      <c r="H652" t="s">
        <v>689</v>
      </c>
      <c r="I652" t="s">
        <v>5104</v>
      </c>
      <c r="J652">
        <v>21653735575</v>
      </c>
      <c r="K652" s="133">
        <v>34662</v>
      </c>
      <c r="M652" t="s">
        <v>267</v>
      </c>
      <c r="N652" t="s">
        <v>6102</v>
      </c>
      <c r="O652" t="str">
        <f t="shared" si="31"/>
        <v>Electromechanical Engineer</v>
      </c>
      <c r="P652" s="4"/>
      <c r="Q652" s="4" t="s">
        <v>1045</v>
      </c>
      <c r="R652" s="45">
        <v>6100</v>
      </c>
      <c r="S652" s="45">
        <v>5</v>
      </c>
      <c r="T652" s="45">
        <f t="shared" si="32"/>
        <v>30500</v>
      </c>
    </row>
    <row r="653" spans="2:20" x14ac:dyDescent="0.3">
      <c r="B653" t="s">
        <v>8366</v>
      </c>
      <c r="C653" t="s">
        <v>1515</v>
      </c>
      <c r="D653" t="s">
        <v>2163</v>
      </c>
      <c r="E653" t="s">
        <v>3842</v>
      </c>
      <c r="F653" t="s">
        <v>3843</v>
      </c>
      <c r="G653" s="47" t="str">
        <f t="shared" si="30"/>
        <v>GARAALI_Asma</v>
      </c>
      <c r="H653" t="s">
        <v>690</v>
      </c>
      <c r="I653" t="s">
        <v>5105</v>
      </c>
      <c r="J653">
        <v>21654378395</v>
      </c>
      <c r="K653" s="133">
        <v>33584</v>
      </c>
      <c r="M653" t="s">
        <v>267</v>
      </c>
      <c r="N653" t="s">
        <v>6101</v>
      </c>
      <c r="O653" t="str">
        <f t="shared" si="31"/>
        <v>Computer science</v>
      </c>
      <c r="P653" s="4"/>
      <c r="Q653" s="4" t="s">
        <v>1045</v>
      </c>
      <c r="R653" s="45">
        <v>6100</v>
      </c>
      <c r="S653" s="45">
        <v>5</v>
      </c>
      <c r="T653" s="45">
        <f t="shared" si="32"/>
        <v>30500</v>
      </c>
    </row>
    <row r="654" spans="2:20" x14ac:dyDescent="0.3">
      <c r="B654" t="s">
        <v>8366</v>
      </c>
      <c r="C654" t="s">
        <v>1515</v>
      </c>
      <c r="D654" t="s">
        <v>2164</v>
      </c>
      <c r="E654" t="s">
        <v>1341</v>
      </c>
      <c r="F654" t="s">
        <v>3370</v>
      </c>
      <c r="G654" s="47" t="str">
        <f t="shared" si="30"/>
        <v>JDIDI_Youssef</v>
      </c>
      <c r="H654" t="s">
        <v>689</v>
      </c>
      <c r="I654" t="s">
        <v>5106</v>
      </c>
      <c r="J654">
        <v>21699545642</v>
      </c>
      <c r="K654" s="133">
        <v>34642</v>
      </c>
      <c r="M654" t="s">
        <v>267</v>
      </c>
      <c r="N654" t="s">
        <v>6101</v>
      </c>
      <c r="O654" t="str">
        <f t="shared" si="31"/>
        <v>Computer science</v>
      </c>
      <c r="P654" s="4"/>
      <c r="Q654" s="4" t="s">
        <v>1045</v>
      </c>
      <c r="R654" s="45">
        <v>6100</v>
      </c>
      <c r="S654" s="45">
        <v>5</v>
      </c>
      <c r="T654" s="45">
        <f t="shared" si="32"/>
        <v>30500</v>
      </c>
    </row>
    <row r="655" spans="2:20" x14ac:dyDescent="0.3">
      <c r="B655" t="s">
        <v>8366</v>
      </c>
      <c r="C655" t="s">
        <v>1515</v>
      </c>
      <c r="D655" t="s">
        <v>2165</v>
      </c>
      <c r="E655" t="s">
        <v>3844</v>
      </c>
      <c r="F655" t="s">
        <v>3208</v>
      </c>
      <c r="G655" s="47" t="str">
        <f t="shared" si="30"/>
        <v>ZAABI_Ahmed</v>
      </c>
      <c r="H655" t="s">
        <v>689</v>
      </c>
      <c r="I655" t="s">
        <v>5107</v>
      </c>
      <c r="J655">
        <v>21621807555</v>
      </c>
      <c r="K655" s="133">
        <v>34647</v>
      </c>
      <c r="M655" t="s">
        <v>267</v>
      </c>
      <c r="N655" t="s">
        <v>6102</v>
      </c>
      <c r="O655" t="str">
        <f t="shared" si="31"/>
        <v>Electromechanical Engineer</v>
      </c>
      <c r="P655" s="4"/>
      <c r="Q655" s="4" t="s">
        <v>1045</v>
      </c>
      <c r="R655" s="45">
        <v>6100</v>
      </c>
      <c r="S655" s="45">
        <v>5</v>
      </c>
      <c r="T655" s="45">
        <f t="shared" si="32"/>
        <v>30500</v>
      </c>
    </row>
    <row r="656" spans="2:20" x14ac:dyDescent="0.3">
      <c r="B656" t="s">
        <v>8366</v>
      </c>
      <c r="C656" t="s">
        <v>1515</v>
      </c>
      <c r="D656" t="s">
        <v>2166</v>
      </c>
      <c r="E656" t="s">
        <v>857</v>
      </c>
      <c r="F656" t="s">
        <v>3496</v>
      </c>
      <c r="G656" s="47" t="str">
        <f t="shared" si="30"/>
        <v>RIAHI_Bilel</v>
      </c>
      <c r="H656" t="s">
        <v>689</v>
      </c>
      <c r="I656" t="s">
        <v>5108</v>
      </c>
      <c r="J656">
        <v>21699771632</v>
      </c>
      <c r="K656" s="133">
        <v>34644</v>
      </c>
      <c r="M656" t="s">
        <v>267</v>
      </c>
      <c r="N656" t="s">
        <v>6101</v>
      </c>
      <c r="O656" t="str">
        <f t="shared" si="31"/>
        <v>Computer science</v>
      </c>
      <c r="P656" s="4"/>
      <c r="Q656" s="4" t="s">
        <v>1045</v>
      </c>
      <c r="R656" s="45">
        <v>6100</v>
      </c>
      <c r="S656" s="45">
        <v>5</v>
      </c>
      <c r="T656" s="45">
        <f t="shared" si="32"/>
        <v>30500</v>
      </c>
    </row>
    <row r="657" spans="2:20" x14ac:dyDescent="0.3">
      <c r="B657" t="s">
        <v>8366</v>
      </c>
      <c r="C657" t="s">
        <v>1515</v>
      </c>
      <c r="D657" t="s">
        <v>2167</v>
      </c>
      <c r="E657" t="s">
        <v>3845</v>
      </c>
      <c r="F657" t="s">
        <v>3187</v>
      </c>
      <c r="G657" s="47" t="str">
        <f t="shared" si="30"/>
        <v>OUECHTETI_Radhwen</v>
      </c>
      <c r="H657" t="s">
        <v>689</v>
      </c>
      <c r="I657" t="s">
        <v>5109</v>
      </c>
      <c r="J657">
        <v>21625096742</v>
      </c>
      <c r="K657" s="133">
        <v>34122</v>
      </c>
      <c r="M657" t="s">
        <v>267</v>
      </c>
      <c r="N657" t="s">
        <v>6101</v>
      </c>
      <c r="O657" t="str">
        <f t="shared" si="31"/>
        <v>Computer science</v>
      </c>
      <c r="P657" s="4"/>
      <c r="Q657" s="4" t="s">
        <v>1045</v>
      </c>
      <c r="R657" s="45">
        <v>6100</v>
      </c>
      <c r="S657" s="45">
        <v>5</v>
      </c>
      <c r="T657" s="45">
        <f t="shared" si="32"/>
        <v>30500</v>
      </c>
    </row>
    <row r="658" spans="2:20" x14ac:dyDescent="0.3">
      <c r="B658" t="s">
        <v>8366</v>
      </c>
      <c r="C658" t="s">
        <v>1515</v>
      </c>
      <c r="D658" t="s">
        <v>2168</v>
      </c>
      <c r="E658" t="s">
        <v>3846</v>
      </c>
      <c r="F658" t="s">
        <v>3847</v>
      </c>
      <c r="G658" s="47" t="str">
        <f t="shared" si="30"/>
        <v>JEMMALI_Mohamed Emir</v>
      </c>
      <c r="H658" t="s">
        <v>689</v>
      </c>
      <c r="I658" t="s">
        <v>5110</v>
      </c>
      <c r="J658">
        <v>21622149535</v>
      </c>
      <c r="K658" s="133">
        <v>34800</v>
      </c>
      <c r="M658" t="s">
        <v>267</v>
      </c>
      <c r="N658" t="s">
        <v>6101</v>
      </c>
      <c r="O658" t="str">
        <f t="shared" si="31"/>
        <v>Computer science</v>
      </c>
      <c r="P658" s="4"/>
      <c r="Q658" s="4" t="s">
        <v>1045</v>
      </c>
      <c r="R658" s="45">
        <v>6100</v>
      </c>
      <c r="S658" s="45">
        <v>5</v>
      </c>
      <c r="T658" s="45">
        <f t="shared" si="32"/>
        <v>30500</v>
      </c>
    </row>
    <row r="659" spans="2:20" x14ac:dyDescent="0.3">
      <c r="B659" t="s">
        <v>8366</v>
      </c>
      <c r="C659" t="s">
        <v>1515</v>
      </c>
      <c r="D659" t="s">
        <v>2169</v>
      </c>
      <c r="E659" t="s">
        <v>3848</v>
      </c>
      <c r="F659" t="s">
        <v>3208</v>
      </c>
      <c r="G659" s="47" t="str">
        <f t="shared" si="30"/>
        <v>RHAIEM_Ahmed</v>
      </c>
      <c r="H659" t="s">
        <v>689</v>
      </c>
      <c r="I659" t="s">
        <v>5111</v>
      </c>
      <c r="J659">
        <v>21698647110</v>
      </c>
      <c r="K659" s="133">
        <v>33721</v>
      </c>
      <c r="M659" t="s">
        <v>267</v>
      </c>
      <c r="N659" t="s">
        <v>6101</v>
      </c>
      <c r="O659" t="str">
        <f t="shared" si="31"/>
        <v>Computer science</v>
      </c>
      <c r="P659" s="4"/>
      <c r="Q659" s="4" t="s">
        <v>1045</v>
      </c>
      <c r="R659" s="45">
        <v>6100</v>
      </c>
      <c r="S659" s="45">
        <v>5</v>
      </c>
      <c r="T659" s="45">
        <f t="shared" si="32"/>
        <v>30500</v>
      </c>
    </row>
    <row r="660" spans="2:20" x14ac:dyDescent="0.3">
      <c r="B660" t="s">
        <v>8366</v>
      </c>
      <c r="C660" t="s">
        <v>1515</v>
      </c>
      <c r="D660" t="s">
        <v>2170</v>
      </c>
      <c r="E660" t="s">
        <v>3849</v>
      </c>
      <c r="F660" t="s">
        <v>3407</v>
      </c>
      <c r="G660" s="47" t="str">
        <f t="shared" si="30"/>
        <v>GHANNEM_Nada</v>
      </c>
      <c r="H660" t="s">
        <v>690</v>
      </c>
      <c r="I660" t="s">
        <v>5112</v>
      </c>
      <c r="J660">
        <v>21624288872</v>
      </c>
      <c r="K660" s="133">
        <v>35098</v>
      </c>
      <c r="M660" t="s">
        <v>267</v>
      </c>
      <c r="N660" t="s">
        <v>6101</v>
      </c>
      <c r="O660" t="str">
        <f t="shared" si="31"/>
        <v>Computer science</v>
      </c>
      <c r="P660" s="4"/>
      <c r="Q660" s="4" t="s">
        <v>1045</v>
      </c>
      <c r="R660" s="45">
        <v>6100</v>
      </c>
      <c r="S660" s="45">
        <v>5</v>
      </c>
      <c r="T660" s="45">
        <f t="shared" si="32"/>
        <v>30500</v>
      </c>
    </row>
    <row r="661" spans="2:20" x14ac:dyDescent="0.3">
      <c r="B661" t="s">
        <v>8366</v>
      </c>
      <c r="C661" t="s">
        <v>1515</v>
      </c>
      <c r="D661" t="s">
        <v>2171</v>
      </c>
      <c r="E661" t="s">
        <v>3850</v>
      </c>
      <c r="F661" t="s">
        <v>3391</v>
      </c>
      <c r="G661" s="47" t="str">
        <f t="shared" si="30"/>
        <v>RHIM_Marwen</v>
      </c>
      <c r="H661" t="s">
        <v>689</v>
      </c>
      <c r="I661" t="s">
        <v>5113</v>
      </c>
      <c r="J661">
        <v>21621946275</v>
      </c>
      <c r="K661" s="133">
        <v>34848</v>
      </c>
      <c r="M661" t="s">
        <v>267</v>
      </c>
      <c r="N661" t="s">
        <v>6102</v>
      </c>
      <c r="O661" t="str">
        <f t="shared" si="31"/>
        <v>Electromechanical Engineer</v>
      </c>
      <c r="P661" s="4"/>
      <c r="Q661" s="4" t="s">
        <v>1045</v>
      </c>
      <c r="R661" s="45">
        <v>6100</v>
      </c>
      <c r="S661" s="45">
        <v>5</v>
      </c>
      <c r="T661" s="45">
        <f t="shared" si="32"/>
        <v>30500</v>
      </c>
    </row>
    <row r="662" spans="2:20" x14ac:dyDescent="0.3">
      <c r="B662" t="s">
        <v>8366</v>
      </c>
      <c r="C662" t="s">
        <v>1515</v>
      </c>
      <c r="D662" t="s">
        <v>2172</v>
      </c>
      <c r="E662" t="s">
        <v>459</v>
      </c>
      <c r="F662" t="s">
        <v>3851</v>
      </c>
      <c r="G662" s="47" t="str">
        <f t="shared" si="30"/>
        <v>MANSOURI_Chamsedine</v>
      </c>
      <c r="H662" t="s">
        <v>689</v>
      </c>
      <c r="I662" t="s">
        <v>5114</v>
      </c>
      <c r="J662">
        <v>21623284791</v>
      </c>
      <c r="K662" s="133">
        <v>33444</v>
      </c>
      <c r="M662" t="s">
        <v>267</v>
      </c>
      <c r="N662" t="s">
        <v>6101</v>
      </c>
      <c r="O662" t="str">
        <f t="shared" si="31"/>
        <v>Computer science</v>
      </c>
      <c r="P662" s="4"/>
      <c r="Q662" s="4" t="s">
        <v>1045</v>
      </c>
      <c r="R662" s="45">
        <v>6100</v>
      </c>
      <c r="S662" s="45">
        <v>5</v>
      </c>
      <c r="T662" s="45">
        <f t="shared" si="32"/>
        <v>30500</v>
      </c>
    </row>
    <row r="663" spans="2:20" x14ac:dyDescent="0.3">
      <c r="B663" t="s">
        <v>8366</v>
      </c>
      <c r="C663" t="s">
        <v>1515</v>
      </c>
      <c r="D663" t="s">
        <v>2173</v>
      </c>
      <c r="E663" t="s">
        <v>1302</v>
      </c>
      <c r="F663" t="s">
        <v>3280</v>
      </c>
      <c r="G663" s="47" t="str">
        <f t="shared" si="30"/>
        <v>DEROUICH_Elyes</v>
      </c>
      <c r="H663" t="s">
        <v>689</v>
      </c>
      <c r="I663" t="s">
        <v>5115</v>
      </c>
      <c r="J663">
        <v>21624677509</v>
      </c>
      <c r="K663" s="133">
        <v>34220</v>
      </c>
      <c r="M663" t="s">
        <v>267</v>
      </c>
      <c r="N663" t="s">
        <v>6101</v>
      </c>
      <c r="O663" t="str">
        <f t="shared" si="31"/>
        <v>Computer science</v>
      </c>
      <c r="P663" s="4"/>
      <c r="Q663" s="4" t="s">
        <v>1045</v>
      </c>
      <c r="R663" s="45">
        <v>6100</v>
      </c>
      <c r="S663" s="45">
        <v>5</v>
      </c>
      <c r="T663" s="45">
        <f t="shared" si="32"/>
        <v>30500</v>
      </c>
    </row>
    <row r="664" spans="2:20" x14ac:dyDescent="0.3">
      <c r="B664" t="s">
        <v>8366</v>
      </c>
      <c r="C664" t="s">
        <v>1515</v>
      </c>
      <c r="D664" t="s">
        <v>2174</v>
      </c>
      <c r="E664" t="s">
        <v>3852</v>
      </c>
      <c r="F664" t="s">
        <v>3404</v>
      </c>
      <c r="G664" s="47" t="str">
        <f t="shared" si="30"/>
        <v>BOUMENJEL_Wael</v>
      </c>
      <c r="H664" t="s">
        <v>689</v>
      </c>
      <c r="I664" t="s">
        <v>5116</v>
      </c>
      <c r="J664">
        <v>21625854663</v>
      </c>
      <c r="K664" s="133">
        <v>34084</v>
      </c>
      <c r="M664" t="s">
        <v>267</v>
      </c>
      <c r="N664" t="s">
        <v>6101</v>
      </c>
      <c r="O664" t="str">
        <f t="shared" si="31"/>
        <v>Computer science</v>
      </c>
      <c r="P664" s="4"/>
      <c r="Q664" s="4" t="s">
        <v>1045</v>
      </c>
      <c r="R664" s="45">
        <v>6100</v>
      </c>
      <c r="S664" s="45">
        <v>5</v>
      </c>
      <c r="T664" s="45">
        <f t="shared" si="32"/>
        <v>30500</v>
      </c>
    </row>
    <row r="665" spans="2:20" x14ac:dyDescent="0.3">
      <c r="B665" t="s">
        <v>8366</v>
      </c>
      <c r="C665" t="s">
        <v>1515</v>
      </c>
      <c r="D665" t="s">
        <v>2175</v>
      </c>
      <c r="E665" t="s">
        <v>3853</v>
      </c>
      <c r="F665" t="s">
        <v>3854</v>
      </c>
      <c r="G665" s="47" t="str">
        <f t="shared" si="30"/>
        <v>EL KADHI_Kays</v>
      </c>
      <c r="H665" t="s">
        <v>689</v>
      </c>
      <c r="I665" t="s">
        <v>5117</v>
      </c>
      <c r="J665">
        <v>21658054264</v>
      </c>
      <c r="K665" s="133">
        <v>34793</v>
      </c>
      <c r="M665" t="s">
        <v>267</v>
      </c>
      <c r="N665" t="s">
        <v>6101</v>
      </c>
      <c r="O665" t="str">
        <f t="shared" si="31"/>
        <v>Computer science</v>
      </c>
      <c r="P665" s="4"/>
      <c r="Q665" s="4" t="s">
        <v>1045</v>
      </c>
      <c r="R665" s="45">
        <v>6100</v>
      </c>
      <c r="S665" s="45">
        <v>5</v>
      </c>
      <c r="T665" s="45">
        <f t="shared" si="32"/>
        <v>30500</v>
      </c>
    </row>
    <row r="666" spans="2:20" x14ac:dyDescent="0.3">
      <c r="B666" t="s">
        <v>8366</v>
      </c>
      <c r="C666" t="s">
        <v>1515</v>
      </c>
      <c r="D666" t="s">
        <v>2176</v>
      </c>
      <c r="E666" t="s">
        <v>1361</v>
      </c>
      <c r="F666" t="s">
        <v>3213</v>
      </c>
      <c r="G666" s="47" t="str">
        <f t="shared" si="30"/>
        <v>TEMANI_Ali</v>
      </c>
      <c r="H666" t="s">
        <v>689</v>
      </c>
      <c r="I666" t="s">
        <v>5118</v>
      </c>
      <c r="J666">
        <v>21697549288</v>
      </c>
      <c r="K666" s="133">
        <v>34761</v>
      </c>
      <c r="M666" t="s">
        <v>267</v>
      </c>
      <c r="N666" t="s">
        <v>6101</v>
      </c>
      <c r="O666" t="str">
        <f t="shared" si="31"/>
        <v>Computer science</v>
      </c>
      <c r="P666" s="4"/>
      <c r="Q666" s="4" t="s">
        <v>1045</v>
      </c>
      <c r="R666" s="45">
        <v>6100</v>
      </c>
      <c r="S666" s="45">
        <v>5</v>
      </c>
      <c r="T666" s="45">
        <f t="shared" si="32"/>
        <v>30500</v>
      </c>
    </row>
    <row r="667" spans="2:20" x14ac:dyDescent="0.3">
      <c r="B667" t="s">
        <v>8366</v>
      </c>
      <c r="C667" t="s">
        <v>1515</v>
      </c>
      <c r="D667" t="s">
        <v>2177</v>
      </c>
      <c r="E667" t="s">
        <v>3855</v>
      </c>
      <c r="F667" t="s">
        <v>3838</v>
      </c>
      <c r="G667" s="47" t="str">
        <f t="shared" si="30"/>
        <v>NACER_Houssem Eddine</v>
      </c>
      <c r="H667" t="s">
        <v>689</v>
      </c>
      <c r="I667" t="s">
        <v>5119</v>
      </c>
      <c r="J667">
        <v>21653198869</v>
      </c>
      <c r="K667" s="133">
        <v>34983</v>
      </c>
      <c r="M667" t="s">
        <v>267</v>
      </c>
      <c r="N667" t="s">
        <v>6101</v>
      </c>
      <c r="O667" t="str">
        <f t="shared" si="31"/>
        <v>Computer science</v>
      </c>
      <c r="P667" s="4"/>
      <c r="Q667" s="4" t="s">
        <v>1045</v>
      </c>
      <c r="R667" s="45">
        <v>6100</v>
      </c>
      <c r="S667" s="45">
        <v>5</v>
      </c>
      <c r="T667" s="45">
        <f t="shared" si="32"/>
        <v>30500</v>
      </c>
    </row>
    <row r="668" spans="2:20" x14ac:dyDescent="0.3">
      <c r="B668" t="s">
        <v>8366</v>
      </c>
      <c r="C668" t="s">
        <v>1515</v>
      </c>
      <c r="D668" t="s">
        <v>2178</v>
      </c>
      <c r="E668" t="s">
        <v>3856</v>
      </c>
      <c r="F668" t="s">
        <v>3221</v>
      </c>
      <c r="G668" s="47" t="str">
        <f t="shared" si="30"/>
        <v>KHEMAKHEM_Nadia</v>
      </c>
      <c r="H668" t="s">
        <v>690</v>
      </c>
      <c r="I668" t="s">
        <v>5120</v>
      </c>
      <c r="J668">
        <v>21620978936</v>
      </c>
      <c r="K668" s="133">
        <v>34987</v>
      </c>
      <c r="M668" t="s">
        <v>267</v>
      </c>
      <c r="N668" t="s">
        <v>6101</v>
      </c>
      <c r="O668" t="str">
        <f t="shared" si="31"/>
        <v>Computer science</v>
      </c>
      <c r="P668" s="4"/>
      <c r="Q668" s="4" t="s">
        <v>1045</v>
      </c>
      <c r="R668" s="45">
        <v>6100</v>
      </c>
      <c r="S668" s="45">
        <v>5</v>
      </c>
      <c r="T668" s="45">
        <f t="shared" si="32"/>
        <v>30500</v>
      </c>
    </row>
    <row r="669" spans="2:20" x14ac:dyDescent="0.3">
      <c r="B669" t="s">
        <v>8366</v>
      </c>
      <c r="C669" t="s">
        <v>1515</v>
      </c>
      <c r="D669" t="s">
        <v>2179</v>
      </c>
      <c r="E669" t="s">
        <v>3857</v>
      </c>
      <c r="F669" t="s">
        <v>3858</v>
      </c>
      <c r="G669" s="47" t="str">
        <f t="shared" si="30"/>
        <v>SMATI_Ichrak</v>
      </c>
      <c r="H669" t="s">
        <v>690</v>
      </c>
      <c r="I669" t="s">
        <v>5121</v>
      </c>
      <c r="J669">
        <v>21658052121</v>
      </c>
      <c r="K669" s="133">
        <v>34991</v>
      </c>
      <c r="M669" t="s">
        <v>267</v>
      </c>
      <c r="N669" t="s">
        <v>6101</v>
      </c>
      <c r="O669" t="str">
        <f t="shared" si="31"/>
        <v>Computer science</v>
      </c>
      <c r="P669" s="4"/>
      <c r="Q669" s="4" t="s">
        <v>1045</v>
      </c>
      <c r="R669" s="45">
        <v>6100</v>
      </c>
      <c r="S669" s="45">
        <v>5</v>
      </c>
      <c r="T669" s="45">
        <f t="shared" si="32"/>
        <v>30500</v>
      </c>
    </row>
    <row r="670" spans="2:20" x14ac:dyDescent="0.3">
      <c r="B670" t="s">
        <v>8366</v>
      </c>
      <c r="C670" t="s">
        <v>1515</v>
      </c>
      <c r="D670" t="s">
        <v>2180</v>
      </c>
      <c r="E670" t="s">
        <v>3859</v>
      </c>
      <c r="F670" t="s">
        <v>3566</v>
      </c>
      <c r="G670" s="47" t="str">
        <f t="shared" si="30"/>
        <v>SABBAGH_Wiem</v>
      </c>
      <c r="H670" t="s">
        <v>690</v>
      </c>
      <c r="I670" t="s">
        <v>5122</v>
      </c>
      <c r="J670">
        <v>21652210331</v>
      </c>
      <c r="K670" s="133">
        <v>35005</v>
      </c>
      <c r="M670" t="s">
        <v>267</v>
      </c>
      <c r="N670" t="s">
        <v>6101</v>
      </c>
      <c r="O670" t="str">
        <f t="shared" si="31"/>
        <v>Computer science</v>
      </c>
      <c r="P670" s="4"/>
      <c r="Q670" s="4" t="s">
        <v>1045</v>
      </c>
      <c r="R670" s="45">
        <v>6100</v>
      </c>
      <c r="S670" s="45">
        <v>5</v>
      </c>
      <c r="T670" s="45">
        <f t="shared" si="32"/>
        <v>30500</v>
      </c>
    </row>
    <row r="671" spans="2:20" x14ac:dyDescent="0.3">
      <c r="B671" t="s">
        <v>8366</v>
      </c>
      <c r="C671" t="s">
        <v>1515</v>
      </c>
      <c r="D671" t="s">
        <v>2181</v>
      </c>
      <c r="E671" t="s">
        <v>3860</v>
      </c>
      <c r="F671" t="s">
        <v>3861</v>
      </c>
      <c r="G671" s="47" t="str">
        <f t="shared" si="30"/>
        <v>IBENA ELMEKKI_Radhouane</v>
      </c>
      <c r="H671" t="s">
        <v>689</v>
      </c>
      <c r="I671" t="s">
        <v>5123</v>
      </c>
      <c r="J671">
        <v>21696644121</v>
      </c>
      <c r="K671" s="133">
        <v>34941</v>
      </c>
      <c r="M671" t="s">
        <v>267</v>
      </c>
      <c r="N671" t="s">
        <v>6102</v>
      </c>
      <c r="O671" t="str">
        <f t="shared" si="31"/>
        <v>Electromechanical Engineer</v>
      </c>
      <c r="P671" s="4"/>
      <c r="Q671" s="4" t="s">
        <v>1045</v>
      </c>
      <c r="R671" s="45">
        <v>6100</v>
      </c>
      <c r="S671" s="45">
        <v>5</v>
      </c>
      <c r="T671" s="45">
        <f t="shared" si="32"/>
        <v>30500</v>
      </c>
    </row>
    <row r="672" spans="2:20" x14ac:dyDescent="0.3">
      <c r="B672" t="s">
        <v>8366</v>
      </c>
      <c r="C672" t="s">
        <v>1515</v>
      </c>
      <c r="D672" t="s">
        <v>2182</v>
      </c>
      <c r="E672" t="s">
        <v>3862</v>
      </c>
      <c r="F672" t="s">
        <v>3863</v>
      </c>
      <c r="G672" s="47" t="str">
        <f t="shared" si="30"/>
        <v>FATTOUMI_Tayssir</v>
      </c>
      <c r="H672" t="s">
        <v>689</v>
      </c>
      <c r="I672" t="s">
        <v>5124</v>
      </c>
      <c r="J672">
        <v>21650189240</v>
      </c>
      <c r="K672" s="133">
        <v>33911</v>
      </c>
      <c r="M672" t="s">
        <v>267</v>
      </c>
      <c r="N672" t="s">
        <v>6101</v>
      </c>
      <c r="O672" t="str">
        <f t="shared" si="31"/>
        <v>Computer science</v>
      </c>
      <c r="P672" s="4"/>
      <c r="Q672" s="4" t="s">
        <v>1045</v>
      </c>
      <c r="R672" s="45">
        <v>6100</v>
      </c>
      <c r="S672" s="45">
        <v>5</v>
      </c>
      <c r="T672" s="45">
        <f t="shared" si="32"/>
        <v>30500</v>
      </c>
    </row>
    <row r="673" spans="2:20" x14ac:dyDescent="0.3">
      <c r="B673" t="s">
        <v>8366</v>
      </c>
      <c r="C673" t="s">
        <v>1515</v>
      </c>
      <c r="D673" t="s">
        <v>2183</v>
      </c>
      <c r="E673" t="s">
        <v>3864</v>
      </c>
      <c r="F673" t="s">
        <v>3865</v>
      </c>
      <c r="G673" s="47" t="str">
        <f t="shared" si="30"/>
        <v>BOUHNEK_Mohamed Karim</v>
      </c>
      <c r="H673" t="s">
        <v>689</v>
      </c>
      <c r="I673" t="s">
        <v>5125</v>
      </c>
      <c r="J673">
        <v>21620642558</v>
      </c>
      <c r="K673" s="133">
        <v>34974</v>
      </c>
      <c r="M673" t="s">
        <v>267</v>
      </c>
      <c r="N673" t="s">
        <v>6101</v>
      </c>
      <c r="O673" t="str">
        <f t="shared" si="31"/>
        <v>Computer science</v>
      </c>
      <c r="P673" s="4"/>
      <c r="Q673" s="4" t="s">
        <v>1045</v>
      </c>
      <c r="R673" s="45">
        <v>6100</v>
      </c>
      <c r="S673" s="45">
        <v>5</v>
      </c>
      <c r="T673" s="45">
        <f t="shared" si="32"/>
        <v>30500</v>
      </c>
    </row>
    <row r="674" spans="2:20" x14ac:dyDescent="0.3">
      <c r="B674" t="s">
        <v>8366</v>
      </c>
      <c r="C674" t="s">
        <v>1515</v>
      </c>
      <c r="D674" t="s">
        <v>2184</v>
      </c>
      <c r="E674" t="s">
        <v>603</v>
      </c>
      <c r="F674" t="s">
        <v>3282</v>
      </c>
      <c r="G674" s="47" t="str">
        <f t="shared" si="30"/>
        <v>MAALAOUI_Houssem</v>
      </c>
      <c r="H674" t="s">
        <v>689</v>
      </c>
      <c r="I674" t="s">
        <v>5126</v>
      </c>
      <c r="J674">
        <v>21623108527</v>
      </c>
      <c r="K674" s="133">
        <v>32984</v>
      </c>
      <c r="M674" t="s">
        <v>267</v>
      </c>
      <c r="N674" t="s">
        <v>453</v>
      </c>
      <c r="O674" t="str">
        <f t="shared" si="31"/>
        <v>Civil Engineering</v>
      </c>
      <c r="P674" s="4"/>
      <c r="Q674" s="4" t="s">
        <v>1045</v>
      </c>
      <c r="R674" s="45">
        <v>6100</v>
      </c>
      <c r="S674" s="45">
        <v>5</v>
      </c>
      <c r="T674" s="45">
        <f t="shared" si="32"/>
        <v>30500</v>
      </c>
    </row>
    <row r="675" spans="2:20" x14ac:dyDescent="0.3">
      <c r="B675" t="s">
        <v>8366</v>
      </c>
      <c r="C675" t="s">
        <v>1515</v>
      </c>
      <c r="D675" t="s">
        <v>2185</v>
      </c>
      <c r="E675" t="s">
        <v>3866</v>
      </c>
      <c r="F675" t="s">
        <v>3201</v>
      </c>
      <c r="G675" s="47" t="str">
        <f t="shared" si="30"/>
        <v>BEN MUSTAPHA_Hiba</v>
      </c>
      <c r="H675" t="s">
        <v>690</v>
      </c>
      <c r="I675" t="s">
        <v>5127</v>
      </c>
      <c r="J675">
        <v>21654300088</v>
      </c>
      <c r="K675" s="133">
        <v>34966</v>
      </c>
      <c r="M675" t="s">
        <v>267</v>
      </c>
      <c r="N675" t="s">
        <v>6102</v>
      </c>
      <c r="O675" t="str">
        <f t="shared" si="31"/>
        <v>Electromechanical Engineer</v>
      </c>
      <c r="P675" s="4"/>
      <c r="Q675" s="4" t="s">
        <v>1045</v>
      </c>
      <c r="R675" s="45">
        <v>6100</v>
      </c>
      <c r="S675" s="45">
        <v>5</v>
      </c>
      <c r="T675" s="45">
        <f t="shared" si="32"/>
        <v>30500</v>
      </c>
    </row>
    <row r="676" spans="2:20" x14ac:dyDescent="0.3">
      <c r="B676" t="s">
        <v>8366</v>
      </c>
      <c r="C676" t="s">
        <v>1515</v>
      </c>
      <c r="D676" t="s">
        <v>2186</v>
      </c>
      <c r="E676" t="s">
        <v>3867</v>
      </c>
      <c r="F676" t="s">
        <v>3868</v>
      </c>
      <c r="G676" s="47" t="str">
        <f t="shared" si="30"/>
        <v>BEN JAZIA_Mohamed Achref</v>
      </c>
      <c r="H676" t="s">
        <v>689</v>
      </c>
      <c r="I676" t="s">
        <v>5128</v>
      </c>
      <c r="J676">
        <v>21622692527</v>
      </c>
      <c r="K676" s="133">
        <v>35119</v>
      </c>
      <c r="M676" t="s">
        <v>267</v>
      </c>
      <c r="N676" t="s">
        <v>6101</v>
      </c>
      <c r="O676" t="str">
        <f t="shared" si="31"/>
        <v>Computer science</v>
      </c>
      <c r="P676" s="4"/>
      <c r="Q676" s="4" t="s">
        <v>1045</v>
      </c>
      <c r="R676" s="45">
        <v>6100</v>
      </c>
      <c r="S676" s="45">
        <v>5</v>
      </c>
      <c r="T676" s="45">
        <f t="shared" si="32"/>
        <v>30500</v>
      </c>
    </row>
    <row r="677" spans="2:20" x14ac:dyDescent="0.3">
      <c r="B677" t="s">
        <v>8366</v>
      </c>
      <c r="C677" t="s">
        <v>1515</v>
      </c>
      <c r="D677" t="s">
        <v>2187</v>
      </c>
      <c r="E677" t="s">
        <v>3869</v>
      </c>
      <c r="F677" t="s">
        <v>3360</v>
      </c>
      <c r="G677" s="47" t="str">
        <f t="shared" si="30"/>
        <v>LIMAM_Ghassen</v>
      </c>
      <c r="H677" t="s">
        <v>689</v>
      </c>
      <c r="I677" t="s">
        <v>5129</v>
      </c>
      <c r="J677">
        <v>21652081823</v>
      </c>
      <c r="K677" s="133">
        <v>34249</v>
      </c>
      <c r="M677" t="s">
        <v>267</v>
      </c>
      <c r="N677" t="s">
        <v>6102</v>
      </c>
      <c r="O677" t="str">
        <f t="shared" si="31"/>
        <v>Electromechanical Engineer</v>
      </c>
      <c r="P677" s="4"/>
      <c r="Q677" s="4" t="s">
        <v>1045</v>
      </c>
      <c r="R677" s="45">
        <v>6100</v>
      </c>
      <c r="S677" s="45">
        <v>5</v>
      </c>
      <c r="T677" s="45">
        <f t="shared" si="32"/>
        <v>30500</v>
      </c>
    </row>
    <row r="678" spans="2:20" x14ac:dyDescent="0.3">
      <c r="B678" t="s">
        <v>8366</v>
      </c>
      <c r="C678" t="s">
        <v>1515</v>
      </c>
      <c r="D678" t="s">
        <v>2188</v>
      </c>
      <c r="E678" t="s">
        <v>413</v>
      </c>
      <c r="F678" t="s">
        <v>3772</v>
      </c>
      <c r="G678" s="47" t="str">
        <f t="shared" si="30"/>
        <v>BEJAOUI_Seifeddine</v>
      </c>
      <c r="H678" t="s">
        <v>689</v>
      </c>
      <c r="I678" t="s">
        <v>5130</v>
      </c>
      <c r="J678">
        <v>21629570234</v>
      </c>
      <c r="K678" s="133">
        <v>34578</v>
      </c>
      <c r="M678" t="s">
        <v>267</v>
      </c>
      <c r="N678" t="s">
        <v>6101</v>
      </c>
      <c r="O678" t="str">
        <f t="shared" si="31"/>
        <v>Computer science</v>
      </c>
      <c r="P678" s="4"/>
      <c r="Q678" s="4" t="s">
        <v>1045</v>
      </c>
      <c r="R678" s="45">
        <v>6100</v>
      </c>
      <c r="S678" s="45">
        <v>5</v>
      </c>
      <c r="T678" s="45">
        <f t="shared" si="32"/>
        <v>30500</v>
      </c>
    </row>
    <row r="679" spans="2:20" x14ac:dyDescent="0.3">
      <c r="B679" t="s">
        <v>8366</v>
      </c>
      <c r="C679" t="s">
        <v>1515</v>
      </c>
      <c r="D679" t="s">
        <v>2189</v>
      </c>
      <c r="E679" t="s">
        <v>822</v>
      </c>
      <c r="F679" t="s">
        <v>3206</v>
      </c>
      <c r="G679" s="47" t="str">
        <f t="shared" si="30"/>
        <v>FEKI_Omar</v>
      </c>
      <c r="H679" t="s">
        <v>689</v>
      </c>
      <c r="I679" t="s">
        <v>5131</v>
      </c>
      <c r="J679">
        <v>21640126437</v>
      </c>
      <c r="K679" s="133">
        <v>34974</v>
      </c>
      <c r="M679" t="s">
        <v>267</v>
      </c>
      <c r="N679" t="s">
        <v>453</v>
      </c>
      <c r="O679" t="str">
        <f t="shared" si="31"/>
        <v>Civil Engineering</v>
      </c>
      <c r="P679" s="4"/>
      <c r="Q679" s="4" t="s">
        <v>1045</v>
      </c>
      <c r="R679" s="45">
        <v>6100</v>
      </c>
      <c r="S679" s="45">
        <v>5</v>
      </c>
      <c r="T679" s="45">
        <f t="shared" si="32"/>
        <v>30500</v>
      </c>
    </row>
    <row r="680" spans="2:20" x14ac:dyDescent="0.3">
      <c r="B680" t="s">
        <v>8366</v>
      </c>
      <c r="C680" t="s">
        <v>1515</v>
      </c>
      <c r="D680" t="s">
        <v>2190</v>
      </c>
      <c r="E680" t="s">
        <v>3870</v>
      </c>
      <c r="F680" t="s">
        <v>3871</v>
      </c>
      <c r="G680" s="47" t="str">
        <f t="shared" si="30"/>
        <v>GAM_Khawla</v>
      </c>
      <c r="H680" t="s">
        <v>690</v>
      </c>
      <c r="I680" t="s">
        <v>5132</v>
      </c>
      <c r="J680">
        <v>21653109069</v>
      </c>
      <c r="K680" s="133">
        <v>35076</v>
      </c>
      <c r="M680" t="s">
        <v>267</v>
      </c>
      <c r="N680" t="s">
        <v>6101</v>
      </c>
      <c r="O680" t="str">
        <f t="shared" si="31"/>
        <v>Computer science</v>
      </c>
      <c r="P680" s="4"/>
      <c r="Q680" s="4" t="s">
        <v>1045</v>
      </c>
      <c r="R680" s="45">
        <v>6100</v>
      </c>
      <c r="S680" s="45">
        <v>5</v>
      </c>
      <c r="T680" s="45">
        <f t="shared" si="32"/>
        <v>30500</v>
      </c>
    </row>
    <row r="681" spans="2:20" x14ac:dyDescent="0.3">
      <c r="B681" t="s">
        <v>8366</v>
      </c>
      <c r="C681" t="s">
        <v>1515</v>
      </c>
      <c r="D681" t="s">
        <v>2191</v>
      </c>
      <c r="E681" t="s">
        <v>946</v>
      </c>
      <c r="F681" t="s">
        <v>3225</v>
      </c>
      <c r="G681" s="47" t="str">
        <f t="shared" si="30"/>
        <v>MASMOUDI_Skander</v>
      </c>
      <c r="H681" t="s">
        <v>689</v>
      </c>
      <c r="I681" t="s">
        <v>5133</v>
      </c>
      <c r="J681">
        <v>21623032600</v>
      </c>
      <c r="K681" s="133">
        <v>34776</v>
      </c>
      <c r="M681" t="s">
        <v>267</v>
      </c>
      <c r="N681" t="s">
        <v>6101</v>
      </c>
      <c r="O681" t="str">
        <f t="shared" si="31"/>
        <v>Computer science</v>
      </c>
      <c r="P681" s="4"/>
      <c r="Q681" s="4" t="s">
        <v>1045</v>
      </c>
      <c r="R681" s="45">
        <v>6100</v>
      </c>
      <c r="S681" s="45">
        <v>5</v>
      </c>
      <c r="T681" s="45">
        <f t="shared" si="32"/>
        <v>30500</v>
      </c>
    </row>
    <row r="682" spans="2:20" x14ac:dyDescent="0.3">
      <c r="B682" t="s">
        <v>8366</v>
      </c>
      <c r="C682" t="s">
        <v>1515</v>
      </c>
      <c r="D682" t="s">
        <v>2192</v>
      </c>
      <c r="E682" t="s">
        <v>3872</v>
      </c>
      <c r="F682" t="s">
        <v>3865</v>
      </c>
      <c r="G682" s="47" t="str">
        <f t="shared" si="30"/>
        <v>FARHOUTI_Mohamed Karim</v>
      </c>
      <c r="H682" t="s">
        <v>689</v>
      </c>
      <c r="I682" t="s">
        <v>5134</v>
      </c>
      <c r="J682">
        <v>21627113925</v>
      </c>
      <c r="K682" s="133">
        <v>35074</v>
      </c>
      <c r="M682" t="s">
        <v>267</v>
      </c>
      <c r="N682" t="s">
        <v>6101</v>
      </c>
      <c r="O682" t="str">
        <f t="shared" si="31"/>
        <v>Computer science</v>
      </c>
      <c r="P682" s="4"/>
      <c r="Q682" s="4" t="s">
        <v>1045</v>
      </c>
      <c r="R682" s="45">
        <v>6100</v>
      </c>
      <c r="S682" s="45">
        <v>5</v>
      </c>
      <c r="T682" s="45">
        <f t="shared" si="32"/>
        <v>30500</v>
      </c>
    </row>
    <row r="683" spans="2:20" x14ac:dyDescent="0.3">
      <c r="B683" t="s">
        <v>8366</v>
      </c>
      <c r="C683" t="s">
        <v>1515</v>
      </c>
      <c r="D683" t="s">
        <v>2193</v>
      </c>
      <c r="E683" t="s">
        <v>3873</v>
      </c>
      <c r="F683" t="s">
        <v>3874</v>
      </c>
      <c r="G683" s="47" t="str">
        <f t="shared" si="30"/>
        <v>GUETTAT_Moncef</v>
      </c>
      <c r="H683" t="s">
        <v>689</v>
      </c>
      <c r="I683" t="s">
        <v>5135</v>
      </c>
      <c r="J683">
        <v>21650333518</v>
      </c>
      <c r="K683" s="133">
        <v>34820</v>
      </c>
      <c r="M683" t="s">
        <v>267</v>
      </c>
      <c r="N683" t="s">
        <v>6101</v>
      </c>
      <c r="O683" t="str">
        <f t="shared" si="31"/>
        <v>Computer science</v>
      </c>
      <c r="P683" s="4"/>
      <c r="Q683" s="4" t="s">
        <v>1045</v>
      </c>
      <c r="R683" s="45">
        <v>6100</v>
      </c>
      <c r="S683" s="45">
        <v>5</v>
      </c>
      <c r="T683" s="45">
        <f t="shared" si="32"/>
        <v>30500</v>
      </c>
    </row>
    <row r="684" spans="2:20" x14ac:dyDescent="0.3">
      <c r="B684" t="s">
        <v>8366</v>
      </c>
      <c r="C684" t="s">
        <v>1515</v>
      </c>
      <c r="D684" t="s">
        <v>2194</v>
      </c>
      <c r="E684" t="s">
        <v>3875</v>
      </c>
      <c r="F684" t="s">
        <v>3524</v>
      </c>
      <c r="G684" s="47" t="str">
        <f t="shared" si="30"/>
        <v>DOUIRI_Achref</v>
      </c>
      <c r="H684" t="s">
        <v>689</v>
      </c>
      <c r="I684" t="s">
        <v>5136</v>
      </c>
      <c r="J684">
        <v>21620091416</v>
      </c>
      <c r="K684" s="133">
        <v>34330</v>
      </c>
      <c r="M684" t="s">
        <v>267</v>
      </c>
      <c r="N684" t="s">
        <v>6101</v>
      </c>
      <c r="O684" t="str">
        <f t="shared" si="31"/>
        <v>Computer science</v>
      </c>
      <c r="P684" s="4"/>
      <c r="Q684" s="4" t="s">
        <v>1045</v>
      </c>
      <c r="R684" s="45">
        <v>6100</v>
      </c>
      <c r="S684" s="45">
        <v>5</v>
      </c>
      <c r="T684" s="45">
        <f t="shared" si="32"/>
        <v>30500</v>
      </c>
    </row>
    <row r="685" spans="2:20" x14ac:dyDescent="0.3">
      <c r="B685" t="s">
        <v>8366</v>
      </c>
      <c r="C685" t="s">
        <v>1515</v>
      </c>
      <c r="D685" t="s">
        <v>2195</v>
      </c>
      <c r="E685" t="s">
        <v>3876</v>
      </c>
      <c r="F685" t="s">
        <v>3877</v>
      </c>
      <c r="G685" s="47" t="str">
        <f t="shared" si="30"/>
        <v>SEFFEN_Narjes</v>
      </c>
      <c r="H685" t="s">
        <v>690</v>
      </c>
      <c r="I685" t="s">
        <v>5137</v>
      </c>
      <c r="J685">
        <v>21624043634</v>
      </c>
      <c r="K685" s="133">
        <v>34883</v>
      </c>
      <c r="M685" t="s">
        <v>267</v>
      </c>
      <c r="N685" t="s">
        <v>6101</v>
      </c>
      <c r="O685" t="str">
        <f t="shared" si="31"/>
        <v>Computer science</v>
      </c>
      <c r="P685" s="4"/>
      <c r="Q685" s="4" t="s">
        <v>1045</v>
      </c>
      <c r="R685" s="45">
        <v>6100</v>
      </c>
      <c r="S685" s="45">
        <v>5</v>
      </c>
      <c r="T685" s="45">
        <f t="shared" si="32"/>
        <v>30500</v>
      </c>
    </row>
    <row r="686" spans="2:20" x14ac:dyDescent="0.3">
      <c r="B686" t="s">
        <v>8366</v>
      </c>
      <c r="C686" t="s">
        <v>1515</v>
      </c>
      <c r="D686" t="s">
        <v>2196</v>
      </c>
      <c r="E686" t="s">
        <v>3670</v>
      </c>
      <c r="F686" t="s">
        <v>3659</v>
      </c>
      <c r="G686" s="47" t="str">
        <f t="shared" si="30"/>
        <v>GABSI_Anouar</v>
      </c>
      <c r="H686" t="s">
        <v>689</v>
      </c>
      <c r="I686" t="s">
        <v>5138</v>
      </c>
      <c r="J686">
        <v>21624488633</v>
      </c>
      <c r="K686" s="133">
        <v>34128</v>
      </c>
      <c r="M686" t="s">
        <v>267</v>
      </c>
      <c r="N686" t="s">
        <v>6102</v>
      </c>
      <c r="O686" t="str">
        <f t="shared" si="31"/>
        <v>Electromechanical Engineer</v>
      </c>
      <c r="P686" s="4"/>
      <c r="Q686" s="4" t="s">
        <v>1045</v>
      </c>
      <c r="R686" s="45">
        <v>6100</v>
      </c>
      <c r="S686" s="45">
        <v>5</v>
      </c>
      <c r="T686" s="45">
        <f t="shared" si="32"/>
        <v>30500</v>
      </c>
    </row>
    <row r="687" spans="2:20" x14ac:dyDescent="0.3">
      <c r="B687" t="s">
        <v>8366</v>
      </c>
      <c r="C687" t="s">
        <v>1515</v>
      </c>
      <c r="D687" t="s">
        <v>2197</v>
      </c>
      <c r="E687" t="s">
        <v>820</v>
      </c>
      <c r="F687" t="s">
        <v>3230</v>
      </c>
      <c r="G687" s="47" t="str">
        <f t="shared" si="30"/>
        <v>BEN SAID_Mohamed</v>
      </c>
      <c r="H687" t="s">
        <v>689</v>
      </c>
      <c r="I687" t="s">
        <v>5139</v>
      </c>
      <c r="J687">
        <v>21650424403</v>
      </c>
      <c r="K687" s="133">
        <v>34513</v>
      </c>
      <c r="M687" t="s">
        <v>267</v>
      </c>
      <c r="N687" t="s">
        <v>6102</v>
      </c>
      <c r="O687" t="str">
        <f t="shared" si="31"/>
        <v>Electromechanical Engineer</v>
      </c>
      <c r="P687" s="4"/>
      <c r="Q687" s="4" t="s">
        <v>1045</v>
      </c>
      <c r="R687" s="45">
        <v>6100</v>
      </c>
      <c r="S687" s="45">
        <v>5</v>
      </c>
      <c r="T687" s="45">
        <f t="shared" si="32"/>
        <v>30500</v>
      </c>
    </row>
    <row r="688" spans="2:20" x14ac:dyDescent="0.3">
      <c r="B688" t="s">
        <v>8366</v>
      </c>
      <c r="C688" t="s">
        <v>1515</v>
      </c>
      <c r="D688" t="s">
        <v>2198</v>
      </c>
      <c r="E688" t="s">
        <v>3878</v>
      </c>
      <c r="F688" t="s">
        <v>8214</v>
      </c>
      <c r="G688" s="47" t="str">
        <f t="shared" si="30"/>
        <v>Lemjid_Liwa</v>
      </c>
      <c r="H688" t="s">
        <v>689</v>
      </c>
      <c r="I688" t="s">
        <v>5140</v>
      </c>
      <c r="J688">
        <v>21654838108</v>
      </c>
      <c r="K688" s="133">
        <v>35005</v>
      </c>
      <c r="M688" t="s">
        <v>267</v>
      </c>
      <c r="N688" t="s">
        <v>6101</v>
      </c>
      <c r="O688" t="str">
        <f t="shared" si="31"/>
        <v>Computer science</v>
      </c>
      <c r="P688" s="4"/>
      <c r="Q688" s="4" t="s">
        <v>1045</v>
      </c>
      <c r="R688" s="45">
        <v>6100</v>
      </c>
      <c r="S688" s="45">
        <v>5</v>
      </c>
      <c r="T688" s="45">
        <f t="shared" si="32"/>
        <v>30500</v>
      </c>
    </row>
    <row r="689" spans="2:20" x14ac:dyDescent="0.3">
      <c r="B689" t="s">
        <v>8366</v>
      </c>
      <c r="C689" t="s">
        <v>1515</v>
      </c>
      <c r="D689" t="s">
        <v>2199</v>
      </c>
      <c r="E689" t="s">
        <v>3879</v>
      </c>
      <c r="F689" t="s">
        <v>3366</v>
      </c>
      <c r="G689" s="47" t="str">
        <f t="shared" si="30"/>
        <v>SBOURI_Anis</v>
      </c>
      <c r="H689" t="s">
        <v>689</v>
      </c>
      <c r="I689" t="s">
        <v>5141</v>
      </c>
      <c r="J689">
        <v>21625063881</v>
      </c>
      <c r="K689" s="133">
        <v>34969</v>
      </c>
      <c r="M689" t="s">
        <v>267</v>
      </c>
      <c r="N689" t="s">
        <v>6102</v>
      </c>
      <c r="O689" t="str">
        <f t="shared" si="31"/>
        <v>Electromechanical Engineer</v>
      </c>
      <c r="P689" s="4"/>
      <c r="Q689" s="4" t="s">
        <v>1045</v>
      </c>
      <c r="R689" s="45">
        <v>6100</v>
      </c>
      <c r="S689" s="45">
        <v>5</v>
      </c>
      <c r="T689" s="45">
        <f t="shared" si="32"/>
        <v>30500</v>
      </c>
    </row>
    <row r="690" spans="2:20" x14ac:dyDescent="0.3">
      <c r="B690" t="s">
        <v>8366</v>
      </c>
      <c r="C690" t="s">
        <v>1515</v>
      </c>
      <c r="D690" t="s">
        <v>2200</v>
      </c>
      <c r="E690" t="s">
        <v>3880</v>
      </c>
      <c r="F690" t="s">
        <v>3400</v>
      </c>
      <c r="G690" s="47" t="str">
        <f t="shared" si="30"/>
        <v>BEN HARIZ_Ines</v>
      </c>
      <c r="H690" t="s">
        <v>690</v>
      </c>
      <c r="I690" t="s">
        <v>5142</v>
      </c>
      <c r="J690">
        <v>21627416346</v>
      </c>
      <c r="K690" s="133">
        <v>35008</v>
      </c>
      <c r="M690" t="s">
        <v>267</v>
      </c>
      <c r="N690" t="s">
        <v>6101</v>
      </c>
      <c r="O690" t="str">
        <f t="shared" si="31"/>
        <v>Computer science</v>
      </c>
      <c r="P690" s="4"/>
      <c r="Q690" s="4" t="s">
        <v>1045</v>
      </c>
      <c r="R690" s="45">
        <v>6100</v>
      </c>
      <c r="S690" s="45">
        <v>5</v>
      </c>
      <c r="T690" s="45">
        <f t="shared" si="32"/>
        <v>30500</v>
      </c>
    </row>
    <row r="691" spans="2:20" x14ac:dyDescent="0.3">
      <c r="B691" t="s">
        <v>8366</v>
      </c>
      <c r="C691" t="s">
        <v>1515</v>
      </c>
      <c r="D691" t="s">
        <v>2201</v>
      </c>
      <c r="E691" t="s">
        <v>3881</v>
      </c>
      <c r="F691" t="s">
        <v>3882</v>
      </c>
      <c r="G691" s="47" t="str">
        <f t="shared" si="30"/>
        <v>DAHMEN_Salem</v>
      </c>
      <c r="H691" t="s">
        <v>689</v>
      </c>
      <c r="I691" t="s">
        <v>5143</v>
      </c>
      <c r="J691">
        <v>21650594541</v>
      </c>
      <c r="K691" s="133">
        <v>34831</v>
      </c>
      <c r="M691" t="s">
        <v>267</v>
      </c>
      <c r="N691" t="s">
        <v>6101</v>
      </c>
      <c r="O691" t="str">
        <f t="shared" si="31"/>
        <v>Computer science</v>
      </c>
      <c r="P691" s="4"/>
      <c r="Q691" s="4" t="s">
        <v>1045</v>
      </c>
      <c r="R691" s="45">
        <v>6100</v>
      </c>
      <c r="S691" s="45">
        <v>5</v>
      </c>
      <c r="T691" s="45">
        <f t="shared" si="32"/>
        <v>30500</v>
      </c>
    </row>
    <row r="692" spans="2:20" x14ac:dyDescent="0.3">
      <c r="B692" t="s">
        <v>8366</v>
      </c>
      <c r="C692" t="s">
        <v>1515</v>
      </c>
      <c r="D692" t="s">
        <v>2202</v>
      </c>
      <c r="E692" t="s">
        <v>443</v>
      </c>
      <c r="F692" t="s">
        <v>3883</v>
      </c>
      <c r="G692" s="47" t="str">
        <f t="shared" si="30"/>
        <v>JOUINI_Mohamed Malek</v>
      </c>
      <c r="H692" t="s">
        <v>689</v>
      </c>
      <c r="I692" t="s">
        <v>5144</v>
      </c>
      <c r="J692">
        <v>21699574476</v>
      </c>
      <c r="K692" s="133">
        <v>34542</v>
      </c>
      <c r="M692" t="s">
        <v>267</v>
      </c>
      <c r="N692" t="s">
        <v>6101</v>
      </c>
      <c r="O692" t="str">
        <f t="shared" si="31"/>
        <v>Computer science</v>
      </c>
      <c r="P692" s="4"/>
      <c r="Q692" s="4" t="s">
        <v>1045</v>
      </c>
      <c r="R692" s="45">
        <v>6100</v>
      </c>
      <c r="S692" s="45">
        <v>5</v>
      </c>
      <c r="T692" s="45">
        <f t="shared" si="32"/>
        <v>30500</v>
      </c>
    </row>
    <row r="693" spans="2:20" x14ac:dyDescent="0.3">
      <c r="B693" t="s">
        <v>8366</v>
      </c>
      <c r="C693" t="s">
        <v>1515</v>
      </c>
      <c r="D693" t="s">
        <v>2203</v>
      </c>
      <c r="E693" t="s">
        <v>3884</v>
      </c>
      <c r="F693" t="s">
        <v>3424</v>
      </c>
      <c r="G693" s="47" t="str">
        <f t="shared" si="30"/>
        <v>CHALLAKH_Mohamed Amine</v>
      </c>
      <c r="H693" t="s">
        <v>689</v>
      </c>
      <c r="I693" t="s">
        <v>5145</v>
      </c>
      <c r="J693">
        <v>21658449246</v>
      </c>
      <c r="K693" s="133">
        <v>34751</v>
      </c>
      <c r="M693" t="s">
        <v>267</v>
      </c>
      <c r="N693" t="s">
        <v>6101</v>
      </c>
      <c r="O693" t="str">
        <f t="shared" si="31"/>
        <v>Computer science</v>
      </c>
      <c r="P693" s="4"/>
      <c r="Q693" s="4" t="s">
        <v>1045</v>
      </c>
      <c r="R693" s="45">
        <v>6100</v>
      </c>
      <c r="S693" s="45">
        <v>5</v>
      </c>
      <c r="T693" s="45">
        <f t="shared" si="32"/>
        <v>30500</v>
      </c>
    </row>
    <row r="694" spans="2:20" x14ac:dyDescent="0.3">
      <c r="B694" t="s">
        <v>8366</v>
      </c>
      <c r="C694" t="s">
        <v>1515</v>
      </c>
      <c r="D694" t="s">
        <v>2204</v>
      </c>
      <c r="E694" t="s">
        <v>3885</v>
      </c>
      <c r="F694" t="s">
        <v>3387</v>
      </c>
      <c r="G694" s="47" t="str">
        <f t="shared" si="30"/>
        <v>BEN HASSOUNA_Nihel</v>
      </c>
      <c r="H694" t="s">
        <v>690</v>
      </c>
      <c r="I694" t="s">
        <v>5146</v>
      </c>
      <c r="J694">
        <v>21654057831</v>
      </c>
      <c r="K694" s="133">
        <v>34807</v>
      </c>
      <c r="M694" t="s">
        <v>267</v>
      </c>
      <c r="N694" t="s">
        <v>6101</v>
      </c>
      <c r="O694" t="str">
        <f t="shared" si="31"/>
        <v>Computer science</v>
      </c>
      <c r="P694" s="4"/>
      <c r="Q694" s="4" t="s">
        <v>1045</v>
      </c>
      <c r="R694" s="45">
        <v>6100</v>
      </c>
      <c r="S694" s="45">
        <v>5</v>
      </c>
      <c r="T694" s="45">
        <f t="shared" si="32"/>
        <v>30500</v>
      </c>
    </row>
    <row r="695" spans="2:20" x14ac:dyDescent="0.3">
      <c r="B695" t="s">
        <v>8366</v>
      </c>
      <c r="C695" t="s">
        <v>1515</v>
      </c>
      <c r="D695" t="s">
        <v>2205</v>
      </c>
      <c r="E695" t="s">
        <v>3886</v>
      </c>
      <c r="F695" t="s">
        <v>3421</v>
      </c>
      <c r="G695" s="47" t="str">
        <f t="shared" si="30"/>
        <v>BOUZAIANE_Yassine</v>
      </c>
      <c r="H695" t="s">
        <v>689</v>
      </c>
      <c r="I695" t="s">
        <v>5147</v>
      </c>
      <c r="J695">
        <v>21641672097</v>
      </c>
      <c r="K695" s="133">
        <v>34603</v>
      </c>
      <c r="M695" t="s">
        <v>267</v>
      </c>
      <c r="N695" t="s">
        <v>6101</v>
      </c>
      <c r="O695" t="str">
        <f t="shared" si="31"/>
        <v>Computer science</v>
      </c>
      <c r="P695" s="4"/>
      <c r="Q695" s="4" t="s">
        <v>1045</v>
      </c>
      <c r="R695" s="45">
        <v>6100</v>
      </c>
      <c r="S695" s="45">
        <v>5</v>
      </c>
      <c r="T695" s="45">
        <f t="shared" si="32"/>
        <v>30500</v>
      </c>
    </row>
    <row r="696" spans="2:20" x14ac:dyDescent="0.3">
      <c r="B696" t="s">
        <v>8366</v>
      </c>
      <c r="C696" t="s">
        <v>1515</v>
      </c>
      <c r="D696" t="s">
        <v>2206</v>
      </c>
      <c r="E696" t="s">
        <v>1370</v>
      </c>
      <c r="F696" t="s">
        <v>3321</v>
      </c>
      <c r="G696" s="47" t="str">
        <f t="shared" si="30"/>
        <v>SAIDANE_Khalil</v>
      </c>
      <c r="H696" t="s">
        <v>689</v>
      </c>
      <c r="I696" t="s">
        <v>5148</v>
      </c>
      <c r="J696">
        <v>21654673104</v>
      </c>
      <c r="K696" s="133">
        <v>35088</v>
      </c>
      <c r="M696" t="s">
        <v>267</v>
      </c>
      <c r="N696" t="s">
        <v>6101</v>
      </c>
      <c r="O696" t="str">
        <f t="shared" si="31"/>
        <v>Computer science</v>
      </c>
      <c r="P696" s="4"/>
      <c r="Q696" s="4" t="s">
        <v>1045</v>
      </c>
      <c r="R696" s="45">
        <v>6100</v>
      </c>
      <c r="S696" s="45">
        <v>5</v>
      </c>
      <c r="T696" s="45">
        <f t="shared" si="32"/>
        <v>30500</v>
      </c>
    </row>
    <row r="697" spans="2:20" x14ac:dyDescent="0.3">
      <c r="B697" t="s">
        <v>8366</v>
      </c>
      <c r="C697" t="s">
        <v>1515</v>
      </c>
      <c r="D697" t="s">
        <v>2207</v>
      </c>
      <c r="E697" t="s">
        <v>1318</v>
      </c>
      <c r="F697" t="s">
        <v>3887</v>
      </c>
      <c r="G697" s="47" t="str">
        <f t="shared" si="30"/>
        <v>LARIBI_Mohamed Montassar</v>
      </c>
      <c r="H697" t="s">
        <v>689</v>
      </c>
      <c r="I697" t="s">
        <v>5149</v>
      </c>
      <c r="J697">
        <v>21627151438</v>
      </c>
      <c r="K697" s="133">
        <v>35027</v>
      </c>
      <c r="M697" t="s">
        <v>267</v>
      </c>
      <c r="N697" t="s">
        <v>6101</v>
      </c>
      <c r="O697" t="str">
        <f t="shared" si="31"/>
        <v>Computer science</v>
      </c>
      <c r="P697" s="4"/>
      <c r="Q697" s="4" t="s">
        <v>1045</v>
      </c>
      <c r="R697" s="45">
        <v>6100</v>
      </c>
      <c r="S697" s="45">
        <v>5</v>
      </c>
      <c r="T697" s="45">
        <f t="shared" si="32"/>
        <v>30500</v>
      </c>
    </row>
    <row r="698" spans="2:20" x14ac:dyDescent="0.3">
      <c r="B698" t="s">
        <v>8366</v>
      </c>
      <c r="C698" t="s">
        <v>1515</v>
      </c>
      <c r="D698" t="s">
        <v>2208</v>
      </c>
      <c r="E698" t="s">
        <v>3888</v>
      </c>
      <c r="F698" t="s">
        <v>3208</v>
      </c>
      <c r="G698" s="47" t="str">
        <f t="shared" si="30"/>
        <v>BEN GHOZZIA_Ahmed</v>
      </c>
      <c r="H698" t="s">
        <v>689</v>
      </c>
      <c r="I698" t="s">
        <v>5150</v>
      </c>
      <c r="J698">
        <v>21695351872</v>
      </c>
      <c r="K698" s="133">
        <v>34927</v>
      </c>
      <c r="M698" t="s">
        <v>267</v>
      </c>
      <c r="N698" t="s">
        <v>6101</v>
      </c>
      <c r="O698" t="str">
        <f t="shared" si="31"/>
        <v>Computer science</v>
      </c>
      <c r="P698" s="4"/>
      <c r="Q698" s="4" t="s">
        <v>1045</v>
      </c>
      <c r="R698" s="45">
        <v>6100</v>
      </c>
      <c r="S698" s="45">
        <v>5</v>
      </c>
      <c r="T698" s="45">
        <f t="shared" si="32"/>
        <v>30500</v>
      </c>
    </row>
    <row r="699" spans="2:20" x14ac:dyDescent="0.3">
      <c r="B699" t="s">
        <v>8366</v>
      </c>
      <c r="C699" t="s">
        <v>1515</v>
      </c>
      <c r="D699" t="s">
        <v>2209</v>
      </c>
      <c r="E699" t="s">
        <v>514</v>
      </c>
      <c r="F699" t="s">
        <v>3217</v>
      </c>
      <c r="G699" s="47" t="str">
        <f t="shared" si="30"/>
        <v>SAADAOUI_Oussama</v>
      </c>
      <c r="H699" t="s">
        <v>689</v>
      </c>
      <c r="I699" t="s">
        <v>5151</v>
      </c>
      <c r="J699">
        <v>21620180878</v>
      </c>
      <c r="K699" s="133">
        <v>34181</v>
      </c>
      <c r="M699" t="s">
        <v>267</v>
      </c>
      <c r="N699" t="s">
        <v>6102</v>
      </c>
      <c r="O699" t="str">
        <f t="shared" si="31"/>
        <v>Electromechanical Engineer</v>
      </c>
      <c r="P699" s="4"/>
      <c r="Q699" s="4" t="s">
        <v>1045</v>
      </c>
      <c r="R699" s="45">
        <v>6100</v>
      </c>
      <c r="S699" s="45">
        <v>5</v>
      </c>
      <c r="T699" s="45">
        <f t="shared" si="32"/>
        <v>30500</v>
      </c>
    </row>
    <row r="700" spans="2:20" x14ac:dyDescent="0.3">
      <c r="B700" t="s">
        <v>8366</v>
      </c>
      <c r="C700" t="s">
        <v>1515</v>
      </c>
      <c r="D700" t="s">
        <v>2210</v>
      </c>
      <c r="E700" t="s">
        <v>3889</v>
      </c>
      <c r="F700" t="s">
        <v>3418</v>
      </c>
      <c r="G700" s="47" t="str">
        <f t="shared" si="30"/>
        <v>HMOUDA_Faten</v>
      </c>
      <c r="H700" t="s">
        <v>690</v>
      </c>
      <c r="I700" t="s">
        <v>5152</v>
      </c>
      <c r="J700">
        <v>21692084805</v>
      </c>
      <c r="K700" s="133">
        <v>34883</v>
      </c>
      <c r="M700" t="s">
        <v>267</v>
      </c>
      <c r="N700" t="s">
        <v>6101</v>
      </c>
      <c r="O700" t="str">
        <f t="shared" si="31"/>
        <v>Computer science</v>
      </c>
      <c r="P700" s="4"/>
      <c r="Q700" s="4" t="s">
        <v>1045</v>
      </c>
      <c r="R700" s="45">
        <v>6100</v>
      </c>
      <c r="S700" s="45">
        <v>5</v>
      </c>
      <c r="T700" s="45">
        <f t="shared" si="32"/>
        <v>30500</v>
      </c>
    </row>
    <row r="701" spans="2:20" x14ac:dyDescent="0.3">
      <c r="B701" t="s">
        <v>8366</v>
      </c>
      <c r="C701" t="s">
        <v>1515</v>
      </c>
      <c r="D701" t="s">
        <v>2211</v>
      </c>
      <c r="E701" t="s">
        <v>641</v>
      </c>
      <c r="F701" t="s">
        <v>3890</v>
      </c>
      <c r="G701" s="47" t="str">
        <f t="shared" si="30"/>
        <v>BEN SALEM_Amr Amine</v>
      </c>
      <c r="H701" t="s">
        <v>689</v>
      </c>
      <c r="I701" t="s">
        <v>5153</v>
      </c>
      <c r="J701">
        <v>21652276348</v>
      </c>
      <c r="K701" s="133">
        <v>34844</v>
      </c>
      <c r="M701" t="s">
        <v>267</v>
      </c>
      <c r="N701" t="s">
        <v>6101</v>
      </c>
      <c r="O701" t="str">
        <f t="shared" si="31"/>
        <v>Computer science</v>
      </c>
      <c r="P701" s="4"/>
      <c r="Q701" s="4" t="s">
        <v>1045</v>
      </c>
      <c r="R701" s="45">
        <v>6100</v>
      </c>
      <c r="S701" s="45">
        <v>5</v>
      </c>
      <c r="T701" s="45">
        <f t="shared" si="32"/>
        <v>30500</v>
      </c>
    </row>
    <row r="702" spans="2:20" x14ac:dyDescent="0.3">
      <c r="B702" t="s">
        <v>8366</v>
      </c>
      <c r="C702" t="s">
        <v>1515</v>
      </c>
      <c r="D702" t="s">
        <v>2212</v>
      </c>
      <c r="E702" t="s">
        <v>929</v>
      </c>
      <c r="F702" t="s">
        <v>3883</v>
      </c>
      <c r="G702" s="47" t="str">
        <f t="shared" si="30"/>
        <v>TIZAOUI_Mohamed Malek</v>
      </c>
      <c r="H702" t="s">
        <v>689</v>
      </c>
      <c r="I702" t="s">
        <v>5154</v>
      </c>
      <c r="J702">
        <v>21652381845</v>
      </c>
      <c r="K702" s="133">
        <v>34131</v>
      </c>
      <c r="M702" t="s">
        <v>267</v>
      </c>
      <c r="N702" t="s">
        <v>6101</v>
      </c>
      <c r="O702" t="str">
        <f t="shared" si="31"/>
        <v>Computer science</v>
      </c>
      <c r="P702" s="4"/>
      <c r="Q702" s="4" t="s">
        <v>1045</v>
      </c>
      <c r="R702" s="45">
        <v>6100</v>
      </c>
      <c r="S702" s="45">
        <v>5</v>
      </c>
      <c r="T702" s="45">
        <f t="shared" si="32"/>
        <v>30500</v>
      </c>
    </row>
    <row r="703" spans="2:20" x14ac:dyDescent="0.3">
      <c r="B703" t="s">
        <v>8366</v>
      </c>
      <c r="C703" t="s">
        <v>1515</v>
      </c>
      <c r="D703" t="s">
        <v>2213</v>
      </c>
      <c r="E703" t="s">
        <v>481</v>
      </c>
      <c r="F703" t="s">
        <v>3891</v>
      </c>
      <c r="G703" s="47" t="str">
        <f t="shared" si="30"/>
        <v>HAMDI_Assil</v>
      </c>
      <c r="H703" t="s">
        <v>689</v>
      </c>
      <c r="I703" t="s">
        <v>5155</v>
      </c>
      <c r="J703">
        <v>21625933802</v>
      </c>
      <c r="K703" s="133">
        <v>34727</v>
      </c>
      <c r="M703" t="s">
        <v>267</v>
      </c>
      <c r="N703" t="s">
        <v>6101</v>
      </c>
      <c r="O703" t="str">
        <f t="shared" si="31"/>
        <v>Computer science</v>
      </c>
      <c r="P703" s="4"/>
      <c r="Q703" s="4" t="s">
        <v>1045</v>
      </c>
      <c r="R703" s="45">
        <v>6100</v>
      </c>
      <c r="S703" s="45">
        <v>5</v>
      </c>
      <c r="T703" s="45">
        <f t="shared" si="32"/>
        <v>30500</v>
      </c>
    </row>
    <row r="704" spans="2:20" x14ac:dyDescent="0.3">
      <c r="B704" t="s">
        <v>8366</v>
      </c>
      <c r="C704" t="s">
        <v>1515</v>
      </c>
      <c r="D704" t="s">
        <v>2214</v>
      </c>
      <c r="E704" t="s">
        <v>3892</v>
      </c>
      <c r="F704" t="s">
        <v>3893</v>
      </c>
      <c r="G704" s="47" t="str">
        <f t="shared" si="30"/>
        <v>MESSAOUD_Mohamed Yahya</v>
      </c>
      <c r="H704" t="s">
        <v>689</v>
      </c>
      <c r="I704" t="s">
        <v>5156</v>
      </c>
      <c r="J704">
        <v>21655829997</v>
      </c>
      <c r="K704" s="133">
        <v>34855</v>
      </c>
      <c r="M704" t="s">
        <v>267</v>
      </c>
      <c r="N704" t="s">
        <v>6101</v>
      </c>
      <c r="O704" t="str">
        <f t="shared" si="31"/>
        <v>Computer science</v>
      </c>
      <c r="P704" s="4"/>
      <c r="Q704" s="4" t="s">
        <v>1045</v>
      </c>
      <c r="R704" s="45">
        <v>6100</v>
      </c>
      <c r="S704" s="45">
        <v>5</v>
      </c>
      <c r="T704" s="45">
        <f t="shared" si="32"/>
        <v>30500</v>
      </c>
    </row>
    <row r="705" spans="2:20" x14ac:dyDescent="0.3">
      <c r="B705" t="s">
        <v>8366</v>
      </c>
      <c r="C705" t="s">
        <v>1515</v>
      </c>
      <c r="D705" t="s">
        <v>2215</v>
      </c>
      <c r="E705" t="s">
        <v>3815</v>
      </c>
      <c r="F705" t="s">
        <v>3225</v>
      </c>
      <c r="G705" s="47" t="str">
        <f t="shared" si="30"/>
        <v>ELLOUZE_Skander</v>
      </c>
      <c r="H705" t="s">
        <v>689</v>
      </c>
      <c r="I705" t="s">
        <v>5157</v>
      </c>
      <c r="J705">
        <v>21621543642</v>
      </c>
      <c r="K705" s="133">
        <v>34690</v>
      </c>
      <c r="M705" t="s">
        <v>267</v>
      </c>
      <c r="N705" t="s">
        <v>6101</v>
      </c>
      <c r="O705" t="str">
        <f t="shared" si="31"/>
        <v>Computer science</v>
      </c>
      <c r="P705" s="4"/>
      <c r="Q705" s="4" t="s">
        <v>1045</v>
      </c>
      <c r="R705" s="45">
        <v>6100</v>
      </c>
      <c r="S705" s="45">
        <v>5</v>
      </c>
      <c r="T705" s="45">
        <f t="shared" si="32"/>
        <v>30500</v>
      </c>
    </row>
    <row r="706" spans="2:20" x14ac:dyDescent="0.3">
      <c r="B706" t="s">
        <v>8366</v>
      </c>
      <c r="C706" t="s">
        <v>1515</v>
      </c>
      <c r="D706" t="s">
        <v>2216</v>
      </c>
      <c r="E706" t="s">
        <v>1401</v>
      </c>
      <c r="F706" t="s">
        <v>3405</v>
      </c>
      <c r="G706" s="47" t="str">
        <f t="shared" si="30"/>
        <v>BARAKETI_Hamza</v>
      </c>
      <c r="H706" t="s">
        <v>689</v>
      </c>
      <c r="I706" t="s">
        <v>5158</v>
      </c>
      <c r="J706">
        <v>21651976657</v>
      </c>
      <c r="K706" s="133">
        <v>33990</v>
      </c>
      <c r="M706" t="s">
        <v>267</v>
      </c>
      <c r="N706" t="s">
        <v>6102</v>
      </c>
      <c r="O706" t="str">
        <f t="shared" si="31"/>
        <v>Electromechanical Engineer</v>
      </c>
      <c r="P706" s="4"/>
      <c r="Q706" s="4" t="s">
        <v>1045</v>
      </c>
      <c r="R706" s="45">
        <v>6100</v>
      </c>
      <c r="S706" s="45">
        <v>5</v>
      </c>
      <c r="T706" s="45">
        <f t="shared" si="32"/>
        <v>30500</v>
      </c>
    </row>
    <row r="707" spans="2:20" x14ac:dyDescent="0.3">
      <c r="B707" t="s">
        <v>8366</v>
      </c>
      <c r="C707" t="s">
        <v>1515</v>
      </c>
      <c r="D707" t="s">
        <v>2217</v>
      </c>
      <c r="E707" t="s">
        <v>856</v>
      </c>
      <c r="F707" t="s">
        <v>3227</v>
      </c>
      <c r="G707" s="47" t="str">
        <f t="shared" si="30"/>
        <v>BOURAOUI_Mayssa</v>
      </c>
      <c r="H707" t="s">
        <v>690</v>
      </c>
      <c r="I707" t="s">
        <v>5159</v>
      </c>
      <c r="J707">
        <v>21623510588</v>
      </c>
      <c r="K707" s="133">
        <v>34885</v>
      </c>
      <c r="M707" t="s">
        <v>267</v>
      </c>
      <c r="N707" t="s">
        <v>6102</v>
      </c>
      <c r="O707" t="str">
        <f t="shared" si="31"/>
        <v>Electromechanical Engineer</v>
      </c>
      <c r="P707" s="4"/>
      <c r="Q707" s="4" t="s">
        <v>1045</v>
      </c>
      <c r="R707" s="45">
        <v>6100</v>
      </c>
      <c r="S707" s="45">
        <v>5</v>
      </c>
      <c r="T707" s="45">
        <f t="shared" si="32"/>
        <v>30500</v>
      </c>
    </row>
    <row r="708" spans="2:20" x14ac:dyDescent="0.3">
      <c r="B708" t="s">
        <v>8366</v>
      </c>
      <c r="C708" t="s">
        <v>1515</v>
      </c>
      <c r="D708" t="s">
        <v>2218</v>
      </c>
      <c r="E708" t="s">
        <v>3894</v>
      </c>
      <c r="F708" t="s">
        <v>3208</v>
      </c>
      <c r="G708" s="47" t="str">
        <f t="shared" si="30"/>
        <v>CHAOUACHI_Ahmed</v>
      </c>
      <c r="H708" t="s">
        <v>689</v>
      </c>
      <c r="I708" t="s">
        <v>5160</v>
      </c>
      <c r="J708">
        <v>21699273993</v>
      </c>
      <c r="K708" s="133">
        <v>34600</v>
      </c>
      <c r="M708" t="s">
        <v>267</v>
      </c>
      <c r="N708" t="s">
        <v>6102</v>
      </c>
      <c r="O708" t="str">
        <f t="shared" si="31"/>
        <v>Electromechanical Engineer</v>
      </c>
      <c r="P708" s="4"/>
      <c r="Q708" s="4" t="s">
        <v>1045</v>
      </c>
      <c r="R708" s="45">
        <v>6100</v>
      </c>
      <c r="S708" s="45">
        <v>5</v>
      </c>
      <c r="T708" s="45">
        <f t="shared" si="32"/>
        <v>30500</v>
      </c>
    </row>
    <row r="709" spans="2:20" x14ac:dyDescent="0.3">
      <c r="B709" t="s">
        <v>8366</v>
      </c>
      <c r="C709" t="s">
        <v>1515</v>
      </c>
      <c r="D709" t="s">
        <v>2219</v>
      </c>
      <c r="E709" t="s">
        <v>910</v>
      </c>
      <c r="F709" t="s">
        <v>3895</v>
      </c>
      <c r="G709" s="47" t="str">
        <f t="shared" si="30"/>
        <v>SAAFI_Ghaith</v>
      </c>
      <c r="H709" t="s">
        <v>689</v>
      </c>
      <c r="I709" t="s">
        <v>5161</v>
      </c>
      <c r="J709">
        <v>21652617636</v>
      </c>
      <c r="K709" s="133">
        <v>34896</v>
      </c>
      <c r="M709" t="s">
        <v>267</v>
      </c>
      <c r="N709" t="s">
        <v>6102</v>
      </c>
      <c r="O709" t="str">
        <f t="shared" si="31"/>
        <v>Electromechanical Engineer</v>
      </c>
      <c r="P709" s="4"/>
      <c r="Q709" s="4" t="s">
        <v>1045</v>
      </c>
      <c r="R709" s="45">
        <v>6100</v>
      </c>
      <c r="S709" s="45">
        <v>5</v>
      </c>
      <c r="T709" s="45">
        <f t="shared" si="32"/>
        <v>30500</v>
      </c>
    </row>
    <row r="710" spans="2:20" x14ac:dyDescent="0.3">
      <c r="B710" t="s">
        <v>8366</v>
      </c>
      <c r="C710" t="s">
        <v>1515</v>
      </c>
      <c r="D710" t="s">
        <v>2220</v>
      </c>
      <c r="E710" t="s">
        <v>3896</v>
      </c>
      <c r="F710" t="s">
        <v>3317</v>
      </c>
      <c r="G710" s="47" t="str">
        <f t="shared" si="30"/>
        <v>BEN HAJ SALEM_Mohamed Dhia</v>
      </c>
      <c r="H710" t="s">
        <v>689</v>
      </c>
      <c r="I710" t="s">
        <v>5162</v>
      </c>
      <c r="J710">
        <v>21623493048</v>
      </c>
      <c r="K710" s="133">
        <v>34839</v>
      </c>
      <c r="M710" t="s">
        <v>267</v>
      </c>
      <c r="N710" t="s">
        <v>6102</v>
      </c>
      <c r="O710" t="str">
        <f t="shared" si="31"/>
        <v>Electromechanical Engineer</v>
      </c>
      <c r="P710" s="4"/>
      <c r="Q710" s="4" t="s">
        <v>1045</v>
      </c>
      <c r="R710" s="45">
        <v>6100</v>
      </c>
      <c r="S710" s="45">
        <v>5</v>
      </c>
      <c r="T710" s="45">
        <f t="shared" si="32"/>
        <v>30500</v>
      </c>
    </row>
    <row r="711" spans="2:20" x14ac:dyDescent="0.3">
      <c r="B711" t="s">
        <v>8366</v>
      </c>
      <c r="C711" t="s">
        <v>1515</v>
      </c>
      <c r="D711" t="s">
        <v>2221</v>
      </c>
      <c r="E711" t="s">
        <v>1275</v>
      </c>
      <c r="F711" t="s">
        <v>3573</v>
      </c>
      <c r="G711" s="47" t="str">
        <f t="shared" si="30"/>
        <v>HADHRI_Jasser</v>
      </c>
      <c r="H711" t="s">
        <v>689</v>
      </c>
      <c r="I711" t="s">
        <v>5163</v>
      </c>
      <c r="J711">
        <v>21652535754</v>
      </c>
      <c r="K711" s="133">
        <v>35087</v>
      </c>
      <c r="M711" t="s">
        <v>267</v>
      </c>
      <c r="N711" t="s">
        <v>6101</v>
      </c>
      <c r="O711" t="str">
        <f t="shared" si="31"/>
        <v>Computer science</v>
      </c>
      <c r="P711" s="4"/>
      <c r="Q711" s="4" t="s">
        <v>1045</v>
      </c>
      <c r="R711" s="45">
        <v>6100</v>
      </c>
      <c r="S711" s="45">
        <v>5</v>
      </c>
      <c r="T711" s="45">
        <f t="shared" si="32"/>
        <v>30500</v>
      </c>
    </row>
    <row r="712" spans="2:20" x14ac:dyDescent="0.3">
      <c r="B712" t="s">
        <v>8366</v>
      </c>
      <c r="C712" t="s">
        <v>1515</v>
      </c>
      <c r="D712" t="s">
        <v>2222</v>
      </c>
      <c r="E712" t="s">
        <v>486</v>
      </c>
      <c r="F712" t="s">
        <v>3897</v>
      </c>
      <c r="G712" s="47" t="str">
        <f t="shared" si="30"/>
        <v>BARHOUMI_Wissal</v>
      </c>
      <c r="H712" t="s">
        <v>689</v>
      </c>
      <c r="I712" t="s">
        <v>5164</v>
      </c>
      <c r="J712">
        <v>21624791046</v>
      </c>
      <c r="K712" s="133">
        <v>34925</v>
      </c>
      <c r="M712" t="s">
        <v>267</v>
      </c>
      <c r="N712" t="s">
        <v>6102</v>
      </c>
      <c r="O712" t="str">
        <f t="shared" si="31"/>
        <v>Electromechanical Engineer</v>
      </c>
      <c r="P712" s="4"/>
      <c r="Q712" s="4" t="s">
        <v>1045</v>
      </c>
      <c r="R712" s="45">
        <v>6100</v>
      </c>
      <c r="S712" s="45">
        <v>5</v>
      </c>
      <c r="T712" s="45">
        <f t="shared" si="32"/>
        <v>30500</v>
      </c>
    </row>
    <row r="713" spans="2:20" x14ac:dyDescent="0.3">
      <c r="B713" t="s">
        <v>8366</v>
      </c>
      <c r="C713" t="s">
        <v>1515</v>
      </c>
      <c r="D713" t="s">
        <v>2223</v>
      </c>
      <c r="E713" t="s">
        <v>1337</v>
      </c>
      <c r="F713" t="s">
        <v>3206</v>
      </c>
      <c r="G713" s="47" t="str">
        <f t="shared" ref="G713:G776" si="33">CONCATENATE(E713,"_",F713)</f>
        <v>GHORBEL_Omar</v>
      </c>
      <c r="H713" t="s">
        <v>689</v>
      </c>
      <c r="I713" t="s">
        <v>5165</v>
      </c>
      <c r="J713">
        <v>21623119921</v>
      </c>
      <c r="K713" s="133">
        <v>34890</v>
      </c>
      <c r="M713" t="s">
        <v>267</v>
      </c>
      <c r="N713" t="s">
        <v>6101</v>
      </c>
      <c r="O713" t="str">
        <f t="shared" ref="O713:O776" si="34">N713</f>
        <v>Computer science</v>
      </c>
      <c r="P713" s="4"/>
      <c r="Q713" s="4" t="s">
        <v>1045</v>
      </c>
      <c r="R713" s="45">
        <v>6100</v>
      </c>
      <c r="S713" s="45">
        <v>5</v>
      </c>
      <c r="T713" s="45">
        <f t="shared" ref="T713:T776" si="35">R713*S713</f>
        <v>30500</v>
      </c>
    </row>
    <row r="714" spans="2:20" x14ac:dyDescent="0.3">
      <c r="B714" t="s">
        <v>8366</v>
      </c>
      <c r="C714" t="s">
        <v>1515</v>
      </c>
      <c r="D714" t="s">
        <v>2224</v>
      </c>
      <c r="E714" t="s">
        <v>880</v>
      </c>
      <c r="F714" t="s">
        <v>3898</v>
      </c>
      <c r="G714" s="47" t="str">
        <f t="shared" si="33"/>
        <v>AMMAR_Mohamed Mokhtar</v>
      </c>
      <c r="H714" t="s">
        <v>689</v>
      </c>
      <c r="I714" t="s">
        <v>5166</v>
      </c>
      <c r="J714">
        <v>21650396602</v>
      </c>
      <c r="K714" s="133">
        <v>33920</v>
      </c>
      <c r="M714" t="s">
        <v>267</v>
      </c>
      <c r="N714" t="s">
        <v>6101</v>
      </c>
      <c r="O714" t="str">
        <f t="shared" si="34"/>
        <v>Computer science</v>
      </c>
      <c r="P714" s="4"/>
      <c r="Q714" s="4" t="s">
        <v>1045</v>
      </c>
      <c r="R714" s="45">
        <v>6100</v>
      </c>
      <c r="S714" s="45">
        <v>5</v>
      </c>
      <c r="T714" s="45">
        <f t="shared" si="35"/>
        <v>30500</v>
      </c>
    </row>
    <row r="715" spans="2:20" x14ac:dyDescent="0.3">
      <c r="B715" t="s">
        <v>8366</v>
      </c>
      <c r="C715" t="s">
        <v>1515</v>
      </c>
      <c r="D715" t="s">
        <v>2225</v>
      </c>
      <c r="E715" t="s">
        <v>8280</v>
      </c>
      <c r="F715" t="s">
        <v>3524</v>
      </c>
      <c r="G715" s="47" t="str">
        <f t="shared" si="33"/>
        <v>YOUSFI_Achref</v>
      </c>
      <c r="H715" t="s">
        <v>689</v>
      </c>
      <c r="I715" t="s">
        <v>5167</v>
      </c>
      <c r="J715">
        <v>21652234673</v>
      </c>
      <c r="K715" s="133">
        <v>34870</v>
      </c>
      <c r="M715" t="s">
        <v>267</v>
      </c>
      <c r="N715" t="s">
        <v>453</v>
      </c>
      <c r="O715" t="str">
        <f t="shared" si="34"/>
        <v>Civil Engineering</v>
      </c>
      <c r="P715" s="4"/>
      <c r="Q715" s="4" t="s">
        <v>1045</v>
      </c>
      <c r="R715" s="45">
        <v>6100</v>
      </c>
      <c r="S715" s="45">
        <v>5</v>
      </c>
      <c r="T715" s="45">
        <f t="shared" si="35"/>
        <v>30500</v>
      </c>
    </row>
    <row r="716" spans="2:20" x14ac:dyDescent="0.3">
      <c r="B716" t="s">
        <v>8366</v>
      </c>
      <c r="C716" t="s">
        <v>1515</v>
      </c>
      <c r="D716" t="s">
        <v>2226</v>
      </c>
      <c r="E716" t="s">
        <v>3899</v>
      </c>
      <c r="F716" t="s">
        <v>3900</v>
      </c>
      <c r="G716" s="47" t="str">
        <f t="shared" si="33"/>
        <v>SMA_Khouloud</v>
      </c>
      <c r="H716" t="s">
        <v>690</v>
      </c>
      <c r="I716" t="s">
        <v>5168</v>
      </c>
      <c r="J716">
        <v>21652017580</v>
      </c>
      <c r="K716" s="133">
        <v>34790</v>
      </c>
      <c r="M716" t="s">
        <v>267</v>
      </c>
      <c r="N716" t="s">
        <v>6101</v>
      </c>
      <c r="O716" t="str">
        <f t="shared" si="34"/>
        <v>Computer science</v>
      </c>
      <c r="P716" s="4"/>
      <c r="Q716" s="4" t="s">
        <v>1045</v>
      </c>
      <c r="R716" s="45">
        <v>6100</v>
      </c>
      <c r="S716" s="45">
        <v>5</v>
      </c>
      <c r="T716" s="45">
        <f t="shared" si="35"/>
        <v>30500</v>
      </c>
    </row>
    <row r="717" spans="2:20" x14ac:dyDescent="0.3">
      <c r="B717" t="s">
        <v>8366</v>
      </c>
      <c r="C717" t="s">
        <v>1515</v>
      </c>
      <c r="D717" t="s">
        <v>2227</v>
      </c>
      <c r="E717" t="s">
        <v>1339</v>
      </c>
      <c r="F717" t="s">
        <v>3208</v>
      </c>
      <c r="G717" s="47" t="str">
        <f t="shared" si="33"/>
        <v>FADHLAOUI_Ahmed</v>
      </c>
      <c r="H717" t="s">
        <v>689</v>
      </c>
      <c r="I717" t="s">
        <v>5169</v>
      </c>
      <c r="J717">
        <v>21653422402</v>
      </c>
      <c r="K717" s="133">
        <v>34257</v>
      </c>
      <c r="M717" t="s">
        <v>267</v>
      </c>
      <c r="N717" t="s">
        <v>6101</v>
      </c>
      <c r="O717" t="str">
        <f t="shared" si="34"/>
        <v>Computer science</v>
      </c>
      <c r="P717" s="4"/>
      <c r="Q717" s="4" t="s">
        <v>1045</v>
      </c>
      <c r="R717" s="45">
        <v>6100</v>
      </c>
      <c r="S717" s="45">
        <v>5</v>
      </c>
      <c r="T717" s="45">
        <f t="shared" si="35"/>
        <v>30500</v>
      </c>
    </row>
    <row r="718" spans="2:20" x14ac:dyDescent="0.3">
      <c r="B718" t="s">
        <v>8366</v>
      </c>
      <c r="C718" t="s">
        <v>1515</v>
      </c>
      <c r="D718" t="s">
        <v>2228</v>
      </c>
      <c r="E718" t="s">
        <v>3901</v>
      </c>
      <c r="F718" t="s">
        <v>3900</v>
      </c>
      <c r="G718" s="47" t="str">
        <f t="shared" si="33"/>
        <v>BENHADJ_Khouloud</v>
      </c>
      <c r="H718" t="s">
        <v>690</v>
      </c>
      <c r="I718" t="s">
        <v>5170</v>
      </c>
      <c r="J718">
        <v>21624879994</v>
      </c>
      <c r="K718" s="133">
        <v>34967</v>
      </c>
      <c r="M718" t="s">
        <v>267</v>
      </c>
      <c r="N718" t="s">
        <v>6101</v>
      </c>
      <c r="O718" t="str">
        <f t="shared" si="34"/>
        <v>Computer science</v>
      </c>
      <c r="P718" s="4"/>
      <c r="Q718" s="4" t="s">
        <v>1045</v>
      </c>
      <c r="R718" s="45">
        <v>6100</v>
      </c>
      <c r="S718" s="45">
        <v>5</v>
      </c>
      <c r="T718" s="45">
        <f t="shared" si="35"/>
        <v>30500</v>
      </c>
    </row>
    <row r="719" spans="2:20" x14ac:dyDescent="0.3">
      <c r="B719" t="s">
        <v>8366</v>
      </c>
      <c r="C719" t="s">
        <v>1515</v>
      </c>
      <c r="D719" t="s">
        <v>2229</v>
      </c>
      <c r="E719" t="s">
        <v>402</v>
      </c>
      <c r="F719" t="s">
        <v>3902</v>
      </c>
      <c r="G719" s="47" t="str">
        <f t="shared" si="33"/>
        <v>ABID_Rabeb Dina</v>
      </c>
      <c r="H719" t="s">
        <v>690</v>
      </c>
      <c r="I719" t="s">
        <v>5171</v>
      </c>
      <c r="J719">
        <v>21621865685</v>
      </c>
      <c r="K719" s="133">
        <v>35040</v>
      </c>
      <c r="M719" t="s">
        <v>267</v>
      </c>
      <c r="N719" t="s">
        <v>6101</v>
      </c>
      <c r="O719" t="str">
        <f t="shared" si="34"/>
        <v>Computer science</v>
      </c>
      <c r="P719" s="4"/>
      <c r="Q719" s="4" t="s">
        <v>1045</v>
      </c>
      <c r="R719" s="45">
        <v>6100</v>
      </c>
      <c r="S719" s="45">
        <v>5</v>
      </c>
      <c r="T719" s="45">
        <f t="shared" si="35"/>
        <v>30500</v>
      </c>
    </row>
    <row r="720" spans="2:20" x14ac:dyDescent="0.3">
      <c r="B720" t="s">
        <v>8366</v>
      </c>
      <c r="C720" t="s">
        <v>1515</v>
      </c>
      <c r="D720" t="s">
        <v>2230</v>
      </c>
      <c r="E720" t="s">
        <v>3903</v>
      </c>
      <c r="F720" t="s">
        <v>3904</v>
      </c>
      <c r="G720" s="47" t="str">
        <f t="shared" si="33"/>
        <v>ZAYENE_Khmais</v>
      </c>
      <c r="H720" t="s">
        <v>689</v>
      </c>
      <c r="I720" t="s">
        <v>5172</v>
      </c>
      <c r="J720">
        <v>21626804870</v>
      </c>
      <c r="K720" s="133">
        <v>34374</v>
      </c>
      <c r="M720" t="s">
        <v>267</v>
      </c>
      <c r="N720" t="s">
        <v>6102</v>
      </c>
      <c r="O720" t="str">
        <f t="shared" si="34"/>
        <v>Electromechanical Engineer</v>
      </c>
      <c r="P720" s="4"/>
      <c r="Q720" s="4" t="s">
        <v>1045</v>
      </c>
      <c r="R720" s="45">
        <v>6100</v>
      </c>
      <c r="S720" s="45">
        <v>5</v>
      </c>
      <c r="T720" s="45">
        <f t="shared" si="35"/>
        <v>30500</v>
      </c>
    </row>
    <row r="721" spans="2:20" x14ac:dyDescent="0.3">
      <c r="B721" t="s">
        <v>8366</v>
      </c>
      <c r="C721" t="s">
        <v>1515</v>
      </c>
      <c r="D721" t="s">
        <v>2231</v>
      </c>
      <c r="E721" t="s">
        <v>899</v>
      </c>
      <c r="F721" t="s">
        <v>3507</v>
      </c>
      <c r="G721" s="47" t="str">
        <f t="shared" si="33"/>
        <v>NEFZI_Oumayma</v>
      </c>
      <c r="H721" t="s">
        <v>690</v>
      </c>
      <c r="I721" t="s">
        <v>5173</v>
      </c>
      <c r="J721">
        <v>21652728721</v>
      </c>
      <c r="K721" s="133">
        <v>35097</v>
      </c>
      <c r="M721" t="s">
        <v>267</v>
      </c>
      <c r="N721" t="s">
        <v>6101</v>
      </c>
      <c r="O721" t="str">
        <f t="shared" si="34"/>
        <v>Computer science</v>
      </c>
      <c r="P721" s="4"/>
      <c r="Q721" s="4" t="s">
        <v>1045</v>
      </c>
      <c r="R721" s="45">
        <v>6100</v>
      </c>
      <c r="S721" s="45">
        <v>5</v>
      </c>
      <c r="T721" s="45">
        <f t="shared" si="35"/>
        <v>30500</v>
      </c>
    </row>
    <row r="722" spans="2:20" x14ac:dyDescent="0.3">
      <c r="B722" t="s">
        <v>8366</v>
      </c>
      <c r="C722" t="s">
        <v>1515</v>
      </c>
      <c r="D722" t="s">
        <v>2232</v>
      </c>
      <c r="E722" t="s">
        <v>647</v>
      </c>
      <c r="F722" t="s">
        <v>3905</v>
      </c>
      <c r="G722" s="47" t="str">
        <f t="shared" si="33"/>
        <v>BALTI_Amira</v>
      </c>
      <c r="H722" t="s">
        <v>690</v>
      </c>
      <c r="I722" t="s">
        <v>5174</v>
      </c>
      <c r="J722">
        <v>21621985812</v>
      </c>
      <c r="K722" s="133">
        <v>35049</v>
      </c>
      <c r="M722" t="s">
        <v>267</v>
      </c>
      <c r="N722" t="s">
        <v>6101</v>
      </c>
      <c r="O722" t="str">
        <f t="shared" si="34"/>
        <v>Computer science</v>
      </c>
      <c r="P722" s="4"/>
      <c r="Q722" s="4" t="s">
        <v>1045</v>
      </c>
      <c r="R722" s="45">
        <v>6100</v>
      </c>
      <c r="S722" s="45">
        <v>5</v>
      </c>
      <c r="T722" s="45">
        <f t="shared" si="35"/>
        <v>30500</v>
      </c>
    </row>
    <row r="723" spans="2:20" x14ac:dyDescent="0.3">
      <c r="B723" t="s">
        <v>8366</v>
      </c>
      <c r="C723" t="s">
        <v>1515</v>
      </c>
      <c r="D723" t="s">
        <v>2233</v>
      </c>
      <c r="E723" t="s">
        <v>3906</v>
      </c>
      <c r="F723" t="s">
        <v>3417</v>
      </c>
      <c r="G723" s="47" t="str">
        <f t="shared" si="33"/>
        <v>NSIRI_Walid</v>
      </c>
      <c r="H723" t="s">
        <v>689</v>
      </c>
      <c r="I723" t="s">
        <v>5175</v>
      </c>
      <c r="J723">
        <v>21652153022</v>
      </c>
      <c r="K723" s="133">
        <v>35061</v>
      </c>
      <c r="M723" t="s">
        <v>267</v>
      </c>
      <c r="N723" t="s">
        <v>6101</v>
      </c>
      <c r="O723" t="str">
        <f t="shared" si="34"/>
        <v>Computer science</v>
      </c>
      <c r="P723" s="4"/>
      <c r="Q723" s="4" t="s">
        <v>1045</v>
      </c>
      <c r="R723" s="45">
        <v>6100</v>
      </c>
      <c r="S723" s="45">
        <v>5</v>
      </c>
      <c r="T723" s="45">
        <f t="shared" si="35"/>
        <v>30500</v>
      </c>
    </row>
    <row r="724" spans="2:20" x14ac:dyDescent="0.3">
      <c r="B724" t="s">
        <v>8366</v>
      </c>
      <c r="C724" t="s">
        <v>1515</v>
      </c>
      <c r="D724" t="s">
        <v>2234</v>
      </c>
      <c r="E724" t="s">
        <v>3907</v>
      </c>
      <c r="F724" t="s">
        <v>3208</v>
      </c>
      <c r="G724" s="47" t="str">
        <f t="shared" si="33"/>
        <v>MAKNI_Ahmed</v>
      </c>
      <c r="H724" t="s">
        <v>689</v>
      </c>
      <c r="I724" t="s">
        <v>5176</v>
      </c>
      <c r="J724">
        <v>21651090996</v>
      </c>
      <c r="K724" s="133">
        <v>34321</v>
      </c>
      <c r="M724" t="s">
        <v>267</v>
      </c>
      <c r="N724" t="s">
        <v>6101</v>
      </c>
      <c r="O724" t="str">
        <f t="shared" si="34"/>
        <v>Computer science</v>
      </c>
      <c r="P724" s="4"/>
      <c r="Q724" s="4" t="s">
        <v>1045</v>
      </c>
      <c r="R724" s="45">
        <v>6100</v>
      </c>
      <c r="S724" s="45">
        <v>5</v>
      </c>
      <c r="T724" s="45">
        <f t="shared" si="35"/>
        <v>30500</v>
      </c>
    </row>
    <row r="725" spans="2:20" x14ac:dyDescent="0.3">
      <c r="B725" t="s">
        <v>8366</v>
      </c>
      <c r="C725" t="s">
        <v>1515</v>
      </c>
      <c r="D725" t="s">
        <v>2235</v>
      </c>
      <c r="E725" t="s">
        <v>532</v>
      </c>
      <c r="F725" t="s">
        <v>3370</v>
      </c>
      <c r="G725" s="47" t="str">
        <f t="shared" si="33"/>
        <v>ATTIA_Youssef</v>
      </c>
      <c r="H725" t="s">
        <v>689</v>
      </c>
      <c r="I725" t="s">
        <v>5177</v>
      </c>
      <c r="J725">
        <v>21628205877</v>
      </c>
      <c r="K725" s="133">
        <v>34800</v>
      </c>
      <c r="M725" t="s">
        <v>267</v>
      </c>
      <c r="N725" t="s">
        <v>6101</v>
      </c>
      <c r="O725" t="str">
        <f t="shared" si="34"/>
        <v>Computer science</v>
      </c>
      <c r="P725" s="4"/>
      <c r="Q725" s="4" t="s">
        <v>1045</v>
      </c>
      <c r="R725" s="45">
        <v>6100</v>
      </c>
      <c r="S725" s="45">
        <v>5</v>
      </c>
      <c r="T725" s="45">
        <f t="shared" si="35"/>
        <v>30500</v>
      </c>
    </row>
    <row r="726" spans="2:20" x14ac:dyDescent="0.3">
      <c r="B726" t="s">
        <v>8366</v>
      </c>
      <c r="C726" t="s">
        <v>1515</v>
      </c>
      <c r="D726" t="s">
        <v>2236</v>
      </c>
      <c r="E726" t="s">
        <v>3908</v>
      </c>
      <c r="F726" t="s">
        <v>3865</v>
      </c>
      <c r="G726" s="47" t="str">
        <f t="shared" si="33"/>
        <v>FENNI_Mohamed Karim</v>
      </c>
      <c r="H726" t="s">
        <v>689</v>
      </c>
      <c r="I726" t="s">
        <v>5178</v>
      </c>
      <c r="J726">
        <v>21624273476</v>
      </c>
      <c r="K726" s="133">
        <v>34568</v>
      </c>
      <c r="M726" t="s">
        <v>267</v>
      </c>
      <c r="N726" t="s">
        <v>6101</v>
      </c>
      <c r="O726" t="str">
        <f t="shared" si="34"/>
        <v>Computer science</v>
      </c>
      <c r="P726" s="4"/>
      <c r="Q726" s="4" t="s">
        <v>1045</v>
      </c>
      <c r="R726" s="45">
        <v>6100</v>
      </c>
      <c r="S726" s="45">
        <v>5</v>
      </c>
      <c r="T726" s="45">
        <f t="shared" si="35"/>
        <v>30500</v>
      </c>
    </row>
    <row r="727" spans="2:20" x14ac:dyDescent="0.3">
      <c r="B727" t="s">
        <v>8366</v>
      </c>
      <c r="C727" t="s">
        <v>1515</v>
      </c>
      <c r="D727" t="s">
        <v>2237</v>
      </c>
      <c r="E727" t="s">
        <v>667</v>
      </c>
      <c r="F727" t="s">
        <v>3566</v>
      </c>
      <c r="G727" s="47" t="str">
        <f t="shared" si="33"/>
        <v>TURKI_Wiem</v>
      </c>
      <c r="H727" t="s">
        <v>690</v>
      </c>
      <c r="I727" t="s">
        <v>5179</v>
      </c>
      <c r="J727">
        <v>21622993840</v>
      </c>
      <c r="K727" s="133">
        <v>34591</v>
      </c>
      <c r="M727" t="s">
        <v>267</v>
      </c>
      <c r="N727" t="s">
        <v>6101</v>
      </c>
      <c r="O727" t="str">
        <f t="shared" si="34"/>
        <v>Computer science</v>
      </c>
      <c r="P727" s="4"/>
      <c r="Q727" s="4" t="s">
        <v>1045</v>
      </c>
      <c r="R727" s="45">
        <v>6100</v>
      </c>
      <c r="S727" s="45">
        <v>5</v>
      </c>
      <c r="T727" s="45">
        <f t="shared" si="35"/>
        <v>30500</v>
      </c>
    </row>
    <row r="728" spans="2:20" x14ac:dyDescent="0.3">
      <c r="B728" t="s">
        <v>8366</v>
      </c>
      <c r="C728" t="s">
        <v>1515</v>
      </c>
      <c r="D728" t="s">
        <v>2238</v>
      </c>
      <c r="E728" t="s">
        <v>3909</v>
      </c>
      <c r="F728" t="s">
        <v>3617</v>
      </c>
      <c r="G728" s="47" t="str">
        <f t="shared" si="33"/>
        <v>MIMOUN_Majd</v>
      </c>
      <c r="H728" t="s">
        <v>689</v>
      </c>
      <c r="I728" t="s">
        <v>5180</v>
      </c>
      <c r="J728">
        <v>21620558521</v>
      </c>
      <c r="K728" s="133">
        <v>34684</v>
      </c>
      <c r="M728" t="s">
        <v>267</v>
      </c>
      <c r="N728" t="s">
        <v>6101</v>
      </c>
      <c r="O728" t="str">
        <f t="shared" si="34"/>
        <v>Computer science</v>
      </c>
      <c r="P728" s="4"/>
      <c r="Q728" s="4" t="s">
        <v>1045</v>
      </c>
      <c r="R728" s="45">
        <v>6100</v>
      </c>
      <c r="S728" s="45">
        <v>5</v>
      </c>
      <c r="T728" s="45">
        <f t="shared" si="35"/>
        <v>30500</v>
      </c>
    </row>
    <row r="729" spans="2:20" x14ac:dyDescent="0.3">
      <c r="B729" t="s">
        <v>8366</v>
      </c>
      <c r="C729" t="s">
        <v>1515</v>
      </c>
      <c r="D729" t="s">
        <v>2239</v>
      </c>
      <c r="E729" t="s">
        <v>1305</v>
      </c>
      <c r="F729" t="s">
        <v>1347</v>
      </c>
      <c r="G729" s="47" t="str">
        <f t="shared" si="33"/>
        <v>KAABI_MOUADH</v>
      </c>
      <c r="H729" t="s">
        <v>689</v>
      </c>
      <c r="I729" t="s">
        <v>5181</v>
      </c>
      <c r="J729">
        <v>21654773867</v>
      </c>
      <c r="K729" s="133">
        <v>34265</v>
      </c>
      <c r="M729" t="s">
        <v>267</v>
      </c>
      <c r="N729" t="s">
        <v>6101</v>
      </c>
      <c r="O729" t="str">
        <f t="shared" si="34"/>
        <v>Computer science</v>
      </c>
      <c r="P729" s="4"/>
      <c r="Q729" s="4" t="s">
        <v>1045</v>
      </c>
      <c r="R729" s="45">
        <v>6100</v>
      </c>
      <c r="S729" s="45">
        <v>5</v>
      </c>
      <c r="T729" s="45">
        <f t="shared" si="35"/>
        <v>30500</v>
      </c>
    </row>
    <row r="730" spans="2:20" x14ac:dyDescent="0.3">
      <c r="B730" t="s">
        <v>8366</v>
      </c>
      <c r="C730" t="s">
        <v>1515</v>
      </c>
      <c r="D730" t="s">
        <v>2240</v>
      </c>
      <c r="E730" t="s">
        <v>3910</v>
      </c>
      <c r="F730" t="s">
        <v>3321</v>
      </c>
      <c r="G730" s="47" t="str">
        <f t="shared" si="33"/>
        <v>BELGUITH_Khalil</v>
      </c>
      <c r="H730" t="s">
        <v>689</v>
      </c>
      <c r="I730" t="s">
        <v>5182</v>
      </c>
      <c r="J730">
        <v>21658449328</v>
      </c>
      <c r="K730" s="133">
        <v>34669</v>
      </c>
      <c r="M730" t="s">
        <v>267</v>
      </c>
      <c r="N730" t="s">
        <v>6101</v>
      </c>
      <c r="O730" t="str">
        <f t="shared" si="34"/>
        <v>Computer science</v>
      </c>
      <c r="P730" s="4"/>
      <c r="Q730" s="4" t="s">
        <v>1045</v>
      </c>
      <c r="R730" s="45">
        <v>6100</v>
      </c>
      <c r="S730" s="45">
        <v>5</v>
      </c>
      <c r="T730" s="45">
        <f t="shared" si="35"/>
        <v>30500</v>
      </c>
    </row>
    <row r="731" spans="2:20" x14ac:dyDescent="0.3">
      <c r="B731" t="s">
        <v>8366</v>
      </c>
      <c r="C731" t="s">
        <v>1515</v>
      </c>
      <c r="D731" t="s">
        <v>2241</v>
      </c>
      <c r="E731" t="s">
        <v>3911</v>
      </c>
      <c r="F731" t="s">
        <v>3912</v>
      </c>
      <c r="G731" s="47" t="str">
        <f t="shared" si="33"/>
        <v>HASSAN_Arbi</v>
      </c>
      <c r="H731" t="s">
        <v>689</v>
      </c>
      <c r="I731" t="s">
        <v>5183</v>
      </c>
      <c r="J731">
        <v>21650707457</v>
      </c>
      <c r="K731" s="133">
        <v>34392</v>
      </c>
      <c r="M731" t="s">
        <v>267</v>
      </c>
      <c r="N731" t="s">
        <v>6102</v>
      </c>
      <c r="O731" t="str">
        <f t="shared" si="34"/>
        <v>Electromechanical Engineer</v>
      </c>
      <c r="P731" s="4"/>
      <c r="Q731" s="4" t="s">
        <v>1045</v>
      </c>
      <c r="R731" s="45">
        <v>6100</v>
      </c>
      <c r="S731" s="45">
        <v>5</v>
      </c>
      <c r="T731" s="45">
        <f t="shared" si="35"/>
        <v>30500</v>
      </c>
    </row>
    <row r="732" spans="2:20" x14ac:dyDescent="0.3">
      <c r="B732" t="s">
        <v>8366</v>
      </c>
      <c r="C732" t="s">
        <v>1515</v>
      </c>
      <c r="D732" t="s">
        <v>2242</v>
      </c>
      <c r="E732" t="s">
        <v>3913</v>
      </c>
      <c r="F732" t="s">
        <v>3239</v>
      </c>
      <c r="G732" s="47" t="str">
        <f t="shared" si="33"/>
        <v>MNISSI_Rania</v>
      </c>
      <c r="H732" t="s">
        <v>690</v>
      </c>
      <c r="I732" t="s">
        <v>5184</v>
      </c>
      <c r="J732">
        <v>21627130976</v>
      </c>
      <c r="K732" s="133">
        <v>34801</v>
      </c>
      <c r="M732" t="s">
        <v>267</v>
      </c>
      <c r="N732" t="s">
        <v>6101</v>
      </c>
      <c r="O732" t="str">
        <f t="shared" si="34"/>
        <v>Computer science</v>
      </c>
      <c r="P732" s="4"/>
      <c r="Q732" s="4" t="s">
        <v>1045</v>
      </c>
      <c r="R732" s="45">
        <v>6100</v>
      </c>
      <c r="S732" s="45">
        <v>5</v>
      </c>
      <c r="T732" s="45">
        <f t="shared" si="35"/>
        <v>30500</v>
      </c>
    </row>
    <row r="733" spans="2:20" x14ac:dyDescent="0.3">
      <c r="B733" t="s">
        <v>8366</v>
      </c>
      <c r="C733" t="s">
        <v>1515</v>
      </c>
      <c r="D733" t="s">
        <v>2243</v>
      </c>
      <c r="E733" t="s">
        <v>665</v>
      </c>
      <c r="F733" t="s">
        <v>3282</v>
      </c>
      <c r="G733" s="47" t="str">
        <f t="shared" si="33"/>
        <v>BEN ACHOUR_Houssem</v>
      </c>
      <c r="H733" t="s">
        <v>689</v>
      </c>
      <c r="I733" t="s">
        <v>5185</v>
      </c>
      <c r="J733">
        <v>21652901946</v>
      </c>
      <c r="K733" s="133">
        <v>34879</v>
      </c>
      <c r="M733" t="s">
        <v>267</v>
      </c>
      <c r="N733" t="s">
        <v>6101</v>
      </c>
      <c r="O733" t="str">
        <f t="shared" si="34"/>
        <v>Computer science</v>
      </c>
      <c r="P733" s="4"/>
      <c r="Q733" s="4" t="s">
        <v>1045</v>
      </c>
      <c r="R733" s="45">
        <v>6100</v>
      </c>
      <c r="S733" s="45">
        <v>5</v>
      </c>
      <c r="T733" s="45">
        <f t="shared" si="35"/>
        <v>30500</v>
      </c>
    </row>
    <row r="734" spans="2:20" x14ac:dyDescent="0.3">
      <c r="B734" t="s">
        <v>8366</v>
      </c>
      <c r="C734" t="s">
        <v>1515</v>
      </c>
      <c r="D734" t="s">
        <v>2244</v>
      </c>
      <c r="E734" t="s">
        <v>3914</v>
      </c>
      <c r="F734" t="s">
        <v>3462</v>
      </c>
      <c r="G734" s="47" t="str">
        <f t="shared" si="33"/>
        <v>KRIT_Sami</v>
      </c>
      <c r="H734" t="s">
        <v>689</v>
      </c>
      <c r="I734" t="s">
        <v>5186</v>
      </c>
      <c r="J734">
        <v>21697481373</v>
      </c>
      <c r="K734" s="133">
        <v>34933</v>
      </c>
      <c r="M734" t="s">
        <v>267</v>
      </c>
      <c r="N734" t="s">
        <v>6101</v>
      </c>
      <c r="O734" t="str">
        <f t="shared" si="34"/>
        <v>Computer science</v>
      </c>
      <c r="P734" s="4"/>
      <c r="Q734" s="4" t="s">
        <v>1045</v>
      </c>
      <c r="R734" s="45">
        <v>6100</v>
      </c>
      <c r="S734" s="45">
        <v>5</v>
      </c>
      <c r="T734" s="45">
        <f t="shared" si="35"/>
        <v>30500</v>
      </c>
    </row>
    <row r="735" spans="2:20" x14ac:dyDescent="0.3">
      <c r="B735" t="s">
        <v>8366</v>
      </c>
      <c r="C735" t="s">
        <v>1515</v>
      </c>
      <c r="D735" t="s">
        <v>2245</v>
      </c>
      <c r="E735" t="s">
        <v>519</v>
      </c>
      <c r="F735" t="s">
        <v>3915</v>
      </c>
      <c r="G735" s="47" t="str">
        <f t="shared" si="33"/>
        <v>LAABIDI_Zahra</v>
      </c>
      <c r="H735" t="s">
        <v>690</v>
      </c>
      <c r="I735" t="s">
        <v>5187</v>
      </c>
      <c r="J735">
        <v>21655322754</v>
      </c>
      <c r="K735" s="133">
        <v>35220</v>
      </c>
      <c r="M735" t="s">
        <v>267</v>
      </c>
      <c r="N735" t="s">
        <v>6101</v>
      </c>
      <c r="O735" t="str">
        <f t="shared" si="34"/>
        <v>Computer science</v>
      </c>
      <c r="P735" s="4"/>
      <c r="Q735" s="4" t="s">
        <v>1045</v>
      </c>
      <c r="R735" s="45">
        <v>6100</v>
      </c>
      <c r="S735" s="45">
        <v>5</v>
      </c>
      <c r="T735" s="45">
        <f t="shared" si="35"/>
        <v>30500</v>
      </c>
    </row>
    <row r="736" spans="2:20" x14ac:dyDescent="0.3">
      <c r="B736" t="s">
        <v>8366</v>
      </c>
      <c r="C736" t="s">
        <v>1515</v>
      </c>
      <c r="D736" t="s">
        <v>2246</v>
      </c>
      <c r="E736" t="s">
        <v>3536</v>
      </c>
      <c r="F736" t="s">
        <v>3556</v>
      </c>
      <c r="G736" s="47" t="str">
        <f t="shared" si="33"/>
        <v>BASLY_Rahma</v>
      </c>
      <c r="H736" t="s">
        <v>690</v>
      </c>
      <c r="I736" t="s">
        <v>5188</v>
      </c>
      <c r="J736">
        <v>21624390420</v>
      </c>
      <c r="K736" s="133">
        <v>35053</v>
      </c>
      <c r="M736" t="s">
        <v>267</v>
      </c>
      <c r="N736" t="s">
        <v>6101</v>
      </c>
      <c r="O736" t="str">
        <f t="shared" si="34"/>
        <v>Computer science</v>
      </c>
      <c r="P736" s="4"/>
      <c r="Q736" s="4" t="s">
        <v>1045</v>
      </c>
      <c r="R736" s="45">
        <v>6100</v>
      </c>
      <c r="S736" s="45">
        <v>5</v>
      </c>
      <c r="T736" s="45">
        <f t="shared" si="35"/>
        <v>30500</v>
      </c>
    </row>
    <row r="737" spans="2:20" x14ac:dyDescent="0.3">
      <c r="B737" t="s">
        <v>8366</v>
      </c>
      <c r="C737" t="s">
        <v>1515</v>
      </c>
      <c r="D737" t="s">
        <v>2247</v>
      </c>
      <c r="E737" t="s">
        <v>848</v>
      </c>
      <c r="F737" t="s">
        <v>3199</v>
      </c>
      <c r="G737" s="47" t="str">
        <f t="shared" si="33"/>
        <v>CHEBBI_Aymen</v>
      </c>
      <c r="H737" t="s">
        <v>689</v>
      </c>
      <c r="I737" t="s">
        <v>5189</v>
      </c>
      <c r="J737">
        <v>21692530025</v>
      </c>
      <c r="K737" s="133">
        <v>35122</v>
      </c>
      <c r="M737" t="s">
        <v>267</v>
      </c>
      <c r="N737" t="s">
        <v>6102</v>
      </c>
      <c r="O737" t="str">
        <f t="shared" si="34"/>
        <v>Electromechanical Engineer</v>
      </c>
      <c r="P737" s="4"/>
      <c r="Q737" s="4" t="s">
        <v>1045</v>
      </c>
      <c r="R737" s="45">
        <v>6100</v>
      </c>
      <c r="S737" s="45">
        <v>5</v>
      </c>
      <c r="T737" s="45">
        <f t="shared" si="35"/>
        <v>30500</v>
      </c>
    </row>
    <row r="738" spans="2:20" x14ac:dyDescent="0.3">
      <c r="B738" t="s">
        <v>8366</v>
      </c>
      <c r="C738" t="s">
        <v>1515</v>
      </c>
      <c r="D738" t="s">
        <v>2248</v>
      </c>
      <c r="E738" t="s">
        <v>3916</v>
      </c>
      <c r="F738" t="s">
        <v>3917</v>
      </c>
      <c r="G738" s="47" t="str">
        <f t="shared" si="33"/>
        <v>BEN SLAMA_Ahmed Baha Eddine</v>
      </c>
      <c r="H738" t="s">
        <v>689</v>
      </c>
      <c r="I738" t="s">
        <v>5190</v>
      </c>
      <c r="J738">
        <v>21622193822</v>
      </c>
      <c r="K738" s="133">
        <v>35292</v>
      </c>
      <c r="M738" t="s">
        <v>267</v>
      </c>
      <c r="N738" t="s">
        <v>6101</v>
      </c>
      <c r="O738" t="str">
        <f t="shared" si="34"/>
        <v>Computer science</v>
      </c>
      <c r="P738" s="4"/>
      <c r="Q738" s="4" t="s">
        <v>1045</v>
      </c>
      <c r="R738" s="45">
        <v>6100</v>
      </c>
      <c r="S738" s="45">
        <v>5</v>
      </c>
      <c r="T738" s="45">
        <f t="shared" si="35"/>
        <v>30500</v>
      </c>
    </row>
    <row r="739" spans="2:20" x14ac:dyDescent="0.3">
      <c r="B739" t="s">
        <v>8366</v>
      </c>
      <c r="C739" t="s">
        <v>1515</v>
      </c>
      <c r="D739" t="s">
        <v>2249</v>
      </c>
      <c r="E739" t="s">
        <v>3918</v>
      </c>
      <c r="F739" t="s">
        <v>3640</v>
      </c>
      <c r="G739" s="47" t="str">
        <f t="shared" si="33"/>
        <v>BEN AZIZA_Chaima</v>
      </c>
      <c r="H739" t="s">
        <v>690</v>
      </c>
      <c r="I739" t="s">
        <v>5191</v>
      </c>
      <c r="J739">
        <v>21625366876</v>
      </c>
      <c r="K739" s="133">
        <v>34912</v>
      </c>
      <c r="M739" t="s">
        <v>267</v>
      </c>
      <c r="N739" t="s">
        <v>6101</v>
      </c>
      <c r="O739" t="str">
        <f t="shared" si="34"/>
        <v>Computer science</v>
      </c>
      <c r="P739" s="4"/>
      <c r="Q739" s="4" t="s">
        <v>1045</v>
      </c>
      <c r="R739" s="45">
        <v>6100</v>
      </c>
      <c r="S739" s="45">
        <v>5</v>
      </c>
      <c r="T739" s="45">
        <f t="shared" si="35"/>
        <v>30500</v>
      </c>
    </row>
    <row r="740" spans="2:20" x14ac:dyDescent="0.3">
      <c r="B740" t="s">
        <v>8366</v>
      </c>
      <c r="C740" t="s">
        <v>1515</v>
      </c>
      <c r="D740" t="s">
        <v>2250</v>
      </c>
      <c r="E740" t="s">
        <v>961</v>
      </c>
      <c r="F740" t="s">
        <v>3370</v>
      </c>
      <c r="G740" s="47" t="str">
        <f t="shared" si="33"/>
        <v>GARGOURI_Youssef</v>
      </c>
      <c r="H740" t="s">
        <v>689</v>
      </c>
      <c r="I740" t="s">
        <v>5192</v>
      </c>
      <c r="J740">
        <v>21696043648</v>
      </c>
      <c r="K740" s="133">
        <v>33839</v>
      </c>
      <c r="M740" t="s">
        <v>267</v>
      </c>
      <c r="N740" t="s">
        <v>4506</v>
      </c>
      <c r="O740" t="str">
        <f t="shared" si="34"/>
        <v>NULL</v>
      </c>
      <c r="P740" s="4"/>
      <c r="Q740" s="4" t="s">
        <v>1045</v>
      </c>
      <c r="R740" s="45">
        <v>6100</v>
      </c>
      <c r="S740" s="45">
        <v>5</v>
      </c>
      <c r="T740" s="45">
        <f t="shared" si="35"/>
        <v>30500</v>
      </c>
    </row>
    <row r="741" spans="2:20" x14ac:dyDescent="0.3">
      <c r="B741" t="s">
        <v>8366</v>
      </c>
      <c r="C741" t="s">
        <v>1515</v>
      </c>
      <c r="D741" t="s">
        <v>2251</v>
      </c>
      <c r="E741" t="s">
        <v>302</v>
      </c>
      <c r="F741" t="s">
        <v>3223</v>
      </c>
      <c r="G741" s="47" t="str">
        <f t="shared" si="33"/>
        <v>CHERIF_Dhouha</v>
      </c>
      <c r="H741" t="s">
        <v>690</v>
      </c>
      <c r="I741" t="s">
        <v>5193</v>
      </c>
      <c r="J741">
        <v>21620777339</v>
      </c>
      <c r="K741" s="133">
        <v>34957</v>
      </c>
      <c r="M741" t="s">
        <v>267</v>
      </c>
      <c r="N741" t="s">
        <v>6101</v>
      </c>
      <c r="O741" t="str">
        <f t="shared" si="34"/>
        <v>Computer science</v>
      </c>
      <c r="P741" s="4"/>
      <c r="Q741" s="4" t="s">
        <v>1045</v>
      </c>
      <c r="R741" s="45">
        <v>6100</v>
      </c>
      <c r="S741" s="45">
        <v>5</v>
      </c>
      <c r="T741" s="45">
        <f t="shared" si="35"/>
        <v>30500</v>
      </c>
    </row>
    <row r="742" spans="2:20" x14ac:dyDescent="0.3">
      <c r="B742" t="s">
        <v>8366</v>
      </c>
      <c r="C742" t="s">
        <v>1515</v>
      </c>
      <c r="D742" t="s">
        <v>2252</v>
      </c>
      <c r="E742" t="s">
        <v>3919</v>
      </c>
      <c r="F742" t="s">
        <v>3920</v>
      </c>
      <c r="G742" s="47" t="str">
        <f t="shared" si="33"/>
        <v>Chihaoui_KHOUBAIB</v>
      </c>
      <c r="H742" t="s">
        <v>689</v>
      </c>
      <c r="I742" t="s">
        <v>5194</v>
      </c>
      <c r="J742">
        <v>21653322530</v>
      </c>
      <c r="K742" s="133">
        <v>34747</v>
      </c>
      <c r="M742" t="s">
        <v>267</v>
      </c>
      <c r="N742" t="s">
        <v>6101</v>
      </c>
      <c r="O742" t="str">
        <f t="shared" si="34"/>
        <v>Computer science</v>
      </c>
      <c r="P742" s="4"/>
      <c r="Q742" s="4" t="s">
        <v>1045</v>
      </c>
      <c r="R742" s="45">
        <v>6100</v>
      </c>
      <c r="S742" s="45">
        <v>5</v>
      </c>
      <c r="T742" s="45">
        <f t="shared" si="35"/>
        <v>30500</v>
      </c>
    </row>
    <row r="743" spans="2:20" x14ac:dyDescent="0.3">
      <c r="B743" t="s">
        <v>8366</v>
      </c>
      <c r="C743" t="s">
        <v>1515</v>
      </c>
      <c r="D743" t="s">
        <v>2253</v>
      </c>
      <c r="E743" t="s">
        <v>631</v>
      </c>
      <c r="F743" t="s">
        <v>3921</v>
      </c>
      <c r="G743" s="47" t="str">
        <f t="shared" si="33"/>
        <v>BEN MANSOUR_Othmen</v>
      </c>
      <c r="H743" t="s">
        <v>689</v>
      </c>
      <c r="I743" t="s">
        <v>5195</v>
      </c>
      <c r="J743">
        <v>21694828793</v>
      </c>
      <c r="K743" s="133">
        <v>34855</v>
      </c>
      <c r="M743" t="s">
        <v>267</v>
      </c>
      <c r="N743" t="s">
        <v>6102</v>
      </c>
      <c r="O743" t="str">
        <f t="shared" si="34"/>
        <v>Electromechanical Engineer</v>
      </c>
      <c r="P743" s="4"/>
      <c r="Q743" s="4" t="s">
        <v>1045</v>
      </c>
      <c r="R743" s="45">
        <v>6100</v>
      </c>
      <c r="S743" s="45">
        <v>5</v>
      </c>
      <c r="T743" s="45">
        <f t="shared" si="35"/>
        <v>30500</v>
      </c>
    </row>
    <row r="744" spans="2:20" x14ac:dyDescent="0.3">
      <c r="B744" t="s">
        <v>8366</v>
      </c>
      <c r="C744" t="s">
        <v>1515</v>
      </c>
      <c r="D744" t="s">
        <v>2254</v>
      </c>
      <c r="E744" t="s">
        <v>3922</v>
      </c>
      <c r="F744" t="s">
        <v>3230</v>
      </c>
      <c r="G744" s="47" t="str">
        <f t="shared" si="33"/>
        <v>GRAMI_Mohamed</v>
      </c>
      <c r="H744" t="s">
        <v>689</v>
      </c>
      <c r="I744" t="s">
        <v>5196</v>
      </c>
      <c r="J744">
        <v>21652791273</v>
      </c>
      <c r="K744" s="133">
        <v>34351</v>
      </c>
      <c r="M744" t="s">
        <v>267</v>
      </c>
      <c r="N744" t="s">
        <v>453</v>
      </c>
      <c r="O744" t="str">
        <f t="shared" si="34"/>
        <v>Civil Engineering</v>
      </c>
      <c r="P744" s="4"/>
      <c r="Q744" s="4" t="s">
        <v>1045</v>
      </c>
      <c r="R744" s="45">
        <v>6100</v>
      </c>
      <c r="S744" s="45">
        <v>5</v>
      </c>
      <c r="T744" s="45">
        <f t="shared" si="35"/>
        <v>30500</v>
      </c>
    </row>
    <row r="745" spans="2:20" x14ac:dyDescent="0.3">
      <c r="B745" t="s">
        <v>8366</v>
      </c>
      <c r="C745" t="s">
        <v>1515</v>
      </c>
      <c r="D745" t="s">
        <v>2255</v>
      </c>
      <c r="E745" t="s">
        <v>3386</v>
      </c>
      <c r="F745" t="s">
        <v>3210</v>
      </c>
      <c r="G745" s="47" t="str">
        <f t="shared" si="33"/>
        <v>DOUSS_Achraf</v>
      </c>
      <c r="H745" t="s">
        <v>689</v>
      </c>
      <c r="I745" t="s">
        <v>5197</v>
      </c>
      <c r="J745">
        <v>21627326457</v>
      </c>
      <c r="K745" s="133">
        <v>34501</v>
      </c>
      <c r="M745" t="s">
        <v>267</v>
      </c>
      <c r="N745" t="s">
        <v>6101</v>
      </c>
      <c r="O745" t="str">
        <f t="shared" si="34"/>
        <v>Computer science</v>
      </c>
      <c r="P745" s="4"/>
      <c r="Q745" s="4" t="s">
        <v>1045</v>
      </c>
      <c r="R745" s="45">
        <v>6100</v>
      </c>
      <c r="S745" s="45">
        <v>5</v>
      </c>
      <c r="T745" s="45">
        <f t="shared" si="35"/>
        <v>30500</v>
      </c>
    </row>
    <row r="746" spans="2:20" x14ac:dyDescent="0.3">
      <c r="B746" t="s">
        <v>8366</v>
      </c>
      <c r="C746" t="s">
        <v>1515</v>
      </c>
      <c r="D746" t="s">
        <v>2256</v>
      </c>
      <c r="E746" t="s">
        <v>3288</v>
      </c>
      <c r="F746" t="s">
        <v>3923</v>
      </c>
      <c r="G746" s="47" t="str">
        <f t="shared" si="33"/>
        <v>AKROUT_Anwar</v>
      </c>
      <c r="H746" t="s">
        <v>689</v>
      </c>
      <c r="I746" t="s">
        <v>5198</v>
      </c>
      <c r="J746">
        <v>21627048470</v>
      </c>
      <c r="K746" s="133">
        <v>34598</v>
      </c>
      <c r="M746" t="s">
        <v>267</v>
      </c>
      <c r="N746" t="s">
        <v>6101</v>
      </c>
      <c r="O746" t="str">
        <f t="shared" si="34"/>
        <v>Computer science</v>
      </c>
      <c r="P746" s="4"/>
      <c r="Q746" s="4" t="s">
        <v>1045</v>
      </c>
      <c r="R746" s="45">
        <v>6100</v>
      </c>
      <c r="S746" s="45">
        <v>5</v>
      </c>
      <c r="T746" s="45">
        <f t="shared" si="35"/>
        <v>30500</v>
      </c>
    </row>
    <row r="747" spans="2:20" x14ac:dyDescent="0.3">
      <c r="B747" t="s">
        <v>8366</v>
      </c>
      <c r="C747" t="s">
        <v>1515</v>
      </c>
      <c r="D747" t="s">
        <v>2257</v>
      </c>
      <c r="E747" t="s">
        <v>334</v>
      </c>
      <c r="F747" t="s">
        <v>3924</v>
      </c>
      <c r="G747" s="47" t="str">
        <f t="shared" si="33"/>
        <v>AMRI_Irad</v>
      </c>
      <c r="H747" t="s">
        <v>689</v>
      </c>
      <c r="I747" t="s">
        <v>5199</v>
      </c>
      <c r="J747">
        <v>21698926448</v>
      </c>
      <c r="K747" s="133">
        <v>35066</v>
      </c>
      <c r="M747" t="s">
        <v>267</v>
      </c>
      <c r="N747" t="s">
        <v>6101</v>
      </c>
      <c r="O747" t="str">
        <f t="shared" si="34"/>
        <v>Computer science</v>
      </c>
      <c r="P747" s="4"/>
      <c r="Q747" s="4" t="s">
        <v>1045</v>
      </c>
      <c r="R747" s="45">
        <v>6100</v>
      </c>
      <c r="S747" s="45">
        <v>5</v>
      </c>
      <c r="T747" s="45">
        <f t="shared" si="35"/>
        <v>30500</v>
      </c>
    </row>
    <row r="748" spans="2:20" x14ac:dyDescent="0.3">
      <c r="B748" t="s">
        <v>8366</v>
      </c>
      <c r="C748" t="s">
        <v>1515</v>
      </c>
      <c r="D748" t="s">
        <v>2258</v>
      </c>
      <c r="E748" t="s">
        <v>1013</v>
      </c>
      <c r="F748" t="s">
        <v>3769</v>
      </c>
      <c r="G748" s="47" t="str">
        <f t="shared" si="33"/>
        <v>KILANI_Tarek</v>
      </c>
      <c r="H748" t="s">
        <v>689</v>
      </c>
      <c r="I748" t="s">
        <v>5200</v>
      </c>
      <c r="J748">
        <v>21658661995</v>
      </c>
      <c r="K748" s="133">
        <v>35003</v>
      </c>
      <c r="M748" t="s">
        <v>267</v>
      </c>
      <c r="N748" t="s">
        <v>6101</v>
      </c>
      <c r="O748" t="str">
        <f t="shared" si="34"/>
        <v>Computer science</v>
      </c>
      <c r="P748" s="4"/>
      <c r="Q748" s="4" t="s">
        <v>1045</v>
      </c>
      <c r="R748" s="45">
        <v>6100</v>
      </c>
      <c r="S748" s="45">
        <v>5</v>
      </c>
      <c r="T748" s="45">
        <f t="shared" si="35"/>
        <v>30500</v>
      </c>
    </row>
    <row r="749" spans="2:20" x14ac:dyDescent="0.3">
      <c r="B749" t="s">
        <v>8366</v>
      </c>
      <c r="C749" t="s">
        <v>1515</v>
      </c>
      <c r="D749" t="s">
        <v>2259</v>
      </c>
      <c r="E749" t="s">
        <v>836</v>
      </c>
      <c r="F749" t="s">
        <v>3424</v>
      </c>
      <c r="G749" s="47" t="str">
        <f t="shared" si="33"/>
        <v>KHEMIRI_Mohamed Amine</v>
      </c>
      <c r="H749" t="s">
        <v>689</v>
      </c>
      <c r="I749" t="s">
        <v>5201</v>
      </c>
      <c r="J749">
        <v>21650191390</v>
      </c>
      <c r="K749" s="133">
        <v>34824</v>
      </c>
      <c r="M749" t="s">
        <v>267</v>
      </c>
      <c r="N749" t="s">
        <v>6101</v>
      </c>
      <c r="O749" t="str">
        <f t="shared" si="34"/>
        <v>Computer science</v>
      </c>
      <c r="P749" s="4"/>
      <c r="Q749" s="4" t="s">
        <v>1045</v>
      </c>
      <c r="R749" s="45">
        <v>6100</v>
      </c>
      <c r="S749" s="45">
        <v>5</v>
      </c>
      <c r="T749" s="45">
        <f t="shared" si="35"/>
        <v>30500</v>
      </c>
    </row>
    <row r="750" spans="2:20" x14ac:dyDescent="0.3">
      <c r="B750" t="s">
        <v>8366</v>
      </c>
      <c r="C750" t="s">
        <v>1515</v>
      </c>
      <c r="D750" t="s">
        <v>2260</v>
      </c>
      <c r="E750" t="s">
        <v>3925</v>
      </c>
      <c r="F750" t="s">
        <v>3769</v>
      </c>
      <c r="G750" s="47" t="str">
        <f t="shared" si="33"/>
        <v>FERHAT_Tarek</v>
      </c>
      <c r="H750" t="s">
        <v>689</v>
      </c>
      <c r="I750" t="s">
        <v>5202</v>
      </c>
      <c r="J750">
        <v>21625911583</v>
      </c>
      <c r="K750" s="133">
        <v>34881</v>
      </c>
      <c r="M750" t="s">
        <v>973</v>
      </c>
      <c r="N750" t="s">
        <v>6102</v>
      </c>
      <c r="O750" t="str">
        <f t="shared" si="34"/>
        <v>Electromechanical Engineer</v>
      </c>
      <c r="P750" s="4"/>
      <c r="Q750" s="4" t="s">
        <v>1045</v>
      </c>
      <c r="R750" s="45">
        <v>6100</v>
      </c>
      <c r="S750" s="45">
        <v>5</v>
      </c>
      <c r="T750" s="45">
        <f t="shared" si="35"/>
        <v>30500</v>
      </c>
    </row>
    <row r="751" spans="2:20" x14ac:dyDescent="0.3">
      <c r="B751" t="s">
        <v>8366</v>
      </c>
      <c r="C751" t="s">
        <v>1515</v>
      </c>
      <c r="D751" t="s">
        <v>2261</v>
      </c>
      <c r="E751" t="s">
        <v>511</v>
      </c>
      <c r="F751" t="s">
        <v>3230</v>
      </c>
      <c r="G751" s="47" t="str">
        <f t="shared" si="33"/>
        <v>AYARI_Mohamed</v>
      </c>
      <c r="H751" t="s">
        <v>689</v>
      </c>
      <c r="I751" t="s">
        <v>5203</v>
      </c>
      <c r="J751">
        <v>21622570098</v>
      </c>
      <c r="K751" s="133">
        <v>32327</v>
      </c>
      <c r="M751" t="s">
        <v>267</v>
      </c>
      <c r="N751" t="s">
        <v>6101</v>
      </c>
      <c r="O751" t="str">
        <f t="shared" si="34"/>
        <v>Computer science</v>
      </c>
      <c r="P751" s="4"/>
      <c r="Q751" s="4" t="s">
        <v>1045</v>
      </c>
      <c r="R751" s="45">
        <v>6100</v>
      </c>
      <c r="S751" s="45">
        <v>5</v>
      </c>
      <c r="T751" s="45">
        <f t="shared" si="35"/>
        <v>30500</v>
      </c>
    </row>
    <row r="752" spans="2:20" x14ac:dyDescent="0.3">
      <c r="B752" t="s">
        <v>8366</v>
      </c>
      <c r="C752" t="s">
        <v>1515</v>
      </c>
      <c r="D752" t="s">
        <v>2262</v>
      </c>
      <c r="E752" t="s">
        <v>646</v>
      </c>
      <c r="F752" t="s">
        <v>3282</v>
      </c>
      <c r="G752" s="47" t="str">
        <f t="shared" si="33"/>
        <v>MRAD_Houssem</v>
      </c>
      <c r="H752" t="s">
        <v>689</v>
      </c>
      <c r="I752" t="s">
        <v>5204</v>
      </c>
      <c r="J752">
        <v>21620348126</v>
      </c>
      <c r="K752" s="133">
        <v>35118</v>
      </c>
      <c r="M752" t="s">
        <v>267</v>
      </c>
      <c r="N752" t="s">
        <v>6101</v>
      </c>
      <c r="O752" t="str">
        <f t="shared" si="34"/>
        <v>Computer science</v>
      </c>
      <c r="P752" s="4"/>
      <c r="Q752" s="4" t="s">
        <v>1045</v>
      </c>
      <c r="R752" s="45">
        <v>6100</v>
      </c>
      <c r="S752" s="45">
        <v>5</v>
      </c>
      <c r="T752" s="45">
        <f t="shared" si="35"/>
        <v>30500</v>
      </c>
    </row>
    <row r="753" spans="2:20" x14ac:dyDescent="0.3">
      <c r="B753" t="s">
        <v>8366</v>
      </c>
      <c r="C753" t="s">
        <v>1515</v>
      </c>
      <c r="D753" t="s">
        <v>2263</v>
      </c>
      <c r="E753" t="s">
        <v>3926</v>
      </c>
      <c r="F753" t="s">
        <v>3927</v>
      </c>
      <c r="G753" s="47" t="str">
        <f t="shared" si="33"/>
        <v>HALAOUA_Mayamen</v>
      </c>
      <c r="H753" t="s">
        <v>690</v>
      </c>
      <c r="I753" t="s">
        <v>5205</v>
      </c>
      <c r="J753">
        <v>21650550396</v>
      </c>
      <c r="K753" s="133">
        <v>35154</v>
      </c>
      <c r="M753" t="s">
        <v>267</v>
      </c>
      <c r="N753" t="s">
        <v>6101</v>
      </c>
      <c r="O753" t="str">
        <f t="shared" si="34"/>
        <v>Computer science</v>
      </c>
      <c r="P753" s="4"/>
      <c r="Q753" s="4" t="s">
        <v>1045</v>
      </c>
      <c r="R753" s="45">
        <v>6100</v>
      </c>
      <c r="S753" s="45">
        <v>5</v>
      </c>
      <c r="T753" s="45">
        <f t="shared" si="35"/>
        <v>30500</v>
      </c>
    </row>
    <row r="754" spans="2:20" x14ac:dyDescent="0.3">
      <c r="B754" t="s">
        <v>8366</v>
      </c>
      <c r="C754" t="s">
        <v>1515</v>
      </c>
      <c r="D754" t="s">
        <v>2264</v>
      </c>
      <c r="E754" t="s">
        <v>1372</v>
      </c>
      <c r="F754" t="s">
        <v>3928</v>
      </c>
      <c r="G754" s="47" t="str">
        <f t="shared" si="33"/>
        <v>KRIZI_Samira</v>
      </c>
      <c r="H754" t="s">
        <v>690</v>
      </c>
      <c r="I754" t="s">
        <v>5206</v>
      </c>
      <c r="J754">
        <v>21628083180</v>
      </c>
      <c r="K754" s="133">
        <v>34664</v>
      </c>
      <c r="M754" t="s">
        <v>267</v>
      </c>
      <c r="N754" t="s">
        <v>6101</v>
      </c>
      <c r="O754" t="str">
        <f t="shared" si="34"/>
        <v>Computer science</v>
      </c>
      <c r="P754" s="4"/>
      <c r="Q754" s="4" t="s">
        <v>1045</v>
      </c>
      <c r="R754" s="45">
        <v>6100</v>
      </c>
      <c r="S754" s="45">
        <v>5</v>
      </c>
      <c r="T754" s="45">
        <f t="shared" si="35"/>
        <v>30500</v>
      </c>
    </row>
    <row r="755" spans="2:20" x14ac:dyDescent="0.3">
      <c r="B755" t="s">
        <v>8366</v>
      </c>
      <c r="C755" t="s">
        <v>1515</v>
      </c>
      <c r="D755" t="s">
        <v>2265</v>
      </c>
      <c r="E755" t="s">
        <v>391</v>
      </c>
      <c r="F755" t="s">
        <v>3396</v>
      </c>
      <c r="G755" s="47" t="str">
        <f t="shared" si="33"/>
        <v>MAHMOUD_Sarra</v>
      </c>
      <c r="H755" t="s">
        <v>690</v>
      </c>
      <c r="I755" t="s">
        <v>5207</v>
      </c>
      <c r="J755">
        <v>21625083930</v>
      </c>
      <c r="K755" s="133">
        <v>34903</v>
      </c>
      <c r="M755" t="s">
        <v>267</v>
      </c>
      <c r="N755" t="s">
        <v>6102</v>
      </c>
      <c r="O755" t="str">
        <f t="shared" si="34"/>
        <v>Electromechanical Engineer</v>
      </c>
      <c r="P755" s="4"/>
      <c r="Q755" s="4" t="s">
        <v>1045</v>
      </c>
      <c r="R755" s="45">
        <v>6100</v>
      </c>
      <c r="S755" s="45">
        <v>5</v>
      </c>
      <c r="T755" s="45">
        <f t="shared" si="35"/>
        <v>30500</v>
      </c>
    </row>
    <row r="756" spans="2:20" x14ac:dyDescent="0.3">
      <c r="B756" t="s">
        <v>8366</v>
      </c>
      <c r="C756" t="s">
        <v>1515</v>
      </c>
      <c r="D756" t="s">
        <v>2266</v>
      </c>
      <c r="E756" t="s">
        <v>3929</v>
      </c>
      <c r="F756" t="s">
        <v>3199</v>
      </c>
      <c r="G756" s="47" t="str">
        <f t="shared" si="33"/>
        <v>YANOUBLI_Aymen</v>
      </c>
      <c r="H756" t="s">
        <v>689</v>
      </c>
      <c r="I756" t="s">
        <v>5208</v>
      </c>
      <c r="J756">
        <v>21653950632</v>
      </c>
      <c r="K756" s="133">
        <v>34864</v>
      </c>
      <c r="M756" t="s">
        <v>267</v>
      </c>
      <c r="N756" t="s">
        <v>6101</v>
      </c>
      <c r="O756" t="str">
        <f t="shared" si="34"/>
        <v>Computer science</v>
      </c>
      <c r="P756" s="4"/>
      <c r="Q756" s="4" t="s">
        <v>1045</v>
      </c>
      <c r="R756" s="45">
        <v>6100</v>
      </c>
      <c r="S756" s="45">
        <v>5</v>
      </c>
      <c r="T756" s="45">
        <f t="shared" si="35"/>
        <v>30500</v>
      </c>
    </row>
    <row r="757" spans="2:20" x14ac:dyDescent="0.3">
      <c r="B757" t="s">
        <v>8366</v>
      </c>
      <c r="C757" t="s">
        <v>1515</v>
      </c>
      <c r="D757" t="s">
        <v>2267</v>
      </c>
      <c r="E757" t="s">
        <v>1321</v>
      </c>
      <c r="F757" t="s">
        <v>3370</v>
      </c>
      <c r="G757" s="47" t="str">
        <f t="shared" si="33"/>
        <v>SKOURI_Youssef</v>
      </c>
      <c r="H757" t="s">
        <v>689</v>
      </c>
      <c r="I757" t="s">
        <v>5209</v>
      </c>
      <c r="J757">
        <v>21696933103</v>
      </c>
      <c r="K757" s="133">
        <v>35004</v>
      </c>
      <c r="M757" t="s">
        <v>267</v>
      </c>
      <c r="N757" t="s">
        <v>6101</v>
      </c>
      <c r="O757" t="str">
        <f t="shared" si="34"/>
        <v>Computer science</v>
      </c>
      <c r="P757" s="4"/>
      <c r="Q757" s="4" t="s">
        <v>1045</v>
      </c>
      <c r="R757" s="45">
        <v>6100</v>
      </c>
      <c r="S757" s="45">
        <v>5</v>
      </c>
      <c r="T757" s="45">
        <f t="shared" si="35"/>
        <v>30500</v>
      </c>
    </row>
    <row r="758" spans="2:20" x14ac:dyDescent="0.3">
      <c r="B758" t="s">
        <v>8366</v>
      </c>
      <c r="C758" t="s">
        <v>1515</v>
      </c>
      <c r="D758" t="s">
        <v>2268</v>
      </c>
      <c r="E758" t="s">
        <v>1392</v>
      </c>
      <c r="F758" t="s">
        <v>3511</v>
      </c>
      <c r="G758" s="47" t="str">
        <f t="shared" si="33"/>
        <v>SAMET_Jihed</v>
      </c>
      <c r="H758" t="s">
        <v>689</v>
      </c>
      <c r="I758" t="s">
        <v>5210</v>
      </c>
      <c r="J758">
        <v>21652180601</v>
      </c>
      <c r="K758" s="133">
        <v>33661</v>
      </c>
      <c r="M758" t="s">
        <v>267</v>
      </c>
      <c r="N758" t="s">
        <v>6102</v>
      </c>
      <c r="O758" t="str">
        <f t="shared" si="34"/>
        <v>Electromechanical Engineer</v>
      </c>
      <c r="P758" s="4"/>
      <c r="Q758" s="4" t="s">
        <v>1045</v>
      </c>
      <c r="R758" s="45">
        <v>6100</v>
      </c>
      <c r="S758" s="45">
        <v>5</v>
      </c>
      <c r="T758" s="45">
        <f t="shared" si="35"/>
        <v>30500</v>
      </c>
    </row>
    <row r="759" spans="2:20" x14ac:dyDescent="0.3">
      <c r="B759" t="s">
        <v>8366</v>
      </c>
      <c r="C759" t="s">
        <v>1515</v>
      </c>
      <c r="D759" t="s">
        <v>2269</v>
      </c>
      <c r="E759" t="s">
        <v>1395</v>
      </c>
      <c r="F759" t="s">
        <v>3682</v>
      </c>
      <c r="G759" s="47" t="str">
        <f t="shared" si="33"/>
        <v>ALOUANI_Marwa</v>
      </c>
      <c r="H759" t="s">
        <v>690</v>
      </c>
      <c r="I759" t="s">
        <v>5211</v>
      </c>
      <c r="J759">
        <v>21628861641</v>
      </c>
      <c r="K759" s="133">
        <v>33847</v>
      </c>
      <c r="M759" t="s">
        <v>267</v>
      </c>
      <c r="N759" t="s">
        <v>6101</v>
      </c>
      <c r="O759" t="str">
        <f t="shared" si="34"/>
        <v>Computer science</v>
      </c>
      <c r="P759" s="4"/>
      <c r="Q759" s="4" t="s">
        <v>1045</v>
      </c>
      <c r="R759" s="45">
        <v>6100</v>
      </c>
      <c r="S759" s="45">
        <v>5</v>
      </c>
      <c r="T759" s="45">
        <f t="shared" si="35"/>
        <v>30500</v>
      </c>
    </row>
    <row r="760" spans="2:20" x14ac:dyDescent="0.3">
      <c r="B760" t="s">
        <v>8366</v>
      </c>
      <c r="C760" t="s">
        <v>1515</v>
      </c>
      <c r="D760" t="s">
        <v>2270</v>
      </c>
      <c r="E760" t="s">
        <v>440</v>
      </c>
      <c r="F760" t="s">
        <v>3747</v>
      </c>
      <c r="G760" s="47" t="str">
        <f t="shared" si="33"/>
        <v>BEN OTHMEN_Ons</v>
      </c>
      <c r="H760" t="s">
        <v>690</v>
      </c>
      <c r="I760" t="s">
        <v>5212</v>
      </c>
      <c r="J760">
        <v>21628870445</v>
      </c>
      <c r="K760" s="133">
        <v>35417</v>
      </c>
      <c r="M760" t="s">
        <v>267</v>
      </c>
      <c r="N760" t="s">
        <v>6101</v>
      </c>
      <c r="O760" t="str">
        <f t="shared" si="34"/>
        <v>Computer science</v>
      </c>
      <c r="P760" s="4"/>
      <c r="Q760" s="4" t="s">
        <v>1045</v>
      </c>
      <c r="R760" s="45">
        <v>6100</v>
      </c>
      <c r="S760" s="45">
        <v>5</v>
      </c>
      <c r="T760" s="45">
        <f t="shared" si="35"/>
        <v>30500</v>
      </c>
    </row>
    <row r="761" spans="2:20" x14ac:dyDescent="0.3">
      <c r="B761" t="s">
        <v>8366</v>
      </c>
      <c r="C761" t="s">
        <v>1515</v>
      </c>
      <c r="D761" t="s">
        <v>2271</v>
      </c>
      <c r="E761" t="s">
        <v>656</v>
      </c>
      <c r="F761" t="s">
        <v>3843</v>
      </c>
      <c r="G761" s="47" t="str">
        <f t="shared" si="33"/>
        <v>HAMROUNI_Asma</v>
      </c>
      <c r="H761" t="s">
        <v>689</v>
      </c>
      <c r="I761" t="s">
        <v>5213</v>
      </c>
      <c r="J761">
        <v>21652975677</v>
      </c>
      <c r="K761" s="133">
        <v>34559</v>
      </c>
      <c r="M761" t="s">
        <v>267</v>
      </c>
      <c r="N761" t="s">
        <v>6101</v>
      </c>
      <c r="O761" t="str">
        <f t="shared" si="34"/>
        <v>Computer science</v>
      </c>
      <c r="P761" s="4"/>
      <c r="Q761" s="4" t="s">
        <v>1045</v>
      </c>
      <c r="R761" s="45">
        <v>6100</v>
      </c>
      <c r="S761" s="45">
        <v>5</v>
      </c>
      <c r="T761" s="45">
        <f t="shared" si="35"/>
        <v>30500</v>
      </c>
    </row>
    <row r="762" spans="2:20" x14ac:dyDescent="0.3">
      <c r="B762" t="s">
        <v>8366</v>
      </c>
      <c r="C762" t="s">
        <v>1515</v>
      </c>
      <c r="D762" t="s">
        <v>2272</v>
      </c>
      <c r="E762" t="s">
        <v>1349</v>
      </c>
      <c r="F762" t="s">
        <v>3232</v>
      </c>
      <c r="G762" s="47" t="str">
        <f t="shared" si="33"/>
        <v>TANABENE_Mahdi</v>
      </c>
      <c r="H762" t="s">
        <v>689</v>
      </c>
      <c r="I762" t="s">
        <v>5214</v>
      </c>
      <c r="J762">
        <v>21651823394</v>
      </c>
      <c r="K762" s="133">
        <v>34623</v>
      </c>
      <c r="M762" t="s">
        <v>267</v>
      </c>
      <c r="N762" t="s">
        <v>6102</v>
      </c>
      <c r="O762" t="str">
        <f t="shared" si="34"/>
        <v>Electromechanical Engineer</v>
      </c>
      <c r="P762" s="4"/>
      <c r="Q762" s="4" t="s">
        <v>1045</v>
      </c>
      <c r="R762" s="45">
        <v>6100</v>
      </c>
      <c r="S762" s="45">
        <v>5</v>
      </c>
      <c r="T762" s="45">
        <f t="shared" si="35"/>
        <v>30500</v>
      </c>
    </row>
    <row r="763" spans="2:20" x14ac:dyDescent="0.3">
      <c r="B763" t="s">
        <v>8366</v>
      </c>
      <c r="C763" t="s">
        <v>1515</v>
      </c>
      <c r="D763" t="s">
        <v>2273</v>
      </c>
      <c r="E763" t="s">
        <v>3930</v>
      </c>
      <c r="F763" t="s">
        <v>3931</v>
      </c>
      <c r="G763" s="47" t="str">
        <f t="shared" si="33"/>
        <v>MAIZA_Bahaedinne</v>
      </c>
      <c r="H763" t="s">
        <v>689</v>
      </c>
      <c r="I763" t="s">
        <v>5215</v>
      </c>
      <c r="J763">
        <v>21658465249</v>
      </c>
      <c r="K763" s="133">
        <v>34744</v>
      </c>
      <c r="M763" t="s">
        <v>267</v>
      </c>
      <c r="N763" t="s">
        <v>6101</v>
      </c>
      <c r="O763" t="str">
        <f t="shared" si="34"/>
        <v>Computer science</v>
      </c>
      <c r="P763" s="4"/>
      <c r="Q763" s="4" t="s">
        <v>1045</v>
      </c>
      <c r="R763" s="45">
        <v>6100</v>
      </c>
      <c r="S763" s="45">
        <v>5</v>
      </c>
      <c r="T763" s="45">
        <f t="shared" si="35"/>
        <v>30500</v>
      </c>
    </row>
    <row r="764" spans="2:20" x14ac:dyDescent="0.3">
      <c r="B764" t="s">
        <v>8366</v>
      </c>
      <c r="C764" t="s">
        <v>1515</v>
      </c>
      <c r="D764" t="s">
        <v>2274</v>
      </c>
      <c r="E764" t="s">
        <v>1333</v>
      </c>
      <c r="F764" t="s">
        <v>3932</v>
      </c>
      <c r="G764" s="47" t="str">
        <f t="shared" si="33"/>
        <v>AMARI_Sara</v>
      </c>
      <c r="H764" t="s">
        <v>690</v>
      </c>
      <c r="I764" t="s">
        <v>5216</v>
      </c>
      <c r="J764">
        <v>21650246650</v>
      </c>
      <c r="K764" s="133">
        <v>34497</v>
      </c>
      <c r="M764" t="s">
        <v>267</v>
      </c>
      <c r="N764" t="s">
        <v>6101</v>
      </c>
      <c r="O764" t="str">
        <f t="shared" si="34"/>
        <v>Computer science</v>
      </c>
      <c r="P764" s="4"/>
      <c r="Q764" s="4" t="s">
        <v>1045</v>
      </c>
      <c r="R764" s="45">
        <v>6100</v>
      </c>
      <c r="S764" s="45">
        <v>5</v>
      </c>
      <c r="T764" s="45">
        <f t="shared" si="35"/>
        <v>30500</v>
      </c>
    </row>
    <row r="765" spans="2:20" x14ac:dyDescent="0.3">
      <c r="B765" t="s">
        <v>8366</v>
      </c>
      <c r="C765" t="s">
        <v>1515</v>
      </c>
      <c r="D765" t="s">
        <v>2275</v>
      </c>
      <c r="E765" t="s">
        <v>3933</v>
      </c>
      <c r="F765" t="s">
        <v>3934</v>
      </c>
      <c r="G765" s="47" t="str">
        <f t="shared" si="33"/>
        <v>BEN ABDERABBA_Mohamed Ilyes</v>
      </c>
      <c r="H765" t="s">
        <v>689</v>
      </c>
      <c r="I765" t="s">
        <v>5217</v>
      </c>
      <c r="J765">
        <v>21620515645</v>
      </c>
      <c r="K765" s="133">
        <v>34937</v>
      </c>
      <c r="M765" t="s">
        <v>267</v>
      </c>
      <c r="N765" t="s">
        <v>6102</v>
      </c>
      <c r="O765" t="str">
        <f t="shared" si="34"/>
        <v>Electromechanical Engineer</v>
      </c>
      <c r="P765" s="4"/>
      <c r="Q765" s="4" t="s">
        <v>1045</v>
      </c>
      <c r="R765" s="45">
        <v>6100</v>
      </c>
      <c r="S765" s="45">
        <v>5</v>
      </c>
      <c r="T765" s="45">
        <f t="shared" si="35"/>
        <v>30500</v>
      </c>
    </row>
    <row r="766" spans="2:20" x14ac:dyDescent="0.3">
      <c r="B766" t="s">
        <v>8366</v>
      </c>
      <c r="C766" t="s">
        <v>1515</v>
      </c>
      <c r="D766" t="s">
        <v>2276</v>
      </c>
      <c r="E766" t="s">
        <v>573</v>
      </c>
      <c r="F766" t="s">
        <v>3935</v>
      </c>
      <c r="G766" s="47" t="str">
        <f t="shared" si="33"/>
        <v>SAIDI_Souad</v>
      </c>
      <c r="H766" t="s">
        <v>690</v>
      </c>
      <c r="I766" t="s">
        <v>5218</v>
      </c>
      <c r="J766">
        <v>21652926497</v>
      </c>
      <c r="K766" s="133">
        <v>34769</v>
      </c>
      <c r="M766" t="s">
        <v>267</v>
      </c>
      <c r="N766" t="s">
        <v>6101</v>
      </c>
      <c r="O766" t="str">
        <f t="shared" si="34"/>
        <v>Computer science</v>
      </c>
      <c r="P766" s="4"/>
      <c r="Q766" s="4" t="s">
        <v>1045</v>
      </c>
      <c r="R766" s="45">
        <v>6100</v>
      </c>
      <c r="S766" s="45">
        <v>5</v>
      </c>
      <c r="T766" s="45">
        <f t="shared" si="35"/>
        <v>30500</v>
      </c>
    </row>
    <row r="767" spans="2:20" x14ac:dyDescent="0.3">
      <c r="B767" t="s">
        <v>8366</v>
      </c>
      <c r="C767" t="s">
        <v>1515</v>
      </c>
      <c r="D767" t="s">
        <v>2277</v>
      </c>
      <c r="E767" t="s">
        <v>3936</v>
      </c>
      <c r="F767" t="s">
        <v>3937</v>
      </c>
      <c r="G767" s="47" t="str">
        <f t="shared" si="33"/>
        <v>AYOUNI_Ibrahim</v>
      </c>
      <c r="H767" t="s">
        <v>689</v>
      </c>
      <c r="I767" t="s">
        <v>5219</v>
      </c>
      <c r="J767">
        <v>21653452491</v>
      </c>
      <c r="K767" s="133">
        <v>35073</v>
      </c>
      <c r="M767" t="s">
        <v>267</v>
      </c>
      <c r="N767" t="s">
        <v>6102</v>
      </c>
      <c r="O767" t="str">
        <f t="shared" si="34"/>
        <v>Electromechanical Engineer</v>
      </c>
      <c r="P767" s="4"/>
      <c r="Q767" s="4" t="s">
        <v>1045</v>
      </c>
      <c r="R767" s="45">
        <v>6100</v>
      </c>
      <c r="S767" s="45">
        <v>5</v>
      </c>
      <c r="T767" s="45">
        <f t="shared" si="35"/>
        <v>30500</v>
      </c>
    </row>
    <row r="768" spans="2:20" x14ac:dyDescent="0.3">
      <c r="B768" t="s">
        <v>8366</v>
      </c>
      <c r="C768" t="s">
        <v>1515</v>
      </c>
      <c r="D768" t="s">
        <v>2278</v>
      </c>
      <c r="E768" t="s">
        <v>3938</v>
      </c>
      <c r="F768" t="s">
        <v>3939</v>
      </c>
      <c r="G768" s="47" t="str">
        <f t="shared" si="33"/>
        <v>GHANDRI_Salaheddine</v>
      </c>
      <c r="H768" t="s">
        <v>689</v>
      </c>
      <c r="I768" t="s">
        <v>5220</v>
      </c>
      <c r="J768">
        <v>21624527123</v>
      </c>
      <c r="K768" s="133">
        <v>34825</v>
      </c>
      <c r="M768" t="s">
        <v>267</v>
      </c>
      <c r="N768" t="s">
        <v>6102</v>
      </c>
      <c r="O768" t="str">
        <f t="shared" si="34"/>
        <v>Electromechanical Engineer</v>
      </c>
      <c r="P768" s="4"/>
      <c r="Q768" s="4" t="s">
        <v>1045</v>
      </c>
      <c r="R768" s="45">
        <v>6100</v>
      </c>
      <c r="S768" s="45">
        <v>5</v>
      </c>
      <c r="T768" s="45">
        <f t="shared" si="35"/>
        <v>30500</v>
      </c>
    </row>
    <row r="769" spans="2:20" x14ac:dyDescent="0.3">
      <c r="B769" t="s">
        <v>8366</v>
      </c>
      <c r="C769" t="s">
        <v>1515</v>
      </c>
      <c r="D769" t="s">
        <v>2279</v>
      </c>
      <c r="E769" t="s">
        <v>1388</v>
      </c>
      <c r="F769" t="s">
        <v>3504</v>
      </c>
      <c r="G769" s="47" t="str">
        <f t="shared" si="33"/>
        <v>CHAARI_Amal</v>
      </c>
      <c r="H769" t="s">
        <v>690</v>
      </c>
      <c r="I769" t="s">
        <v>5221</v>
      </c>
      <c r="J769">
        <v>21653759488</v>
      </c>
      <c r="K769" s="133">
        <v>34705</v>
      </c>
      <c r="M769" t="s">
        <v>267</v>
      </c>
      <c r="N769" t="s">
        <v>6101</v>
      </c>
      <c r="O769" t="str">
        <f t="shared" si="34"/>
        <v>Computer science</v>
      </c>
      <c r="P769" s="4"/>
      <c r="Q769" s="4" t="s">
        <v>1045</v>
      </c>
      <c r="R769" s="45">
        <v>6100</v>
      </c>
      <c r="S769" s="45">
        <v>5</v>
      </c>
      <c r="T769" s="45">
        <f t="shared" si="35"/>
        <v>30500</v>
      </c>
    </row>
    <row r="770" spans="2:20" x14ac:dyDescent="0.3">
      <c r="B770" t="s">
        <v>8366</v>
      </c>
      <c r="C770" t="s">
        <v>1515</v>
      </c>
      <c r="D770" t="s">
        <v>2280</v>
      </c>
      <c r="E770" t="s">
        <v>3940</v>
      </c>
      <c r="F770" t="s">
        <v>3941</v>
      </c>
      <c r="G770" s="47" t="str">
        <f t="shared" si="33"/>
        <v>HIHI_Mohamed Slim</v>
      </c>
      <c r="H770" t="s">
        <v>689</v>
      </c>
      <c r="I770" t="s">
        <v>5222</v>
      </c>
      <c r="J770">
        <v>21623970602</v>
      </c>
      <c r="K770" s="133">
        <v>35118</v>
      </c>
      <c r="M770" t="s">
        <v>267</v>
      </c>
      <c r="N770" t="s">
        <v>6101</v>
      </c>
      <c r="O770" t="str">
        <f t="shared" si="34"/>
        <v>Computer science</v>
      </c>
      <c r="P770" s="4"/>
      <c r="Q770" s="4" t="s">
        <v>1045</v>
      </c>
      <c r="R770" s="45">
        <v>6100</v>
      </c>
      <c r="S770" s="45">
        <v>5</v>
      </c>
      <c r="T770" s="45">
        <f t="shared" si="35"/>
        <v>30500</v>
      </c>
    </row>
    <row r="771" spans="2:20" x14ac:dyDescent="0.3">
      <c r="B771" t="s">
        <v>8366</v>
      </c>
      <c r="C771" t="s">
        <v>1515</v>
      </c>
      <c r="D771" t="s">
        <v>2281</v>
      </c>
      <c r="E771" t="s">
        <v>3942</v>
      </c>
      <c r="F771" t="s">
        <v>3227</v>
      </c>
      <c r="G771" s="47" t="str">
        <f t="shared" si="33"/>
        <v>JEBARI_Mayssa</v>
      </c>
      <c r="H771" t="s">
        <v>690</v>
      </c>
      <c r="I771" t="s">
        <v>5223</v>
      </c>
      <c r="J771">
        <v>21655965062</v>
      </c>
      <c r="K771" s="133">
        <v>34690</v>
      </c>
      <c r="M771" t="s">
        <v>267</v>
      </c>
      <c r="N771" t="s">
        <v>6101</v>
      </c>
      <c r="O771" t="str">
        <f t="shared" si="34"/>
        <v>Computer science</v>
      </c>
      <c r="P771" s="4"/>
      <c r="Q771" s="4" t="s">
        <v>1045</v>
      </c>
      <c r="R771" s="45">
        <v>6100</v>
      </c>
      <c r="S771" s="45">
        <v>5</v>
      </c>
      <c r="T771" s="45">
        <f t="shared" si="35"/>
        <v>30500</v>
      </c>
    </row>
    <row r="772" spans="2:20" x14ac:dyDescent="0.3">
      <c r="B772" t="s">
        <v>8366</v>
      </c>
      <c r="C772" t="s">
        <v>1515</v>
      </c>
      <c r="D772" t="s">
        <v>2282</v>
      </c>
      <c r="E772" t="s">
        <v>1377</v>
      </c>
      <c r="F772" t="s">
        <v>3191</v>
      </c>
      <c r="G772" s="47" t="str">
        <f t="shared" si="33"/>
        <v>SBOUI_Amine</v>
      </c>
      <c r="H772" t="s">
        <v>689</v>
      </c>
      <c r="I772" t="s">
        <v>5224</v>
      </c>
      <c r="J772">
        <v>21650783037</v>
      </c>
      <c r="K772" s="133">
        <v>34353</v>
      </c>
      <c r="M772" t="s">
        <v>267</v>
      </c>
      <c r="N772" t="s">
        <v>6101</v>
      </c>
      <c r="O772" t="str">
        <f t="shared" si="34"/>
        <v>Computer science</v>
      </c>
      <c r="P772" s="4"/>
      <c r="Q772" s="4" t="s">
        <v>1045</v>
      </c>
      <c r="R772" s="45">
        <v>6100</v>
      </c>
      <c r="S772" s="45">
        <v>5</v>
      </c>
      <c r="T772" s="45">
        <f t="shared" si="35"/>
        <v>30500</v>
      </c>
    </row>
    <row r="773" spans="2:20" x14ac:dyDescent="0.3">
      <c r="B773" t="s">
        <v>8366</v>
      </c>
      <c r="C773" t="s">
        <v>1515</v>
      </c>
      <c r="D773" t="s">
        <v>2283</v>
      </c>
      <c r="E773" t="s">
        <v>3943</v>
      </c>
      <c r="F773" t="s">
        <v>3944</v>
      </c>
      <c r="G773" s="47" t="str">
        <f t="shared" si="33"/>
        <v>BEL HADJ ALI_Seif Eddine</v>
      </c>
      <c r="H773" t="s">
        <v>689</v>
      </c>
      <c r="I773" t="s">
        <v>5225</v>
      </c>
      <c r="J773">
        <v>21690312037</v>
      </c>
      <c r="K773" s="133">
        <v>34205</v>
      </c>
      <c r="M773" t="s">
        <v>267</v>
      </c>
      <c r="N773" t="s">
        <v>6101</v>
      </c>
      <c r="O773" t="str">
        <f t="shared" si="34"/>
        <v>Computer science</v>
      </c>
      <c r="P773" s="4"/>
      <c r="Q773" s="4" t="s">
        <v>1045</v>
      </c>
      <c r="R773" s="45">
        <v>6100</v>
      </c>
      <c r="S773" s="45">
        <v>5</v>
      </c>
      <c r="T773" s="45">
        <f t="shared" si="35"/>
        <v>30500</v>
      </c>
    </row>
    <row r="774" spans="2:20" x14ac:dyDescent="0.3">
      <c r="B774" t="s">
        <v>8366</v>
      </c>
      <c r="C774" t="s">
        <v>1515</v>
      </c>
      <c r="D774" t="s">
        <v>2284</v>
      </c>
      <c r="E774" t="s">
        <v>563</v>
      </c>
      <c r="F774" t="s">
        <v>3945</v>
      </c>
      <c r="G774" s="47" t="str">
        <f t="shared" si="33"/>
        <v>MESTIRI_Mohamed Elyes</v>
      </c>
      <c r="H774" t="s">
        <v>689</v>
      </c>
      <c r="I774" t="s">
        <v>5226</v>
      </c>
      <c r="J774">
        <v>21653238481</v>
      </c>
      <c r="K774" s="133">
        <v>34755</v>
      </c>
      <c r="M774" t="s">
        <v>267</v>
      </c>
      <c r="N774" t="s">
        <v>6101</v>
      </c>
      <c r="O774" t="str">
        <f t="shared" si="34"/>
        <v>Computer science</v>
      </c>
      <c r="P774" s="4"/>
      <c r="Q774" s="4" t="s">
        <v>1045</v>
      </c>
      <c r="R774" s="45">
        <v>6100</v>
      </c>
      <c r="S774" s="45">
        <v>5</v>
      </c>
      <c r="T774" s="45">
        <f t="shared" si="35"/>
        <v>30500</v>
      </c>
    </row>
    <row r="775" spans="2:20" x14ac:dyDescent="0.3">
      <c r="B775" t="s">
        <v>8366</v>
      </c>
      <c r="C775" t="s">
        <v>1515</v>
      </c>
      <c r="D775" t="s">
        <v>2285</v>
      </c>
      <c r="E775" t="s">
        <v>302</v>
      </c>
      <c r="F775" t="s">
        <v>3302</v>
      </c>
      <c r="G775" s="47" t="str">
        <f t="shared" si="33"/>
        <v>CHERIF_Firas</v>
      </c>
      <c r="H775" t="s">
        <v>689</v>
      </c>
      <c r="I775" t="s">
        <v>5227</v>
      </c>
      <c r="J775">
        <v>21652580096</v>
      </c>
      <c r="K775" s="133">
        <v>34538</v>
      </c>
      <c r="M775" t="s">
        <v>267</v>
      </c>
      <c r="N775" t="s">
        <v>6101</v>
      </c>
      <c r="O775" t="str">
        <f t="shared" si="34"/>
        <v>Computer science</v>
      </c>
      <c r="P775" s="4"/>
      <c r="Q775" s="4" t="s">
        <v>1045</v>
      </c>
      <c r="R775" s="45">
        <v>6100</v>
      </c>
      <c r="S775" s="45">
        <v>5</v>
      </c>
      <c r="T775" s="45">
        <f t="shared" si="35"/>
        <v>30500</v>
      </c>
    </row>
    <row r="776" spans="2:20" x14ac:dyDescent="0.3">
      <c r="B776" t="s">
        <v>8366</v>
      </c>
      <c r="C776" t="s">
        <v>1515</v>
      </c>
      <c r="D776" t="s">
        <v>2286</v>
      </c>
      <c r="E776" t="s">
        <v>3946</v>
      </c>
      <c r="F776" t="s">
        <v>3947</v>
      </c>
      <c r="G776" s="47" t="str">
        <f t="shared" si="33"/>
        <v>HAJBI_Mohamed Sassi</v>
      </c>
      <c r="H776" t="s">
        <v>689</v>
      </c>
      <c r="I776" t="s">
        <v>5228</v>
      </c>
      <c r="J776">
        <v>21693607122</v>
      </c>
      <c r="K776" s="133">
        <v>35294</v>
      </c>
      <c r="M776" t="s">
        <v>267</v>
      </c>
      <c r="N776" t="s">
        <v>6101</v>
      </c>
      <c r="O776" t="str">
        <f t="shared" si="34"/>
        <v>Computer science</v>
      </c>
      <c r="P776" s="4"/>
      <c r="Q776" s="4" t="s">
        <v>1045</v>
      </c>
      <c r="R776" s="45">
        <v>6100</v>
      </c>
      <c r="S776" s="45">
        <v>5</v>
      </c>
      <c r="T776" s="45">
        <f t="shared" si="35"/>
        <v>30500</v>
      </c>
    </row>
    <row r="777" spans="2:20" x14ac:dyDescent="0.3">
      <c r="B777" t="s">
        <v>8366</v>
      </c>
      <c r="C777" t="s">
        <v>1515</v>
      </c>
      <c r="D777" t="s">
        <v>2287</v>
      </c>
      <c r="E777" t="s">
        <v>481</v>
      </c>
      <c r="F777" t="s">
        <v>3948</v>
      </c>
      <c r="G777" s="47" t="str">
        <f t="shared" ref="G777:G840" si="36">CONCATENATE(E777,"_",F777)</f>
        <v>HAMDI_Seddik</v>
      </c>
      <c r="H777" t="s">
        <v>689</v>
      </c>
      <c r="I777" t="s">
        <v>5229</v>
      </c>
      <c r="J777">
        <v>21654258716</v>
      </c>
      <c r="K777" s="133">
        <v>34893</v>
      </c>
      <c r="M777" t="s">
        <v>267</v>
      </c>
      <c r="N777" t="s">
        <v>6101</v>
      </c>
      <c r="O777" t="str">
        <f t="shared" ref="O777:O840" si="37">N777</f>
        <v>Computer science</v>
      </c>
      <c r="P777" s="4"/>
      <c r="Q777" s="4" t="s">
        <v>1045</v>
      </c>
      <c r="R777" s="45">
        <v>6100</v>
      </c>
      <c r="S777" s="45">
        <v>5</v>
      </c>
      <c r="T777" s="45">
        <f t="shared" ref="T777:T840" si="38">R777*S777</f>
        <v>30500</v>
      </c>
    </row>
    <row r="778" spans="2:20" x14ac:dyDescent="0.3">
      <c r="B778" t="s">
        <v>8366</v>
      </c>
      <c r="C778" t="s">
        <v>1515</v>
      </c>
      <c r="D778" t="s">
        <v>2288</v>
      </c>
      <c r="E778" t="s">
        <v>3949</v>
      </c>
      <c r="F778" t="s">
        <v>3396</v>
      </c>
      <c r="G778" s="47" t="str">
        <f t="shared" si="36"/>
        <v>BOUKERCHA_Sarra</v>
      </c>
      <c r="H778" t="s">
        <v>690</v>
      </c>
      <c r="I778" t="s">
        <v>5230</v>
      </c>
      <c r="J778">
        <v>21624174430</v>
      </c>
      <c r="K778" s="133">
        <v>34811</v>
      </c>
      <c r="M778" t="s">
        <v>973</v>
      </c>
      <c r="N778" t="s">
        <v>6101</v>
      </c>
      <c r="O778" t="str">
        <f t="shared" si="37"/>
        <v>Computer science</v>
      </c>
      <c r="P778" s="4"/>
      <c r="Q778" s="4" t="s">
        <v>1045</v>
      </c>
      <c r="R778" s="45">
        <v>6100</v>
      </c>
      <c r="S778" s="45">
        <v>5</v>
      </c>
      <c r="T778" s="45">
        <f t="shared" si="38"/>
        <v>30500</v>
      </c>
    </row>
    <row r="779" spans="2:20" x14ac:dyDescent="0.3">
      <c r="B779" t="s">
        <v>8366</v>
      </c>
      <c r="C779" t="s">
        <v>1515</v>
      </c>
      <c r="D779" t="s">
        <v>2289</v>
      </c>
      <c r="E779" t="s">
        <v>481</v>
      </c>
      <c r="F779" t="s">
        <v>3950</v>
      </c>
      <c r="G779" s="47" t="str">
        <f t="shared" si="36"/>
        <v>HAMDI_Hechem</v>
      </c>
      <c r="H779" t="s">
        <v>689</v>
      </c>
      <c r="I779" t="s">
        <v>5231</v>
      </c>
      <c r="J779">
        <v>21699253829</v>
      </c>
      <c r="K779" s="133">
        <v>35053</v>
      </c>
      <c r="M779" t="s">
        <v>267</v>
      </c>
      <c r="N779" t="s">
        <v>6101</v>
      </c>
      <c r="O779" t="str">
        <f t="shared" si="37"/>
        <v>Computer science</v>
      </c>
      <c r="P779" s="4"/>
      <c r="Q779" s="4" t="s">
        <v>1045</v>
      </c>
      <c r="R779" s="45">
        <v>6100</v>
      </c>
      <c r="S779" s="45">
        <v>5</v>
      </c>
      <c r="T779" s="45">
        <f t="shared" si="38"/>
        <v>30500</v>
      </c>
    </row>
    <row r="780" spans="2:20" x14ac:dyDescent="0.3">
      <c r="B780" t="s">
        <v>8366</v>
      </c>
      <c r="C780" t="s">
        <v>1515</v>
      </c>
      <c r="D780" t="s">
        <v>2290</v>
      </c>
      <c r="E780" t="s">
        <v>665</v>
      </c>
      <c r="F780" t="s">
        <v>3654</v>
      </c>
      <c r="G780" s="47" t="str">
        <f t="shared" si="36"/>
        <v>BEN ACHOUR_Hela</v>
      </c>
      <c r="H780" t="s">
        <v>690</v>
      </c>
      <c r="I780" t="s">
        <v>5232</v>
      </c>
      <c r="J780">
        <v>21623458677</v>
      </c>
      <c r="K780" s="133">
        <v>35435</v>
      </c>
      <c r="M780" t="s">
        <v>267</v>
      </c>
      <c r="N780" t="s">
        <v>6101</v>
      </c>
      <c r="O780" t="str">
        <f t="shared" si="37"/>
        <v>Computer science</v>
      </c>
      <c r="P780" s="4"/>
      <c r="Q780" s="4" t="s">
        <v>1045</v>
      </c>
      <c r="R780" s="45">
        <v>6100</v>
      </c>
      <c r="S780" s="45">
        <v>5</v>
      </c>
      <c r="T780" s="45">
        <f t="shared" si="38"/>
        <v>30500</v>
      </c>
    </row>
    <row r="781" spans="2:20" x14ac:dyDescent="0.3">
      <c r="B781" t="s">
        <v>8366</v>
      </c>
      <c r="C781" t="s">
        <v>1515</v>
      </c>
      <c r="D781" t="s">
        <v>2291</v>
      </c>
      <c r="E781" t="s">
        <v>3951</v>
      </c>
      <c r="F781" t="s">
        <v>3217</v>
      </c>
      <c r="G781" s="47" t="str">
        <f t="shared" si="36"/>
        <v>GHDIRI_Oussama</v>
      </c>
      <c r="H781" t="s">
        <v>689</v>
      </c>
      <c r="I781" t="s">
        <v>5233</v>
      </c>
      <c r="J781">
        <v>21625773692</v>
      </c>
      <c r="K781" s="133">
        <v>34767</v>
      </c>
      <c r="M781" t="s">
        <v>267</v>
      </c>
      <c r="N781" t="s">
        <v>6101</v>
      </c>
      <c r="O781" t="str">
        <f t="shared" si="37"/>
        <v>Computer science</v>
      </c>
      <c r="P781" s="4"/>
      <c r="Q781" s="4" t="s">
        <v>1045</v>
      </c>
      <c r="R781" s="45">
        <v>6100</v>
      </c>
      <c r="S781" s="45">
        <v>5</v>
      </c>
      <c r="T781" s="45">
        <f t="shared" si="38"/>
        <v>30500</v>
      </c>
    </row>
    <row r="782" spans="2:20" x14ac:dyDescent="0.3">
      <c r="B782" t="s">
        <v>8366</v>
      </c>
      <c r="C782" t="s">
        <v>1515</v>
      </c>
      <c r="D782" t="s">
        <v>2292</v>
      </c>
      <c r="E782" t="s">
        <v>3952</v>
      </c>
      <c r="F782" t="s">
        <v>3370</v>
      </c>
      <c r="G782" s="47" t="str">
        <f t="shared" si="36"/>
        <v>MSEDDI_Youssef</v>
      </c>
      <c r="H782" t="s">
        <v>689</v>
      </c>
      <c r="I782" t="s">
        <v>5234</v>
      </c>
      <c r="J782">
        <v>21622609135</v>
      </c>
      <c r="K782" s="133">
        <v>34482</v>
      </c>
      <c r="M782" t="s">
        <v>267</v>
      </c>
      <c r="N782" t="s">
        <v>453</v>
      </c>
      <c r="O782" t="str">
        <f t="shared" si="37"/>
        <v>Civil Engineering</v>
      </c>
      <c r="P782" s="4"/>
      <c r="Q782" s="4" t="s">
        <v>1045</v>
      </c>
      <c r="R782" s="45">
        <v>6100</v>
      </c>
      <c r="S782" s="45">
        <v>5</v>
      </c>
      <c r="T782" s="45">
        <f t="shared" si="38"/>
        <v>30500</v>
      </c>
    </row>
    <row r="783" spans="2:20" x14ac:dyDescent="0.3">
      <c r="B783" t="s">
        <v>8366</v>
      </c>
      <c r="C783" t="s">
        <v>1515</v>
      </c>
      <c r="D783" t="s">
        <v>2293</v>
      </c>
      <c r="E783" t="s">
        <v>1290</v>
      </c>
      <c r="F783" t="s">
        <v>3953</v>
      </c>
      <c r="G783" s="47" t="str">
        <f t="shared" si="36"/>
        <v>GAROUACHI_Amel</v>
      </c>
      <c r="H783" t="s">
        <v>690</v>
      </c>
      <c r="I783" t="s">
        <v>5235</v>
      </c>
      <c r="J783">
        <v>21653358139</v>
      </c>
      <c r="K783" s="133">
        <v>34787</v>
      </c>
      <c r="M783" t="s">
        <v>267</v>
      </c>
      <c r="N783" t="s">
        <v>6101</v>
      </c>
      <c r="O783" t="str">
        <f t="shared" si="37"/>
        <v>Computer science</v>
      </c>
      <c r="P783" s="4"/>
      <c r="Q783" s="4" t="s">
        <v>1045</v>
      </c>
      <c r="R783" s="45">
        <v>6100</v>
      </c>
      <c r="S783" s="45">
        <v>5</v>
      </c>
      <c r="T783" s="45">
        <f t="shared" si="38"/>
        <v>30500</v>
      </c>
    </row>
    <row r="784" spans="2:20" x14ac:dyDescent="0.3">
      <c r="B784" t="s">
        <v>8366</v>
      </c>
      <c r="C784" t="s">
        <v>1515</v>
      </c>
      <c r="D784" t="s">
        <v>2294</v>
      </c>
      <c r="E784" t="s">
        <v>1314</v>
      </c>
      <c r="F784" t="s">
        <v>3954</v>
      </c>
      <c r="G784" s="47" t="str">
        <f t="shared" si="36"/>
        <v>HARIZI_Amani</v>
      </c>
      <c r="H784" t="s">
        <v>690</v>
      </c>
      <c r="I784" t="s">
        <v>5236</v>
      </c>
      <c r="J784">
        <v>21626500612</v>
      </c>
      <c r="K784" s="133">
        <v>35117</v>
      </c>
      <c r="M784" t="s">
        <v>267</v>
      </c>
      <c r="N784" t="s">
        <v>6101</v>
      </c>
      <c r="O784" t="str">
        <f t="shared" si="37"/>
        <v>Computer science</v>
      </c>
      <c r="P784" s="4"/>
      <c r="Q784" s="4" t="s">
        <v>1045</v>
      </c>
      <c r="R784" s="45">
        <v>6100</v>
      </c>
      <c r="S784" s="45">
        <v>5</v>
      </c>
      <c r="T784" s="45">
        <f t="shared" si="38"/>
        <v>30500</v>
      </c>
    </row>
    <row r="785" spans="2:20" x14ac:dyDescent="0.3">
      <c r="B785" t="s">
        <v>8366</v>
      </c>
      <c r="C785" t="s">
        <v>1515</v>
      </c>
      <c r="D785" t="s">
        <v>2295</v>
      </c>
      <c r="E785" t="s">
        <v>623</v>
      </c>
      <c r="F785" t="s">
        <v>3955</v>
      </c>
      <c r="G785" s="47" t="str">
        <f t="shared" si="36"/>
        <v>HAMZAOUI_Refka</v>
      </c>
      <c r="H785" t="s">
        <v>690</v>
      </c>
      <c r="I785" t="s">
        <v>5237</v>
      </c>
      <c r="J785">
        <v>21623557073</v>
      </c>
      <c r="K785" s="133">
        <v>35137</v>
      </c>
      <c r="M785" t="s">
        <v>267</v>
      </c>
      <c r="N785" t="s">
        <v>6101</v>
      </c>
      <c r="O785" t="str">
        <f t="shared" si="37"/>
        <v>Computer science</v>
      </c>
      <c r="P785" s="4"/>
      <c r="Q785" s="4" t="s">
        <v>1045</v>
      </c>
      <c r="R785" s="45">
        <v>6100</v>
      </c>
      <c r="S785" s="45">
        <v>5</v>
      </c>
      <c r="T785" s="45">
        <f t="shared" si="38"/>
        <v>30500</v>
      </c>
    </row>
    <row r="786" spans="2:20" x14ac:dyDescent="0.3">
      <c r="B786" t="s">
        <v>8366</v>
      </c>
      <c r="C786" t="s">
        <v>1515</v>
      </c>
      <c r="D786" t="s">
        <v>2296</v>
      </c>
      <c r="E786" t="s">
        <v>3956</v>
      </c>
      <c r="F786" t="s">
        <v>3407</v>
      </c>
      <c r="G786" s="47" t="str">
        <f t="shared" si="36"/>
        <v>ANIBA_Nada</v>
      </c>
      <c r="H786" t="s">
        <v>690</v>
      </c>
      <c r="I786" t="s">
        <v>5238</v>
      </c>
      <c r="J786">
        <v>21655734415</v>
      </c>
      <c r="K786" s="133">
        <v>34127</v>
      </c>
      <c r="M786" t="s">
        <v>267</v>
      </c>
      <c r="N786" t="s">
        <v>6101</v>
      </c>
      <c r="O786" t="str">
        <f t="shared" si="37"/>
        <v>Computer science</v>
      </c>
      <c r="P786" s="4"/>
      <c r="Q786" s="4" t="s">
        <v>1045</v>
      </c>
      <c r="R786" s="45">
        <v>6100</v>
      </c>
      <c r="S786" s="45">
        <v>5</v>
      </c>
      <c r="T786" s="45">
        <f t="shared" si="38"/>
        <v>30500</v>
      </c>
    </row>
    <row r="787" spans="2:20" x14ac:dyDescent="0.3">
      <c r="B787" t="s">
        <v>8366</v>
      </c>
      <c r="C787" t="s">
        <v>1515</v>
      </c>
      <c r="D787" t="s">
        <v>2297</v>
      </c>
      <c r="E787" t="s">
        <v>834</v>
      </c>
      <c r="F787" t="s">
        <v>3189</v>
      </c>
      <c r="G787" s="47" t="str">
        <f t="shared" si="36"/>
        <v>RAMI_Imed</v>
      </c>
      <c r="H787" t="s">
        <v>689</v>
      </c>
      <c r="I787" t="s">
        <v>5239</v>
      </c>
      <c r="J787">
        <v>21650383007</v>
      </c>
      <c r="K787" s="133">
        <v>33834</v>
      </c>
      <c r="M787" t="s">
        <v>267</v>
      </c>
      <c r="N787" t="s">
        <v>6101</v>
      </c>
      <c r="O787" t="str">
        <f t="shared" si="37"/>
        <v>Computer science</v>
      </c>
      <c r="P787" s="4"/>
      <c r="Q787" s="4" t="s">
        <v>1045</v>
      </c>
      <c r="R787" s="45">
        <v>6100</v>
      </c>
      <c r="S787" s="45">
        <v>5</v>
      </c>
      <c r="T787" s="45">
        <f t="shared" si="38"/>
        <v>30500</v>
      </c>
    </row>
    <row r="788" spans="2:20" x14ac:dyDescent="0.3">
      <c r="B788" t="s">
        <v>8366</v>
      </c>
      <c r="C788" t="s">
        <v>1515</v>
      </c>
      <c r="D788" t="s">
        <v>2298</v>
      </c>
      <c r="E788" t="s">
        <v>381</v>
      </c>
      <c r="F788" t="s">
        <v>3208</v>
      </c>
      <c r="G788" s="47" t="str">
        <f t="shared" si="36"/>
        <v>BEN ABDALLAH_Ahmed</v>
      </c>
      <c r="H788" t="s">
        <v>689</v>
      </c>
      <c r="I788" t="s">
        <v>5240</v>
      </c>
      <c r="J788">
        <v>21690486263</v>
      </c>
      <c r="K788" s="133">
        <v>35010</v>
      </c>
      <c r="M788" t="s">
        <v>267</v>
      </c>
      <c r="N788" t="s">
        <v>6101</v>
      </c>
      <c r="O788" t="str">
        <f t="shared" si="37"/>
        <v>Computer science</v>
      </c>
      <c r="P788" s="4"/>
      <c r="Q788" s="4" t="s">
        <v>1045</v>
      </c>
      <c r="R788" s="45">
        <v>6100</v>
      </c>
      <c r="S788" s="45">
        <v>5</v>
      </c>
      <c r="T788" s="45">
        <f t="shared" si="38"/>
        <v>30500</v>
      </c>
    </row>
    <row r="789" spans="2:20" x14ac:dyDescent="0.3">
      <c r="B789" t="s">
        <v>8366</v>
      </c>
      <c r="C789" t="s">
        <v>1515</v>
      </c>
      <c r="D789" t="s">
        <v>2299</v>
      </c>
      <c r="E789" t="s">
        <v>3957</v>
      </c>
      <c r="F789" t="s">
        <v>3424</v>
      </c>
      <c r="G789" s="47" t="str">
        <f t="shared" si="36"/>
        <v>KHADRAOUI_Mohamed Amine</v>
      </c>
      <c r="H789" t="s">
        <v>690</v>
      </c>
      <c r="I789" t="s">
        <v>5241</v>
      </c>
      <c r="J789">
        <v>21621058058</v>
      </c>
      <c r="K789" s="133">
        <v>34871</v>
      </c>
      <c r="M789" t="s">
        <v>267</v>
      </c>
      <c r="N789" t="s">
        <v>6101</v>
      </c>
      <c r="O789" t="str">
        <f t="shared" si="37"/>
        <v>Computer science</v>
      </c>
      <c r="P789" s="4"/>
      <c r="Q789" s="4" t="s">
        <v>1045</v>
      </c>
      <c r="R789" s="45">
        <v>6100</v>
      </c>
      <c r="S789" s="45">
        <v>5</v>
      </c>
      <c r="T789" s="45">
        <f t="shared" si="38"/>
        <v>30500</v>
      </c>
    </row>
    <row r="790" spans="2:20" x14ac:dyDescent="0.3">
      <c r="B790" t="s">
        <v>8366</v>
      </c>
      <c r="C790" t="s">
        <v>1515</v>
      </c>
      <c r="D790" t="s">
        <v>2300</v>
      </c>
      <c r="E790" t="s">
        <v>872</v>
      </c>
      <c r="F790" t="s">
        <v>3843</v>
      </c>
      <c r="G790" s="47" t="str">
        <f t="shared" si="36"/>
        <v>DHAOUADI_Asma</v>
      </c>
      <c r="H790" t="s">
        <v>690</v>
      </c>
      <c r="I790" t="s">
        <v>5242</v>
      </c>
      <c r="J790">
        <v>21699757867</v>
      </c>
      <c r="K790" s="133">
        <v>33937</v>
      </c>
      <c r="M790" t="s">
        <v>267</v>
      </c>
      <c r="N790" t="s">
        <v>6101</v>
      </c>
      <c r="O790" t="str">
        <f t="shared" si="37"/>
        <v>Computer science</v>
      </c>
      <c r="P790" s="4"/>
      <c r="Q790" s="4" t="s">
        <v>1045</v>
      </c>
      <c r="R790" s="45">
        <v>6100</v>
      </c>
      <c r="S790" s="45">
        <v>5</v>
      </c>
      <c r="T790" s="45">
        <f t="shared" si="38"/>
        <v>30500</v>
      </c>
    </row>
    <row r="791" spans="2:20" x14ac:dyDescent="0.3">
      <c r="B791" t="s">
        <v>8366</v>
      </c>
      <c r="C791" t="s">
        <v>1515</v>
      </c>
      <c r="D791" t="s">
        <v>2301</v>
      </c>
      <c r="E791" t="s">
        <v>3752</v>
      </c>
      <c r="F791" t="s">
        <v>3321</v>
      </c>
      <c r="G791" s="47" t="str">
        <f t="shared" si="36"/>
        <v>WAHADA_Khalil</v>
      </c>
      <c r="H791" t="s">
        <v>689</v>
      </c>
      <c r="I791" t="s">
        <v>5243</v>
      </c>
      <c r="J791">
        <v>21623877515</v>
      </c>
      <c r="K791" s="133">
        <v>35177</v>
      </c>
      <c r="M791" t="s">
        <v>267</v>
      </c>
      <c r="N791" t="s">
        <v>6101</v>
      </c>
      <c r="O791" t="str">
        <f t="shared" si="37"/>
        <v>Computer science</v>
      </c>
      <c r="P791" s="4"/>
      <c r="Q791" s="4" t="s">
        <v>1045</v>
      </c>
      <c r="R791" s="45">
        <v>6100</v>
      </c>
      <c r="S791" s="45">
        <v>5</v>
      </c>
      <c r="T791" s="45">
        <f t="shared" si="38"/>
        <v>30500</v>
      </c>
    </row>
    <row r="792" spans="2:20" x14ac:dyDescent="0.3">
      <c r="B792" t="s">
        <v>8366</v>
      </c>
      <c r="C792" t="s">
        <v>1515</v>
      </c>
      <c r="D792" t="s">
        <v>2302</v>
      </c>
      <c r="E792" t="s">
        <v>877</v>
      </c>
      <c r="F792" t="s">
        <v>3424</v>
      </c>
      <c r="G792" s="47" t="str">
        <f t="shared" si="36"/>
        <v>MHAMDI_Mohamed Amine</v>
      </c>
      <c r="H792" t="s">
        <v>689</v>
      </c>
      <c r="I792" t="s">
        <v>5244</v>
      </c>
      <c r="J792">
        <v>21626011345</v>
      </c>
      <c r="K792" s="133">
        <v>34903</v>
      </c>
      <c r="M792" t="s">
        <v>267</v>
      </c>
      <c r="N792" t="s">
        <v>6101</v>
      </c>
      <c r="O792" t="str">
        <f t="shared" si="37"/>
        <v>Computer science</v>
      </c>
      <c r="P792" s="4"/>
      <c r="Q792" s="4" t="s">
        <v>1045</v>
      </c>
      <c r="R792" s="45">
        <v>6100</v>
      </c>
      <c r="S792" s="45">
        <v>5</v>
      </c>
      <c r="T792" s="45">
        <f t="shared" si="38"/>
        <v>30500</v>
      </c>
    </row>
    <row r="793" spans="2:20" x14ac:dyDescent="0.3">
      <c r="B793" t="s">
        <v>8366</v>
      </c>
      <c r="C793" t="s">
        <v>1515</v>
      </c>
      <c r="D793" t="s">
        <v>2303</v>
      </c>
      <c r="E793" t="s">
        <v>481</v>
      </c>
      <c r="F793" t="s">
        <v>3208</v>
      </c>
      <c r="G793" s="47" t="str">
        <f t="shared" si="36"/>
        <v>HAMDI_Ahmed</v>
      </c>
      <c r="H793" t="s">
        <v>689</v>
      </c>
      <c r="I793" t="s">
        <v>5245</v>
      </c>
      <c r="J793">
        <v>21620273448</v>
      </c>
      <c r="K793" s="133">
        <v>33981</v>
      </c>
      <c r="M793" t="s">
        <v>267</v>
      </c>
      <c r="N793" t="s">
        <v>6102</v>
      </c>
      <c r="O793" t="str">
        <f t="shared" si="37"/>
        <v>Electromechanical Engineer</v>
      </c>
      <c r="P793" s="4"/>
      <c r="Q793" s="4" t="s">
        <v>1045</v>
      </c>
      <c r="R793" s="45">
        <v>6100</v>
      </c>
      <c r="S793" s="45">
        <v>5</v>
      </c>
      <c r="T793" s="45">
        <f t="shared" si="38"/>
        <v>30500</v>
      </c>
    </row>
    <row r="794" spans="2:20" x14ac:dyDescent="0.3">
      <c r="B794" t="s">
        <v>8366</v>
      </c>
      <c r="C794" t="s">
        <v>1515</v>
      </c>
      <c r="D794" t="s">
        <v>2304</v>
      </c>
      <c r="E794" t="s">
        <v>1294</v>
      </c>
      <c r="F794" t="s">
        <v>3891</v>
      </c>
      <c r="G794" s="47" t="str">
        <f t="shared" si="36"/>
        <v>CHARFI_Assil</v>
      </c>
      <c r="H794" t="s">
        <v>689</v>
      </c>
      <c r="I794" t="s">
        <v>5246</v>
      </c>
      <c r="J794">
        <v>21651850284</v>
      </c>
      <c r="K794" s="133">
        <v>34953</v>
      </c>
      <c r="M794" t="s">
        <v>267</v>
      </c>
      <c r="N794" t="s">
        <v>6102</v>
      </c>
      <c r="O794" t="str">
        <f t="shared" si="37"/>
        <v>Electromechanical Engineer</v>
      </c>
      <c r="P794" s="4"/>
      <c r="Q794" s="4" t="s">
        <v>1045</v>
      </c>
      <c r="R794" s="45">
        <v>6100</v>
      </c>
      <c r="S794" s="45">
        <v>5</v>
      </c>
      <c r="T794" s="45">
        <f t="shared" si="38"/>
        <v>30500</v>
      </c>
    </row>
    <row r="795" spans="2:20" x14ac:dyDescent="0.3">
      <c r="B795" t="s">
        <v>8366</v>
      </c>
      <c r="C795" t="s">
        <v>1515</v>
      </c>
      <c r="D795" t="s">
        <v>2305</v>
      </c>
      <c r="E795" t="s">
        <v>3958</v>
      </c>
      <c r="F795" t="s">
        <v>3450</v>
      </c>
      <c r="G795" s="47" t="str">
        <f t="shared" si="36"/>
        <v>SADKAOUI_Moez</v>
      </c>
      <c r="H795" t="s">
        <v>689</v>
      </c>
      <c r="I795" t="s">
        <v>5247</v>
      </c>
      <c r="J795">
        <v>21623131473</v>
      </c>
      <c r="K795" s="133">
        <v>35288</v>
      </c>
      <c r="M795" t="s">
        <v>267</v>
      </c>
      <c r="N795" t="s">
        <v>6101</v>
      </c>
      <c r="O795" t="str">
        <f t="shared" si="37"/>
        <v>Computer science</v>
      </c>
      <c r="P795" s="4"/>
      <c r="Q795" s="4" t="s">
        <v>1045</v>
      </c>
      <c r="R795" s="45">
        <v>6100</v>
      </c>
      <c r="S795" s="45">
        <v>5</v>
      </c>
      <c r="T795" s="45">
        <f t="shared" si="38"/>
        <v>30500</v>
      </c>
    </row>
    <row r="796" spans="2:20" x14ac:dyDescent="0.3">
      <c r="B796" t="s">
        <v>8366</v>
      </c>
      <c r="C796" t="s">
        <v>1515</v>
      </c>
      <c r="D796" t="s">
        <v>2306</v>
      </c>
      <c r="E796" t="s">
        <v>3959</v>
      </c>
      <c r="F796" t="s">
        <v>3701</v>
      </c>
      <c r="G796" s="47" t="str">
        <f t="shared" si="36"/>
        <v>BEN ABID_Cyrine</v>
      </c>
      <c r="H796" t="s">
        <v>690</v>
      </c>
      <c r="I796" t="s">
        <v>5248</v>
      </c>
      <c r="J796">
        <v>21620898981</v>
      </c>
      <c r="K796" s="133">
        <v>34995</v>
      </c>
      <c r="M796" t="s">
        <v>267</v>
      </c>
      <c r="N796" t="s">
        <v>6101</v>
      </c>
      <c r="O796" t="str">
        <f t="shared" si="37"/>
        <v>Computer science</v>
      </c>
      <c r="P796" s="4"/>
      <c r="Q796" s="4" t="s">
        <v>1045</v>
      </c>
      <c r="R796" s="45">
        <v>6100</v>
      </c>
      <c r="S796" s="45">
        <v>5</v>
      </c>
      <c r="T796" s="45">
        <f t="shared" si="38"/>
        <v>30500</v>
      </c>
    </row>
    <row r="797" spans="2:20" x14ac:dyDescent="0.3">
      <c r="B797" t="s">
        <v>8366</v>
      </c>
      <c r="C797" t="s">
        <v>1515</v>
      </c>
      <c r="D797" t="s">
        <v>2307</v>
      </c>
      <c r="E797" t="s">
        <v>3960</v>
      </c>
      <c r="F797" t="s">
        <v>3233</v>
      </c>
      <c r="G797" s="47" t="str">
        <f t="shared" si="36"/>
        <v>DAOU_Habib</v>
      </c>
      <c r="H797" t="s">
        <v>689</v>
      </c>
      <c r="I797" t="s">
        <v>5249</v>
      </c>
      <c r="J797">
        <v>21623313606</v>
      </c>
      <c r="K797" s="133">
        <v>35038</v>
      </c>
      <c r="M797" t="s">
        <v>267</v>
      </c>
      <c r="N797" t="s">
        <v>6101</v>
      </c>
      <c r="O797" t="str">
        <f t="shared" si="37"/>
        <v>Computer science</v>
      </c>
      <c r="P797" s="4"/>
      <c r="Q797" s="4" t="s">
        <v>1045</v>
      </c>
      <c r="R797" s="45">
        <v>6100</v>
      </c>
      <c r="S797" s="45">
        <v>5</v>
      </c>
      <c r="T797" s="45">
        <f t="shared" si="38"/>
        <v>30500</v>
      </c>
    </row>
    <row r="798" spans="2:20" x14ac:dyDescent="0.3">
      <c r="B798" t="s">
        <v>8366</v>
      </c>
      <c r="C798" t="s">
        <v>1515</v>
      </c>
      <c r="D798" t="s">
        <v>2308</v>
      </c>
      <c r="E798" t="s">
        <v>390</v>
      </c>
      <c r="F798" t="s">
        <v>3961</v>
      </c>
      <c r="G798" s="47" t="str">
        <f t="shared" si="36"/>
        <v>MANAI_Mohamed Selim</v>
      </c>
      <c r="H798" t="s">
        <v>689</v>
      </c>
      <c r="I798" t="s">
        <v>5250</v>
      </c>
      <c r="J798">
        <v>21690225972</v>
      </c>
      <c r="K798" s="133">
        <v>34207</v>
      </c>
      <c r="M798" t="s">
        <v>267</v>
      </c>
      <c r="N798" t="s">
        <v>6101</v>
      </c>
      <c r="O798" t="str">
        <f t="shared" si="37"/>
        <v>Computer science</v>
      </c>
      <c r="P798" s="4"/>
      <c r="Q798" s="4" t="s">
        <v>1045</v>
      </c>
      <c r="R798" s="45">
        <v>6100</v>
      </c>
      <c r="S798" s="45">
        <v>5</v>
      </c>
      <c r="T798" s="45">
        <f t="shared" si="38"/>
        <v>30500</v>
      </c>
    </row>
    <row r="799" spans="2:20" x14ac:dyDescent="0.3">
      <c r="B799" t="s">
        <v>8366</v>
      </c>
      <c r="C799" t="s">
        <v>1515</v>
      </c>
      <c r="D799" t="s">
        <v>2309</v>
      </c>
      <c r="E799" t="s">
        <v>410</v>
      </c>
      <c r="F799" t="s">
        <v>3962</v>
      </c>
      <c r="G799" s="47" t="str">
        <f t="shared" si="36"/>
        <v>SALHI_Islem</v>
      </c>
      <c r="H799" t="s">
        <v>690</v>
      </c>
      <c r="I799" t="s">
        <v>5251</v>
      </c>
      <c r="J799">
        <v>21695667688</v>
      </c>
      <c r="K799" s="133">
        <v>35430</v>
      </c>
      <c r="M799" t="s">
        <v>267</v>
      </c>
      <c r="N799" t="s">
        <v>6101</v>
      </c>
      <c r="O799" t="str">
        <f t="shared" si="37"/>
        <v>Computer science</v>
      </c>
      <c r="P799" s="4"/>
      <c r="Q799" s="4" t="s">
        <v>1045</v>
      </c>
      <c r="R799" s="45">
        <v>6100</v>
      </c>
      <c r="S799" s="45">
        <v>5</v>
      </c>
      <c r="T799" s="45">
        <f t="shared" si="38"/>
        <v>30500</v>
      </c>
    </row>
    <row r="800" spans="2:20" x14ac:dyDescent="0.3">
      <c r="B800" t="s">
        <v>8366</v>
      </c>
      <c r="C800" t="s">
        <v>1515</v>
      </c>
      <c r="D800" t="s">
        <v>2310</v>
      </c>
      <c r="E800" t="s">
        <v>3963</v>
      </c>
      <c r="F800" t="s">
        <v>3964</v>
      </c>
      <c r="G800" s="47" t="str">
        <f t="shared" si="36"/>
        <v>JRAIDI_Bayrem</v>
      </c>
      <c r="H800" t="s">
        <v>689</v>
      </c>
      <c r="I800" t="s">
        <v>5252</v>
      </c>
      <c r="J800">
        <v>21652941294</v>
      </c>
      <c r="K800" s="133">
        <v>34660</v>
      </c>
      <c r="M800" t="s">
        <v>267</v>
      </c>
      <c r="N800" t="s">
        <v>6102</v>
      </c>
      <c r="O800" t="str">
        <f t="shared" si="37"/>
        <v>Electromechanical Engineer</v>
      </c>
      <c r="P800" s="4"/>
      <c r="Q800" s="4" t="s">
        <v>1045</v>
      </c>
      <c r="R800" s="45">
        <v>6100</v>
      </c>
      <c r="S800" s="45">
        <v>5</v>
      </c>
      <c r="T800" s="45">
        <f t="shared" si="38"/>
        <v>30500</v>
      </c>
    </row>
    <row r="801" spans="2:20" x14ac:dyDescent="0.3">
      <c r="B801" t="s">
        <v>8366</v>
      </c>
      <c r="C801" t="s">
        <v>1515</v>
      </c>
      <c r="D801" t="s">
        <v>2311</v>
      </c>
      <c r="E801" t="s">
        <v>3965</v>
      </c>
      <c r="F801" t="s">
        <v>3966</v>
      </c>
      <c r="G801" s="47" t="str">
        <f t="shared" si="36"/>
        <v>BARGAOUI_Mohamed Chiheb</v>
      </c>
      <c r="H801" t="s">
        <v>689</v>
      </c>
      <c r="I801" t="s">
        <v>5253</v>
      </c>
      <c r="J801">
        <v>21694559308</v>
      </c>
      <c r="K801" s="133">
        <v>35292</v>
      </c>
      <c r="M801" t="s">
        <v>267</v>
      </c>
      <c r="N801" t="s">
        <v>6101</v>
      </c>
      <c r="O801" t="str">
        <f t="shared" si="37"/>
        <v>Computer science</v>
      </c>
      <c r="P801" s="4"/>
      <c r="Q801" s="4" t="s">
        <v>1045</v>
      </c>
      <c r="R801" s="45">
        <v>6100</v>
      </c>
      <c r="S801" s="45">
        <v>5</v>
      </c>
      <c r="T801" s="45">
        <f t="shared" si="38"/>
        <v>30500</v>
      </c>
    </row>
    <row r="802" spans="2:20" x14ac:dyDescent="0.3">
      <c r="B802" t="s">
        <v>8366</v>
      </c>
      <c r="C802" t="s">
        <v>1515</v>
      </c>
      <c r="D802" t="s">
        <v>2312</v>
      </c>
      <c r="E802" t="s">
        <v>397</v>
      </c>
      <c r="F802" t="s">
        <v>3967</v>
      </c>
      <c r="G802" s="47" t="str">
        <f t="shared" si="36"/>
        <v>AYADI_Heni</v>
      </c>
      <c r="H802" t="s">
        <v>689</v>
      </c>
      <c r="I802" t="s">
        <v>5254</v>
      </c>
      <c r="J802">
        <v>21650580863</v>
      </c>
      <c r="K802" s="133">
        <v>34959</v>
      </c>
      <c r="M802" t="s">
        <v>267</v>
      </c>
      <c r="N802" t="s">
        <v>6102</v>
      </c>
      <c r="O802" t="str">
        <f t="shared" si="37"/>
        <v>Electromechanical Engineer</v>
      </c>
      <c r="P802" s="4"/>
      <c r="Q802" s="4" t="s">
        <v>1045</v>
      </c>
      <c r="R802" s="45">
        <v>6100</v>
      </c>
      <c r="S802" s="45">
        <v>5</v>
      </c>
      <c r="T802" s="45">
        <f t="shared" si="38"/>
        <v>30500</v>
      </c>
    </row>
    <row r="803" spans="2:20" x14ac:dyDescent="0.3">
      <c r="B803" t="s">
        <v>8366</v>
      </c>
      <c r="C803" t="s">
        <v>1515</v>
      </c>
      <c r="D803" t="s">
        <v>2313</v>
      </c>
      <c r="E803" t="s">
        <v>1325</v>
      </c>
      <c r="F803" t="s">
        <v>3306</v>
      </c>
      <c r="G803" s="47" t="str">
        <f t="shared" si="36"/>
        <v>LANDOULSI_Riadh</v>
      </c>
      <c r="H803" t="s">
        <v>689</v>
      </c>
      <c r="I803" t="s">
        <v>5255</v>
      </c>
      <c r="J803">
        <v>21698776920</v>
      </c>
      <c r="K803" s="133">
        <v>34623</v>
      </c>
      <c r="M803" t="s">
        <v>267</v>
      </c>
      <c r="N803" t="s">
        <v>6102</v>
      </c>
      <c r="O803" t="str">
        <f t="shared" si="37"/>
        <v>Electromechanical Engineer</v>
      </c>
      <c r="P803" s="4"/>
      <c r="Q803" s="4" t="s">
        <v>1045</v>
      </c>
      <c r="R803" s="45">
        <v>6100</v>
      </c>
      <c r="S803" s="45">
        <v>5</v>
      </c>
      <c r="T803" s="45">
        <f t="shared" si="38"/>
        <v>30500</v>
      </c>
    </row>
    <row r="804" spans="2:20" x14ac:dyDescent="0.3">
      <c r="B804" t="s">
        <v>8366</v>
      </c>
      <c r="C804" t="s">
        <v>1515</v>
      </c>
      <c r="D804" t="s">
        <v>2314</v>
      </c>
      <c r="E804" t="s">
        <v>386</v>
      </c>
      <c r="F804" t="s">
        <v>3769</v>
      </c>
      <c r="G804" s="47" t="str">
        <f t="shared" si="36"/>
        <v>ZARROUK_Tarek</v>
      </c>
      <c r="H804" t="s">
        <v>689</v>
      </c>
      <c r="I804" t="s">
        <v>5256</v>
      </c>
      <c r="J804">
        <v>21623089748</v>
      </c>
      <c r="K804" s="133">
        <v>34817</v>
      </c>
      <c r="M804" t="s">
        <v>267</v>
      </c>
      <c r="N804" t="s">
        <v>6102</v>
      </c>
      <c r="O804" t="str">
        <f t="shared" si="37"/>
        <v>Electromechanical Engineer</v>
      </c>
      <c r="P804" s="4"/>
      <c r="Q804" s="4" t="s">
        <v>1045</v>
      </c>
      <c r="R804" s="45">
        <v>6100</v>
      </c>
      <c r="S804" s="45">
        <v>5</v>
      </c>
      <c r="T804" s="45">
        <f t="shared" si="38"/>
        <v>30500</v>
      </c>
    </row>
    <row r="805" spans="2:20" x14ac:dyDescent="0.3">
      <c r="B805" t="s">
        <v>8366</v>
      </c>
      <c r="C805" t="s">
        <v>1515</v>
      </c>
      <c r="D805" t="s">
        <v>2315</v>
      </c>
      <c r="E805" t="s">
        <v>3968</v>
      </c>
      <c r="F805" t="s">
        <v>3349</v>
      </c>
      <c r="G805" s="47" t="str">
        <f t="shared" si="36"/>
        <v>ALLOUGUI_Emna</v>
      </c>
      <c r="H805" t="s">
        <v>690</v>
      </c>
      <c r="I805" t="s">
        <v>5257</v>
      </c>
      <c r="J805">
        <v>21622421186</v>
      </c>
      <c r="K805" s="133">
        <v>35225</v>
      </c>
      <c r="M805" t="s">
        <v>267</v>
      </c>
      <c r="N805" t="s">
        <v>6101</v>
      </c>
      <c r="O805" t="str">
        <f t="shared" si="37"/>
        <v>Computer science</v>
      </c>
      <c r="P805" s="4"/>
      <c r="Q805" s="4" t="s">
        <v>1045</v>
      </c>
      <c r="R805" s="45">
        <v>6100</v>
      </c>
      <c r="S805" s="45">
        <v>5</v>
      </c>
      <c r="T805" s="45">
        <f t="shared" si="38"/>
        <v>30500</v>
      </c>
    </row>
    <row r="806" spans="2:20" x14ac:dyDescent="0.3">
      <c r="B806" t="s">
        <v>8366</v>
      </c>
      <c r="C806" t="s">
        <v>1515</v>
      </c>
      <c r="D806" t="s">
        <v>2316</v>
      </c>
      <c r="E806" t="s">
        <v>648</v>
      </c>
      <c r="F806" t="s">
        <v>3969</v>
      </c>
      <c r="G806" s="47" t="str">
        <f t="shared" si="36"/>
        <v>TRAD_Mohamed Seifeddine</v>
      </c>
      <c r="H806" t="s">
        <v>689</v>
      </c>
      <c r="I806" t="s">
        <v>5258</v>
      </c>
      <c r="J806">
        <v>21650751708</v>
      </c>
      <c r="K806" s="133">
        <v>34646</v>
      </c>
      <c r="M806" t="s">
        <v>267</v>
      </c>
      <c r="N806" t="s">
        <v>6101</v>
      </c>
      <c r="O806" t="str">
        <f t="shared" si="37"/>
        <v>Computer science</v>
      </c>
      <c r="P806" s="4"/>
      <c r="Q806" s="4" t="s">
        <v>1045</v>
      </c>
      <c r="R806" s="45">
        <v>6100</v>
      </c>
      <c r="S806" s="45">
        <v>5</v>
      </c>
      <c r="T806" s="45">
        <f t="shared" si="38"/>
        <v>30500</v>
      </c>
    </row>
    <row r="807" spans="2:20" x14ac:dyDescent="0.3">
      <c r="B807" t="s">
        <v>8366</v>
      </c>
      <c r="C807" t="s">
        <v>1515</v>
      </c>
      <c r="D807" t="s">
        <v>2317</v>
      </c>
      <c r="E807" t="s">
        <v>918</v>
      </c>
      <c r="F807" t="s">
        <v>3250</v>
      </c>
      <c r="G807" s="47" t="str">
        <f t="shared" si="36"/>
        <v>KEFI_Sirine</v>
      </c>
      <c r="H807" t="s">
        <v>689</v>
      </c>
      <c r="I807" t="s">
        <v>5259</v>
      </c>
      <c r="J807">
        <v>21626776181</v>
      </c>
      <c r="K807" s="133">
        <v>35211</v>
      </c>
      <c r="M807" t="s">
        <v>267</v>
      </c>
      <c r="N807" t="s">
        <v>6101</v>
      </c>
      <c r="O807" t="str">
        <f t="shared" si="37"/>
        <v>Computer science</v>
      </c>
      <c r="P807" s="4"/>
      <c r="Q807" s="4" t="s">
        <v>1045</v>
      </c>
      <c r="R807" s="45">
        <v>6100</v>
      </c>
      <c r="S807" s="45">
        <v>5</v>
      </c>
      <c r="T807" s="45">
        <f t="shared" si="38"/>
        <v>30500</v>
      </c>
    </row>
    <row r="808" spans="2:20" x14ac:dyDescent="0.3">
      <c r="B808" t="s">
        <v>8366</v>
      </c>
      <c r="C808" t="s">
        <v>1515</v>
      </c>
      <c r="D808" t="s">
        <v>2318</v>
      </c>
      <c r="E808" t="s">
        <v>3970</v>
      </c>
      <c r="F808" t="s">
        <v>3971</v>
      </c>
      <c r="G808" s="47" t="str">
        <f t="shared" si="36"/>
        <v>EL HADJ SALAH_Abderrahmen</v>
      </c>
      <c r="H808" t="s">
        <v>689</v>
      </c>
      <c r="I808" t="s">
        <v>5260</v>
      </c>
      <c r="J808">
        <v>21653403110</v>
      </c>
      <c r="K808" s="133">
        <v>34857</v>
      </c>
      <c r="M808" t="s">
        <v>267</v>
      </c>
      <c r="N808" t="s">
        <v>6101</v>
      </c>
      <c r="O808" t="str">
        <f t="shared" si="37"/>
        <v>Computer science</v>
      </c>
      <c r="P808" s="4"/>
      <c r="Q808" s="4" t="s">
        <v>1045</v>
      </c>
      <c r="R808" s="45">
        <v>6100</v>
      </c>
      <c r="S808" s="45">
        <v>5</v>
      </c>
      <c r="T808" s="45">
        <f t="shared" si="38"/>
        <v>30500</v>
      </c>
    </row>
    <row r="809" spans="2:20" x14ac:dyDescent="0.3">
      <c r="B809" t="s">
        <v>8366</v>
      </c>
      <c r="C809" t="s">
        <v>1515</v>
      </c>
      <c r="D809" t="s">
        <v>2319</v>
      </c>
      <c r="E809" t="s">
        <v>3972</v>
      </c>
      <c r="F809" t="s">
        <v>3191</v>
      </c>
      <c r="G809" s="47" t="str">
        <f t="shared" si="36"/>
        <v>SAFI_Amine</v>
      </c>
      <c r="H809" t="s">
        <v>689</v>
      </c>
      <c r="I809" t="s">
        <v>5261</v>
      </c>
      <c r="J809">
        <v>21622546750</v>
      </c>
      <c r="K809" s="133">
        <v>34585</v>
      </c>
      <c r="M809" t="s">
        <v>267</v>
      </c>
      <c r="N809" t="s">
        <v>6101</v>
      </c>
      <c r="O809" t="str">
        <f t="shared" si="37"/>
        <v>Computer science</v>
      </c>
      <c r="P809" s="4"/>
      <c r="Q809" s="4" t="s">
        <v>1045</v>
      </c>
      <c r="R809" s="45">
        <v>6100</v>
      </c>
      <c r="S809" s="45">
        <v>5</v>
      </c>
      <c r="T809" s="45">
        <f t="shared" si="38"/>
        <v>30500</v>
      </c>
    </row>
    <row r="810" spans="2:20" x14ac:dyDescent="0.3">
      <c r="B810" t="s">
        <v>8366</v>
      </c>
      <c r="C810" t="s">
        <v>1515</v>
      </c>
      <c r="D810" t="s">
        <v>2320</v>
      </c>
      <c r="E810" t="s">
        <v>1018</v>
      </c>
      <c r="F810" t="s">
        <v>3424</v>
      </c>
      <c r="G810" s="47" t="str">
        <f t="shared" si="36"/>
        <v>MELLITI_Mohamed Amine</v>
      </c>
      <c r="H810" t="s">
        <v>689</v>
      </c>
      <c r="I810" t="s">
        <v>5262</v>
      </c>
      <c r="J810">
        <v>21651823376</v>
      </c>
      <c r="K810" s="133">
        <v>34631</v>
      </c>
      <c r="M810" t="s">
        <v>267</v>
      </c>
      <c r="N810" t="s">
        <v>6102</v>
      </c>
      <c r="O810" t="str">
        <f t="shared" si="37"/>
        <v>Electromechanical Engineer</v>
      </c>
      <c r="P810" s="4"/>
      <c r="Q810" s="4" t="s">
        <v>1045</v>
      </c>
      <c r="R810" s="45">
        <v>6100</v>
      </c>
      <c r="S810" s="45">
        <v>5</v>
      </c>
      <c r="T810" s="45">
        <f t="shared" si="38"/>
        <v>30500</v>
      </c>
    </row>
    <row r="811" spans="2:20" x14ac:dyDescent="0.3">
      <c r="B811" t="s">
        <v>8366</v>
      </c>
      <c r="C811" t="s">
        <v>1515</v>
      </c>
      <c r="D811" t="s">
        <v>2321</v>
      </c>
      <c r="E811" t="s">
        <v>3973</v>
      </c>
      <c r="F811" t="s">
        <v>3454</v>
      </c>
      <c r="G811" s="47" t="str">
        <f t="shared" si="36"/>
        <v>CHOUCHENE_Karim</v>
      </c>
      <c r="H811" t="s">
        <v>689</v>
      </c>
      <c r="I811" t="s">
        <v>5263</v>
      </c>
      <c r="J811">
        <v>21693308119</v>
      </c>
      <c r="K811" s="133">
        <v>34338</v>
      </c>
      <c r="M811" t="s">
        <v>267</v>
      </c>
      <c r="N811" t="s">
        <v>6101</v>
      </c>
      <c r="O811" t="str">
        <f t="shared" si="37"/>
        <v>Computer science</v>
      </c>
      <c r="P811" s="4"/>
      <c r="Q811" s="4" t="s">
        <v>1045</v>
      </c>
      <c r="R811" s="45">
        <v>6100</v>
      </c>
      <c r="S811" s="45">
        <v>5</v>
      </c>
      <c r="T811" s="45">
        <f t="shared" si="38"/>
        <v>30500</v>
      </c>
    </row>
    <row r="812" spans="2:20" x14ac:dyDescent="0.3">
      <c r="B812" t="s">
        <v>8366</v>
      </c>
      <c r="C812" t="s">
        <v>1515</v>
      </c>
      <c r="D812" t="s">
        <v>2322</v>
      </c>
      <c r="E812" t="s">
        <v>1390</v>
      </c>
      <c r="F812" t="s">
        <v>3974</v>
      </c>
      <c r="G812" s="47" t="str">
        <f t="shared" si="36"/>
        <v>MEFTEH_Soufiene</v>
      </c>
      <c r="H812" t="s">
        <v>689</v>
      </c>
      <c r="I812" t="s">
        <v>5264</v>
      </c>
      <c r="J812">
        <v>21653871460</v>
      </c>
      <c r="K812" s="133">
        <v>34629</v>
      </c>
      <c r="M812" t="s">
        <v>267</v>
      </c>
      <c r="N812" t="s">
        <v>6101</v>
      </c>
      <c r="O812" t="str">
        <f t="shared" si="37"/>
        <v>Computer science</v>
      </c>
      <c r="P812" s="4"/>
      <c r="Q812" s="4" t="s">
        <v>1045</v>
      </c>
      <c r="R812" s="45">
        <v>6100</v>
      </c>
      <c r="S812" s="45">
        <v>5</v>
      </c>
      <c r="T812" s="45">
        <f t="shared" si="38"/>
        <v>30500</v>
      </c>
    </row>
    <row r="813" spans="2:20" x14ac:dyDescent="0.3">
      <c r="B813" t="s">
        <v>8366</v>
      </c>
      <c r="C813" t="s">
        <v>1515</v>
      </c>
      <c r="D813" t="s">
        <v>2323</v>
      </c>
      <c r="E813" t="s">
        <v>1025</v>
      </c>
      <c r="F813" t="s">
        <v>3206</v>
      </c>
      <c r="G813" s="47" t="str">
        <f t="shared" si="36"/>
        <v>DACHRAOUI_Omar</v>
      </c>
      <c r="H813" t="s">
        <v>689</v>
      </c>
      <c r="I813" t="s">
        <v>5265</v>
      </c>
      <c r="J813">
        <v>21620850940</v>
      </c>
      <c r="K813" s="133">
        <v>34743</v>
      </c>
      <c r="M813" t="s">
        <v>267</v>
      </c>
      <c r="N813" t="s">
        <v>6101</v>
      </c>
      <c r="O813" t="str">
        <f t="shared" si="37"/>
        <v>Computer science</v>
      </c>
      <c r="P813" s="4"/>
      <c r="Q813" s="4" t="s">
        <v>1045</v>
      </c>
      <c r="R813" s="45">
        <v>6100</v>
      </c>
      <c r="S813" s="45">
        <v>5</v>
      </c>
      <c r="T813" s="45">
        <f t="shared" si="38"/>
        <v>30500</v>
      </c>
    </row>
    <row r="814" spans="2:20" x14ac:dyDescent="0.3">
      <c r="B814" t="s">
        <v>8366</v>
      </c>
      <c r="C814" t="s">
        <v>1515</v>
      </c>
      <c r="D814" t="s">
        <v>2324</v>
      </c>
      <c r="E814" t="s">
        <v>519</v>
      </c>
      <c r="F814" t="s">
        <v>394</v>
      </c>
      <c r="G814" s="47" t="str">
        <f t="shared" si="36"/>
        <v>LAABIDI_ZEINEB</v>
      </c>
      <c r="H814" t="s">
        <v>690</v>
      </c>
      <c r="I814" t="s">
        <v>5266</v>
      </c>
      <c r="J814">
        <v>21694824951</v>
      </c>
      <c r="K814" s="133">
        <v>34915</v>
      </c>
      <c r="M814" t="s">
        <v>267</v>
      </c>
      <c r="N814" t="s">
        <v>6101</v>
      </c>
      <c r="O814" t="str">
        <f t="shared" si="37"/>
        <v>Computer science</v>
      </c>
      <c r="P814" s="4"/>
      <c r="Q814" s="4" t="s">
        <v>1045</v>
      </c>
      <c r="R814" s="45">
        <v>6100</v>
      </c>
      <c r="S814" s="45">
        <v>5</v>
      </c>
      <c r="T814" s="45">
        <f t="shared" si="38"/>
        <v>30500</v>
      </c>
    </row>
    <row r="815" spans="2:20" x14ac:dyDescent="0.3">
      <c r="B815" t="s">
        <v>8366</v>
      </c>
      <c r="C815" t="s">
        <v>1515</v>
      </c>
      <c r="D815" t="s">
        <v>2325</v>
      </c>
      <c r="E815" t="s">
        <v>3470</v>
      </c>
      <c r="F815" t="s">
        <v>3975</v>
      </c>
      <c r="G815" s="47" t="str">
        <f t="shared" si="36"/>
        <v>MILI_Mohamed Houssem</v>
      </c>
      <c r="H815" t="s">
        <v>689</v>
      </c>
      <c r="I815" t="s">
        <v>5267</v>
      </c>
      <c r="J815">
        <v>21621895365</v>
      </c>
      <c r="K815" s="133">
        <v>34961</v>
      </c>
      <c r="M815" t="s">
        <v>267</v>
      </c>
      <c r="N815" t="s">
        <v>6101</v>
      </c>
      <c r="O815" t="str">
        <f t="shared" si="37"/>
        <v>Computer science</v>
      </c>
      <c r="P815" s="4"/>
      <c r="Q815" s="4" t="s">
        <v>1045</v>
      </c>
      <c r="R815" s="45">
        <v>6100</v>
      </c>
      <c r="S815" s="45">
        <v>5</v>
      </c>
      <c r="T815" s="45">
        <f t="shared" si="38"/>
        <v>30500</v>
      </c>
    </row>
    <row r="816" spans="2:20" x14ac:dyDescent="0.3">
      <c r="B816" t="s">
        <v>8366</v>
      </c>
      <c r="C816" t="s">
        <v>1515</v>
      </c>
      <c r="D816" t="s">
        <v>2326</v>
      </c>
      <c r="E816" t="s">
        <v>3976</v>
      </c>
      <c r="F816" t="s">
        <v>3302</v>
      </c>
      <c r="G816" s="47" t="str">
        <f t="shared" si="36"/>
        <v>CHOUIKH_Firas</v>
      </c>
      <c r="H816" t="s">
        <v>689</v>
      </c>
      <c r="I816" t="s">
        <v>5268</v>
      </c>
      <c r="J816">
        <v>21625991547</v>
      </c>
      <c r="K816" s="133">
        <v>34517</v>
      </c>
      <c r="M816" t="s">
        <v>267</v>
      </c>
      <c r="N816" t="s">
        <v>6101</v>
      </c>
      <c r="O816" t="str">
        <f t="shared" si="37"/>
        <v>Computer science</v>
      </c>
      <c r="P816" s="4"/>
      <c r="Q816" s="4" t="s">
        <v>1045</v>
      </c>
      <c r="R816" s="45">
        <v>6100</v>
      </c>
      <c r="S816" s="45">
        <v>5</v>
      </c>
      <c r="T816" s="45">
        <f t="shared" si="38"/>
        <v>30500</v>
      </c>
    </row>
    <row r="817" spans="2:20" x14ac:dyDescent="0.3">
      <c r="B817" t="s">
        <v>8366</v>
      </c>
      <c r="C817" t="s">
        <v>1515</v>
      </c>
      <c r="D817" t="s">
        <v>2327</v>
      </c>
      <c r="E817" t="s">
        <v>820</v>
      </c>
      <c r="F817" t="s">
        <v>3217</v>
      </c>
      <c r="G817" s="47" t="str">
        <f t="shared" si="36"/>
        <v>BEN SAID_Oussama</v>
      </c>
      <c r="H817" t="s">
        <v>689</v>
      </c>
      <c r="I817" t="s">
        <v>5269</v>
      </c>
      <c r="J817">
        <v>21629072802</v>
      </c>
      <c r="K817" s="133">
        <v>35199</v>
      </c>
      <c r="M817" t="s">
        <v>267</v>
      </c>
      <c r="N817" t="s">
        <v>6101</v>
      </c>
      <c r="O817" t="str">
        <f t="shared" si="37"/>
        <v>Computer science</v>
      </c>
      <c r="P817" s="4"/>
      <c r="Q817" s="4" t="s">
        <v>1045</v>
      </c>
      <c r="R817" s="45">
        <v>6100</v>
      </c>
      <c r="S817" s="45">
        <v>5</v>
      </c>
      <c r="T817" s="45">
        <f t="shared" si="38"/>
        <v>30500</v>
      </c>
    </row>
    <row r="818" spans="2:20" x14ac:dyDescent="0.3">
      <c r="B818" t="s">
        <v>8366</v>
      </c>
      <c r="C818" t="s">
        <v>1515</v>
      </c>
      <c r="D818" t="s">
        <v>2328</v>
      </c>
      <c r="E818" t="s">
        <v>3977</v>
      </c>
      <c r="F818" t="s">
        <v>3978</v>
      </c>
      <c r="G818" s="47" t="str">
        <f t="shared" si="36"/>
        <v>MANI_Donia</v>
      </c>
      <c r="H818" t="s">
        <v>690</v>
      </c>
      <c r="I818" t="s">
        <v>5270</v>
      </c>
      <c r="J818">
        <v>21658045641</v>
      </c>
      <c r="K818" s="133">
        <v>34947</v>
      </c>
      <c r="M818" t="s">
        <v>267</v>
      </c>
      <c r="N818" t="s">
        <v>6101</v>
      </c>
      <c r="O818" t="str">
        <f t="shared" si="37"/>
        <v>Computer science</v>
      </c>
      <c r="P818" s="4"/>
      <c r="Q818" s="4" t="s">
        <v>1045</v>
      </c>
      <c r="R818" s="45">
        <v>6100</v>
      </c>
      <c r="S818" s="45">
        <v>5</v>
      </c>
      <c r="T818" s="45">
        <f t="shared" si="38"/>
        <v>30500</v>
      </c>
    </row>
    <row r="819" spans="2:20" x14ac:dyDescent="0.3">
      <c r="B819" t="s">
        <v>8366</v>
      </c>
      <c r="C819" t="s">
        <v>1515</v>
      </c>
      <c r="D819" t="s">
        <v>2329</v>
      </c>
      <c r="E819" t="s">
        <v>381</v>
      </c>
      <c r="F819" t="s">
        <v>3714</v>
      </c>
      <c r="G819" s="47" t="str">
        <f t="shared" si="36"/>
        <v>BEN ABDALLAH_Haythem</v>
      </c>
      <c r="H819" t="s">
        <v>689</v>
      </c>
      <c r="I819" t="s">
        <v>5271</v>
      </c>
      <c r="J819">
        <v>21623970346</v>
      </c>
      <c r="K819" s="133">
        <v>34787</v>
      </c>
      <c r="M819" t="s">
        <v>267</v>
      </c>
      <c r="N819" t="s">
        <v>6101</v>
      </c>
      <c r="O819" t="str">
        <f t="shared" si="37"/>
        <v>Computer science</v>
      </c>
      <c r="P819" s="4"/>
      <c r="Q819" s="4" t="s">
        <v>1045</v>
      </c>
      <c r="R819" s="45">
        <v>6100</v>
      </c>
      <c r="S819" s="45">
        <v>5</v>
      </c>
      <c r="T819" s="45">
        <f t="shared" si="38"/>
        <v>30500</v>
      </c>
    </row>
    <row r="820" spans="2:20" x14ac:dyDescent="0.3">
      <c r="B820" t="s">
        <v>8366</v>
      </c>
      <c r="C820" t="s">
        <v>1515</v>
      </c>
      <c r="D820" t="s">
        <v>2330</v>
      </c>
      <c r="E820" t="s">
        <v>3979</v>
      </c>
      <c r="F820" t="s">
        <v>3400</v>
      </c>
      <c r="G820" s="47" t="str">
        <f t="shared" si="36"/>
        <v>SLIMANI_Ines</v>
      </c>
      <c r="H820" t="s">
        <v>690</v>
      </c>
      <c r="I820" t="s">
        <v>5272</v>
      </c>
      <c r="J820">
        <v>21692244792</v>
      </c>
      <c r="K820" s="133">
        <v>33724</v>
      </c>
      <c r="M820" t="s">
        <v>267</v>
      </c>
      <c r="N820" t="s">
        <v>6102</v>
      </c>
      <c r="O820" t="str">
        <f t="shared" si="37"/>
        <v>Electromechanical Engineer</v>
      </c>
      <c r="P820" s="4"/>
      <c r="Q820" s="4" t="s">
        <v>1045</v>
      </c>
      <c r="R820" s="45">
        <v>6100</v>
      </c>
      <c r="S820" s="45">
        <v>5</v>
      </c>
      <c r="T820" s="45">
        <f t="shared" si="38"/>
        <v>30500</v>
      </c>
    </row>
    <row r="821" spans="2:20" x14ac:dyDescent="0.3">
      <c r="B821" t="s">
        <v>8366</v>
      </c>
      <c r="C821" t="s">
        <v>1515</v>
      </c>
      <c r="D821" t="s">
        <v>2331</v>
      </c>
      <c r="E821" t="s">
        <v>3980</v>
      </c>
      <c r="F821" t="s">
        <v>3311</v>
      </c>
      <c r="G821" s="47" t="str">
        <f t="shared" si="36"/>
        <v>ROMDHANE_Nejmeddine</v>
      </c>
      <c r="H821" t="s">
        <v>689</v>
      </c>
      <c r="I821" t="s">
        <v>5273</v>
      </c>
      <c r="J821">
        <v>21620447931</v>
      </c>
      <c r="K821" s="133">
        <v>35380</v>
      </c>
      <c r="M821" t="s">
        <v>267</v>
      </c>
      <c r="N821" t="s">
        <v>6101</v>
      </c>
      <c r="O821" t="str">
        <f t="shared" si="37"/>
        <v>Computer science</v>
      </c>
      <c r="P821" s="4"/>
      <c r="Q821" s="4" t="s">
        <v>1045</v>
      </c>
      <c r="R821" s="45">
        <v>6100</v>
      </c>
      <c r="S821" s="45">
        <v>5</v>
      </c>
      <c r="T821" s="45">
        <f t="shared" si="38"/>
        <v>30500</v>
      </c>
    </row>
    <row r="822" spans="2:20" x14ac:dyDescent="0.3">
      <c r="B822" t="s">
        <v>8366</v>
      </c>
      <c r="C822" t="s">
        <v>1515</v>
      </c>
      <c r="D822" t="s">
        <v>2332</v>
      </c>
      <c r="E822" t="s">
        <v>3981</v>
      </c>
      <c r="F822" t="s">
        <v>3982</v>
      </c>
      <c r="G822" s="47" t="str">
        <f t="shared" si="36"/>
        <v>JALLALI_Seif Allah</v>
      </c>
      <c r="H822" t="s">
        <v>689</v>
      </c>
      <c r="I822" t="s">
        <v>5274</v>
      </c>
      <c r="J822">
        <v>21623185019</v>
      </c>
      <c r="K822" s="133">
        <v>34605</v>
      </c>
      <c r="M822" t="s">
        <v>267</v>
      </c>
      <c r="N822" t="s">
        <v>6101</v>
      </c>
      <c r="O822" t="str">
        <f t="shared" si="37"/>
        <v>Computer science</v>
      </c>
      <c r="P822" s="4"/>
      <c r="Q822" s="4" t="s">
        <v>1045</v>
      </c>
      <c r="R822" s="45">
        <v>6100</v>
      </c>
      <c r="S822" s="45">
        <v>5</v>
      </c>
      <c r="T822" s="45">
        <f t="shared" si="38"/>
        <v>30500</v>
      </c>
    </row>
    <row r="823" spans="2:20" x14ac:dyDescent="0.3">
      <c r="B823" t="s">
        <v>8366</v>
      </c>
      <c r="C823" t="s">
        <v>1515</v>
      </c>
      <c r="D823" t="s">
        <v>2333</v>
      </c>
      <c r="E823" t="s">
        <v>3983</v>
      </c>
      <c r="F823" t="s">
        <v>3421</v>
      </c>
      <c r="G823" s="47" t="str">
        <f t="shared" si="36"/>
        <v>DORBOZ_Yassine</v>
      </c>
      <c r="H823" t="s">
        <v>689</v>
      </c>
      <c r="I823" t="s">
        <v>5275</v>
      </c>
      <c r="J823">
        <v>21652665797</v>
      </c>
      <c r="K823" s="133">
        <v>33757</v>
      </c>
      <c r="M823" t="s">
        <v>267</v>
      </c>
      <c r="N823" t="s">
        <v>6101</v>
      </c>
      <c r="O823" t="str">
        <f t="shared" si="37"/>
        <v>Computer science</v>
      </c>
      <c r="P823" s="4"/>
      <c r="Q823" s="4" t="s">
        <v>1045</v>
      </c>
      <c r="R823" s="45">
        <v>6100</v>
      </c>
      <c r="S823" s="45">
        <v>5</v>
      </c>
      <c r="T823" s="45">
        <f t="shared" si="38"/>
        <v>30500</v>
      </c>
    </row>
    <row r="824" spans="2:20" x14ac:dyDescent="0.3">
      <c r="B824" t="s">
        <v>8366</v>
      </c>
      <c r="C824" t="s">
        <v>1515</v>
      </c>
      <c r="D824" t="s">
        <v>2334</v>
      </c>
      <c r="E824" t="s">
        <v>3984</v>
      </c>
      <c r="F824" t="s">
        <v>3504</v>
      </c>
      <c r="G824" s="47" t="str">
        <f t="shared" si="36"/>
        <v>MEZRIGUI_Amal</v>
      </c>
      <c r="H824" t="s">
        <v>690</v>
      </c>
      <c r="I824" t="s">
        <v>5276</v>
      </c>
      <c r="J824">
        <v>21652363069</v>
      </c>
      <c r="K824" s="133">
        <v>34691</v>
      </c>
      <c r="M824" t="s">
        <v>267</v>
      </c>
      <c r="N824" t="s">
        <v>6101</v>
      </c>
      <c r="O824" t="str">
        <f t="shared" si="37"/>
        <v>Computer science</v>
      </c>
      <c r="P824" s="4"/>
      <c r="Q824" s="4" t="s">
        <v>1045</v>
      </c>
      <c r="R824" s="45">
        <v>6100</v>
      </c>
      <c r="S824" s="45">
        <v>5</v>
      </c>
      <c r="T824" s="45">
        <f t="shared" si="38"/>
        <v>30500</v>
      </c>
    </row>
    <row r="825" spans="2:20" x14ac:dyDescent="0.3">
      <c r="B825" t="s">
        <v>8366</v>
      </c>
      <c r="C825" t="s">
        <v>1515</v>
      </c>
      <c r="D825" t="s">
        <v>2335</v>
      </c>
      <c r="E825" t="s">
        <v>3985</v>
      </c>
      <c r="F825" t="s">
        <v>3274</v>
      </c>
      <c r="G825" s="47" t="str">
        <f t="shared" si="36"/>
        <v>BESGHAIER_Haithem</v>
      </c>
      <c r="H825" t="s">
        <v>689</v>
      </c>
      <c r="I825" t="s">
        <v>5277</v>
      </c>
      <c r="J825">
        <v>21620514158</v>
      </c>
      <c r="K825" s="133">
        <v>34855</v>
      </c>
      <c r="M825" t="s">
        <v>267</v>
      </c>
      <c r="N825" t="s">
        <v>6101</v>
      </c>
      <c r="O825" t="str">
        <f t="shared" si="37"/>
        <v>Computer science</v>
      </c>
      <c r="P825" s="4"/>
      <c r="Q825" s="4" t="s">
        <v>1045</v>
      </c>
      <c r="R825" s="45">
        <v>6100</v>
      </c>
      <c r="S825" s="45">
        <v>5</v>
      </c>
      <c r="T825" s="45">
        <f t="shared" si="38"/>
        <v>30500</v>
      </c>
    </row>
    <row r="826" spans="2:20" x14ac:dyDescent="0.3">
      <c r="B826" t="s">
        <v>8366</v>
      </c>
      <c r="C826" t="s">
        <v>1515</v>
      </c>
      <c r="D826" t="s">
        <v>2336</v>
      </c>
      <c r="E826" t="s">
        <v>1354</v>
      </c>
      <c r="F826" t="s">
        <v>3424</v>
      </c>
      <c r="G826" s="47" t="str">
        <f t="shared" si="36"/>
        <v>SMIDA_Mohamed Amine</v>
      </c>
      <c r="H826" t="s">
        <v>689</v>
      </c>
      <c r="I826" t="s">
        <v>5278</v>
      </c>
      <c r="J826">
        <v>21623871626</v>
      </c>
      <c r="K826" s="133">
        <v>35063</v>
      </c>
      <c r="M826" t="s">
        <v>267</v>
      </c>
      <c r="N826" t="s">
        <v>6101</v>
      </c>
      <c r="O826" t="str">
        <f t="shared" si="37"/>
        <v>Computer science</v>
      </c>
      <c r="P826" s="4"/>
      <c r="Q826" s="4" t="s">
        <v>1045</v>
      </c>
      <c r="R826" s="45">
        <v>6100</v>
      </c>
      <c r="S826" s="45">
        <v>5</v>
      </c>
      <c r="T826" s="45">
        <f t="shared" si="38"/>
        <v>30500</v>
      </c>
    </row>
    <row r="827" spans="2:20" x14ac:dyDescent="0.3">
      <c r="B827" t="s">
        <v>8366</v>
      </c>
      <c r="C827" t="s">
        <v>1515</v>
      </c>
      <c r="D827" t="s">
        <v>2337</v>
      </c>
      <c r="E827" t="s">
        <v>3986</v>
      </c>
      <c r="F827" t="s">
        <v>3987</v>
      </c>
      <c r="G827" s="47" t="str">
        <f t="shared" si="36"/>
        <v>BELHIBA_Raouia</v>
      </c>
      <c r="H827" t="s">
        <v>690</v>
      </c>
      <c r="I827" t="s">
        <v>5279</v>
      </c>
      <c r="J827">
        <v>21652831809</v>
      </c>
      <c r="K827" s="133">
        <v>34091</v>
      </c>
      <c r="M827" t="s">
        <v>267</v>
      </c>
      <c r="N827" t="s">
        <v>6101</v>
      </c>
      <c r="O827" t="str">
        <f t="shared" si="37"/>
        <v>Computer science</v>
      </c>
      <c r="P827" s="4"/>
      <c r="Q827" s="4" t="s">
        <v>1045</v>
      </c>
      <c r="R827" s="45">
        <v>6100</v>
      </c>
      <c r="S827" s="45">
        <v>5</v>
      </c>
      <c r="T827" s="45">
        <f t="shared" si="38"/>
        <v>30500</v>
      </c>
    </row>
    <row r="828" spans="2:20" x14ac:dyDescent="0.3">
      <c r="B828" t="s">
        <v>8366</v>
      </c>
      <c r="C828" t="s">
        <v>1515</v>
      </c>
      <c r="D828" t="s">
        <v>2338</v>
      </c>
      <c r="E828" t="s">
        <v>950</v>
      </c>
      <c r="F828" t="s">
        <v>3978</v>
      </c>
      <c r="G828" s="47" t="str">
        <f t="shared" si="36"/>
        <v>KHIARI_Donia</v>
      </c>
      <c r="H828" t="s">
        <v>690</v>
      </c>
      <c r="I828" t="s">
        <v>5280</v>
      </c>
      <c r="J828">
        <v>21624969521</v>
      </c>
      <c r="K828" s="133">
        <v>34800</v>
      </c>
      <c r="M828" t="s">
        <v>267</v>
      </c>
      <c r="N828" t="s">
        <v>6101</v>
      </c>
      <c r="O828" t="str">
        <f t="shared" si="37"/>
        <v>Computer science</v>
      </c>
      <c r="P828" s="4"/>
      <c r="Q828" s="4" t="s">
        <v>1045</v>
      </c>
      <c r="R828" s="45">
        <v>6100</v>
      </c>
      <c r="S828" s="45">
        <v>5</v>
      </c>
      <c r="T828" s="45">
        <f t="shared" si="38"/>
        <v>30500</v>
      </c>
    </row>
    <row r="829" spans="2:20" x14ac:dyDescent="0.3">
      <c r="B829" t="s">
        <v>8366</v>
      </c>
      <c r="C829" t="s">
        <v>1515</v>
      </c>
      <c r="D829" t="s">
        <v>2339</v>
      </c>
      <c r="E829" t="s">
        <v>593</v>
      </c>
      <c r="F829" t="s">
        <v>3504</v>
      </c>
      <c r="G829" s="47" t="str">
        <f t="shared" si="36"/>
        <v>OMRI_Amal</v>
      </c>
      <c r="H829" t="s">
        <v>690</v>
      </c>
      <c r="I829" t="s">
        <v>5281</v>
      </c>
      <c r="J829">
        <v>21622297499</v>
      </c>
      <c r="K829" s="133">
        <v>34695</v>
      </c>
      <c r="M829" t="s">
        <v>267</v>
      </c>
      <c r="N829" t="s">
        <v>6101</v>
      </c>
      <c r="O829" t="str">
        <f t="shared" si="37"/>
        <v>Computer science</v>
      </c>
      <c r="P829" s="4"/>
      <c r="Q829" s="4" t="s">
        <v>1045</v>
      </c>
      <c r="R829" s="45">
        <v>6100</v>
      </c>
      <c r="S829" s="45">
        <v>5</v>
      </c>
      <c r="T829" s="45">
        <f t="shared" si="38"/>
        <v>30500</v>
      </c>
    </row>
    <row r="830" spans="2:20" x14ac:dyDescent="0.3">
      <c r="B830" t="s">
        <v>8366</v>
      </c>
      <c r="C830" t="s">
        <v>1515</v>
      </c>
      <c r="D830" t="s">
        <v>2340</v>
      </c>
      <c r="E830" t="s">
        <v>935</v>
      </c>
      <c r="F830" t="s">
        <v>3286</v>
      </c>
      <c r="G830" s="47" t="str">
        <f t="shared" si="36"/>
        <v>DAMMAK_Ghada</v>
      </c>
      <c r="H830" t="s">
        <v>690</v>
      </c>
      <c r="I830" t="s">
        <v>5282</v>
      </c>
      <c r="J830">
        <v>21650876897</v>
      </c>
      <c r="K830" s="133">
        <v>35091</v>
      </c>
      <c r="M830" t="s">
        <v>267</v>
      </c>
      <c r="N830" t="s">
        <v>6101</v>
      </c>
      <c r="O830" t="str">
        <f t="shared" si="37"/>
        <v>Computer science</v>
      </c>
      <c r="P830" s="4"/>
      <c r="Q830" s="4" t="s">
        <v>1045</v>
      </c>
      <c r="R830" s="45">
        <v>6100</v>
      </c>
      <c r="S830" s="45">
        <v>5</v>
      </c>
      <c r="T830" s="45">
        <f t="shared" si="38"/>
        <v>30500</v>
      </c>
    </row>
    <row r="831" spans="2:20" x14ac:dyDescent="0.3">
      <c r="B831" t="s">
        <v>8366</v>
      </c>
      <c r="C831" t="s">
        <v>1515</v>
      </c>
      <c r="D831" t="s">
        <v>2341</v>
      </c>
      <c r="E831" t="s">
        <v>3988</v>
      </c>
      <c r="F831" t="s">
        <v>3680</v>
      </c>
      <c r="G831" s="47" t="str">
        <f t="shared" si="36"/>
        <v>HEDHLY_Takwa</v>
      </c>
      <c r="H831" t="s">
        <v>690</v>
      </c>
      <c r="I831" t="s">
        <v>5283</v>
      </c>
      <c r="J831">
        <v>21622549692</v>
      </c>
      <c r="K831" s="133">
        <v>34999</v>
      </c>
      <c r="M831" t="s">
        <v>267</v>
      </c>
      <c r="N831" t="s">
        <v>6101</v>
      </c>
      <c r="O831" t="str">
        <f t="shared" si="37"/>
        <v>Computer science</v>
      </c>
      <c r="P831" s="4"/>
      <c r="Q831" s="4" t="s">
        <v>1045</v>
      </c>
      <c r="R831" s="45">
        <v>6100</v>
      </c>
      <c r="S831" s="45">
        <v>5</v>
      </c>
      <c r="T831" s="45">
        <f t="shared" si="38"/>
        <v>30500</v>
      </c>
    </row>
    <row r="832" spans="2:20" x14ac:dyDescent="0.3">
      <c r="B832" t="s">
        <v>8366</v>
      </c>
      <c r="C832" t="s">
        <v>1515</v>
      </c>
      <c r="D832" t="s">
        <v>2342</v>
      </c>
      <c r="E832" t="s">
        <v>1297</v>
      </c>
      <c r="F832" t="s">
        <v>3989</v>
      </c>
      <c r="G832" s="47" t="str">
        <f t="shared" si="36"/>
        <v>LOGTARI_Majdi</v>
      </c>
      <c r="H832" t="s">
        <v>689</v>
      </c>
      <c r="I832" t="s">
        <v>5284</v>
      </c>
      <c r="J832">
        <v>21624249902</v>
      </c>
      <c r="K832" s="133">
        <v>35007</v>
      </c>
      <c r="M832" t="s">
        <v>267</v>
      </c>
      <c r="N832" t="s">
        <v>6102</v>
      </c>
      <c r="O832" t="str">
        <f t="shared" si="37"/>
        <v>Electromechanical Engineer</v>
      </c>
      <c r="P832" s="4"/>
      <c r="Q832" s="4" t="s">
        <v>1045</v>
      </c>
      <c r="R832" s="45">
        <v>6100</v>
      </c>
      <c r="S832" s="45">
        <v>5</v>
      </c>
      <c r="T832" s="45">
        <f t="shared" si="38"/>
        <v>30500</v>
      </c>
    </row>
    <row r="833" spans="2:20" x14ac:dyDescent="0.3">
      <c r="B833" t="s">
        <v>8366</v>
      </c>
      <c r="C833" t="s">
        <v>1515</v>
      </c>
      <c r="D833" t="s">
        <v>2343</v>
      </c>
      <c r="E833" t="s">
        <v>285</v>
      </c>
      <c r="F833" t="s">
        <v>3391</v>
      </c>
      <c r="G833" s="47" t="str">
        <f t="shared" si="36"/>
        <v>JENDOUBI_Marwen</v>
      </c>
      <c r="H833" t="s">
        <v>689</v>
      </c>
      <c r="I833" t="s">
        <v>5285</v>
      </c>
      <c r="J833">
        <v>21692870833</v>
      </c>
      <c r="K833" s="133">
        <v>34540</v>
      </c>
      <c r="M833" t="s">
        <v>267</v>
      </c>
      <c r="N833" t="s">
        <v>6102</v>
      </c>
      <c r="O833" t="str">
        <f t="shared" si="37"/>
        <v>Electromechanical Engineer</v>
      </c>
      <c r="P833" s="4"/>
      <c r="Q833" s="4" t="s">
        <v>1045</v>
      </c>
      <c r="R833" s="45">
        <v>6100</v>
      </c>
      <c r="S833" s="45">
        <v>5</v>
      </c>
      <c r="T833" s="45">
        <f t="shared" si="38"/>
        <v>30500</v>
      </c>
    </row>
    <row r="834" spans="2:20" x14ac:dyDescent="0.3">
      <c r="B834" t="s">
        <v>8366</v>
      </c>
      <c r="C834" t="s">
        <v>1515</v>
      </c>
      <c r="D834" t="s">
        <v>2344</v>
      </c>
      <c r="E834" t="s">
        <v>3990</v>
      </c>
      <c r="F834" t="s">
        <v>3325</v>
      </c>
      <c r="G834" s="47" t="str">
        <f t="shared" si="36"/>
        <v>ATAOUI_Kais</v>
      </c>
      <c r="H834" t="s">
        <v>689</v>
      </c>
      <c r="I834" t="s">
        <v>5286</v>
      </c>
      <c r="J834">
        <v>21699680142</v>
      </c>
      <c r="K834" s="133">
        <v>34804</v>
      </c>
      <c r="M834" t="s">
        <v>267</v>
      </c>
      <c r="N834" t="s">
        <v>453</v>
      </c>
      <c r="O834" t="str">
        <f t="shared" si="37"/>
        <v>Civil Engineering</v>
      </c>
      <c r="P834" s="4"/>
      <c r="Q834" s="4" t="s">
        <v>1045</v>
      </c>
      <c r="R834" s="45">
        <v>6100</v>
      </c>
      <c r="S834" s="45">
        <v>5</v>
      </c>
      <c r="T834" s="45">
        <f t="shared" si="38"/>
        <v>30500</v>
      </c>
    </row>
    <row r="835" spans="2:20" x14ac:dyDescent="0.3">
      <c r="B835" t="s">
        <v>8366</v>
      </c>
      <c r="C835" t="s">
        <v>1515</v>
      </c>
      <c r="D835" t="s">
        <v>2345</v>
      </c>
      <c r="E835" t="s">
        <v>3564</v>
      </c>
      <c r="F835" t="s">
        <v>3991</v>
      </c>
      <c r="G835" s="47" t="str">
        <f t="shared" si="36"/>
        <v>ZEHANI_Mohamed Jileni</v>
      </c>
      <c r="H835" t="s">
        <v>689</v>
      </c>
      <c r="I835" t="s">
        <v>5287</v>
      </c>
      <c r="J835">
        <v>21654338697</v>
      </c>
      <c r="K835" s="133">
        <v>34919</v>
      </c>
      <c r="M835" t="s">
        <v>267</v>
      </c>
      <c r="N835" t="s">
        <v>6101</v>
      </c>
      <c r="O835" t="str">
        <f t="shared" si="37"/>
        <v>Computer science</v>
      </c>
      <c r="P835" s="4"/>
      <c r="Q835" s="4" t="s">
        <v>1045</v>
      </c>
      <c r="R835" s="45">
        <v>6100</v>
      </c>
      <c r="S835" s="45">
        <v>5</v>
      </c>
      <c r="T835" s="45">
        <f t="shared" si="38"/>
        <v>30500</v>
      </c>
    </row>
    <row r="836" spans="2:20" x14ac:dyDescent="0.3">
      <c r="B836" t="s">
        <v>8366</v>
      </c>
      <c r="C836" t="s">
        <v>1515</v>
      </c>
      <c r="D836" t="s">
        <v>2346</v>
      </c>
      <c r="E836" t="s">
        <v>3992</v>
      </c>
      <c r="F836" t="s">
        <v>3993</v>
      </c>
      <c r="G836" s="47" t="str">
        <f t="shared" si="36"/>
        <v>BEN FREDJ_Islam</v>
      </c>
      <c r="H836" t="s">
        <v>690</v>
      </c>
      <c r="I836" t="s">
        <v>5288</v>
      </c>
      <c r="J836">
        <v>21692614937</v>
      </c>
      <c r="K836" s="133">
        <v>34668</v>
      </c>
      <c r="M836" t="s">
        <v>267</v>
      </c>
      <c r="N836" t="s">
        <v>6101</v>
      </c>
      <c r="O836" t="str">
        <f t="shared" si="37"/>
        <v>Computer science</v>
      </c>
      <c r="P836" s="4"/>
      <c r="Q836" s="4" t="s">
        <v>1045</v>
      </c>
      <c r="R836" s="45">
        <v>6100</v>
      </c>
      <c r="S836" s="45">
        <v>5</v>
      </c>
      <c r="T836" s="45">
        <f t="shared" si="38"/>
        <v>30500</v>
      </c>
    </row>
    <row r="837" spans="2:20" x14ac:dyDescent="0.3">
      <c r="B837" t="s">
        <v>8366</v>
      </c>
      <c r="C837" t="s">
        <v>1515</v>
      </c>
      <c r="D837" t="s">
        <v>2347</v>
      </c>
      <c r="E837" t="s">
        <v>855</v>
      </c>
      <c r="F837" t="s">
        <v>3714</v>
      </c>
      <c r="G837" s="47" t="str">
        <f t="shared" si="36"/>
        <v>MNASRI_Haythem</v>
      </c>
      <c r="H837" t="s">
        <v>689</v>
      </c>
      <c r="I837" t="s">
        <v>5289</v>
      </c>
      <c r="J837">
        <v>21626131758</v>
      </c>
      <c r="K837" s="133">
        <v>35074</v>
      </c>
      <c r="M837" t="s">
        <v>267</v>
      </c>
      <c r="N837" t="s">
        <v>6101</v>
      </c>
      <c r="O837" t="str">
        <f t="shared" si="37"/>
        <v>Computer science</v>
      </c>
      <c r="P837" s="4"/>
      <c r="Q837" s="4" t="s">
        <v>1045</v>
      </c>
      <c r="R837" s="45">
        <v>6100</v>
      </c>
      <c r="S837" s="45">
        <v>5</v>
      </c>
      <c r="T837" s="45">
        <f t="shared" si="38"/>
        <v>30500</v>
      </c>
    </row>
    <row r="838" spans="2:20" x14ac:dyDescent="0.3">
      <c r="B838" t="s">
        <v>8366</v>
      </c>
      <c r="C838" t="s">
        <v>1515</v>
      </c>
      <c r="D838" t="s">
        <v>2348</v>
      </c>
      <c r="E838" t="s">
        <v>514</v>
      </c>
      <c r="F838" t="s">
        <v>3994</v>
      </c>
      <c r="G838" s="47" t="str">
        <f t="shared" si="36"/>
        <v>SAADAOUI_Abderraouf</v>
      </c>
      <c r="H838" t="s">
        <v>689</v>
      </c>
      <c r="I838" t="s">
        <v>5290</v>
      </c>
      <c r="J838">
        <v>21695711770</v>
      </c>
      <c r="K838" s="133">
        <v>34618</v>
      </c>
      <c r="M838" t="s">
        <v>267</v>
      </c>
      <c r="N838" t="s">
        <v>6101</v>
      </c>
      <c r="O838" t="str">
        <f t="shared" si="37"/>
        <v>Computer science</v>
      </c>
      <c r="P838" s="4"/>
      <c r="Q838" s="4" t="s">
        <v>1045</v>
      </c>
      <c r="R838" s="45">
        <v>6100</v>
      </c>
      <c r="S838" s="45">
        <v>5</v>
      </c>
      <c r="T838" s="45">
        <f t="shared" si="38"/>
        <v>30500</v>
      </c>
    </row>
    <row r="839" spans="2:20" x14ac:dyDescent="0.3">
      <c r="B839" t="s">
        <v>8366</v>
      </c>
      <c r="C839" t="s">
        <v>1515</v>
      </c>
      <c r="D839" t="s">
        <v>2349</v>
      </c>
      <c r="E839" t="s">
        <v>894</v>
      </c>
      <c r="F839" t="s">
        <v>3421</v>
      </c>
      <c r="G839" s="47" t="str">
        <f t="shared" si="36"/>
        <v>MEZGHANI_Yassine</v>
      </c>
      <c r="H839" t="s">
        <v>689</v>
      </c>
      <c r="I839" t="s">
        <v>5291</v>
      </c>
      <c r="J839">
        <v>21621514714</v>
      </c>
      <c r="K839" s="133">
        <v>34489</v>
      </c>
      <c r="M839" t="s">
        <v>267</v>
      </c>
      <c r="N839" t="s">
        <v>6101</v>
      </c>
      <c r="O839" t="str">
        <f t="shared" si="37"/>
        <v>Computer science</v>
      </c>
      <c r="P839" s="4"/>
      <c r="Q839" s="4" t="s">
        <v>1045</v>
      </c>
      <c r="R839" s="45">
        <v>6100</v>
      </c>
      <c r="S839" s="45">
        <v>5</v>
      </c>
      <c r="T839" s="45">
        <f t="shared" si="38"/>
        <v>30500</v>
      </c>
    </row>
    <row r="840" spans="2:20" x14ac:dyDescent="0.3">
      <c r="B840" t="s">
        <v>8366</v>
      </c>
      <c r="C840" t="s">
        <v>1515</v>
      </c>
      <c r="D840" t="s">
        <v>2350</v>
      </c>
      <c r="E840" t="s">
        <v>887</v>
      </c>
      <c r="F840" t="s">
        <v>3995</v>
      </c>
      <c r="G840" s="47" t="str">
        <f t="shared" si="36"/>
        <v>TORKHANI_Jassem</v>
      </c>
      <c r="H840" t="s">
        <v>689</v>
      </c>
      <c r="I840" t="s">
        <v>5292</v>
      </c>
      <c r="J840">
        <v>21620748765</v>
      </c>
      <c r="K840" s="133">
        <v>34961</v>
      </c>
      <c r="M840" t="s">
        <v>267</v>
      </c>
      <c r="N840" t="s">
        <v>6101</v>
      </c>
      <c r="O840" t="str">
        <f t="shared" si="37"/>
        <v>Computer science</v>
      </c>
      <c r="P840" s="4"/>
      <c r="Q840" s="4" t="s">
        <v>1045</v>
      </c>
      <c r="R840" s="45">
        <v>6100</v>
      </c>
      <c r="S840" s="45">
        <v>5</v>
      </c>
      <c r="T840" s="45">
        <f t="shared" si="38"/>
        <v>30500</v>
      </c>
    </row>
    <row r="841" spans="2:20" x14ac:dyDescent="0.3">
      <c r="B841" t="s">
        <v>8366</v>
      </c>
      <c r="C841" t="s">
        <v>1515</v>
      </c>
      <c r="D841" t="s">
        <v>2351</v>
      </c>
      <c r="E841" t="s">
        <v>443</v>
      </c>
      <c r="F841" t="s">
        <v>3286</v>
      </c>
      <c r="G841" s="47" t="str">
        <f t="shared" ref="G841:G904" si="39">CONCATENATE(E841,"_",F841)</f>
        <v>JOUINI_Ghada</v>
      </c>
      <c r="H841" t="s">
        <v>690</v>
      </c>
      <c r="I841" t="s">
        <v>5293</v>
      </c>
      <c r="J841">
        <v>21658713454</v>
      </c>
      <c r="K841" s="133">
        <v>34842</v>
      </c>
      <c r="M841" t="s">
        <v>267</v>
      </c>
      <c r="N841" t="s">
        <v>6101</v>
      </c>
      <c r="O841" t="str">
        <f t="shared" ref="O841:O904" si="40">N841</f>
        <v>Computer science</v>
      </c>
      <c r="P841" s="4"/>
      <c r="Q841" s="4" t="s">
        <v>1045</v>
      </c>
      <c r="R841" s="45">
        <v>6100</v>
      </c>
      <c r="S841" s="45">
        <v>5</v>
      </c>
      <c r="T841" s="45">
        <f t="shared" ref="T841:T904" si="41">R841*S841</f>
        <v>30500</v>
      </c>
    </row>
    <row r="842" spans="2:20" x14ac:dyDescent="0.3">
      <c r="B842" t="s">
        <v>8366</v>
      </c>
      <c r="C842" t="s">
        <v>1515</v>
      </c>
      <c r="D842" t="s">
        <v>2352</v>
      </c>
      <c r="E842" t="s">
        <v>3996</v>
      </c>
      <c r="F842" t="s">
        <v>3284</v>
      </c>
      <c r="G842" s="47" t="str">
        <f t="shared" si="39"/>
        <v>AJIMI_Selim</v>
      </c>
      <c r="H842" t="s">
        <v>689</v>
      </c>
      <c r="I842" t="s">
        <v>5294</v>
      </c>
      <c r="J842">
        <v>21651416160</v>
      </c>
      <c r="K842" s="133">
        <v>35098</v>
      </c>
      <c r="M842" t="s">
        <v>267</v>
      </c>
      <c r="N842" t="s">
        <v>6101</v>
      </c>
      <c r="O842" t="str">
        <f t="shared" si="40"/>
        <v>Computer science</v>
      </c>
      <c r="P842" s="4"/>
      <c r="Q842" s="4" t="s">
        <v>1045</v>
      </c>
      <c r="R842" s="45">
        <v>6100</v>
      </c>
      <c r="S842" s="45">
        <v>5</v>
      </c>
      <c r="T842" s="45">
        <f t="shared" si="41"/>
        <v>30500</v>
      </c>
    </row>
    <row r="843" spans="2:20" x14ac:dyDescent="0.3">
      <c r="B843" t="s">
        <v>8366</v>
      </c>
      <c r="C843" t="s">
        <v>1515</v>
      </c>
      <c r="D843" t="s">
        <v>2353</v>
      </c>
      <c r="E843" t="s">
        <v>462</v>
      </c>
      <c r="F843" t="s">
        <v>3217</v>
      </c>
      <c r="G843" s="47" t="str">
        <f t="shared" si="39"/>
        <v>OUNI_Oussama</v>
      </c>
      <c r="H843" t="s">
        <v>689</v>
      </c>
      <c r="I843" t="s">
        <v>5295</v>
      </c>
      <c r="J843">
        <v>21692329793</v>
      </c>
      <c r="K843" s="133">
        <v>35085</v>
      </c>
      <c r="M843" t="s">
        <v>267</v>
      </c>
      <c r="N843" t="s">
        <v>6101</v>
      </c>
      <c r="O843" t="str">
        <f t="shared" si="40"/>
        <v>Computer science</v>
      </c>
      <c r="P843" s="4"/>
      <c r="Q843" s="4" t="s">
        <v>1045</v>
      </c>
      <c r="R843" s="45">
        <v>6100</v>
      </c>
      <c r="S843" s="45">
        <v>5</v>
      </c>
      <c r="T843" s="45">
        <f t="shared" si="41"/>
        <v>30500</v>
      </c>
    </row>
    <row r="844" spans="2:20" x14ac:dyDescent="0.3">
      <c r="B844" t="s">
        <v>8366</v>
      </c>
      <c r="C844" t="s">
        <v>1515</v>
      </c>
      <c r="D844" t="s">
        <v>2354</v>
      </c>
      <c r="E844" t="s">
        <v>947</v>
      </c>
      <c r="F844" t="s">
        <v>3208</v>
      </c>
      <c r="G844" s="47" t="str">
        <f t="shared" si="39"/>
        <v>REBAI_Ahmed</v>
      </c>
      <c r="H844" t="s">
        <v>689</v>
      </c>
      <c r="I844" t="s">
        <v>5296</v>
      </c>
      <c r="J844">
        <v>21628172589</v>
      </c>
      <c r="K844" s="133">
        <v>34583</v>
      </c>
      <c r="M844" t="s">
        <v>267</v>
      </c>
      <c r="N844" t="s">
        <v>6102</v>
      </c>
      <c r="O844" t="str">
        <f t="shared" si="40"/>
        <v>Electromechanical Engineer</v>
      </c>
      <c r="P844" s="4"/>
      <c r="Q844" s="4" t="s">
        <v>1045</v>
      </c>
      <c r="R844" s="45">
        <v>6100</v>
      </c>
      <c r="S844" s="45">
        <v>5</v>
      </c>
      <c r="T844" s="45">
        <f t="shared" si="41"/>
        <v>30500</v>
      </c>
    </row>
    <row r="845" spans="2:20" x14ac:dyDescent="0.3">
      <c r="B845" t="s">
        <v>8366</v>
      </c>
      <c r="C845" t="s">
        <v>1515</v>
      </c>
      <c r="D845" t="s">
        <v>2355</v>
      </c>
      <c r="E845" t="s">
        <v>8281</v>
      </c>
      <c r="F845" t="s">
        <v>3389</v>
      </c>
      <c r="G845" s="47" t="str">
        <f t="shared" si="39"/>
        <v>KHIRI_Malek</v>
      </c>
      <c r="H845" t="s">
        <v>689</v>
      </c>
      <c r="I845" t="s">
        <v>5297</v>
      </c>
      <c r="J845">
        <v>21621111594</v>
      </c>
      <c r="K845" s="133">
        <v>34579</v>
      </c>
      <c r="M845" t="s">
        <v>267</v>
      </c>
      <c r="N845" t="s">
        <v>6101</v>
      </c>
      <c r="O845" t="str">
        <f t="shared" si="40"/>
        <v>Computer science</v>
      </c>
      <c r="P845" s="4"/>
      <c r="Q845" s="4" t="s">
        <v>1045</v>
      </c>
      <c r="R845" s="45">
        <v>6100</v>
      </c>
      <c r="S845" s="45">
        <v>5</v>
      </c>
      <c r="T845" s="45">
        <f t="shared" si="41"/>
        <v>30500</v>
      </c>
    </row>
    <row r="846" spans="2:20" x14ac:dyDescent="0.3">
      <c r="B846" t="s">
        <v>8366</v>
      </c>
      <c r="C846" t="s">
        <v>1515</v>
      </c>
      <c r="D846" t="s">
        <v>2356</v>
      </c>
      <c r="E846" t="s">
        <v>3997</v>
      </c>
      <c r="F846" t="s">
        <v>3217</v>
      </c>
      <c r="G846" s="47" t="str">
        <f t="shared" si="39"/>
        <v>MECHLAOUI_Oussama</v>
      </c>
      <c r="H846" t="s">
        <v>689</v>
      </c>
      <c r="I846" t="s">
        <v>5298</v>
      </c>
      <c r="J846">
        <v>21625145285</v>
      </c>
      <c r="K846" s="133">
        <v>34031</v>
      </c>
      <c r="M846" t="s">
        <v>267</v>
      </c>
      <c r="N846" t="s">
        <v>6101</v>
      </c>
      <c r="O846" t="str">
        <f t="shared" si="40"/>
        <v>Computer science</v>
      </c>
      <c r="P846" s="4"/>
      <c r="Q846" s="4" t="s">
        <v>1045</v>
      </c>
      <c r="R846" s="45">
        <v>6100</v>
      </c>
      <c r="S846" s="45">
        <v>5</v>
      </c>
      <c r="T846" s="45">
        <f t="shared" si="41"/>
        <v>30500</v>
      </c>
    </row>
    <row r="847" spans="2:20" x14ac:dyDescent="0.3">
      <c r="B847" t="s">
        <v>8366</v>
      </c>
      <c r="C847" t="s">
        <v>1515</v>
      </c>
      <c r="D847" t="s">
        <v>2357</v>
      </c>
      <c r="E847" t="s">
        <v>3998</v>
      </c>
      <c r="F847" t="s">
        <v>3717</v>
      </c>
      <c r="G847" s="47" t="str">
        <f t="shared" si="39"/>
        <v>MAIEZ_Nesrine</v>
      </c>
      <c r="H847" t="s">
        <v>690</v>
      </c>
      <c r="I847" t="s">
        <v>5299</v>
      </c>
      <c r="J847">
        <v>21621392659</v>
      </c>
      <c r="K847" s="133">
        <v>34962</v>
      </c>
      <c r="M847" t="s">
        <v>267</v>
      </c>
      <c r="N847" t="s">
        <v>6101</v>
      </c>
      <c r="O847" t="str">
        <f t="shared" si="40"/>
        <v>Computer science</v>
      </c>
      <c r="P847" s="4"/>
      <c r="Q847" s="4" t="s">
        <v>1045</v>
      </c>
      <c r="R847" s="45">
        <v>6100</v>
      </c>
      <c r="S847" s="45">
        <v>5</v>
      </c>
      <c r="T847" s="45">
        <f t="shared" si="41"/>
        <v>30500</v>
      </c>
    </row>
    <row r="848" spans="2:20" x14ac:dyDescent="0.3">
      <c r="B848" t="s">
        <v>8366</v>
      </c>
      <c r="C848" t="s">
        <v>1515</v>
      </c>
      <c r="D848" t="s">
        <v>2358</v>
      </c>
      <c r="E848" t="s">
        <v>390</v>
      </c>
      <c r="F848" t="s">
        <v>3208</v>
      </c>
      <c r="G848" s="47" t="str">
        <f t="shared" si="39"/>
        <v>MANAI_Ahmed</v>
      </c>
      <c r="H848" t="s">
        <v>689</v>
      </c>
      <c r="I848" t="s">
        <v>5300</v>
      </c>
      <c r="J848">
        <v>21621732990</v>
      </c>
      <c r="K848" s="133">
        <v>34058</v>
      </c>
      <c r="M848" t="s">
        <v>267</v>
      </c>
      <c r="N848" t="s">
        <v>6102</v>
      </c>
      <c r="O848" t="str">
        <f t="shared" si="40"/>
        <v>Electromechanical Engineer</v>
      </c>
      <c r="P848" s="4"/>
      <c r="Q848" s="4" t="s">
        <v>1045</v>
      </c>
      <c r="R848" s="45">
        <v>6100</v>
      </c>
      <c r="S848" s="45">
        <v>5</v>
      </c>
      <c r="T848" s="45">
        <f t="shared" si="41"/>
        <v>30500</v>
      </c>
    </row>
    <row r="849" spans="2:20" x14ac:dyDescent="0.3">
      <c r="B849" t="s">
        <v>8366</v>
      </c>
      <c r="C849" t="s">
        <v>1515</v>
      </c>
      <c r="D849" t="s">
        <v>2359</v>
      </c>
      <c r="E849" t="s">
        <v>3999</v>
      </c>
      <c r="F849" t="s">
        <v>3391</v>
      </c>
      <c r="G849" s="47" t="str">
        <f t="shared" si="39"/>
        <v>GHROUBI_Marwen</v>
      </c>
      <c r="H849" t="s">
        <v>689</v>
      </c>
      <c r="I849" t="s">
        <v>5301</v>
      </c>
      <c r="J849">
        <v>21621550407</v>
      </c>
      <c r="K849" s="133">
        <v>34187</v>
      </c>
      <c r="M849" t="s">
        <v>267</v>
      </c>
      <c r="N849" t="s">
        <v>6101</v>
      </c>
      <c r="O849" t="str">
        <f t="shared" si="40"/>
        <v>Computer science</v>
      </c>
      <c r="P849" s="4"/>
      <c r="Q849" s="4" t="s">
        <v>1045</v>
      </c>
      <c r="R849" s="45">
        <v>6100</v>
      </c>
      <c r="S849" s="45">
        <v>5</v>
      </c>
      <c r="T849" s="45">
        <f t="shared" si="41"/>
        <v>30500</v>
      </c>
    </row>
    <row r="850" spans="2:20" x14ac:dyDescent="0.3">
      <c r="B850" t="s">
        <v>8366</v>
      </c>
      <c r="C850" t="s">
        <v>1515</v>
      </c>
      <c r="D850" t="s">
        <v>2360</v>
      </c>
      <c r="E850" t="s">
        <v>3763</v>
      </c>
      <c r="F850" t="s">
        <v>4000</v>
      </c>
      <c r="G850" s="47" t="str">
        <f t="shared" si="39"/>
        <v>BENNOUR_Seifallah</v>
      </c>
      <c r="H850" t="s">
        <v>689</v>
      </c>
      <c r="I850" t="s">
        <v>5302</v>
      </c>
      <c r="J850">
        <v>21628480647</v>
      </c>
      <c r="K850" s="133">
        <v>34062</v>
      </c>
      <c r="M850" t="s">
        <v>267</v>
      </c>
      <c r="N850" t="s">
        <v>6101</v>
      </c>
      <c r="O850" t="str">
        <f t="shared" si="40"/>
        <v>Computer science</v>
      </c>
      <c r="P850" s="4"/>
      <c r="Q850" s="4" t="s">
        <v>1045</v>
      </c>
      <c r="R850" s="45">
        <v>6100</v>
      </c>
      <c r="S850" s="45">
        <v>5</v>
      </c>
      <c r="T850" s="45">
        <f t="shared" si="41"/>
        <v>30500</v>
      </c>
    </row>
    <row r="851" spans="2:20" x14ac:dyDescent="0.3">
      <c r="B851" t="s">
        <v>8366</v>
      </c>
      <c r="C851" t="s">
        <v>1515</v>
      </c>
      <c r="D851" t="s">
        <v>2361</v>
      </c>
      <c r="E851" t="s">
        <v>443</v>
      </c>
      <c r="F851" t="s">
        <v>3687</v>
      </c>
      <c r="G851" s="47" t="str">
        <f t="shared" si="39"/>
        <v>JOUINI_Khaoula</v>
      </c>
      <c r="H851" t="s">
        <v>690</v>
      </c>
      <c r="I851" t="s">
        <v>5303</v>
      </c>
      <c r="J851">
        <v>21652131866</v>
      </c>
      <c r="K851" s="133">
        <v>33897</v>
      </c>
      <c r="M851" t="s">
        <v>267</v>
      </c>
      <c r="N851" t="s">
        <v>6101</v>
      </c>
      <c r="O851" t="str">
        <f t="shared" si="40"/>
        <v>Computer science</v>
      </c>
      <c r="P851" s="4"/>
      <c r="Q851" s="4" t="s">
        <v>1045</v>
      </c>
      <c r="R851" s="45">
        <v>6100</v>
      </c>
      <c r="S851" s="45">
        <v>5</v>
      </c>
      <c r="T851" s="45">
        <f t="shared" si="41"/>
        <v>30500</v>
      </c>
    </row>
    <row r="852" spans="2:20" x14ac:dyDescent="0.3">
      <c r="B852" t="s">
        <v>8366</v>
      </c>
      <c r="C852" t="s">
        <v>1515</v>
      </c>
      <c r="D852" t="s">
        <v>2362</v>
      </c>
      <c r="E852" t="s">
        <v>4001</v>
      </c>
      <c r="F852" t="s">
        <v>3355</v>
      </c>
      <c r="G852" s="47" t="str">
        <f t="shared" si="39"/>
        <v>BAILI_Mariem</v>
      </c>
      <c r="H852" t="s">
        <v>690</v>
      </c>
      <c r="I852" t="s">
        <v>5304</v>
      </c>
      <c r="J852">
        <v>21620318023</v>
      </c>
      <c r="K852" s="133">
        <v>34849</v>
      </c>
      <c r="M852" t="s">
        <v>267</v>
      </c>
      <c r="N852" t="s">
        <v>6101</v>
      </c>
      <c r="O852" t="str">
        <f t="shared" si="40"/>
        <v>Computer science</v>
      </c>
      <c r="P852" s="4"/>
      <c r="Q852" s="4" t="s">
        <v>1045</v>
      </c>
      <c r="R852" s="45">
        <v>6100</v>
      </c>
      <c r="S852" s="45">
        <v>5</v>
      </c>
      <c r="T852" s="45">
        <f t="shared" si="41"/>
        <v>30500</v>
      </c>
    </row>
    <row r="853" spans="2:20" x14ac:dyDescent="0.3">
      <c r="B853" t="s">
        <v>8366</v>
      </c>
      <c r="C853" t="s">
        <v>1515</v>
      </c>
      <c r="D853" t="s">
        <v>2363</v>
      </c>
      <c r="E853" t="s">
        <v>4002</v>
      </c>
      <c r="F853" t="s">
        <v>4003</v>
      </c>
      <c r="G853" s="47" t="str">
        <f t="shared" si="39"/>
        <v>EL OUNI_Meyssa</v>
      </c>
      <c r="H853" t="s">
        <v>690</v>
      </c>
      <c r="I853" t="s">
        <v>5305</v>
      </c>
      <c r="J853">
        <v>21650696278</v>
      </c>
      <c r="K853" s="133">
        <v>35004</v>
      </c>
      <c r="M853" t="s">
        <v>267</v>
      </c>
      <c r="N853" t="s">
        <v>6101</v>
      </c>
      <c r="O853" t="str">
        <f t="shared" si="40"/>
        <v>Computer science</v>
      </c>
      <c r="P853" s="4"/>
      <c r="Q853" s="4" t="s">
        <v>1045</v>
      </c>
      <c r="R853" s="45">
        <v>6100</v>
      </c>
      <c r="S853" s="45">
        <v>5</v>
      </c>
      <c r="T853" s="45">
        <f t="shared" si="41"/>
        <v>30500</v>
      </c>
    </row>
    <row r="854" spans="2:20" x14ac:dyDescent="0.3">
      <c r="B854" t="s">
        <v>8366</v>
      </c>
      <c r="C854" t="s">
        <v>1515</v>
      </c>
      <c r="D854" t="s">
        <v>2364</v>
      </c>
      <c r="E854" t="s">
        <v>1028</v>
      </c>
      <c r="F854" t="s">
        <v>3715</v>
      </c>
      <c r="G854" s="47" t="str">
        <f t="shared" si="39"/>
        <v>HIDRI_Rihab</v>
      </c>
      <c r="H854" t="s">
        <v>690</v>
      </c>
      <c r="I854" t="s">
        <v>5306</v>
      </c>
      <c r="J854">
        <v>21623438714</v>
      </c>
      <c r="K854" s="133">
        <v>34895</v>
      </c>
      <c r="M854" t="s">
        <v>267</v>
      </c>
      <c r="N854" t="s">
        <v>6101</v>
      </c>
      <c r="O854" t="str">
        <f t="shared" si="40"/>
        <v>Computer science</v>
      </c>
      <c r="P854" s="4"/>
      <c r="Q854" s="4" t="s">
        <v>1045</v>
      </c>
      <c r="R854" s="45">
        <v>6100</v>
      </c>
      <c r="S854" s="45">
        <v>5</v>
      </c>
      <c r="T854" s="45">
        <f t="shared" si="41"/>
        <v>30500</v>
      </c>
    </row>
    <row r="855" spans="2:20" x14ac:dyDescent="0.3">
      <c r="B855" t="s">
        <v>8366</v>
      </c>
      <c r="C855" t="s">
        <v>1515</v>
      </c>
      <c r="D855" t="s">
        <v>2365</v>
      </c>
      <c r="E855" t="s">
        <v>478</v>
      </c>
      <c r="F855" t="s">
        <v>3405</v>
      </c>
      <c r="G855" s="47" t="str">
        <f t="shared" si="39"/>
        <v>CHAOUCH_Hamza</v>
      </c>
      <c r="H855" t="s">
        <v>689</v>
      </c>
      <c r="I855" t="s">
        <v>5307</v>
      </c>
      <c r="J855">
        <v>21652955660</v>
      </c>
      <c r="K855" s="133">
        <v>33746</v>
      </c>
      <c r="M855" t="s">
        <v>267</v>
      </c>
      <c r="N855" t="s">
        <v>6101</v>
      </c>
      <c r="O855" t="str">
        <f t="shared" si="40"/>
        <v>Computer science</v>
      </c>
      <c r="P855" s="4"/>
      <c r="Q855" s="4" t="s">
        <v>1045</v>
      </c>
      <c r="R855" s="45">
        <v>6100</v>
      </c>
      <c r="S855" s="45">
        <v>5</v>
      </c>
      <c r="T855" s="45">
        <f t="shared" si="41"/>
        <v>30500</v>
      </c>
    </row>
    <row r="856" spans="2:20" x14ac:dyDescent="0.3">
      <c r="B856" t="s">
        <v>8366</v>
      </c>
      <c r="C856" t="s">
        <v>1515</v>
      </c>
      <c r="D856" t="s">
        <v>2366</v>
      </c>
      <c r="E856" t="s">
        <v>4004</v>
      </c>
      <c r="F856" t="s">
        <v>3755</v>
      </c>
      <c r="G856" s="47" t="str">
        <f t="shared" si="39"/>
        <v>MAJERDI_Souhail</v>
      </c>
      <c r="H856" t="s">
        <v>689</v>
      </c>
      <c r="I856" t="s">
        <v>5308</v>
      </c>
      <c r="J856">
        <v>21658832885</v>
      </c>
      <c r="K856" s="133">
        <v>34755</v>
      </c>
      <c r="M856" t="s">
        <v>267</v>
      </c>
      <c r="N856" t="s">
        <v>6101</v>
      </c>
      <c r="O856" t="str">
        <f t="shared" si="40"/>
        <v>Computer science</v>
      </c>
      <c r="P856" s="4"/>
      <c r="Q856" s="4" t="s">
        <v>1045</v>
      </c>
      <c r="R856" s="45">
        <v>6100</v>
      </c>
      <c r="S856" s="45">
        <v>5</v>
      </c>
      <c r="T856" s="45">
        <f t="shared" si="41"/>
        <v>30500</v>
      </c>
    </row>
    <row r="857" spans="2:20" x14ac:dyDescent="0.3">
      <c r="B857" t="s">
        <v>8366</v>
      </c>
      <c r="C857" t="s">
        <v>1515</v>
      </c>
      <c r="D857" t="s">
        <v>2367</v>
      </c>
      <c r="E857" t="s">
        <v>4005</v>
      </c>
      <c r="F857" t="s">
        <v>3658</v>
      </c>
      <c r="G857" s="47" t="str">
        <f t="shared" si="39"/>
        <v>BAATOUR_Fares</v>
      </c>
      <c r="H857" t="s">
        <v>689</v>
      </c>
      <c r="I857" t="s">
        <v>5309</v>
      </c>
      <c r="J857">
        <v>21694092695</v>
      </c>
      <c r="K857" s="133">
        <v>34530</v>
      </c>
      <c r="M857" t="s">
        <v>267</v>
      </c>
      <c r="N857" t="s">
        <v>6101</v>
      </c>
      <c r="O857" t="str">
        <f t="shared" si="40"/>
        <v>Computer science</v>
      </c>
      <c r="P857" s="4"/>
      <c r="Q857" s="4" t="s">
        <v>1045</v>
      </c>
      <c r="R857" s="45">
        <v>6100</v>
      </c>
      <c r="S857" s="45">
        <v>5</v>
      </c>
      <c r="T857" s="45">
        <f t="shared" si="41"/>
        <v>30500</v>
      </c>
    </row>
    <row r="858" spans="2:20" x14ac:dyDescent="0.3">
      <c r="B858" t="s">
        <v>8366</v>
      </c>
      <c r="C858" t="s">
        <v>1515</v>
      </c>
      <c r="D858" t="s">
        <v>2368</v>
      </c>
      <c r="E858" t="s">
        <v>509</v>
      </c>
      <c r="F858" t="s">
        <v>3391</v>
      </c>
      <c r="G858" s="47" t="str">
        <f t="shared" si="39"/>
        <v>SELLAMI_Marwen</v>
      </c>
      <c r="H858" t="s">
        <v>689</v>
      </c>
      <c r="I858" t="s">
        <v>5310</v>
      </c>
      <c r="J858">
        <v>21655811189</v>
      </c>
      <c r="K858" s="133">
        <v>33782</v>
      </c>
      <c r="M858" t="s">
        <v>267</v>
      </c>
      <c r="N858" t="s">
        <v>6101</v>
      </c>
      <c r="O858" t="str">
        <f t="shared" si="40"/>
        <v>Computer science</v>
      </c>
      <c r="P858" s="4"/>
      <c r="Q858" s="4" t="s">
        <v>1045</v>
      </c>
      <c r="R858" s="45">
        <v>6100</v>
      </c>
      <c r="S858" s="45">
        <v>5</v>
      </c>
      <c r="T858" s="45">
        <f t="shared" si="41"/>
        <v>30500</v>
      </c>
    </row>
    <row r="859" spans="2:20" x14ac:dyDescent="0.3">
      <c r="B859" t="s">
        <v>8366</v>
      </c>
      <c r="C859" t="s">
        <v>1515</v>
      </c>
      <c r="D859" t="s">
        <v>2369</v>
      </c>
      <c r="E859" t="s">
        <v>4006</v>
      </c>
      <c r="F859" t="s">
        <v>3389</v>
      </c>
      <c r="G859" s="47" t="str">
        <f t="shared" si="39"/>
        <v>TOUZRI_Malek</v>
      </c>
      <c r="H859" t="s">
        <v>690</v>
      </c>
      <c r="I859" t="s">
        <v>5311</v>
      </c>
      <c r="J859">
        <v>21658139531</v>
      </c>
      <c r="K859" s="133">
        <v>34509</v>
      </c>
      <c r="M859" t="s">
        <v>267</v>
      </c>
      <c r="N859" t="s">
        <v>6101</v>
      </c>
      <c r="O859" t="str">
        <f t="shared" si="40"/>
        <v>Computer science</v>
      </c>
      <c r="P859" s="4"/>
      <c r="Q859" s="4" t="s">
        <v>1045</v>
      </c>
      <c r="R859" s="45">
        <v>6100</v>
      </c>
      <c r="S859" s="45">
        <v>5</v>
      </c>
      <c r="T859" s="45">
        <f t="shared" si="41"/>
        <v>30500</v>
      </c>
    </row>
    <row r="860" spans="2:20" x14ac:dyDescent="0.3">
      <c r="B860" t="s">
        <v>8366</v>
      </c>
      <c r="C860" t="s">
        <v>1515</v>
      </c>
      <c r="D860" t="s">
        <v>2370</v>
      </c>
      <c r="E860" t="s">
        <v>4007</v>
      </c>
      <c r="F860" t="s">
        <v>3861</v>
      </c>
      <c r="G860" s="47" t="str">
        <f t="shared" si="39"/>
        <v>DHAKOUANI_Radhouane</v>
      </c>
      <c r="H860" t="s">
        <v>689</v>
      </c>
      <c r="I860" t="s">
        <v>5312</v>
      </c>
      <c r="J860">
        <v>21655339104</v>
      </c>
      <c r="K860" s="133">
        <v>34647</v>
      </c>
      <c r="M860" t="s">
        <v>267</v>
      </c>
      <c r="N860" t="s">
        <v>6102</v>
      </c>
      <c r="O860" t="str">
        <f t="shared" si="40"/>
        <v>Electromechanical Engineer</v>
      </c>
      <c r="P860" s="4"/>
      <c r="Q860" s="4" t="s">
        <v>1045</v>
      </c>
      <c r="R860" s="45">
        <v>6100</v>
      </c>
      <c r="S860" s="45">
        <v>5</v>
      </c>
      <c r="T860" s="45">
        <f t="shared" si="41"/>
        <v>30500</v>
      </c>
    </row>
    <row r="861" spans="2:20" x14ac:dyDescent="0.3">
      <c r="B861" t="s">
        <v>8366</v>
      </c>
      <c r="C861" t="s">
        <v>1515</v>
      </c>
      <c r="D861" t="s">
        <v>2371</v>
      </c>
      <c r="E861" t="s">
        <v>4008</v>
      </c>
      <c r="F861" t="s">
        <v>3858</v>
      </c>
      <c r="G861" s="47" t="str">
        <f t="shared" si="39"/>
        <v>ZOUBLI_Ichrak</v>
      </c>
      <c r="H861" t="s">
        <v>690</v>
      </c>
      <c r="I861" t="s">
        <v>5313</v>
      </c>
      <c r="J861">
        <v>21655507395</v>
      </c>
      <c r="K861" s="133">
        <v>35073</v>
      </c>
      <c r="M861" t="s">
        <v>267</v>
      </c>
      <c r="N861" t="s">
        <v>6101</v>
      </c>
      <c r="O861" t="str">
        <f t="shared" si="40"/>
        <v>Computer science</v>
      </c>
      <c r="P861" s="4"/>
      <c r="Q861" s="4" t="s">
        <v>1045</v>
      </c>
      <c r="R861" s="45">
        <v>6100</v>
      </c>
      <c r="S861" s="45">
        <v>5</v>
      </c>
      <c r="T861" s="45">
        <f t="shared" si="41"/>
        <v>30500</v>
      </c>
    </row>
    <row r="862" spans="2:20" x14ac:dyDescent="0.3">
      <c r="B862" t="s">
        <v>8366</v>
      </c>
      <c r="C862" t="s">
        <v>1515</v>
      </c>
      <c r="D862" t="s">
        <v>2372</v>
      </c>
      <c r="E862" t="s">
        <v>906</v>
      </c>
      <c r="F862" t="s">
        <v>4009</v>
      </c>
      <c r="G862" s="47" t="str">
        <f t="shared" si="39"/>
        <v>SOUID_Mootaz</v>
      </c>
      <c r="H862" t="s">
        <v>689</v>
      </c>
      <c r="I862" t="s">
        <v>5314</v>
      </c>
      <c r="J862">
        <v>21625671527</v>
      </c>
      <c r="K862" s="133">
        <v>34845</v>
      </c>
      <c r="M862" t="s">
        <v>267</v>
      </c>
      <c r="N862" t="s">
        <v>6101</v>
      </c>
      <c r="O862" t="str">
        <f t="shared" si="40"/>
        <v>Computer science</v>
      </c>
      <c r="P862" s="4"/>
      <c r="Q862" s="4" t="s">
        <v>1045</v>
      </c>
      <c r="R862" s="45">
        <v>6100</v>
      </c>
      <c r="S862" s="45">
        <v>5</v>
      </c>
      <c r="T862" s="45">
        <f t="shared" si="41"/>
        <v>30500</v>
      </c>
    </row>
    <row r="863" spans="2:20" x14ac:dyDescent="0.3">
      <c r="B863" t="s">
        <v>8366</v>
      </c>
      <c r="C863" t="s">
        <v>1515</v>
      </c>
      <c r="D863" t="s">
        <v>2373</v>
      </c>
      <c r="E863" t="s">
        <v>4010</v>
      </c>
      <c r="F863" t="s">
        <v>4011</v>
      </c>
      <c r="G863" s="47" t="str">
        <f t="shared" si="39"/>
        <v>GUELLELI_Hana</v>
      </c>
      <c r="H863" t="s">
        <v>690</v>
      </c>
      <c r="I863" t="s">
        <v>5315</v>
      </c>
      <c r="J863">
        <v>21625410560</v>
      </c>
      <c r="K863" s="133">
        <v>34972</v>
      </c>
      <c r="M863" t="s">
        <v>267</v>
      </c>
      <c r="N863" t="s">
        <v>6101</v>
      </c>
      <c r="O863" t="str">
        <f t="shared" si="40"/>
        <v>Computer science</v>
      </c>
      <c r="P863" s="4"/>
      <c r="Q863" s="4" t="s">
        <v>1045</v>
      </c>
      <c r="R863" s="45">
        <v>6100</v>
      </c>
      <c r="S863" s="45">
        <v>5</v>
      </c>
      <c r="T863" s="45">
        <f t="shared" si="41"/>
        <v>30500</v>
      </c>
    </row>
    <row r="864" spans="2:20" x14ac:dyDescent="0.3">
      <c r="B864" t="s">
        <v>8366</v>
      </c>
      <c r="C864" t="s">
        <v>1515</v>
      </c>
      <c r="D864" t="s">
        <v>2374</v>
      </c>
      <c r="E864" t="s">
        <v>4012</v>
      </c>
      <c r="F864" t="s">
        <v>4013</v>
      </c>
      <c r="G864" s="47" t="str">
        <f t="shared" si="39"/>
        <v>MONTASRI_Ayoub</v>
      </c>
      <c r="H864" t="s">
        <v>689</v>
      </c>
      <c r="I864" t="s">
        <v>5316</v>
      </c>
      <c r="J864">
        <v>21626837589</v>
      </c>
      <c r="K864" s="133">
        <v>34934</v>
      </c>
      <c r="M864" t="s">
        <v>267</v>
      </c>
      <c r="N864" t="s">
        <v>6102</v>
      </c>
      <c r="O864" t="str">
        <f t="shared" si="40"/>
        <v>Electromechanical Engineer</v>
      </c>
      <c r="P864" s="4"/>
      <c r="Q864" s="4" t="s">
        <v>1045</v>
      </c>
      <c r="R864" s="45">
        <v>6100</v>
      </c>
      <c r="S864" s="45">
        <v>5</v>
      </c>
      <c r="T864" s="45">
        <f t="shared" si="41"/>
        <v>30500</v>
      </c>
    </row>
    <row r="865" spans="2:20" x14ac:dyDescent="0.3">
      <c r="B865" t="s">
        <v>8366</v>
      </c>
      <c r="C865" t="s">
        <v>1515</v>
      </c>
      <c r="D865" t="s">
        <v>2375</v>
      </c>
      <c r="E865" t="s">
        <v>3344</v>
      </c>
      <c r="F865" t="s">
        <v>3239</v>
      </c>
      <c r="G865" s="47" t="str">
        <f t="shared" si="39"/>
        <v>LAOUINI_Rania</v>
      </c>
      <c r="H865" t="s">
        <v>690</v>
      </c>
      <c r="I865" t="s">
        <v>5317</v>
      </c>
      <c r="J865">
        <v>21623432179</v>
      </c>
      <c r="K865" s="133">
        <v>35237</v>
      </c>
      <c r="M865" t="s">
        <v>267</v>
      </c>
      <c r="N865" t="s">
        <v>6101</v>
      </c>
      <c r="O865" t="str">
        <f t="shared" si="40"/>
        <v>Computer science</v>
      </c>
      <c r="P865" s="4"/>
      <c r="Q865" s="4" t="s">
        <v>1045</v>
      </c>
      <c r="R865" s="45">
        <v>6100</v>
      </c>
      <c r="S865" s="45">
        <v>5</v>
      </c>
      <c r="T865" s="45">
        <f t="shared" si="41"/>
        <v>30500</v>
      </c>
    </row>
    <row r="866" spans="2:20" x14ac:dyDescent="0.3">
      <c r="B866" t="s">
        <v>8366</v>
      </c>
      <c r="C866" t="s">
        <v>1515</v>
      </c>
      <c r="D866" t="s">
        <v>2376</v>
      </c>
      <c r="E866" t="s">
        <v>3498</v>
      </c>
      <c r="F866" t="s">
        <v>4014</v>
      </c>
      <c r="G866" s="47" t="str">
        <f t="shared" si="39"/>
        <v>BEN SALEH_Zain Elabidine</v>
      </c>
      <c r="H866" t="s">
        <v>689</v>
      </c>
      <c r="I866" t="s">
        <v>5318</v>
      </c>
      <c r="J866">
        <v>21655371024</v>
      </c>
      <c r="K866" s="133">
        <v>33788</v>
      </c>
      <c r="M866" t="s">
        <v>267</v>
      </c>
      <c r="N866" t="s">
        <v>6101</v>
      </c>
      <c r="O866" t="str">
        <f t="shared" si="40"/>
        <v>Computer science</v>
      </c>
      <c r="P866" s="4"/>
      <c r="Q866" s="4" t="s">
        <v>1045</v>
      </c>
      <c r="R866" s="45">
        <v>6100</v>
      </c>
      <c r="S866" s="45">
        <v>5</v>
      </c>
      <c r="T866" s="45">
        <f t="shared" si="41"/>
        <v>30500</v>
      </c>
    </row>
    <row r="867" spans="2:20" x14ac:dyDescent="0.3">
      <c r="B867" t="s">
        <v>8366</v>
      </c>
      <c r="C867" t="s">
        <v>1515</v>
      </c>
      <c r="D867" t="s">
        <v>2377</v>
      </c>
      <c r="E867" t="s">
        <v>4015</v>
      </c>
      <c r="F867" t="s">
        <v>3302</v>
      </c>
      <c r="G867" s="47" t="str">
        <f t="shared" si="39"/>
        <v>KORDOGHLI_Firas</v>
      </c>
      <c r="H867" t="s">
        <v>689</v>
      </c>
      <c r="I867" t="s">
        <v>5319</v>
      </c>
      <c r="J867">
        <v>21654000673</v>
      </c>
      <c r="K867" s="133">
        <v>35128</v>
      </c>
      <c r="M867" t="s">
        <v>267</v>
      </c>
      <c r="N867" t="s">
        <v>6101</v>
      </c>
      <c r="O867" t="str">
        <f t="shared" si="40"/>
        <v>Computer science</v>
      </c>
      <c r="P867" s="4"/>
      <c r="Q867" s="4" t="s">
        <v>1045</v>
      </c>
      <c r="R867" s="45">
        <v>6100</v>
      </c>
      <c r="S867" s="45">
        <v>5</v>
      </c>
      <c r="T867" s="45">
        <f t="shared" si="41"/>
        <v>30500</v>
      </c>
    </row>
    <row r="868" spans="2:20" x14ac:dyDescent="0.3">
      <c r="B868" t="s">
        <v>8366</v>
      </c>
      <c r="C868" t="s">
        <v>1515</v>
      </c>
      <c r="D868" t="s">
        <v>2378</v>
      </c>
      <c r="E868" t="s">
        <v>1320</v>
      </c>
      <c r="F868" t="s">
        <v>3191</v>
      </c>
      <c r="G868" s="47" t="str">
        <f t="shared" si="39"/>
        <v>BOUJNAH_Amine</v>
      </c>
      <c r="H868" t="s">
        <v>689</v>
      </c>
      <c r="I868" t="s">
        <v>5320</v>
      </c>
      <c r="J868">
        <v>21628112497</v>
      </c>
      <c r="K868" s="133">
        <v>34974</v>
      </c>
      <c r="M868" t="s">
        <v>267</v>
      </c>
      <c r="N868" t="s">
        <v>6101</v>
      </c>
      <c r="O868" t="str">
        <f t="shared" si="40"/>
        <v>Computer science</v>
      </c>
      <c r="P868" s="4"/>
      <c r="Q868" s="4" t="s">
        <v>1045</v>
      </c>
      <c r="R868" s="45">
        <v>6100</v>
      </c>
      <c r="S868" s="45">
        <v>5</v>
      </c>
      <c r="T868" s="45">
        <f t="shared" si="41"/>
        <v>30500</v>
      </c>
    </row>
    <row r="869" spans="2:20" x14ac:dyDescent="0.3">
      <c r="B869" t="s">
        <v>8366</v>
      </c>
      <c r="C869" t="s">
        <v>1515</v>
      </c>
      <c r="D869" t="s">
        <v>2379</v>
      </c>
      <c r="E869" t="s">
        <v>859</v>
      </c>
      <c r="F869" t="s">
        <v>3961</v>
      </c>
      <c r="G869" s="47" t="str">
        <f t="shared" si="39"/>
        <v>HAJRI_Mohamed Selim</v>
      </c>
      <c r="H869" t="s">
        <v>689</v>
      </c>
      <c r="I869" t="s">
        <v>5321</v>
      </c>
      <c r="J869">
        <v>21625935986</v>
      </c>
      <c r="K869" s="133">
        <v>34647</v>
      </c>
      <c r="M869" t="s">
        <v>267</v>
      </c>
      <c r="N869" t="s">
        <v>6101</v>
      </c>
      <c r="O869" t="str">
        <f t="shared" si="40"/>
        <v>Computer science</v>
      </c>
      <c r="P869" s="4"/>
      <c r="Q869" s="4" t="s">
        <v>1045</v>
      </c>
      <c r="R869" s="45">
        <v>6100</v>
      </c>
      <c r="S869" s="45">
        <v>5</v>
      </c>
      <c r="T869" s="45">
        <f t="shared" si="41"/>
        <v>30500</v>
      </c>
    </row>
    <row r="870" spans="2:20" x14ac:dyDescent="0.3">
      <c r="B870" t="s">
        <v>8366</v>
      </c>
      <c r="C870" t="s">
        <v>1515</v>
      </c>
      <c r="D870" t="s">
        <v>2380</v>
      </c>
      <c r="E870" t="s">
        <v>4016</v>
      </c>
      <c r="F870" t="s">
        <v>3362</v>
      </c>
      <c r="G870" s="47" t="str">
        <f t="shared" si="39"/>
        <v>ZITOUN_Makrem</v>
      </c>
      <c r="H870" t="s">
        <v>689</v>
      </c>
      <c r="I870" t="s">
        <v>5322</v>
      </c>
      <c r="J870">
        <v>21656689304</v>
      </c>
      <c r="K870" s="133">
        <v>35097</v>
      </c>
      <c r="M870" t="s">
        <v>267</v>
      </c>
      <c r="N870" t="s">
        <v>6101</v>
      </c>
      <c r="O870" t="str">
        <f t="shared" si="40"/>
        <v>Computer science</v>
      </c>
      <c r="P870" s="4"/>
      <c r="Q870" s="4" t="s">
        <v>1045</v>
      </c>
      <c r="R870" s="45">
        <v>6100</v>
      </c>
      <c r="S870" s="45">
        <v>5</v>
      </c>
      <c r="T870" s="45">
        <f t="shared" si="41"/>
        <v>30500</v>
      </c>
    </row>
    <row r="871" spans="2:20" x14ac:dyDescent="0.3">
      <c r="B871" t="s">
        <v>8366</v>
      </c>
      <c r="C871" t="s">
        <v>1515</v>
      </c>
      <c r="D871" t="s">
        <v>2381</v>
      </c>
      <c r="E871" t="s">
        <v>1330</v>
      </c>
      <c r="F871" t="s">
        <v>4017</v>
      </c>
      <c r="G871" s="47" t="str">
        <f t="shared" si="39"/>
        <v>KHATTAT_Ala Eddine</v>
      </c>
      <c r="H871" t="s">
        <v>689</v>
      </c>
      <c r="I871" t="s">
        <v>5323</v>
      </c>
      <c r="J871">
        <v>21650947957</v>
      </c>
      <c r="K871" s="133">
        <v>34822</v>
      </c>
      <c r="M871" t="s">
        <v>267</v>
      </c>
      <c r="N871" t="s">
        <v>6101</v>
      </c>
      <c r="O871" t="str">
        <f t="shared" si="40"/>
        <v>Computer science</v>
      </c>
      <c r="P871" s="4"/>
      <c r="Q871" s="4" t="s">
        <v>1045</v>
      </c>
      <c r="R871" s="45">
        <v>6100</v>
      </c>
      <c r="S871" s="45">
        <v>5</v>
      </c>
      <c r="T871" s="45">
        <f t="shared" si="41"/>
        <v>30500</v>
      </c>
    </row>
    <row r="872" spans="2:20" x14ac:dyDescent="0.3">
      <c r="B872" t="s">
        <v>8366</v>
      </c>
      <c r="C872" t="s">
        <v>1515</v>
      </c>
      <c r="D872" t="s">
        <v>2382</v>
      </c>
      <c r="E872" t="s">
        <v>3869</v>
      </c>
      <c r="F872" t="s">
        <v>4018</v>
      </c>
      <c r="G872" s="47" t="str">
        <f t="shared" si="39"/>
        <v>LIMAM_Mohamed Belhassen</v>
      </c>
      <c r="H872" t="s">
        <v>689</v>
      </c>
      <c r="I872" t="s">
        <v>5324</v>
      </c>
      <c r="J872">
        <v>21641387147</v>
      </c>
      <c r="K872" s="133">
        <v>35079</v>
      </c>
      <c r="M872" t="s">
        <v>267</v>
      </c>
      <c r="N872" t="s">
        <v>6101</v>
      </c>
      <c r="O872" t="str">
        <f t="shared" si="40"/>
        <v>Computer science</v>
      </c>
      <c r="P872" s="4"/>
      <c r="Q872" s="4" t="s">
        <v>1045</v>
      </c>
      <c r="R872" s="45">
        <v>6100</v>
      </c>
      <c r="S872" s="45">
        <v>5</v>
      </c>
      <c r="T872" s="45">
        <f t="shared" si="41"/>
        <v>30500</v>
      </c>
    </row>
    <row r="873" spans="2:20" x14ac:dyDescent="0.3">
      <c r="B873" t="s">
        <v>8366</v>
      </c>
      <c r="C873" t="s">
        <v>1515</v>
      </c>
      <c r="D873" t="s">
        <v>2383</v>
      </c>
      <c r="E873" t="s">
        <v>4019</v>
      </c>
      <c r="F873" t="s">
        <v>3199</v>
      </c>
      <c r="G873" s="47" t="str">
        <f t="shared" si="39"/>
        <v>MAZLOUT_Aymen</v>
      </c>
      <c r="H873" t="s">
        <v>689</v>
      </c>
      <c r="I873" t="s">
        <v>5325</v>
      </c>
      <c r="J873">
        <v>21623209294</v>
      </c>
      <c r="K873" s="133">
        <v>33395</v>
      </c>
      <c r="M873" t="s">
        <v>267</v>
      </c>
      <c r="N873" t="s">
        <v>6101</v>
      </c>
      <c r="O873" t="str">
        <f t="shared" si="40"/>
        <v>Computer science</v>
      </c>
      <c r="P873" s="4"/>
      <c r="Q873" s="4" t="s">
        <v>1045</v>
      </c>
      <c r="R873" s="45">
        <v>6100</v>
      </c>
      <c r="S873" s="45">
        <v>5</v>
      </c>
      <c r="T873" s="45">
        <f t="shared" si="41"/>
        <v>30500</v>
      </c>
    </row>
    <row r="874" spans="2:20" x14ac:dyDescent="0.3">
      <c r="B874" t="s">
        <v>8366</v>
      </c>
      <c r="C874" t="s">
        <v>1515</v>
      </c>
      <c r="D874" t="s">
        <v>2384</v>
      </c>
      <c r="E874" t="s">
        <v>271</v>
      </c>
      <c r="F874" t="s">
        <v>3360</v>
      </c>
      <c r="G874" s="47" t="str">
        <f t="shared" si="39"/>
        <v>MOUSSA_Ghassen</v>
      </c>
      <c r="H874" t="s">
        <v>690</v>
      </c>
      <c r="I874" t="s">
        <v>5326</v>
      </c>
      <c r="J874">
        <v>21625755766</v>
      </c>
      <c r="K874" s="133">
        <v>34935</v>
      </c>
      <c r="M874" t="s">
        <v>267</v>
      </c>
      <c r="N874" t="s">
        <v>453</v>
      </c>
      <c r="O874" t="str">
        <f t="shared" si="40"/>
        <v>Civil Engineering</v>
      </c>
      <c r="P874" s="4"/>
      <c r="Q874" s="4" t="s">
        <v>1045</v>
      </c>
      <c r="R874" s="45">
        <v>6100</v>
      </c>
      <c r="S874" s="45">
        <v>5</v>
      </c>
      <c r="T874" s="45">
        <f t="shared" si="41"/>
        <v>30500</v>
      </c>
    </row>
    <row r="875" spans="2:20" x14ac:dyDescent="0.3">
      <c r="B875" t="s">
        <v>8366</v>
      </c>
      <c r="C875" t="s">
        <v>1515</v>
      </c>
      <c r="D875" t="s">
        <v>2385</v>
      </c>
      <c r="E875" t="s">
        <v>4020</v>
      </c>
      <c r="F875" t="s">
        <v>3232</v>
      </c>
      <c r="G875" s="47" t="str">
        <f t="shared" si="39"/>
        <v>KABTNI_Mahdi</v>
      </c>
      <c r="H875" t="s">
        <v>689</v>
      </c>
      <c r="I875" t="s">
        <v>5327</v>
      </c>
      <c r="J875">
        <v>21624509344</v>
      </c>
      <c r="K875" s="133">
        <v>34525</v>
      </c>
      <c r="M875" t="s">
        <v>267</v>
      </c>
      <c r="N875" t="s">
        <v>6101</v>
      </c>
      <c r="O875" t="str">
        <f t="shared" si="40"/>
        <v>Computer science</v>
      </c>
      <c r="P875" s="4"/>
      <c r="Q875" s="4" t="s">
        <v>1045</v>
      </c>
      <c r="R875" s="45">
        <v>6100</v>
      </c>
      <c r="S875" s="45">
        <v>5</v>
      </c>
      <c r="T875" s="45">
        <f t="shared" si="41"/>
        <v>30500</v>
      </c>
    </row>
    <row r="876" spans="2:20" x14ac:dyDescent="0.3">
      <c r="B876" t="s">
        <v>8366</v>
      </c>
      <c r="C876" t="s">
        <v>1515</v>
      </c>
      <c r="D876" t="s">
        <v>2386</v>
      </c>
      <c r="E876" t="s">
        <v>4021</v>
      </c>
      <c r="F876" t="s">
        <v>4022</v>
      </c>
      <c r="G876" s="47" t="str">
        <f t="shared" si="39"/>
        <v>MEDIOUNI_Arij</v>
      </c>
      <c r="H876" t="s">
        <v>690</v>
      </c>
      <c r="I876" t="s">
        <v>5328</v>
      </c>
      <c r="J876" s="136">
        <v>21625179742</v>
      </c>
      <c r="K876" s="133">
        <v>34897</v>
      </c>
      <c r="M876" t="s">
        <v>267</v>
      </c>
      <c r="N876" t="s">
        <v>6101</v>
      </c>
      <c r="O876" t="str">
        <f t="shared" si="40"/>
        <v>Computer science</v>
      </c>
      <c r="P876" s="4"/>
      <c r="Q876" s="4" t="s">
        <v>1045</v>
      </c>
      <c r="R876" s="45">
        <v>6100</v>
      </c>
      <c r="S876" s="45">
        <v>5</v>
      </c>
      <c r="T876" s="45">
        <f t="shared" si="41"/>
        <v>30500</v>
      </c>
    </row>
    <row r="877" spans="2:20" x14ac:dyDescent="0.3">
      <c r="B877" t="s">
        <v>8366</v>
      </c>
      <c r="C877" t="s">
        <v>1515</v>
      </c>
      <c r="D877" t="s">
        <v>2387</v>
      </c>
      <c r="E877" t="s">
        <v>482</v>
      </c>
      <c r="F877" t="s">
        <v>3230</v>
      </c>
      <c r="G877" s="47" t="str">
        <f t="shared" si="39"/>
        <v>GAALOUL_Mohamed</v>
      </c>
      <c r="H877" t="s">
        <v>689</v>
      </c>
      <c r="I877" t="s">
        <v>5329</v>
      </c>
      <c r="J877">
        <v>21628435640</v>
      </c>
      <c r="K877" s="133">
        <v>34278</v>
      </c>
      <c r="M877" t="s">
        <v>267</v>
      </c>
      <c r="N877" t="s">
        <v>6101</v>
      </c>
      <c r="O877" t="str">
        <f t="shared" si="40"/>
        <v>Computer science</v>
      </c>
      <c r="P877" s="4"/>
      <c r="Q877" s="4" t="s">
        <v>1045</v>
      </c>
      <c r="R877" s="45">
        <v>6100</v>
      </c>
      <c r="S877" s="45">
        <v>5</v>
      </c>
      <c r="T877" s="45">
        <f t="shared" si="41"/>
        <v>30500</v>
      </c>
    </row>
    <row r="878" spans="2:20" x14ac:dyDescent="0.3">
      <c r="B878" t="s">
        <v>8366</v>
      </c>
      <c r="C878" t="s">
        <v>1515</v>
      </c>
      <c r="D878" t="s">
        <v>2388</v>
      </c>
      <c r="E878" t="s">
        <v>1337</v>
      </c>
      <c r="F878" t="s">
        <v>3580</v>
      </c>
      <c r="G878" s="47" t="str">
        <f t="shared" si="39"/>
        <v>GHORBEL_Mahmoud</v>
      </c>
      <c r="H878" t="s">
        <v>689</v>
      </c>
      <c r="I878" t="s">
        <v>5330</v>
      </c>
      <c r="J878">
        <v>21654730501</v>
      </c>
      <c r="K878" s="133">
        <v>34991</v>
      </c>
      <c r="M878" t="s">
        <v>267</v>
      </c>
      <c r="N878" t="s">
        <v>6101</v>
      </c>
      <c r="O878" t="str">
        <f t="shared" si="40"/>
        <v>Computer science</v>
      </c>
      <c r="P878" s="4"/>
      <c r="Q878" s="4" t="s">
        <v>1045</v>
      </c>
      <c r="R878" s="45">
        <v>6100</v>
      </c>
      <c r="S878" s="45">
        <v>5</v>
      </c>
      <c r="T878" s="45">
        <f t="shared" si="41"/>
        <v>30500</v>
      </c>
    </row>
    <row r="879" spans="2:20" x14ac:dyDescent="0.3">
      <c r="B879" t="s">
        <v>8366</v>
      </c>
      <c r="C879" t="s">
        <v>1515</v>
      </c>
      <c r="D879" t="s">
        <v>2389</v>
      </c>
      <c r="E879" t="s">
        <v>4023</v>
      </c>
      <c r="F879" t="s">
        <v>3524</v>
      </c>
      <c r="G879" s="47" t="str">
        <f t="shared" si="39"/>
        <v>BENKHALIFA_Achref</v>
      </c>
      <c r="H879" t="s">
        <v>689</v>
      </c>
      <c r="I879" t="s">
        <v>5331</v>
      </c>
      <c r="J879">
        <v>21693436688</v>
      </c>
      <c r="K879" s="133">
        <v>34921</v>
      </c>
      <c r="M879" t="s">
        <v>267</v>
      </c>
      <c r="N879" t="s">
        <v>6101</v>
      </c>
      <c r="O879" t="str">
        <f t="shared" si="40"/>
        <v>Computer science</v>
      </c>
      <c r="P879" s="4"/>
      <c r="Q879" s="4" t="s">
        <v>1045</v>
      </c>
      <c r="R879" s="45">
        <v>6100</v>
      </c>
      <c r="S879" s="45">
        <v>5</v>
      </c>
      <c r="T879" s="45">
        <f t="shared" si="41"/>
        <v>30500</v>
      </c>
    </row>
    <row r="880" spans="2:20" x14ac:dyDescent="0.3">
      <c r="B880" t="s">
        <v>8366</v>
      </c>
      <c r="C880" t="s">
        <v>1515</v>
      </c>
      <c r="D880" t="s">
        <v>2390</v>
      </c>
      <c r="E880" t="s">
        <v>428</v>
      </c>
      <c r="F880" t="s">
        <v>1397</v>
      </c>
      <c r="G880" s="47" t="str">
        <f t="shared" si="39"/>
        <v>BOULARES_NEBRAS</v>
      </c>
      <c r="H880" t="s">
        <v>690</v>
      </c>
      <c r="I880" t="s">
        <v>5332</v>
      </c>
      <c r="J880">
        <v>21694051426</v>
      </c>
      <c r="K880" s="133">
        <v>34912</v>
      </c>
      <c r="M880" t="s">
        <v>267</v>
      </c>
      <c r="N880" t="s">
        <v>6101</v>
      </c>
      <c r="O880" t="str">
        <f t="shared" si="40"/>
        <v>Computer science</v>
      </c>
      <c r="P880" s="4"/>
      <c r="Q880" s="4" t="s">
        <v>1045</v>
      </c>
      <c r="R880" s="45">
        <v>6100</v>
      </c>
      <c r="S880" s="45">
        <v>5</v>
      </c>
      <c r="T880" s="45">
        <f t="shared" si="41"/>
        <v>30500</v>
      </c>
    </row>
    <row r="881" spans="2:20" x14ac:dyDescent="0.3">
      <c r="B881" t="s">
        <v>8366</v>
      </c>
      <c r="C881" t="s">
        <v>1515</v>
      </c>
      <c r="D881" t="s">
        <v>2391</v>
      </c>
      <c r="E881" t="s">
        <v>848</v>
      </c>
      <c r="F881" t="s">
        <v>4024</v>
      </c>
      <c r="G881" s="47" t="str">
        <f t="shared" si="39"/>
        <v>CHEBBI_Hessine</v>
      </c>
      <c r="H881" t="s">
        <v>689</v>
      </c>
      <c r="I881" t="s">
        <v>5333</v>
      </c>
      <c r="J881">
        <v>21652962173</v>
      </c>
      <c r="K881" s="133">
        <v>33633</v>
      </c>
      <c r="M881" t="s">
        <v>267</v>
      </c>
      <c r="N881" t="s">
        <v>6101</v>
      </c>
      <c r="O881" t="str">
        <f t="shared" si="40"/>
        <v>Computer science</v>
      </c>
      <c r="P881" s="4"/>
      <c r="Q881" s="4" t="s">
        <v>1045</v>
      </c>
      <c r="R881" s="45">
        <v>6100</v>
      </c>
      <c r="S881" s="45">
        <v>5</v>
      </c>
      <c r="T881" s="45">
        <f t="shared" si="41"/>
        <v>30500</v>
      </c>
    </row>
    <row r="882" spans="2:20" x14ac:dyDescent="0.3">
      <c r="B882" t="s">
        <v>8366</v>
      </c>
      <c r="C882" t="s">
        <v>1515</v>
      </c>
      <c r="D882" t="s">
        <v>2392</v>
      </c>
      <c r="E882" t="s">
        <v>4025</v>
      </c>
      <c r="F882" t="s">
        <v>4026</v>
      </c>
      <c r="G882" s="47" t="str">
        <f t="shared" si="39"/>
        <v>BEN HAMMOUDA_Abderrazzek</v>
      </c>
      <c r="H882" t="s">
        <v>689</v>
      </c>
      <c r="I882" t="s">
        <v>5334</v>
      </c>
      <c r="J882">
        <v>21652964703</v>
      </c>
      <c r="K882" s="133">
        <v>34971</v>
      </c>
      <c r="M882" t="s">
        <v>267</v>
      </c>
      <c r="N882" t="s">
        <v>6101</v>
      </c>
      <c r="O882" t="str">
        <f t="shared" si="40"/>
        <v>Computer science</v>
      </c>
      <c r="P882" s="4"/>
      <c r="Q882" s="4" t="s">
        <v>1045</v>
      </c>
      <c r="R882" s="45">
        <v>6100</v>
      </c>
      <c r="S882" s="45">
        <v>5</v>
      </c>
      <c r="T882" s="45">
        <f t="shared" si="41"/>
        <v>30500</v>
      </c>
    </row>
    <row r="883" spans="2:20" x14ac:dyDescent="0.3">
      <c r="B883" t="s">
        <v>8366</v>
      </c>
      <c r="C883" t="s">
        <v>1515</v>
      </c>
      <c r="D883" t="s">
        <v>2393</v>
      </c>
      <c r="E883" t="s">
        <v>4027</v>
      </c>
      <c r="F883" t="s">
        <v>3674</v>
      </c>
      <c r="G883" s="47" t="str">
        <f t="shared" si="39"/>
        <v>BLAGUI_Ilyes</v>
      </c>
      <c r="H883" t="s">
        <v>689</v>
      </c>
      <c r="I883" t="s">
        <v>5335</v>
      </c>
      <c r="J883">
        <v>21699491661</v>
      </c>
      <c r="K883" s="133">
        <v>34101</v>
      </c>
      <c r="M883" t="s">
        <v>267</v>
      </c>
      <c r="N883" t="s">
        <v>6101</v>
      </c>
      <c r="O883" t="str">
        <f t="shared" si="40"/>
        <v>Computer science</v>
      </c>
      <c r="P883" s="4"/>
      <c r="Q883" s="4" t="s">
        <v>1045</v>
      </c>
      <c r="R883" s="45">
        <v>6100</v>
      </c>
      <c r="S883" s="45">
        <v>5</v>
      </c>
      <c r="T883" s="45">
        <f t="shared" si="41"/>
        <v>30500</v>
      </c>
    </row>
    <row r="884" spans="2:20" x14ac:dyDescent="0.3">
      <c r="B884" t="s">
        <v>8366</v>
      </c>
      <c r="C884" t="s">
        <v>1515</v>
      </c>
      <c r="D884" t="s">
        <v>2394</v>
      </c>
      <c r="E884" t="s">
        <v>4028</v>
      </c>
      <c r="F884" t="s">
        <v>3772</v>
      </c>
      <c r="G884" s="47" t="str">
        <f t="shared" si="39"/>
        <v>ZINE ELABIDINE_Seifeddine</v>
      </c>
      <c r="H884" t="s">
        <v>689</v>
      </c>
      <c r="I884" t="s">
        <v>5336</v>
      </c>
      <c r="J884">
        <v>21652735028</v>
      </c>
      <c r="K884" s="133">
        <v>34058</v>
      </c>
      <c r="M884" t="s">
        <v>267</v>
      </c>
      <c r="N884" t="s">
        <v>453</v>
      </c>
      <c r="O884" t="str">
        <f t="shared" si="40"/>
        <v>Civil Engineering</v>
      </c>
      <c r="P884" s="4"/>
      <c r="Q884" s="4" t="s">
        <v>1045</v>
      </c>
      <c r="R884" s="45">
        <v>6100</v>
      </c>
      <c r="S884" s="45">
        <v>5</v>
      </c>
      <c r="T884" s="45">
        <f t="shared" si="41"/>
        <v>30500</v>
      </c>
    </row>
    <row r="885" spans="2:20" x14ac:dyDescent="0.3">
      <c r="B885" t="s">
        <v>8366</v>
      </c>
      <c r="C885" t="s">
        <v>1515</v>
      </c>
      <c r="D885" t="s">
        <v>2395</v>
      </c>
      <c r="E885" t="s">
        <v>481</v>
      </c>
      <c r="F885" t="s">
        <v>3198</v>
      </c>
      <c r="G885" s="47" t="str">
        <f t="shared" si="39"/>
        <v>HAMDI_Slim</v>
      </c>
      <c r="H885" t="s">
        <v>689</v>
      </c>
      <c r="I885" t="s">
        <v>5337</v>
      </c>
      <c r="J885">
        <v>21624175044</v>
      </c>
      <c r="K885" s="133">
        <v>34806</v>
      </c>
      <c r="M885" t="s">
        <v>267</v>
      </c>
      <c r="N885" t="s">
        <v>6101</v>
      </c>
      <c r="O885" t="str">
        <f t="shared" si="40"/>
        <v>Computer science</v>
      </c>
      <c r="P885" s="4"/>
      <c r="Q885" s="4" t="s">
        <v>1045</v>
      </c>
      <c r="R885" s="45">
        <v>6100</v>
      </c>
      <c r="S885" s="45">
        <v>5</v>
      </c>
      <c r="T885" s="45">
        <f t="shared" si="41"/>
        <v>30500</v>
      </c>
    </row>
    <row r="886" spans="2:20" x14ac:dyDescent="0.3">
      <c r="B886" t="s">
        <v>8366</v>
      </c>
      <c r="C886" t="s">
        <v>1515</v>
      </c>
      <c r="D886" t="s">
        <v>2396</v>
      </c>
      <c r="E886" t="s">
        <v>828</v>
      </c>
      <c r="F886" t="s">
        <v>4029</v>
      </c>
      <c r="G886" s="47" t="str">
        <f t="shared" si="39"/>
        <v>BEN AMEUR_JOMAA</v>
      </c>
      <c r="H886" t="s">
        <v>689</v>
      </c>
      <c r="I886" t="s">
        <v>5338</v>
      </c>
      <c r="J886">
        <v>21620472979</v>
      </c>
      <c r="K886" s="133">
        <v>34204</v>
      </c>
      <c r="M886" t="s">
        <v>267</v>
      </c>
      <c r="N886" t="s">
        <v>453</v>
      </c>
      <c r="O886" t="str">
        <f t="shared" si="40"/>
        <v>Civil Engineering</v>
      </c>
      <c r="P886" s="4"/>
      <c r="Q886" s="4" t="s">
        <v>1045</v>
      </c>
      <c r="R886" s="45">
        <v>6100</v>
      </c>
      <c r="S886" s="45">
        <v>5</v>
      </c>
      <c r="T886" s="45">
        <f t="shared" si="41"/>
        <v>30500</v>
      </c>
    </row>
    <row r="887" spans="2:20" x14ac:dyDescent="0.3">
      <c r="B887" t="s">
        <v>8366</v>
      </c>
      <c r="C887" t="s">
        <v>1515</v>
      </c>
      <c r="D887" t="s">
        <v>2397</v>
      </c>
      <c r="E887" t="s">
        <v>3832</v>
      </c>
      <c r="F887" t="s">
        <v>4030</v>
      </c>
      <c r="G887" s="47" t="str">
        <f t="shared" si="39"/>
        <v>BARBOUCHI_Ghassèn</v>
      </c>
      <c r="H887" t="s">
        <v>689</v>
      </c>
      <c r="I887" t="s">
        <v>5339</v>
      </c>
      <c r="J887">
        <v>21652840275</v>
      </c>
      <c r="K887" s="133">
        <v>35121</v>
      </c>
      <c r="M887" t="s">
        <v>267</v>
      </c>
      <c r="N887" t="s">
        <v>6101</v>
      </c>
      <c r="O887" t="str">
        <f t="shared" si="40"/>
        <v>Computer science</v>
      </c>
      <c r="P887" s="4"/>
      <c r="Q887" s="4" t="s">
        <v>1045</v>
      </c>
      <c r="R887" s="45">
        <v>6100</v>
      </c>
      <c r="S887" s="45">
        <v>5</v>
      </c>
      <c r="T887" s="45">
        <f t="shared" si="41"/>
        <v>30500</v>
      </c>
    </row>
    <row r="888" spans="2:20" x14ac:dyDescent="0.3">
      <c r="B888" t="s">
        <v>8366</v>
      </c>
      <c r="C888" t="s">
        <v>1515</v>
      </c>
      <c r="D888" t="s">
        <v>2398</v>
      </c>
      <c r="E888" t="s">
        <v>666</v>
      </c>
      <c r="F888" t="s">
        <v>3424</v>
      </c>
      <c r="G888" s="47" t="str">
        <f t="shared" si="39"/>
        <v>BOUZID_Mohamed Amine</v>
      </c>
      <c r="H888" t="s">
        <v>689</v>
      </c>
      <c r="I888" t="s">
        <v>5340</v>
      </c>
      <c r="J888">
        <v>21655651150</v>
      </c>
      <c r="K888" s="133">
        <v>34992</v>
      </c>
      <c r="M888" t="s">
        <v>267</v>
      </c>
      <c r="N888" t="s">
        <v>6101</v>
      </c>
      <c r="O888" t="str">
        <f t="shared" si="40"/>
        <v>Computer science</v>
      </c>
      <c r="P888" s="4"/>
      <c r="Q888" s="4" t="s">
        <v>1045</v>
      </c>
      <c r="R888" s="45">
        <v>6100</v>
      </c>
      <c r="S888" s="45">
        <v>5</v>
      </c>
      <c r="T888" s="45">
        <f t="shared" si="41"/>
        <v>30500</v>
      </c>
    </row>
    <row r="889" spans="2:20" x14ac:dyDescent="0.3">
      <c r="B889" t="s">
        <v>8366</v>
      </c>
      <c r="C889" t="s">
        <v>1515</v>
      </c>
      <c r="D889" t="s">
        <v>2399</v>
      </c>
      <c r="E889" t="s">
        <v>952</v>
      </c>
      <c r="F889" t="s">
        <v>3267</v>
      </c>
      <c r="G889" s="47" t="str">
        <f t="shared" si="39"/>
        <v>MAHFOUDHI_Dorra</v>
      </c>
      <c r="H889" t="s">
        <v>689</v>
      </c>
      <c r="I889" t="s">
        <v>5341</v>
      </c>
      <c r="J889">
        <v>21692323388</v>
      </c>
      <c r="K889" s="133">
        <v>35072</v>
      </c>
      <c r="M889" t="s">
        <v>267</v>
      </c>
      <c r="N889" t="s">
        <v>6101</v>
      </c>
      <c r="O889" t="str">
        <f t="shared" si="40"/>
        <v>Computer science</v>
      </c>
      <c r="P889" s="4"/>
      <c r="Q889" s="4" t="s">
        <v>1045</v>
      </c>
      <c r="R889" s="45">
        <v>6100</v>
      </c>
      <c r="S889" s="45">
        <v>5</v>
      </c>
      <c r="T889" s="45">
        <f t="shared" si="41"/>
        <v>30500</v>
      </c>
    </row>
    <row r="890" spans="2:20" x14ac:dyDescent="0.3">
      <c r="B890" t="s">
        <v>8366</v>
      </c>
      <c r="C890" t="s">
        <v>1515</v>
      </c>
      <c r="D890" t="s">
        <v>2400</v>
      </c>
      <c r="E890" t="s">
        <v>1434</v>
      </c>
      <c r="F890" t="s">
        <v>4031</v>
      </c>
      <c r="G890" s="47" t="str">
        <f t="shared" si="39"/>
        <v>BOUSSANDEL_Dhiaeddine</v>
      </c>
      <c r="H890" t="s">
        <v>689</v>
      </c>
      <c r="I890" t="s">
        <v>5342</v>
      </c>
      <c r="J890">
        <v>21658059894</v>
      </c>
      <c r="K890" s="133">
        <v>34570</v>
      </c>
      <c r="M890" t="s">
        <v>267</v>
      </c>
      <c r="N890" t="s">
        <v>6101</v>
      </c>
      <c r="O890" t="str">
        <f t="shared" si="40"/>
        <v>Computer science</v>
      </c>
      <c r="P890" s="4"/>
      <c r="Q890" s="4" t="s">
        <v>1045</v>
      </c>
      <c r="R890" s="45">
        <v>6100</v>
      </c>
      <c r="S890" s="45">
        <v>5</v>
      </c>
      <c r="T890" s="45">
        <f t="shared" si="41"/>
        <v>30500</v>
      </c>
    </row>
    <row r="891" spans="2:20" x14ac:dyDescent="0.3">
      <c r="B891" t="s">
        <v>8366</v>
      </c>
      <c r="C891" t="s">
        <v>1515</v>
      </c>
      <c r="D891" t="s">
        <v>2401</v>
      </c>
      <c r="E891" t="s">
        <v>4032</v>
      </c>
      <c r="F891" t="s">
        <v>3424</v>
      </c>
      <c r="G891" s="47" t="str">
        <f t="shared" si="39"/>
        <v>MANGOUR_Mohamed Amine</v>
      </c>
      <c r="H891" t="s">
        <v>689</v>
      </c>
      <c r="I891" t="s">
        <v>5343</v>
      </c>
      <c r="J891">
        <v>21620187082</v>
      </c>
      <c r="K891" s="133">
        <v>34831</v>
      </c>
      <c r="M891" t="s">
        <v>267</v>
      </c>
      <c r="N891" t="s">
        <v>6101</v>
      </c>
      <c r="O891" t="str">
        <f t="shared" si="40"/>
        <v>Computer science</v>
      </c>
      <c r="P891" s="4"/>
      <c r="Q891" s="4" t="s">
        <v>1045</v>
      </c>
      <c r="R891" s="45">
        <v>6100</v>
      </c>
      <c r="S891" s="45">
        <v>5</v>
      </c>
      <c r="T891" s="45">
        <f t="shared" si="41"/>
        <v>30500</v>
      </c>
    </row>
    <row r="892" spans="2:20" x14ac:dyDescent="0.3">
      <c r="B892" t="s">
        <v>8366</v>
      </c>
      <c r="C892" t="s">
        <v>1515</v>
      </c>
      <c r="D892" t="s">
        <v>2402</v>
      </c>
      <c r="E892" t="s">
        <v>4033</v>
      </c>
      <c r="F892" t="s">
        <v>3360</v>
      </c>
      <c r="G892" s="47" t="str">
        <f t="shared" si="39"/>
        <v>MASTOUR_Ghassen</v>
      </c>
      <c r="H892" t="s">
        <v>689</v>
      </c>
      <c r="I892" t="s">
        <v>5344</v>
      </c>
      <c r="J892">
        <v>21695733861</v>
      </c>
      <c r="K892" s="133">
        <v>35010</v>
      </c>
      <c r="M892" t="s">
        <v>267</v>
      </c>
      <c r="N892" t="s">
        <v>6102</v>
      </c>
      <c r="O892" t="str">
        <f t="shared" si="40"/>
        <v>Electromechanical Engineer</v>
      </c>
      <c r="P892" s="4"/>
      <c r="Q892" s="4" t="s">
        <v>1045</v>
      </c>
      <c r="R892" s="45">
        <v>6100</v>
      </c>
      <c r="S892" s="45">
        <v>5</v>
      </c>
      <c r="T892" s="45">
        <f t="shared" si="41"/>
        <v>30500</v>
      </c>
    </row>
    <row r="893" spans="2:20" x14ac:dyDescent="0.3">
      <c r="B893" t="s">
        <v>8366</v>
      </c>
      <c r="C893" t="s">
        <v>1515</v>
      </c>
      <c r="D893" t="s">
        <v>2403</v>
      </c>
      <c r="E893" t="s">
        <v>4034</v>
      </c>
      <c r="F893" t="s">
        <v>4035</v>
      </c>
      <c r="G893" s="47" t="str">
        <f t="shared" si="39"/>
        <v>BOUZGUENDA_Mohamed Fadhel</v>
      </c>
      <c r="H893" t="s">
        <v>689</v>
      </c>
      <c r="I893" t="s">
        <v>5345</v>
      </c>
      <c r="J893">
        <v>21629501502</v>
      </c>
      <c r="K893" s="133">
        <v>35075</v>
      </c>
      <c r="M893" t="s">
        <v>267</v>
      </c>
      <c r="N893" t="s">
        <v>6102</v>
      </c>
      <c r="O893" t="str">
        <f t="shared" si="40"/>
        <v>Electromechanical Engineer</v>
      </c>
      <c r="P893" s="4"/>
      <c r="Q893" s="4" t="s">
        <v>1045</v>
      </c>
      <c r="R893" s="45">
        <v>6100</v>
      </c>
      <c r="S893" s="45">
        <v>5</v>
      </c>
      <c r="T893" s="45">
        <f t="shared" si="41"/>
        <v>30500</v>
      </c>
    </row>
    <row r="894" spans="2:20" x14ac:dyDescent="0.3">
      <c r="B894" t="s">
        <v>8366</v>
      </c>
      <c r="C894" t="s">
        <v>1515</v>
      </c>
      <c r="D894" t="s">
        <v>2404</v>
      </c>
      <c r="E894" t="s">
        <v>4036</v>
      </c>
      <c r="F894" t="s">
        <v>4037</v>
      </c>
      <c r="G894" s="47" t="str">
        <f t="shared" si="39"/>
        <v>BEN MARZOUK_Sabri</v>
      </c>
      <c r="H894" t="s">
        <v>689</v>
      </c>
      <c r="I894" t="s">
        <v>5346</v>
      </c>
      <c r="J894">
        <v>21653180625</v>
      </c>
      <c r="K894" s="133">
        <v>34541</v>
      </c>
      <c r="M894" t="s">
        <v>267</v>
      </c>
      <c r="N894" t="s">
        <v>6101</v>
      </c>
      <c r="O894" t="str">
        <f t="shared" si="40"/>
        <v>Computer science</v>
      </c>
      <c r="P894" s="4"/>
      <c r="Q894" s="4" t="s">
        <v>1045</v>
      </c>
      <c r="R894" s="45">
        <v>6100</v>
      </c>
      <c r="S894" s="45">
        <v>5</v>
      </c>
      <c r="T894" s="45">
        <f t="shared" si="41"/>
        <v>30500</v>
      </c>
    </row>
    <row r="895" spans="2:20" x14ac:dyDescent="0.3">
      <c r="B895" t="s">
        <v>8366</v>
      </c>
      <c r="C895" t="s">
        <v>1515</v>
      </c>
      <c r="D895" t="s">
        <v>2405</v>
      </c>
      <c r="E895" t="s">
        <v>1400</v>
      </c>
      <c r="F895" t="s">
        <v>3405</v>
      </c>
      <c r="G895" s="47" t="str">
        <f t="shared" si="39"/>
        <v>HADDADA_Hamza</v>
      </c>
      <c r="H895" t="s">
        <v>689</v>
      </c>
      <c r="I895" t="s">
        <v>5347</v>
      </c>
      <c r="J895">
        <v>21622016294</v>
      </c>
      <c r="K895" s="133">
        <v>34446</v>
      </c>
      <c r="M895" t="s">
        <v>267</v>
      </c>
      <c r="N895" t="s">
        <v>6101</v>
      </c>
      <c r="O895" t="str">
        <f t="shared" si="40"/>
        <v>Computer science</v>
      </c>
      <c r="P895" s="4"/>
      <c r="Q895" s="4" t="s">
        <v>1045</v>
      </c>
      <c r="R895" s="45">
        <v>6100</v>
      </c>
      <c r="S895" s="45">
        <v>5</v>
      </c>
      <c r="T895" s="45">
        <f t="shared" si="41"/>
        <v>30500</v>
      </c>
    </row>
    <row r="896" spans="2:20" x14ac:dyDescent="0.3">
      <c r="B896" t="s">
        <v>8366</v>
      </c>
      <c r="C896" t="s">
        <v>1515</v>
      </c>
      <c r="D896" t="s">
        <v>2406</v>
      </c>
      <c r="E896" t="s">
        <v>832</v>
      </c>
      <c r="F896" t="s">
        <v>4038</v>
      </c>
      <c r="G896" s="47" t="str">
        <f t="shared" si="39"/>
        <v>HOSNI_Belhsen</v>
      </c>
      <c r="H896" t="s">
        <v>689</v>
      </c>
      <c r="I896" t="s">
        <v>5348</v>
      </c>
      <c r="J896">
        <v>21620276441</v>
      </c>
      <c r="K896" s="133">
        <v>34428</v>
      </c>
      <c r="M896" t="s">
        <v>267</v>
      </c>
      <c r="N896" t="s">
        <v>6101</v>
      </c>
      <c r="O896" t="str">
        <f t="shared" si="40"/>
        <v>Computer science</v>
      </c>
      <c r="P896" s="4"/>
      <c r="Q896" s="4" t="s">
        <v>1045</v>
      </c>
      <c r="R896" s="45">
        <v>6100</v>
      </c>
      <c r="S896" s="45">
        <v>5</v>
      </c>
      <c r="T896" s="45">
        <f t="shared" si="41"/>
        <v>30500</v>
      </c>
    </row>
    <row r="897" spans="2:20" x14ac:dyDescent="0.3">
      <c r="B897" t="s">
        <v>8366</v>
      </c>
      <c r="C897" t="s">
        <v>1515</v>
      </c>
      <c r="D897" t="s">
        <v>2407</v>
      </c>
      <c r="E897" t="s">
        <v>1324</v>
      </c>
      <c r="F897" t="s">
        <v>3237</v>
      </c>
      <c r="G897" s="47" t="str">
        <f t="shared" si="39"/>
        <v>DJEBBI_Ilhem</v>
      </c>
      <c r="H897" t="s">
        <v>690</v>
      </c>
      <c r="I897" t="s">
        <v>5349</v>
      </c>
      <c r="J897">
        <v>21621973355</v>
      </c>
      <c r="K897" s="133">
        <v>33404</v>
      </c>
      <c r="M897" t="s">
        <v>267</v>
      </c>
      <c r="N897" t="s">
        <v>6101</v>
      </c>
      <c r="O897" t="str">
        <f t="shared" si="40"/>
        <v>Computer science</v>
      </c>
      <c r="P897" s="4"/>
      <c r="Q897" s="4" t="s">
        <v>1045</v>
      </c>
      <c r="R897" s="45">
        <v>6100</v>
      </c>
      <c r="S897" s="45">
        <v>5</v>
      </c>
      <c r="T897" s="45">
        <f t="shared" si="41"/>
        <v>30500</v>
      </c>
    </row>
    <row r="898" spans="2:20" x14ac:dyDescent="0.3">
      <c r="B898" t="s">
        <v>8366</v>
      </c>
      <c r="C898" t="s">
        <v>1515</v>
      </c>
      <c r="D898" t="s">
        <v>2408</v>
      </c>
      <c r="E898" t="s">
        <v>4039</v>
      </c>
      <c r="F898" t="s">
        <v>3445</v>
      </c>
      <c r="G898" s="47" t="str">
        <f t="shared" si="39"/>
        <v>BEN JANNET_Mohamed Oussema</v>
      </c>
      <c r="H898" t="s">
        <v>689</v>
      </c>
      <c r="I898" t="s">
        <v>5350</v>
      </c>
      <c r="J898">
        <v>21653747908</v>
      </c>
      <c r="K898" s="133">
        <v>34922</v>
      </c>
      <c r="M898" t="s">
        <v>267</v>
      </c>
      <c r="N898" t="s">
        <v>6101</v>
      </c>
      <c r="O898" t="str">
        <f t="shared" si="40"/>
        <v>Computer science</v>
      </c>
      <c r="P898" s="4"/>
      <c r="Q898" s="4" t="s">
        <v>1045</v>
      </c>
      <c r="R898" s="45">
        <v>6100</v>
      </c>
      <c r="S898" s="45">
        <v>5</v>
      </c>
      <c r="T898" s="45">
        <f t="shared" si="41"/>
        <v>30500</v>
      </c>
    </row>
    <row r="899" spans="2:20" x14ac:dyDescent="0.3">
      <c r="B899" t="s">
        <v>8366</v>
      </c>
      <c r="C899" t="s">
        <v>1515</v>
      </c>
      <c r="D899" t="s">
        <v>2409</v>
      </c>
      <c r="E899" t="s">
        <v>1350</v>
      </c>
      <c r="F899" t="s">
        <v>3527</v>
      </c>
      <c r="G899" s="47" t="str">
        <f t="shared" si="39"/>
        <v>OUERFELLI_Alaa Eddine</v>
      </c>
      <c r="H899" t="s">
        <v>689</v>
      </c>
      <c r="I899" t="s">
        <v>5351</v>
      </c>
      <c r="J899">
        <v>21624883364</v>
      </c>
      <c r="K899" s="133">
        <v>34958</v>
      </c>
      <c r="M899" t="s">
        <v>267</v>
      </c>
      <c r="N899" t="s">
        <v>6101</v>
      </c>
      <c r="O899" t="str">
        <f t="shared" si="40"/>
        <v>Computer science</v>
      </c>
      <c r="P899" s="4"/>
      <c r="Q899" s="4" t="s">
        <v>1045</v>
      </c>
      <c r="R899" s="45">
        <v>6100</v>
      </c>
      <c r="S899" s="45">
        <v>5</v>
      </c>
      <c r="T899" s="45">
        <f t="shared" si="41"/>
        <v>30500</v>
      </c>
    </row>
    <row r="900" spans="2:20" x14ac:dyDescent="0.3">
      <c r="B900" t="s">
        <v>8366</v>
      </c>
      <c r="C900" t="s">
        <v>1515</v>
      </c>
      <c r="D900" t="s">
        <v>2410</v>
      </c>
      <c r="E900" t="s">
        <v>4040</v>
      </c>
      <c r="F900" t="s">
        <v>4041</v>
      </c>
      <c r="G900" s="47" t="str">
        <f t="shared" si="39"/>
        <v>TALEB HSSAN_Ikbel</v>
      </c>
      <c r="H900" t="s">
        <v>690</v>
      </c>
      <c r="I900" t="s">
        <v>5352</v>
      </c>
      <c r="J900">
        <v>21626316028</v>
      </c>
      <c r="K900" s="133">
        <v>34827</v>
      </c>
      <c r="M900" t="s">
        <v>267</v>
      </c>
      <c r="N900" t="s">
        <v>6101</v>
      </c>
      <c r="O900" t="str">
        <f t="shared" si="40"/>
        <v>Computer science</v>
      </c>
      <c r="P900" s="4"/>
      <c r="Q900" s="4" t="s">
        <v>1045</v>
      </c>
      <c r="R900" s="45">
        <v>6100</v>
      </c>
      <c r="S900" s="45">
        <v>5</v>
      </c>
      <c r="T900" s="45">
        <f t="shared" si="41"/>
        <v>30500</v>
      </c>
    </row>
    <row r="901" spans="2:20" x14ac:dyDescent="0.3">
      <c r="B901" t="s">
        <v>8366</v>
      </c>
      <c r="C901" t="s">
        <v>1515</v>
      </c>
      <c r="D901" t="s">
        <v>2411</v>
      </c>
      <c r="E901" t="s">
        <v>4042</v>
      </c>
      <c r="F901" t="s">
        <v>3782</v>
      </c>
      <c r="G901" s="47" t="str">
        <f t="shared" si="39"/>
        <v>FARHANI_Wafa</v>
      </c>
      <c r="H901" t="s">
        <v>690</v>
      </c>
      <c r="I901" t="s">
        <v>5353</v>
      </c>
      <c r="J901">
        <v>21690359209</v>
      </c>
      <c r="K901" s="133">
        <v>34393</v>
      </c>
      <c r="M901" t="s">
        <v>267</v>
      </c>
      <c r="N901" t="s">
        <v>6101</v>
      </c>
      <c r="O901" t="str">
        <f t="shared" si="40"/>
        <v>Computer science</v>
      </c>
      <c r="P901" s="4"/>
      <c r="Q901" s="4" t="s">
        <v>1045</v>
      </c>
      <c r="R901" s="45">
        <v>6100</v>
      </c>
      <c r="S901" s="45">
        <v>5</v>
      </c>
      <c r="T901" s="45">
        <f t="shared" si="41"/>
        <v>30500</v>
      </c>
    </row>
    <row r="902" spans="2:20" x14ac:dyDescent="0.3">
      <c r="B902" t="s">
        <v>8366</v>
      </c>
      <c r="C902" t="s">
        <v>1515</v>
      </c>
      <c r="D902" t="s">
        <v>2412</v>
      </c>
      <c r="E902" t="s">
        <v>4043</v>
      </c>
      <c r="F902" t="s">
        <v>4044</v>
      </c>
      <c r="G902" s="47" t="str">
        <f t="shared" si="39"/>
        <v>MBAYA_Fahd</v>
      </c>
      <c r="H902" t="s">
        <v>689</v>
      </c>
      <c r="I902" t="s">
        <v>5354</v>
      </c>
      <c r="J902">
        <v>21655296543</v>
      </c>
      <c r="K902" s="133">
        <v>34561</v>
      </c>
      <c r="M902" t="s">
        <v>267</v>
      </c>
      <c r="N902" t="s">
        <v>6102</v>
      </c>
      <c r="O902" t="str">
        <f t="shared" si="40"/>
        <v>Electromechanical Engineer</v>
      </c>
      <c r="P902" s="4"/>
      <c r="Q902" s="4" t="s">
        <v>1045</v>
      </c>
      <c r="R902" s="45">
        <v>6100</v>
      </c>
      <c r="S902" s="45">
        <v>5</v>
      </c>
      <c r="T902" s="45">
        <f t="shared" si="41"/>
        <v>30500</v>
      </c>
    </row>
    <row r="903" spans="2:20" x14ac:dyDescent="0.3">
      <c r="B903" t="s">
        <v>8366</v>
      </c>
      <c r="C903" t="s">
        <v>1515</v>
      </c>
      <c r="D903" t="s">
        <v>2413</v>
      </c>
      <c r="E903" t="s">
        <v>451</v>
      </c>
      <c r="F903" t="s">
        <v>3208</v>
      </c>
      <c r="G903" s="47" t="str">
        <f t="shared" si="39"/>
        <v>BEN AMOR_Ahmed</v>
      </c>
      <c r="H903" t="s">
        <v>689</v>
      </c>
      <c r="I903" t="s">
        <v>5355</v>
      </c>
      <c r="J903">
        <v>21627621442</v>
      </c>
      <c r="K903" s="133">
        <v>34455</v>
      </c>
      <c r="M903" t="s">
        <v>267</v>
      </c>
      <c r="N903" t="s">
        <v>6102</v>
      </c>
      <c r="O903" t="str">
        <f t="shared" si="40"/>
        <v>Electromechanical Engineer</v>
      </c>
      <c r="P903" s="4"/>
      <c r="Q903" s="4" t="s">
        <v>1045</v>
      </c>
      <c r="R903" s="45">
        <v>6100</v>
      </c>
      <c r="S903" s="45">
        <v>5</v>
      </c>
      <c r="T903" s="45">
        <f t="shared" si="41"/>
        <v>30500</v>
      </c>
    </row>
    <row r="904" spans="2:20" x14ac:dyDescent="0.3">
      <c r="B904" t="s">
        <v>8366</v>
      </c>
      <c r="C904" t="s">
        <v>1515</v>
      </c>
      <c r="D904" t="s">
        <v>2414</v>
      </c>
      <c r="E904" t="s">
        <v>482</v>
      </c>
      <c r="F904" t="s">
        <v>3551</v>
      </c>
      <c r="G904" s="47" t="str">
        <f t="shared" si="39"/>
        <v>GAALOUL_Mehdi</v>
      </c>
      <c r="H904" t="s">
        <v>689</v>
      </c>
      <c r="I904" t="s">
        <v>5356</v>
      </c>
      <c r="J904">
        <v>21620069062</v>
      </c>
      <c r="K904" s="133">
        <v>34936</v>
      </c>
      <c r="M904" t="s">
        <v>267</v>
      </c>
      <c r="N904" t="s">
        <v>6101</v>
      </c>
      <c r="O904" t="str">
        <f t="shared" si="40"/>
        <v>Computer science</v>
      </c>
      <c r="P904" s="4"/>
      <c r="Q904" s="4" t="s">
        <v>1045</v>
      </c>
      <c r="R904" s="45">
        <v>6100</v>
      </c>
      <c r="S904" s="45">
        <v>5</v>
      </c>
      <c r="T904" s="45">
        <f t="shared" si="41"/>
        <v>30500</v>
      </c>
    </row>
    <row r="905" spans="2:20" x14ac:dyDescent="0.3">
      <c r="B905" t="s">
        <v>8366</v>
      </c>
      <c r="C905" t="s">
        <v>1515</v>
      </c>
      <c r="D905" t="s">
        <v>2415</v>
      </c>
      <c r="E905" t="s">
        <v>4045</v>
      </c>
      <c r="F905" t="s">
        <v>3191</v>
      </c>
      <c r="G905" s="47" t="str">
        <f t="shared" ref="G905:G968" si="42">CONCATENATE(E905,"_",F905)</f>
        <v>BEN ABDA_Amine</v>
      </c>
      <c r="H905" t="s">
        <v>689</v>
      </c>
      <c r="I905" t="s">
        <v>5357</v>
      </c>
      <c r="J905">
        <v>21628738451</v>
      </c>
      <c r="K905" s="133">
        <v>34381</v>
      </c>
      <c r="M905" t="s">
        <v>267</v>
      </c>
      <c r="N905" t="s">
        <v>6101</v>
      </c>
      <c r="O905" t="str">
        <f t="shared" ref="O905:O968" si="43">N905</f>
        <v>Computer science</v>
      </c>
      <c r="P905" s="4"/>
      <c r="Q905" s="4" t="s">
        <v>1045</v>
      </c>
      <c r="R905" s="45">
        <v>6100</v>
      </c>
      <c r="S905" s="45">
        <v>5</v>
      </c>
      <c r="T905" s="45">
        <f t="shared" ref="T905:T968" si="44">R905*S905</f>
        <v>30500</v>
      </c>
    </row>
    <row r="906" spans="2:20" x14ac:dyDescent="0.3">
      <c r="B906" t="s">
        <v>8366</v>
      </c>
      <c r="C906" t="s">
        <v>1515</v>
      </c>
      <c r="D906" t="s">
        <v>2416</v>
      </c>
      <c r="E906" t="s">
        <v>4046</v>
      </c>
      <c r="F906" t="s">
        <v>3755</v>
      </c>
      <c r="G906" s="47" t="str">
        <f t="shared" si="42"/>
        <v>DAKHLAOUI_Souhail</v>
      </c>
      <c r="H906" t="s">
        <v>689</v>
      </c>
      <c r="I906" t="s">
        <v>5358</v>
      </c>
      <c r="J906">
        <v>21658594951</v>
      </c>
      <c r="K906" s="133">
        <v>34396</v>
      </c>
      <c r="M906" t="s">
        <v>267</v>
      </c>
      <c r="N906" t="s">
        <v>6101</v>
      </c>
      <c r="O906" t="str">
        <f t="shared" si="43"/>
        <v>Computer science</v>
      </c>
      <c r="P906" s="4"/>
      <c r="Q906" s="4" t="s">
        <v>1045</v>
      </c>
      <c r="R906" s="45">
        <v>6100</v>
      </c>
      <c r="S906" s="45">
        <v>5</v>
      </c>
      <c r="T906" s="45">
        <f t="shared" si="44"/>
        <v>30500</v>
      </c>
    </row>
    <row r="907" spans="2:20" x14ac:dyDescent="0.3">
      <c r="B907" t="s">
        <v>8366</v>
      </c>
      <c r="C907" t="s">
        <v>1515</v>
      </c>
      <c r="D907" t="s">
        <v>2417</v>
      </c>
      <c r="E907" t="s">
        <v>4047</v>
      </c>
      <c r="F907" t="s">
        <v>4048</v>
      </c>
      <c r="G907" s="47" t="str">
        <f t="shared" si="42"/>
        <v>ONANA BEYALLA_Rick Lionel</v>
      </c>
      <c r="H907" t="s">
        <v>689</v>
      </c>
      <c r="I907" t="s">
        <v>4506</v>
      </c>
      <c r="J907"/>
      <c r="K907" s="133">
        <v>35670</v>
      </c>
      <c r="M907" t="s">
        <v>6098</v>
      </c>
      <c r="N907" t="s">
        <v>6101</v>
      </c>
      <c r="O907" t="str">
        <f t="shared" si="43"/>
        <v>Computer science</v>
      </c>
      <c r="P907" s="4"/>
      <c r="Q907" s="4" t="s">
        <v>1045</v>
      </c>
      <c r="R907" s="45">
        <v>6100</v>
      </c>
      <c r="S907" s="45">
        <v>5</v>
      </c>
      <c r="T907" s="45">
        <f t="shared" si="44"/>
        <v>30500</v>
      </c>
    </row>
    <row r="908" spans="2:20" x14ac:dyDescent="0.3">
      <c r="B908" t="s">
        <v>8366</v>
      </c>
      <c r="C908" t="s">
        <v>1515</v>
      </c>
      <c r="D908" t="s">
        <v>2418</v>
      </c>
      <c r="E908" t="s">
        <v>4049</v>
      </c>
      <c r="F908" t="s">
        <v>4050</v>
      </c>
      <c r="G908" s="47" t="str">
        <f t="shared" si="42"/>
        <v>ONANA BAKOUT_IVAN LANDRY</v>
      </c>
      <c r="H908" t="s">
        <v>689</v>
      </c>
      <c r="I908" t="s">
        <v>4506</v>
      </c>
      <c r="J908"/>
      <c r="K908" s="133">
        <v>33708</v>
      </c>
      <c r="M908" t="s">
        <v>6098</v>
      </c>
      <c r="N908" t="s">
        <v>6101</v>
      </c>
      <c r="O908" t="str">
        <f t="shared" si="43"/>
        <v>Computer science</v>
      </c>
      <c r="P908" s="4"/>
      <c r="Q908" s="4" t="s">
        <v>1045</v>
      </c>
      <c r="R908" s="45">
        <v>6100</v>
      </c>
      <c r="S908" s="45">
        <v>5</v>
      </c>
      <c r="T908" s="45">
        <f t="shared" si="44"/>
        <v>30500</v>
      </c>
    </row>
    <row r="909" spans="2:20" x14ac:dyDescent="0.3">
      <c r="B909" t="s">
        <v>8366</v>
      </c>
      <c r="C909" t="s">
        <v>1515</v>
      </c>
      <c r="D909" t="s">
        <v>2419</v>
      </c>
      <c r="E909" t="s">
        <v>295</v>
      </c>
      <c r="F909" t="s">
        <v>3296</v>
      </c>
      <c r="G909" s="47" t="str">
        <f t="shared" si="42"/>
        <v>TOUATI_Iheb</v>
      </c>
      <c r="H909" t="s">
        <v>689</v>
      </c>
      <c r="I909" t="s">
        <v>5359</v>
      </c>
      <c r="J909">
        <v>21623097996</v>
      </c>
      <c r="K909" s="133">
        <v>35193</v>
      </c>
      <c r="M909" t="s">
        <v>267</v>
      </c>
      <c r="N909" t="s">
        <v>6101</v>
      </c>
      <c r="O909" t="str">
        <f t="shared" si="43"/>
        <v>Computer science</v>
      </c>
      <c r="P909" s="4"/>
      <c r="Q909" s="4" t="s">
        <v>1045</v>
      </c>
      <c r="R909" s="45">
        <v>6100</v>
      </c>
      <c r="S909" s="45">
        <v>5</v>
      </c>
      <c r="T909" s="45">
        <f t="shared" si="44"/>
        <v>30500</v>
      </c>
    </row>
    <row r="910" spans="2:20" x14ac:dyDescent="0.3">
      <c r="B910" t="s">
        <v>8366</v>
      </c>
      <c r="C910" t="s">
        <v>1515</v>
      </c>
      <c r="D910" t="s">
        <v>2420</v>
      </c>
      <c r="E910" t="s">
        <v>4051</v>
      </c>
      <c r="F910" t="s">
        <v>4052</v>
      </c>
      <c r="G910" s="47" t="str">
        <f t="shared" si="42"/>
        <v>MAKENGO SAYA_Riphat</v>
      </c>
      <c r="H910" t="s">
        <v>689</v>
      </c>
      <c r="I910" t="s">
        <v>5360</v>
      </c>
      <c r="J910">
        <v>21654249325</v>
      </c>
      <c r="K910" s="133">
        <v>34494</v>
      </c>
      <c r="M910" t="s">
        <v>901</v>
      </c>
      <c r="N910" t="s">
        <v>453</v>
      </c>
      <c r="O910" t="str">
        <f t="shared" si="43"/>
        <v>Civil Engineering</v>
      </c>
      <c r="P910" s="4"/>
      <c r="Q910" s="4" t="s">
        <v>1045</v>
      </c>
      <c r="R910" s="45">
        <v>6100</v>
      </c>
      <c r="S910" s="45">
        <v>5</v>
      </c>
      <c r="T910" s="45">
        <f t="shared" si="44"/>
        <v>30500</v>
      </c>
    </row>
    <row r="911" spans="2:20" x14ac:dyDescent="0.3">
      <c r="B911" t="s">
        <v>8366</v>
      </c>
      <c r="C911" t="s">
        <v>1515</v>
      </c>
      <c r="D911" t="s">
        <v>2421</v>
      </c>
      <c r="E911" t="s">
        <v>4053</v>
      </c>
      <c r="F911" t="s">
        <v>3739</v>
      </c>
      <c r="G911" s="47" t="str">
        <f t="shared" si="42"/>
        <v>DAGHMOURI_Azza</v>
      </c>
      <c r="H911" t="s">
        <v>690</v>
      </c>
      <c r="I911" t="s">
        <v>5361</v>
      </c>
      <c r="J911">
        <v>21658822313</v>
      </c>
      <c r="K911" s="133">
        <v>35012</v>
      </c>
      <c r="M911" t="s">
        <v>267</v>
      </c>
      <c r="N911" t="s">
        <v>6101</v>
      </c>
      <c r="O911" t="str">
        <f t="shared" si="43"/>
        <v>Computer science</v>
      </c>
      <c r="P911" s="4"/>
      <c r="Q911" s="4" t="s">
        <v>1045</v>
      </c>
      <c r="R911" s="45">
        <v>6100</v>
      </c>
      <c r="S911" s="45">
        <v>5</v>
      </c>
      <c r="T911" s="45">
        <f t="shared" si="44"/>
        <v>30500</v>
      </c>
    </row>
    <row r="912" spans="2:20" x14ac:dyDescent="0.3">
      <c r="B912" t="s">
        <v>8366</v>
      </c>
      <c r="C912" t="s">
        <v>1515</v>
      </c>
      <c r="D912" t="s">
        <v>2422</v>
      </c>
      <c r="E912" t="s">
        <v>897</v>
      </c>
      <c r="F912" t="s">
        <v>4054</v>
      </c>
      <c r="G912" s="47" t="str">
        <f t="shared" si="42"/>
        <v>DIMASSI_Jasseur</v>
      </c>
      <c r="H912" t="s">
        <v>689</v>
      </c>
      <c r="I912" t="s">
        <v>5362</v>
      </c>
      <c r="J912">
        <v>21626572300</v>
      </c>
      <c r="K912" s="133">
        <v>34879</v>
      </c>
      <c r="M912" t="s">
        <v>267</v>
      </c>
      <c r="N912" t="s">
        <v>6101</v>
      </c>
      <c r="O912" t="str">
        <f t="shared" si="43"/>
        <v>Computer science</v>
      </c>
      <c r="P912" s="4"/>
      <c r="Q912" s="4" t="s">
        <v>1045</v>
      </c>
      <c r="R912" s="45">
        <v>6100</v>
      </c>
      <c r="S912" s="45">
        <v>5</v>
      </c>
      <c r="T912" s="45">
        <f t="shared" si="44"/>
        <v>30500</v>
      </c>
    </row>
    <row r="913" spans="2:20" x14ac:dyDescent="0.3">
      <c r="B913" t="s">
        <v>8366</v>
      </c>
      <c r="C913" t="s">
        <v>1515</v>
      </c>
      <c r="D913" t="s">
        <v>2423</v>
      </c>
      <c r="E913" t="s">
        <v>4055</v>
      </c>
      <c r="F913" t="s">
        <v>3405</v>
      </c>
      <c r="G913" s="47" t="str">
        <f t="shared" si="42"/>
        <v>GARNAOUI_Hamza</v>
      </c>
      <c r="H913" t="s">
        <v>689</v>
      </c>
      <c r="I913" t="s">
        <v>5363</v>
      </c>
      <c r="J913">
        <v>21653828712</v>
      </c>
      <c r="K913" s="133">
        <v>34153</v>
      </c>
      <c r="M913" t="s">
        <v>267</v>
      </c>
      <c r="N913" t="s">
        <v>6102</v>
      </c>
      <c r="O913" t="str">
        <f t="shared" si="43"/>
        <v>Electromechanical Engineer</v>
      </c>
      <c r="P913" s="4"/>
      <c r="Q913" s="4" t="s">
        <v>1045</v>
      </c>
      <c r="R913" s="45">
        <v>6100</v>
      </c>
      <c r="S913" s="45">
        <v>5</v>
      </c>
      <c r="T913" s="45">
        <f t="shared" si="44"/>
        <v>30500</v>
      </c>
    </row>
    <row r="914" spans="2:20" x14ac:dyDescent="0.3">
      <c r="B914" t="s">
        <v>8366</v>
      </c>
      <c r="C914" t="s">
        <v>1515</v>
      </c>
      <c r="D914" t="s">
        <v>2424</v>
      </c>
      <c r="E914" t="s">
        <v>4056</v>
      </c>
      <c r="F914" t="s">
        <v>3868</v>
      </c>
      <c r="G914" s="47" t="str">
        <f t="shared" si="42"/>
        <v>MEGHIRBI_Mohamed Achref</v>
      </c>
      <c r="H914" t="s">
        <v>689</v>
      </c>
      <c r="I914" t="s">
        <v>5364</v>
      </c>
      <c r="J914">
        <v>21699282334</v>
      </c>
      <c r="K914" s="133">
        <v>34467</v>
      </c>
      <c r="M914" t="s">
        <v>267</v>
      </c>
      <c r="N914" t="s">
        <v>6101</v>
      </c>
      <c r="O914" t="str">
        <f t="shared" si="43"/>
        <v>Computer science</v>
      </c>
      <c r="P914" s="4"/>
      <c r="Q914" s="4" t="s">
        <v>1045</v>
      </c>
      <c r="R914" s="45">
        <v>6100</v>
      </c>
      <c r="S914" s="45">
        <v>5</v>
      </c>
      <c r="T914" s="45">
        <f t="shared" si="44"/>
        <v>30500</v>
      </c>
    </row>
    <row r="915" spans="2:20" x14ac:dyDescent="0.3">
      <c r="B915" t="s">
        <v>8366</v>
      </c>
      <c r="C915" t="s">
        <v>1515</v>
      </c>
      <c r="D915" t="s">
        <v>2425</v>
      </c>
      <c r="E915" t="s">
        <v>399</v>
      </c>
      <c r="F915" t="s">
        <v>4057</v>
      </c>
      <c r="G915" s="47" t="str">
        <f t="shared" si="42"/>
        <v>LOUATI_Faiez</v>
      </c>
      <c r="H915" t="s">
        <v>689</v>
      </c>
      <c r="I915" t="s">
        <v>5365</v>
      </c>
      <c r="J915">
        <v>21658613597</v>
      </c>
      <c r="K915" s="133">
        <v>34728</v>
      </c>
      <c r="M915" t="s">
        <v>267</v>
      </c>
      <c r="N915" t="s">
        <v>6102</v>
      </c>
      <c r="O915" t="str">
        <f t="shared" si="43"/>
        <v>Electromechanical Engineer</v>
      </c>
      <c r="P915" s="4"/>
      <c r="Q915" s="4" t="s">
        <v>1045</v>
      </c>
      <c r="R915" s="45">
        <v>6100</v>
      </c>
      <c r="S915" s="45">
        <v>5</v>
      </c>
      <c r="T915" s="45">
        <f t="shared" si="44"/>
        <v>30500</v>
      </c>
    </row>
    <row r="916" spans="2:20" x14ac:dyDescent="0.3">
      <c r="B916" t="s">
        <v>8366</v>
      </c>
      <c r="C916" t="s">
        <v>1515</v>
      </c>
      <c r="D916" t="s">
        <v>2426</v>
      </c>
      <c r="E916" t="s">
        <v>4058</v>
      </c>
      <c r="F916" t="s">
        <v>3191</v>
      </c>
      <c r="G916" s="47" t="str">
        <f t="shared" si="42"/>
        <v>MASSAABI_Amine</v>
      </c>
      <c r="H916" t="s">
        <v>689</v>
      </c>
      <c r="I916" t="s">
        <v>5366</v>
      </c>
      <c r="J916">
        <v>21697358843</v>
      </c>
      <c r="K916" s="133">
        <v>34710</v>
      </c>
      <c r="M916" t="s">
        <v>267</v>
      </c>
      <c r="N916" t="s">
        <v>6101</v>
      </c>
      <c r="O916" t="str">
        <f t="shared" si="43"/>
        <v>Computer science</v>
      </c>
      <c r="P916" s="4"/>
      <c r="Q916" s="4" t="s">
        <v>1045</v>
      </c>
      <c r="R916" s="45">
        <v>6100</v>
      </c>
      <c r="S916" s="45">
        <v>5</v>
      </c>
      <c r="T916" s="45">
        <f t="shared" si="44"/>
        <v>30500</v>
      </c>
    </row>
    <row r="917" spans="2:20" x14ac:dyDescent="0.3">
      <c r="B917" t="s">
        <v>8366</v>
      </c>
      <c r="C917" t="s">
        <v>1515</v>
      </c>
      <c r="D917" t="s">
        <v>2427</v>
      </c>
      <c r="E917" t="s">
        <v>4059</v>
      </c>
      <c r="F917" t="s">
        <v>3712</v>
      </c>
      <c r="G917" s="47" t="str">
        <f t="shared" si="42"/>
        <v>MEGDICHE_Hamdi</v>
      </c>
      <c r="H917" t="s">
        <v>689</v>
      </c>
      <c r="I917" t="s">
        <v>5367</v>
      </c>
      <c r="J917">
        <v>21629201242</v>
      </c>
      <c r="K917" s="133">
        <v>35028</v>
      </c>
      <c r="M917" t="s">
        <v>267</v>
      </c>
      <c r="N917" t="s">
        <v>6101</v>
      </c>
      <c r="O917" t="str">
        <f t="shared" si="43"/>
        <v>Computer science</v>
      </c>
      <c r="P917" s="4"/>
      <c r="Q917" s="4" t="s">
        <v>1045</v>
      </c>
      <c r="R917" s="45">
        <v>6100</v>
      </c>
      <c r="S917" s="45">
        <v>5</v>
      </c>
      <c r="T917" s="45">
        <f t="shared" si="44"/>
        <v>30500</v>
      </c>
    </row>
    <row r="918" spans="2:20" x14ac:dyDescent="0.3">
      <c r="B918" t="s">
        <v>8366</v>
      </c>
      <c r="C918" t="s">
        <v>1515</v>
      </c>
      <c r="D918" t="s">
        <v>2428</v>
      </c>
      <c r="E918" t="s">
        <v>4060</v>
      </c>
      <c r="F918" t="s">
        <v>3921</v>
      </c>
      <c r="G918" s="47" t="str">
        <f t="shared" si="42"/>
        <v>ALLAGUI_Othmen</v>
      </c>
      <c r="H918" t="s">
        <v>689</v>
      </c>
      <c r="I918" t="s">
        <v>5368</v>
      </c>
      <c r="J918">
        <v>21629544180</v>
      </c>
      <c r="K918" s="133">
        <v>35225</v>
      </c>
      <c r="M918" t="s">
        <v>267</v>
      </c>
      <c r="N918" t="s">
        <v>6101</v>
      </c>
      <c r="O918" t="str">
        <f t="shared" si="43"/>
        <v>Computer science</v>
      </c>
      <c r="P918" s="4"/>
      <c r="Q918" s="4" t="s">
        <v>1045</v>
      </c>
      <c r="R918" s="45">
        <v>6100</v>
      </c>
      <c r="S918" s="45">
        <v>5</v>
      </c>
      <c r="T918" s="45">
        <f t="shared" si="44"/>
        <v>30500</v>
      </c>
    </row>
    <row r="919" spans="2:20" x14ac:dyDescent="0.3">
      <c r="B919" t="s">
        <v>8366</v>
      </c>
      <c r="C919" t="s">
        <v>1515</v>
      </c>
      <c r="D919" t="s">
        <v>2429</v>
      </c>
      <c r="E919" t="s">
        <v>480</v>
      </c>
      <c r="F919" t="s">
        <v>4061</v>
      </c>
      <c r="G919" s="47" t="str">
        <f t="shared" si="42"/>
        <v>ALOUI_Mohamed Khalil</v>
      </c>
      <c r="H919" t="s">
        <v>689</v>
      </c>
      <c r="I919" t="s">
        <v>5369</v>
      </c>
      <c r="J919">
        <v>21695399484</v>
      </c>
      <c r="K919" s="133">
        <v>34471</v>
      </c>
      <c r="M919" t="s">
        <v>267</v>
      </c>
      <c r="N919" t="s">
        <v>6101</v>
      </c>
      <c r="O919" t="str">
        <f t="shared" si="43"/>
        <v>Computer science</v>
      </c>
      <c r="P919" s="4"/>
      <c r="Q919" s="4" t="s">
        <v>1045</v>
      </c>
      <c r="R919" s="45">
        <v>6100</v>
      </c>
      <c r="S919" s="45">
        <v>5</v>
      </c>
      <c r="T919" s="45">
        <f t="shared" si="44"/>
        <v>30500</v>
      </c>
    </row>
    <row r="920" spans="2:20" x14ac:dyDescent="0.3">
      <c r="B920" t="s">
        <v>8366</v>
      </c>
      <c r="C920" t="s">
        <v>1515</v>
      </c>
      <c r="D920" t="s">
        <v>2430</v>
      </c>
      <c r="E920" t="s">
        <v>4062</v>
      </c>
      <c r="F920" t="s">
        <v>3421</v>
      </c>
      <c r="G920" s="47" t="str">
        <f t="shared" si="42"/>
        <v>STA_Yassine</v>
      </c>
      <c r="H920" t="s">
        <v>689</v>
      </c>
      <c r="I920" t="s">
        <v>5370</v>
      </c>
      <c r="J920">
        <v>21653639928</v>
      </c>
      <c r="K920" s="133">
        <v>35125</v>
      </c>
      <c r="M920" t="s">
        <v>267</v>
      </c>
      <c r="N920" t="s">
        <v>6101</v>
      </c>
      <c r="O920" t="str">
        <f t="shared" si="43"/>
        <v>Computer science</v>
      </c>
      <c r="P920" s="4"/>
      <c r="Q920" s="4" t="s">
        <v>1045</v>
      </c>
      <c r="R920" s="45">
        <v>6100</v>
      </c>
      <c r="S920" s="45">
        <v>5</v>
      </c>
      <c r="T920" s="45">
        <f t="shared" si="44"/>
        <v>30500</v>
      </c>
    </row>
    <row r="921" spans="2:20" x14ac:dyDescent="0.3">
      <c r="B921" t="s">
        <v>8366</v>
      </c>
      <c r="C921" t="s">
        <v>1515</v>
      </c>
      <c r="D921" t="s">
        <v>2431</v>
      </c>
      <c r="E921" t="s">
        <v>4063</v>
      </c>
      <c r="F921" t="s">
        <v>3733</v>
      </c>
      <c r="G921" s="47" t="str">
        <f t="shared" si="42"/>
        <v>BELAOUN_Safa</v>
      </c>
      <c r="H921" t="s">
        <v>690</v>
      </c>
      <c r="I921" t="s">
        <v>5371</v>
      </c>
      <c r="J921">
        <v>21628170162</v>
      </c>
      <c r="K921" s="133">
        <v>34749</v>
      </c>
      <c r="M921" t="s">
        <v>267</v>
      </c>
      <c r="N921" t="s">
        <v>6101</v>
      </c>
      <c r="O921" t="str">
        <f t="shared" si="43"/>
        <v>Computer science</v>
      </c>
      <c r="P921" s="4"/>
      <c r="Q921" s="4" t="s">
        <v>1045</v>
      </c>
      <c r="R921" s="45">
        <v>6100</v>
      </c>
      <c r="S921" s="45">
        <v>5</v>
      </c>
      <c r="T921" s="45">
        <f t="shared" si="44"/>
        <v>30500</v>
      </c>
    </row>
    <row r="922" spans="2:20" x14ac:dyDescent="0.3">
      <c r="B922" t="s">
        <v>8366</v>
      </c>
      <c r="C922" t="s">
        <v>1515</v>
      </c>
      <c r="D922" t="s">
        <v>2432</v>
      </c>
      <c r="E922" t="s">
        <v>392</v>
      </c>
      <c r="F922" t="s">
        <v>4064</v>
      </c>
      <c r="G922" s="47" t="str">
        <f t="shared" si="42"/>
        <v>BEN BRAHIM_Wala</v>
      </c>
      <c r="H922" t="s">
        <v>690</v>
      </c>
      <c r="I922" t="s">
        <v>5372</v>
      </c>
      <c r="J922">
        <v>21624760661</v>
      </c>
      <c r="K922" s="133">
        <v>34091</v>
      </c>
      <c r="M922" t="s">
        <v>267</v>
      </c>
      <c r="N922" t="s">
        <v>6101</v>
      </c>
      <c r="O922" t="str">
        <f t="shared" si="43"/>
        <v>Computer science</v>
      </c>
      <c r="P922" s="4"/>
      <c r="Q922" s="4" t="s">
        <v>1045</v>
      </c>
      <c r="R922" s="45">
        <v>6100</v>
      </c>
      <c r="S922" s="45">
        <v>5</v>
      </c>
      <c r="T922" s="45">
        <f t="shared" si="44"/>
        <v>30500</v>
      </c>
    </row>
    <row r="923" spans="2:20" x14ac:dyDescent="0.3">
      <c r="B923" t="s">
        <v>8366</v>
      </c>
      <c r="C923" t="s">
        <v>1515</v>
      </c>
      <c r="D923" t="s">
        <v>2433</v>
      </c>
      <c r="E923" t="s">
        <v>562</v>
      </c>
      <c r="F923" t="s">
        <v>4065</v>
      </c>
      <c r="G923" s="47" t="str">
        <f t="shared" si="42"/>
        <v>BEN RHOUMA_Rassil</v>
      </c>
      <c r="H923" t="s">
        <v>689</v>
      </c>
      <c r="I923" t="s">
        <v>5373</v>
      </c>
      <c r="J923">
        <v>21652497659</v>
      </c>
      <c r="K923" s="133">
        <v>34109</v>
      </c>
      <c r="M923" t="s">
        <v>267</v>
      </c>
      <c r="N923" t="s">
        <v>6101</v>
      </c>
      <c r="O923" t="str">
        <f t="shared" si="43"/>
        <v>Computer science</v>
      </c>
      <c r="P923" s="4"/>
      <c r="Q923" s="4" t="s">
        <v>1045</v>
      </c>
      <c r="R923" s="45">
        <v>6100</v>
      </c>
      <c r="S923" s="45">
        <v>5</v>
      </c>
      <c r="T923" s="45">
        <f t="shared" si="44"/>
        <v>30500</v>
      </c>
    </row>
    <row r="924" spans="2:20" x14ac:dyDescent="0.3">
      <c r="B924" t="s">
        <v>8366</v>
      </c>
      <c r="C924" t="s">
        <v>1515</v>
      </c>
      <c r="D924" t="s">
        <v>2434</v>
      </c>
      <c r="E924" t="s">
        <v>4066</v>
      </c>
      <c r="F924" t="s">
        <v>4067</v>
      </c>
      <c r="G924" s="47" t="str">
        <f t="shared" si="42"/>
        <v>TEMALA_Rached</v>
      </c>
      <c r="H924" t="s">
        <v>689</v>
      </c>
      <c r="I924" t="s">
        <v>5374</v>
      </c>
      <c r="J924">
        <v>21655010962</v>
      </c>
      <c r="K924" s="133">
        <v>34313</v>
      </c>
      <c r="M924" t="s">
        <v>267</v>
      </c>
      <c r="N924" t="s">
        <v>6102</v>
      </c>
      <c r="O924" t="str">
        <f t="shared" si="43"/>
        <v>Electromechanical Engineer</v>
      </c>
      <c r="P924" s="4"/>
      <c r="Q924" s="4" t="s">
        <v>1045</v>
      </c>
      <c r="R924" s="45">
        <v>6100</v>
      </c>
      <c r="S924" s="45">
        <v>5</v>
      </c>
      <c r="T924" s="45">
        <f t="shared" si="44"/>
        <v>30500</v>
      </c>
    </row>
    <row r="925" spans="2:20" x14ac:dyDescent="0.3">
      <c r="B925" t="s">
        <v>8366</v>
      </c>
      <c r="C925" t="s">
        <v>1515</v>
      </c>
      <c r="D925" t="s">
        <v>2435</v>
      </c>
      <c r="E925" t="s">
        <v>4068</v>
      </c>
      <c r="F925" t="s">
        <v>3831</v>
      </c>
      <c r="G925" s="47" t="str">
        <f t="shared" si="42"/>
        <v>HMAIDI_Oussema</v>
      </c>
      <c r="H925" t="s">
        <v>689</v>
      </c>
      <c r="I925" t="s">
        <v>5375</v>
      </c>
      <c r="J925">
        <v>21623233026</v>
      </c>
      <c r="K925" s="133">
        <v>35072</v>
      </c>
      <c r="M925" t="s">
        <v>267</v>
      </c>
      <c r="N925" t="s">
        <v>6101</v>
      </c>
      <c r="O925" t="str">
        <f t="shared" si="43"/>
        <v>Computer science</v>
      </c>
      <c r="P925" s="4"/>
      <c r="Q925" s="4" t="s">
        <v>1045</v>
      </c>
      <c r="R925" s="45">
        <v>6100</v>
      </c>
      <c r="S925" s="45">
        <v>5</v>
      </c>
      <c r="T925" s="45">
        <f t="shared" si="44"/>
        <v>30500</v>
      </c>
    </row>
    <row r="926" spans="2:20" x14ac:dyDescent="0.3">
      <c r="B926" t="s">
        <v>8366</v>
      </c>
      <c r="C926" t="s">
        <v>1515</v>
      </c>
      <c r="D926" t="s">
        <v>2436</v>
      </c>
      <c r="E926" t="s">
        <v>347</v>
      </c>
      <c r="F926" t="s">
        <v>3199</v>
      </c>
      <c r="G926" s="47" t="str">
        <f t="shared" si="42"/>
        <v>BRAHMI_Aymen</v>
      </c>
      <c r="H926" t="s">
        <v>689</v>
      </c>
      <c r="I926" t="s">
        <v>5376</v>
      </c>
      <c r="J926">
        <v>21698590111</v>
      </c>
      <c r="K926" s="133">
        <v>34712</v>
      </c>
      <c r="M926" t="s">
        <v>267</v>
      </c>
      <c r="N926" t="s">
        <v>6102</v>
      </c>
      <c r="O926" t="str">
        <f t="shared" si="43"/>
        <v>Electromechanical Engineer</v>
      </c>
      <c r="P926" s="4"/>
      <c r="Q926" s="4" t="s">
        <v>1045</v>
      </c>
      <c r="R926" s="45">
        <v>6100</v>
      </c>
      <c r="S926" s="45">
        <v>5</v>
      </c>
      <c r="T926" s="45">
        <f t="shared" si="44"/>
        <v>30500</v>
      </c>
    </row>
    <row r="927" spans="2:20" x14ac:dyDescent="0.3">
      <c r="B927" t="s">
        <v>8366</v>
      </c>
      <c r="C927" t="s">
        <v>1515</v>
      </c>
      <c r="D927" t="s">
        <v>2437</v>
      </c>
      <c r="E927" t="s">
        <v>578</v>
      </c>
      <c r="F927" t="s">
        <v>3450</v>
      </c>
      <c r="G927" s="47" t="str">
        <f t="shared" si="42"/>
        <v>ALI_Moez</v>
      </c>
      <c r="H927" t="s">
        <v>689</v>
      </c>
      <c r="I927" t="s">
        <v>5377</v>
      </c>
      <c r="J927">
        <v>21623973206</v>
      </c>
      <c r="K927" s="133">
        <v>33775</v>
      </c>
      <c r="M927" t="s">
        <v>267</v>
      </c>
      <c r="N927" t="s">
        <v>453</v>
      </c>
      <c r="O927" t="str">
        <f t="shared" si="43"/>
        <v>Civil Engineering</v>
      </c>
      <c r="P927" s="4"/>
      <c r="Q927" s="4" t="s">
        <v>1045</v>
      </c>
      <c r="R927" s="45">
        <v>6100</v>
      </c>
      <c r="S927" s="45">
        <v>5</v>
      </c>
      <c r="T927" s="45">
        <f t="shared" si="44"/>
        <v>30500</v>
      </c>
    </row>
    <row r="928" spans="2:20" x14ac:dyDescent="0.3">
      <c r="B928" t="s">
        <v>8366</v>
      </c>
      <c r="C928" t="s">
        <v>1515</v>
      </c>
      <c r="D928" t="s">
        <v>2438</v>
      </c>
      <c r="E928" t="s">
        <v>4069</v>
      </c>
      <c r="F928" t="s">
        <v>3208</v>
      </c>
      <c r="G928" s="47" t="str">
        <f t="shared" si="42"/>
        <v>REMADI_Ahmed</v>
      </c>
      <c r="H928" t="s">
        <v>689</v>
      </c>
      <c r="I928" t="s">
        <v>5378</v>
      </c>
      <c r="J928">
        <v>21654612055</v>
      </c>
      <c r="K928" s="133">
        <v>34462</v>
      </c>
      <c r="M928" t="s">
        <v>267</v>
      </c>
      <c r="N928" t="s">
        <v>453</v>
      </c>
      <c r="O928" t="str">
        <f t="shared" si="43"/>
        <v>Civil Engineering</v>
      </c>
      <c r="P928" s="4"/>
      <c r="Q928" s="4" t="s">
        <v>1045</v>
      </c>
      <c r="R928" s="45">
        <v>6100</v>
      </c>
      <c r="S928" s="45">
        <v>5</v>
      </c>
      <c r="T928" s="45">
        <f t="shared" si="44"/>
        <v>30500</v>
      </c>
    </row>
    <row r="929" spans="2:20" x14ac:dyDescent="0.3">
      <c r="B929" t="s">
        <v>8366</v>
      </c>
      <c r="C929" t="s">
        <v>1515</v>
      </c>
      <c r="D929" t="s">
        <v>2439</v>
      </c>
      <c r="E929" t="s">
        <v>441</v>
      </c>
      <c r="F929" t="s">
        <v>3211</v>
      </c>
      <c r="G929" s="47" t="str">
        <f t="shared" si="42"/>
        <v>REZGUI_Alaeddine</v>
      </c>
      <c r="H929" t="s">
        <v>689</v>
      </c>
      <c r="I929" t="s">
        <v>5379</v>
      </c>
      <c r="J929">
        <v>21697345547</v>
      </c>
      <c r="K929" s="133">
        <v>34963</v>
      </c>
      <c r="M929" t="s">
        <v>267</v>
      </c>
      <c r="N929" t="s">
        <v>6102</v>
      </c>
      <c r="O929" t="str">
        <f t="shared" si="43"/>
        <v>Electromechanical Engineer</v>
      </c>
      <c r="P929" s="4"/>
      <c r="Q929" s="4" t="s">
        <v>1045</v>
      </c>
      <c r="R929" s="45">
        <v>6100</v>
      </c>
      <c r="S929" s="45">
        <v>5</v>
      </c>
      <c r="T929" s="45">
        <f t="shared" si="44"/>
        <v>30500</v>
      </c>
    </row>
    <row r="930" spans="2:20" x14ac:dyDescent="0.3">
      <c r="B930" t="s">
        <v>8366</v>
      </c>
      <c r="C930" t="s">
        <v>1515</v>
      </c>
      <c r="D930" t="s">
        <v>2440</v>
      </c>
      <c r="E930" t="s">
        <v>887</v>
      </c>
      <c r="F930" t="s">
        <v>3282</v>
      </c>
      <c r="G930" s="47" t="str">
        <f t="shared" si="42"/>
        <v>TORKHANI_Houssem</v>
      </c>
      <c r="H930" t="s">
        <v>689</v>
      </c>
      <c r="I930" t="s">
        <v>5380</v>
      </c>
      <c r="J930">
        <v>21650149089</v>
      </c>
      <c r="K930" s="133">
        <v>34401</v>
      </c>
      <c r="M930" t="s">
        <v>267</v>
      </c>
      <c r="N930" t="s">
        <v>6102</v>
      </c>
      <c r="O930" t="str">
        <f t="shared" si="43"/>
        <v>Electromechanical Engineer</v>
      </c>
      <c r="P930" s="4"/>
      <c r="Q930" s="4" t="s">
        <v>1045</v>
      </c>
      <c r="R930" s="45">
        <v>6100</v>
      </c>
      <c r="S930" s="45">
        <v>5</v>
      </c>
      <c r="T930" s="45">
        <f t="shared" si="44"/>
        <v>30500</v>
      </c>
    </row>
    <row r="931" spans="2:20" x14ac:dyDescent="0.3">
      <c r="B931" t="s">
        <v>8366</v>
      </c>
      <c r="C931" t="s">
        <v>1515</v>
      </c>
      <c r="D931" t="s">
        <v>2441</v>
      </c>
      <c r="E931" t="s">
        <v>1281</v>
      </c>
      <c r="F931" t="s">
        <v>4070</v>
      </c>
      <c r="G931" s="47" t="str">
        <f t="shared" si="42"/>
        <v>KLAI_Mouheb Eddine</v>
      </c>
      <c r="H931" t="s">
        <v>689</v>
      </c>
      <c r="I931" t="s">
        <v>5381</v>
      </c>
      <c r="J931">
        <v>21626181921</v>
      </c>
      <c r="K931" s="133">
        <v>34872</v>
      </c>
      <c r="M931" t="s">
        <v>267</v>
      </c>
      <c r="N931" t="s">
        <v>453</v>
      </c>
      <c r="O931" t="str">
        <f t="shared" si="43"/>
        <v>Civil Engineering</v>
      </c>
      <c r="P931" s="4"/>
      <c r="Q931" s="4" t="s">
        <v>1045</v>
      </c>
      <c r="R931" s="45">
        <v>6100</v>
      </c>
      <c r="S931" s="45">
        <v>5</v>
      </c>
      <c r="T931" s="45">
        <f t="shared" si="44"/>
        <v>30500</v>
      </c>
    </row>
    <row r="932" spans="2:20" x14ac:dyDescent="0.3">
      <c r="B932" t="s">
        <v>8366</v>
      </c>
      <c r="C932" t="s">
        <v>1515</v>
      </c>
      <c r="D932" t="s">
        <v>2442</v>
      </c>
      <c r="E932" t="s">
        <v>4071</v>
      </c>
      <c r="F932" t="s">
        <v>4072</v>
      </c>
      <c r="G932" s="47" t="str">
        <f t="shared" si="42"/>
        <v>SAADALLAH_Manel</v>
      </c>
      <c r="H932" t="s">
        <v>690</v>
      </c>
      <c r="I932" t="s">
        <v>5382</v>
      </c>
      <c r="J932">
        <v>21652975065</v>
      </c>
      <c r="K932" s="133">
        <v>35344</v>
      </c>
      <c r="M932" t="s">
        <v>267</v>
      </c>
      <c r="N932" t="s">
        <v>6101</v>
      </c>
      <c r="O932" t="str">
        <f t="shared" si="43"/>
        <v>Computer science</v>
      </c>
      <c r="P932" s="4"/>
      <c r="Q932" s="4" t="s">
        <v>1045</v>
      </c>
      <c r="R932" s="45">
        <v>6100</v>
      </c>
      <c r="S932" s="45">
        <v>5</v>
      </c>
      <c r="T932" s="45">
        <f t="shared" si="44"/>
        <v>30500</v>
      </c>
    </row>
    <row r="933" spans="2:20" x14ac:dyDescent="0.3">
      <c r="B933" t="s">
        <v>8366</v>
      </c>
      <c r="C933" t="s">
        <v>1515</v>
      </c>
      <c r="D933" t="s">
        <v>2443</v>
      </c>
      <c r="E933" t="s">
        <v>511</v>
      </c>
      <c r="F933" t="s">
        <v>3548</v>
      </c>
      <c r="G933" s="47" t="str">
        <f t="shared" si="42"/>
        <v>AYARI_Mootez</v>
      </c>
      <c r="H933" t="s">
        <v>689</v>
      </c>
      <c r="I933" t="s">
        <v>5383</v>
      </c>
      <c r="J933">
        <v>21628644233</v>
      </c>
      <c r="K933" s="133">
        <v>34512</v>
      </c>
      <c r="M933" t="s">
        <v>267</v>
      </c>
      <c r="N933" t="s">
        <v>6101</v>
      </c>
      <c r="O933" t="str">
        <f t="shared" si="43"/>
        <v>Computer science</v>
      </c>
      <c r="P933" s="4"/>
      <c r="Q933" s="4" t="s">
        <v>1045</v>
      </c>
      <c r="R933" s="45">
        <v>6100</v>
      </c>
      <c r="S933" s="45">
        <v>5</v>
      </c>
      <c r="T933" s="45">
        <f t="shared" si="44"/>
        <v>30500</v>
      </c>
    </row>
    <row r="934" spans="2:20" x14ac:dyDescent="0.3">
      <c r="B934" t="s">
        <v>8366</v>
      </c>
      <c r="C934" t="s">
        <v>1515</v>
      </c>
      <c r="D934" t="s">
        <v>2444</v>
      </c>
      <c r="E934" t="s">
        <v>440</v>
      </c>
      <c r="F934" t="s">
        <v>4073</v>
      </c>
      <c r="G934" s="47" t="str">
        <f t="shared" si="42"/>
        <v>BEN OTHMEN_Foued</v>
      </c>
      <c r="H934" t="s">
        <v>689</v>
      </c>
      <c r="I934" t="s">
        <v>5384</v>
      </c>
      <c r="J934">
        <v>21627646428</v>
      </c>
      <c r="K934" s="133">
        <v>34073</v>
      </c>
      <c r="M934" t="s">
        <v>267</v>
      </c>
      <c r="N934" t="s">
        <v>6102</v>
      </c>
      <c r="O934" t="str">
        <f t="shared" si="43"/>
        <v>Electromechanical Engineer</v>
      </c>
      <c r="P934" s="4"/>
      <c r="Q934" s="4" t="s">
        <v>1045</v>
      </c>
      <c r="R934" s="45">
        <v>6100</v>
      </c>
      <c r="S934" s="45">
        <v>5</v>
      </c>
      <c r="T934" s="45">
        <f t="shared" si="44"/>
        <v>30500</v>
      </c>
    </row>
    <row r="935" spans="2:20" x14ac:dyDescent="0.3">
      <c r="B935" t="s">
        <v>8366</v>
      </c>
      <c r="C935" t="s">
        <v>1515</v>
      </c>
      <c r="D935" t="s">
        <v>2445</v>
      </c>
      <c r="E935" t="s">
        <v>1360</v>
      </c>
      <c r="F935" t="s">
        <v>3213</v>
      </c>
      <c r="G935" s="47" t="str">
        <f t="shared" si="42"/>
        <v>OBBA_Ali</v>
      </c>
      <c r="H935" t="s">
        <v>689</v>
      </c>
      <c r="I935" t="s">
        <v>5385</v>
      </c>
      <c r="J935">
        <v>21655741403</v>
      </c>
      <c r="K935" s="133">
        <v>33797</v>
      </c>
      <c r="M935" t="s">
        <v>267</v>
      </c>
      <c r="N935" t="s">
        <v>6101</v>
      </c>
      <c r="O935" t="str">
        <f t="shared" si="43"/>
        <v>Computer science</v>
      </c>
      <c r="P935" s="4"/>
      <c r="Q935" s="4" t="s">
        <v>1045</v>
      </c>
      <c r="R935" s="45">
        <v>6100</v>
      </c>
      <c r="S935" s="45">
        <v>5</v>
      </c>
      <c r="T935" s="45">
        <f t="shared" si="44"/>
        <v>30500</v>
      </c>
    </row>
    <row r="936" spans="2:20" x14ac:dyDescent="0.3">
      <c r="B936" t="s">
        <v>8366</v>
      </c>
      <c r="C936" t="s">
        <v>1515</v>
      </c>
      <c r="D936" t="s">
        <v>2446</v>
      </c>
      <c r="E936" t="s">
        <v>3434</v>
      </c>
      <c r="F936" t="s">
        <v>3267</v>
      </c>
      <c r="G936" s="47" t="str">
        <f t="shared" si="42"/>
        <v>BAGHDADI_Dorra</v>
      </c>
      <c r="H936" t="s">
        <v>690</v>
      </c>
      <c r="I936" t="s">
        <v>5386</v>
      </c>
      <c r="J936">
        <v>21654138448</v>
      </c>
      <c r="K936" s="133">
        <v>34533</v>
      </c>
      <c r="M936" t="s">
        <v>267</v>
      </c>
      <c r="N936" t="s">
        <v>6101</v>
      </c>
      <c r="O936" t="str">
        <f t="shared" si="43"/>
        <v>Computer science</v>
      </c>
      <c r="P936" s="4"/>
      <c r="Q936" s="4" t="s">
        <v>1045</v>
      </c>
      <c r="R936" s="45">
        <v>6100</v>
      </c>
      <c r="S936" s="45">
        <v>5</v>
      </c>
      <c r="T936" s="45">
        <f t="shared" si="44"/>
        <v>30500</v>
      </c>
    </row>
    <row r="937" spans="2:20" x14ac:dyDescent="0.3">
      <c r="B937" t="s">
        <v>8366</v>
      </c>
      <c r="C937" t="s">
        <v>1515</v>
      </c>
      <c r="D937" t="s">
        <v>2447</v>
      </c>
      <c r="E937" t="s">
        <v>4074</v>
      </c>
      <c r="F937" t="s">
        <v>4075</v>
      </c>
      <c r="G937" s="47" t="str">
        <f t="shared" si="42"/>
        <v>WESLETI_Chalbiya</v>
      </c>
      <c r="H937" t="s">
        <v>690</v>
      </c>
      <c r="I937" t="s">
        <v>5387</v>
      </c>
      <c r="J937">
        <v>21694981154</v>
      </c>
      <c r="K937" s="133">
        <v>34875</v>
      </c>
      <c r="M937" t="s">
        <v>267</v>
      </c>
      <c r="N937" t="s">
        <v>6101</v>
      </c>
      <c r="O937" t="str">
        <f t="shared" si="43"/>
        <v>Computer science</v>
      </c>
      <c r="P937" s="4"/>
      <c r="Q937" s="4" t="s">
        <v>1045</v>
      </c>
      <c r="R937" s="45">
        <v>6100</v>
      </c>
      <c r="S937" s="45">
        <v>5</v>
      </c>
      <c r="T937" s="45">
        <f t="shared" si="44"/>
        <v>30500</v>
      </c>
    </row>
    <row r="938" spans="2:20" x14ac:dyDescent="0.3">
      <c r="B938" t="s">
        <v>8366</v>
      </c>
      <c r="C938" t="s">
        <v>1515</v>
      </c>
      <c r="D938" t="s">
        <v>2448</v>
      </c>
      <c r="E938" t="s">
        <v>367</v>
      </c>
      <c r="F938" t="s">
        <v>3787</v>
      </c>
      <c r="G938" s="47" t="str">
        <f t="shared" si="42"/>
        <v>OUESLATI_Ameni</v>
      </c>
      <c r="H938" t="s">
        <v>690</v>
      </c>
      <c r="I938" t="s">
        <v>5388</v>
      </c>
      <c r="J938">
        <v>21620435100</v>
      </c>
      <c r="K938" s="133">
        <v>34846</v>
      </c>
      <c r="M938" t="s">
        <v>267</v>
      </c>
      <c r="N938" t="s">
        <v>6101</v>
      </c>
      <c r="O938" t="str">
        <f t="shared" si="43"/>
        <v>Computer science</v>
      </c>
      <c r="P938" s="4"/>
      <c r="Q938" s="4" t="s">
        <v>1045</v>
      </c>
      <c r="R938" s="45">
        <v>6100</v>
      </c>
      <c r="S938" s="45">
        <v>5</v>
      </c>
      <c r="T938" s="45">
        <f t="shared" si="44"/>
        <v>30500</v>
      </c>
    </row>
    <row r="939" spans="2:20" x14ac:dyDescent="0.3">
      <c r="B939" t="s">
        <v>8366</v>
      </c>
      <c r="C939" t="s">
        <v>1515</v>
      </c>
      <c r="D939" t="s">
        <v>2449</v>
      </c>
      <c r="E939" t="s">
        <v>4076</v>
      </c>
      <c r="F939" t="s">
        <v>3199</v>
      </c>
      <c r="G939" s="47" t="str">
        <f t="shared" si="42"/>
        <v>BOUSSAID_Aymen</v>
      </c>
      <c r="H939" t="s">
        <v>689</v>
      </c>
      <c r="I939" t="s">
        <v>5389</v>
      </c>
      <c r="J939">
        <v>21693212537</v>
      </c>
      <c r="K939" s="133">
        <v>34124</v>
      </c>
      <c r="M939" t="s">
        <v>267</v>
      </c>
      <c r="N939" t="s">
        <v>6101</v>
      </c>
      <c r="O939" t="str">
        <f t="shared" si="43"/>
        <v>Computer science</v>
      </c>
      <c r="P939" s="4"/>
      <c r="Q939" s="4" t="s">
        <v>1045</v>
      </c>
      <c r="R939" s="45">
        <v>6100</v>
      </c>
      <c r="S939" s="45">
        <v>5</v>
      </c>
      <c r="T939" s="45">
        <f t="shared" si="44"/>
        <v>30500</v>
      </c>
    </row>
    <row r="940" spans="2:20" x14ac:dyDescent="0.3">
      <c r="B940" t="s">
        <v>8366</v>
      </c>
      <c r="C940" t="s">
        <v>1515</v>
      </c>
      <c r="D940" t="s">
        <v>2450</v>
      </c>
      <c r="E940" t="s">
        <v>367</v>
      </c>
      <c r="F940" t="s">
        <v>3405</v>
      </c>
      <c r="G940" s="47" t="str">
        <f t="shared" si="42"/>
        <v>OUESLATI_Hamza</v>
      </c>
      <c r="H940" t="s">
        <v>689</v>
      </c>
      <c r="I940" t="s">
        <v>5390</v>
      </c>
      <c r="J940">
        <v>21652456849</v>
      </c>
      <c r="K940" s="133">
        <v>34802</v>
      </c>
      <c r="M940" t="s">
        <v>267</v>
      </c>
      <c r="N940" t="s">
        <v>6102</v>
      </c>
      <c r="O940" t="str">
        <f t="shared" si="43"/>
        <v>Electromechanical Engineer</v>
      </c>
      <c r="P940" s="4"/>
      <c r="Q940" s="4" t="s">
        <v>1045</v>
      </c>
      <c r="R940" s="45">
        <v>6100</v>
      </c>
      <c r="S940" s="45">
        <v>5</v>
      </c>
      <c r="T940" s="45">
        <f t="shared" si="44"/>
        <v>30500</v>
      </c>
    </row>
    <row r="941" spans="2:20" x14ac:dyDescent="0.3">
      <c r="B941" t="s">
        <v>8366</v>
      </c>
      <c r="C941" t="s">
        <v>1515</v>
      </c>
      <c r="D941" t="s">
        <v>2451</v>
      </c>
      <c r="E941" t="s">
        <v>4077</v>
      </c>
      <c r="F941" t="s">
        <v>3900</v>
      </c>
      <c r="G941" s="47" t="str">
        <f t="shared" si="42"/>
        <v>ELKAMEL_Khouloud</v>
      </c>
      <c r="H941" t="s">
        <v>690</v>
      </c>
      <c r="I941" t="s">
        <v>5391</v>
      </c>
      <c r="J941">
        <v>21655439498</v>
      </c>
      <c r="K941" s="133">
        <v>34793</v>
      </c>
      <c r="M941" t="s">
        <v>267</v>
      </c>
      <c r="N941" t="s">
        <v>6101</v>
      </c>
      <c r="O941" t="str">
        <f t="shared" si="43"/>
        <v>Computer science</v>
      </c>
      <c r="P941" s="4"/>
      <c r="Q941" s="4" t="s">
        <v>1045</v>
      </c>
      <c r="R941" s="45">
        <v>6100</v>
      </c>
      <c r="S941" s="45">
        <v>5</v>
      </c>
      <c r="T941" s="45">
        <f t="shared" si="44"/>
        <v>30500</v>
      </c>
    </row>
    <row r="942" spans="2:20" x14ac:dyDescent="0.3">
      <c r="B942" t="s">
        <v>8366</v>
      </c>
      <c r="C942" t="s">
        <v>1515</v>
      </c>
      <c r="D942" t="s">
        <v>2452</v>
      </c>
      <c r="E942" t="s">
        <v>949</v>
      </c>
      <c r="F942" t="s">
        <v>3211</v>
      </c>
      <c r="G942" s="47" t="str">
        <f t="shared" si="42"/>
        <v>FELHI_Alaeddine</v>
      </c>
      <c r="H942" t="s">
        <v>689</v>
      </c>
      <c r="I942" t="s">
        <v>5392</v>
      </c>
      <c r="J942">
        <v>21655341391</v>
      </c>
      <c r="K942" s="133">
        <v>34492</v>
      </c>
      <c r="M942" t="s">
        <v>267</v>
      </c>
      <c r="N942" t="s">
        <v>6102</v>
      </c>
      <c r="O942" t="str">
        <f t="shared" si="43"/>
        <v>Electromechanical Engineer</v>
      </c>
      <c r="P942" s="4"/>
      <c r="Q942" s="4" t="s">
        <v>1045</v>
      </c>
      <c r="R942" s="45">
        <v>6100</v>
      </c>
      <c r="S942" s="45">
        <v>5</v>
      </c>
      <c r="T942" s="45">
        <f t="shared" si="44"/>
        <v>30500</v>
      </c>
    </row>
    <row r="943" spans="2:20" x14ac:dyDescent="0.3">
      <c r="B943" t="s">
        <v>8366</v>
      </c>
      <c r="C943" t="s">
        <v>1515</v>
      </c>
      <c r="D943" t="s">
        <v>2453</v>
      </c>
      <c r="E943" t="s">
        <v>4078</v>
      </c>
      <c r="F943" t="s">
        <v>3580</v>
      </c>
      <c r="G943" s="47" t="str">
        <f t="shared" si="42"/>
        <v>HAWEL_Mahmoud</v>
      </c>
      <c r="H943" t="s">
        <v>690</v>
      </c>
      <c r="I943" t="s">
        <v>5393</v>
      </c>
      <c r="J943">
        <v>21626178510</v>
      </c>
      <c r="K943" s="133">
        <v>34529</v>
      </c>
      <c r="M943" t="s">
        <v>267</v>
      </c>
      <c r="N943" t="s">
        <v>453</v>
      </c>
      <c r="O943" t="str">
        <f t="shared" si="43"/>
        <v>Civil Engineering</v>
      </c>
      <c r="P943" s="4"/>
      <c r="Q943" s="4" t="s">
        <v>1045</v>
      </c>
      <c r="R943" s="45">
        <v>6100</v>
      </c>
      <c r="S943" s="45">
        <v>5</v>
      </c>
      <c r="T943" s="45">
        <f t="shared" si="44"/>
        <v>30500</v>
      </c>
    </row>
    <row r="944" spans="2:20" x14ac:dyDescent="0.3">
      <c r="B944" t="s">
        <v>8366</v>
      </c>
      <c r="C944" t="s">
        <v>1515</v>
      </c>
      <c r="D944" t="s">
        <v>2454</v>
      </c>
      <c r="E944" t="s">
        <v>341</v>
      </c>
      <c r="F944" t="s">
        <v>4079</v>
      </c>
      <c r="G944" s="47" t="str">
        <f t="shared" si="42"/>
        <v>ZRIBI_Maher</v>
      </c>
      <c r="H944" t="s">
        <v>689</v>
      </c>
      <c r="I944" t="s">
        <v>5394</v>
      </c>
      <c r="J944">
        <v>21622535074</v>
      </c>
      <c r="K944" s="133">
        <v>34118</v>
      </c>
      <c r="M944" t="s">
        <v>267</v>
      </c>
      <c r="N944" t="s">
        <v>6102</v>
      </c>
      <c r="O944" t="str">
        <f t="shared" si="43"/>
        <v>Electromechanical Engineer</v>
      </c>
      <c r="P944" s="4"/>
      <c r="Q944" s="4" t="s">
        <v>1045</v>
      </c>
      <c r="R944" s="45">
        <v>6100</v>
      </c>
      <c r="S944" s="45">
        <v>5</v>
      </c>
      <c r="T944" s="45">
        <f t="shared" si="44"/>
        <v>30500</v>
      </c>
    </row>
    <row r="945" spans="2:20" x14ac:dyDescent="0.3">
      <c r="B945" t="s">
        <v>8366</v>
      </c>
      <c r="C945" t="s">
        <v>1515</v>
      </c>
      <c r="D945" t="s">
        <v>2455</v>
      </c>
      <c r="E945" t="s">
        <v>1334</v>
      </c>
      <c r="F945" t="s">
        <v>4080</v>
      </c>
      <c r="G945" s="47" t="str">
        <f t="shared" si="42"/>
        <v>YAHMADI_Ghofrane</v>
      </c>
      <c r="H945" t="s">
        <v>690</v>
      </c>
      <c r="I945" t="s">
        <v>5395</v>
      </c>
      <c r="J945">
        <v>21623811757</v>
      </c>
      <c r="K945" s="133">
        <v>35003</v>
      </c>
      <c r="M945" t="s">
        <v>267</v>
      </c>
      <c r="N945" t="s">
        <v>6101</v>
      </c>
      <c r="O945" t="str">
        <f t="shared" si="43"/>
        <v>Computer science</v>
      </c>
      <c r="P945" s="4"/>
      <c r="Q945" s="4" t="s">
        <v>1045</v>
      </c>
      <c r="R945" s="45">
        <v>6100</v>
      </c>
      <c r="S945" s="45">
        <v>5</v>
      </c>
      <c r="T945" s="45">
        <f t="shared" si="44"/>
        <v>30500</v>
      </c>
    </row>
    <row r="946" spans="2:20" x14ac:dyDescent="0.3">
      <c r="B946" t="s">
        <v>8366</v>
      </c>
      <c r="C946" t="s">
        <v>1515</v>
      </c>
      <c r="D946" t="s">
        <v>2456</v>
      </c>
      <c r="E946" t="s">
        <v>3672</v>
      </c>
      <c r="F946" t="s">
        <v>4081</v>
      </c>
      <c r="G946" s="47" t="str">
        <f t="shared" si="42"/>
        <v>SAADANI_Mohamed Aymen</v>
      </c>
      <c r="H946" t="s">
        <v>689</v>
      </c>
      <c r="I946" t="s">
        <v>5396</v>
      </c>
      <c r="J946">
        <v>21623188762</v>
      </c>
      <c r="K946" s="133">
        <v>35009</v>
      </c>
      <c r="M946" t="s">
        <v>267</v>
      </c>
      <c r="N946" t="s">
        <v>6101</v>
      </c>
      <c r="O946" t="str">
        <f t="shared" si="43"/>
        <v>Computer science</v>
      </c>
      <c r="P946" s="4"/>
      <c r="Q946" s="4" t="s">
        <v>1045</v>
      </c>
      <c r="R946" s="45">
        <v>6100</v>
      </c>
      <c r="S946" s="45">
        <v>5</v>
      </c>
      <c r="T946" s="45">
        <f t="shared" si="44"/>
        <v>30500</v>
      </c>
    </row>
    <row r="947" spans="2:20" x14ac:dyDescent="0.3">
      <c r="B947" t="s">
        <v>8366</v>
      </c>
      <c r="C947" t="s">
        <v>1515</v>
      </c>
      <c r="D947" t="s">
        <v>2457</v>
      </c>
      <c r="E947" t="s">
        <v>334</v>
      </c>
      <c r="F947" t="s">
        <v>3191</v>
      </c>
      <c r="G947" s="47" t="str">
        <f t="shared" si="42"/>
        <v>AMRI_Amine</v>
      </c>
      <c r="H947" t="s">
        <v>689</v>
      </c>
      <c r="I947" t="s">
        <v>5397</v>
      </c>
      <c r="J947">
        <v>21699571410</v>
      </c>
      <c r="K947" s="133">
        <v>33895</v>
      </c>
      <c r="M947" t="s">
        <v>267</v>
      </c>
      <c r="N947" t="s">
        <v>6101</v>
      </c>
      <c r="O947" t="str">
        <f t="shared" si="43"/>
        <v>Computer science</v>
      </c>
      <c r="P947" s="4"/>
      <c r="Q947" s="4" t="s">
        <v>1045</v>
      </c>
      <c r="R947" s="45">
        <v>6100</v>
      </c>
      <c r="S947" s="45">
        <v>5</v>
      </c>
      <c r="T947" s="45">
        <f t="shared" si="44"/>
        <v>30500</v>
      </c>
    </row>
    <row r="948" spans="2:20" x14ac:dyDescent="0.3">
      <c r="B948" t="s">
        <v>8366</v>
      </c>
      <c r="C948" t="s">
        <v>1515</v>
      </c>
      <c r="D948" t="s">
        <v>2458</v>
      </c>
      <c r="E948" t="s">
        <v>4082</v>
      </c>
      <c r="F948" t="s">
        <v>4083</v>
      </c>
      <c r="G948" s="47" t="str">
        <f t="shared" si="42"/>
        <v>BAZAR BACHA_Sofienne</v>
      </c>
      <c r="H948" t="s">
        <v>689</v>
      </c>
      <c r="I948" t="s">
        <v>5398</v>
      </c>
      <c r="J948">
        <v>21623040149</v>
      </c>
      <c r="K948" s="133">
        <v>34842</v>
      </c>
      <c r="M948" t="s">
        <v>267</v>
      </c>
      <c r="N948" t="s">
        <v>6101</v>
      </c>
      <c r="O948" t="str">
        <f t="shared" si="43"/>
        <v>Computer science</v>
      </c>
      <c r="P948" s="4"/>
      <c r="Q948" s="4" t="s">
        <v>1045</v>
      </c>
      <c r="R948" s="45">
        <v>6100</v>
      </c>
      <c r="S948" s="45">
        <v>5</v>
      </c>
      <c r="T948" s="45">
        <f t="shared" si="44"/>
        <v>30500</v>
      </c>
    </row>
    <row r="949" spans="2:20" x14ac:dyDescent="0.3">
      <c r="B949" t="s">
        <v>8366</v>
      </c>
      <c r="C949" t="s">
        <v>1515</v>
      </c>
      <c r="D949" t="s">
        <v>2459</v>
      </c>
      <c r="E949" t="s">
        <v>4084</v>
      </c>
      <c r="F949" t="s">
        <v>4085</v>
      </c>
      <c r="G949" s="47" t="str">
        <f t="shared" si="42"/>
        <v>HADJ ALI_Zina</v>
      </c>
      <c r="H949" t="s">
        <v>690</v>
      </c>
      <c r="I949" t="s">
        <v>5399</v>
      </c>
      <c r="J949">
        <v>21621074229</v>
      </c>
      <c r="K949" s="133">
        <v>34782</v>
      </c>
      <c r="M949" t="s">
        <v>267</v>
      </c>
      <c r="N949" t="s">
        <v>6101</v>
      </c>
      <c r="O949" t="str">
        <f t="shared" si="43"/>
        <v>Computer science</v>
      </c>
      <c r="P949" s="4"/>
      <c r="Q949" s="4" t="s">
        <v>1045</v>
      </c>
      <c r="R949" s="45">
        <v>6100</v>
      </c>
      <c r="S949" s="45">
        <v>5</v>
      </c>
      <c r="T949" s="45">
        <f t="shared" si="44"/>
        <v>30500</v>
      </c>
    </row>
    <row r="950" spans="2:20" x14ac:dyDescent="0.3">
      <c r="B950" t="s">
        <v>8366</v>
      </c>
      <c r="C950" t="s">
        <v>1515</v>
      </c>
      <c r="D950" t="s">
        <v>2460</v>
      </c>
      <c r="E950" t="s">
        <v>4086</v>
      </c>
      <c r="F950" t="s">
        <v>3831</v>
      </c>
      <c r="G950" s="47" t="str">
        <f t="shared" si="42"/>
        <v>KOCHBATI_Oussema</v>
      </c>
      <c r="H950" t="s">
        <v>689</v>
      </c>
      <c r="I950" t="s">
        <v>5400</v>
      </c>
      <c r="J950">
        <v>21624386214</v>
      </c>
      <c r="K950" s="133">
        <v>34492</v>
      </c>
      <c r="M950" t="s">
        <v>267</v>
      </c>
      <c r="N950" t="s">
        <v>6102</v>
      </c>
      <c r="O950" t="str">
        <f t="shared" si="43"/>
        <v>Electromechanical Engineer</v>
      </c>
      <c r="P950" s="4"/>
      <c r="Q950" s="4" t="s">
        <v>1045</v>
      </c>
      <c r="R950" s="45">
        <v>6100</v>
      </c>
      <c r="S950" s="45">
        <v>5</v>
      </c>
      <c r="T950" s="45">
        <f t="shared" si="44"/>
        <v>30500</v>
      </c>
    </row>
    <row r="951" spans="2:20" x14ac:dyDescent="0.3">
      <c r="B951" t="s">
        <v>8366</v>
      </c>
      <c r="C951" t="s">
        <v>1515</v>
      </c>
      <c r="D951" t="s">
        <v>2461</v>
      </c>
      <c r="E951" t="s">
        <v>443</v>
      </c>
      <c r="F951" t="s">
        <v>3474</v>
      </c>
      <c r="G951" s="47" t="str">
        <f t="shared" si="42"/>
        <v>JOUINI_Abdelkader</v>
      </c>
      <c r="H951" t="s">
        <v>689</v>
      </c>
      <c r="I951" t="s">
        <v>5401</v>
      </c>
      <c r="J951">
        <v>21622730700</v>
      </c>
      <c r="K951" s="133">
        <v>34956</v>
      </c>
      <c r="M951" t="s">
        <v>267</v>
      </c>
      <c r="N951" t="s">
        <v>6101</v>
      </c>
      <c r="O951" t="str">
        <f t="shared" si="43"/>
        <v>Computer science</v>
      </c>
      <c r="P951" s="4"/>
      <c r="Q951" s="4" t="s">
        <v>1045</v>
      </c>
      <c r="R951" s="45">
        <v>6100</v>
      </c>
      <c r="S951" s="45">
        <v>5</v>
      </c>
      <c r="T951" s="45">
        <f t="shared" si="44"/>
        <v>30500</v>
      </c>
    </row>
    <row r="952" spans="2:20" x14ac:dyDescent="0.3">
      <c r="B952" t="s">
        <v>8366</v>
      </c>
      <c r="C952" t="s">
        <v>1515</v>
      </c>
      <c r="D952" t="s">
        <v>2462</v>
      </c>
      <c r="E952" t="s">
        <v>4087</v>
      </c>
      <c r="F952" t="s">
        <v>4088</v>
      </c>
      <c r="G952" s="47" t="str">
        <f t="shared" si="42"/>
        <v>BEDHIAF_Mouadh</v>
      </c>
      <c r="H952" t="s">
        <v>689</v>
      </c>
      <c r="I952" t="s">
        <v>5402</v>
      </c>
      <c r="J952">
        <v>21698447124</v>
      </c>
      <c r="K952" s="133">
        <v>33520</v>
      </c>
      <c r="M952" t="s">
        <v>267</v>
      </c>
      <c r="N952" t="s">
        <v>6102</v>
      </c>
      <c r="O952" t="str">
        <f t="shared" si="43"/>
        <v>Electromechanical Engineer</v>
      </c>
      <c r="P952" s="4"/>
      <c r="Q952" s="4" t="s">
        <v>1045</v>
      </c>
      <c r="R952" s="45">
        <v>6100</v>
      </c>
      <c r="S952" s="45">
        <v>5</v>
      </c>
      <c r="T952" s="45">
        <f t="shared" si="44"/>
        <v>30500</v>
      </c>
    </row>
    <row r="953" spans="2:20" x14ac:dyDescent="0.3">
      <c r="B953" t="s">
        <v>8366</v>
      </c>
      <c r="C953" t="s">
        <v>1515</v>
      </c>
      <c r="D953" t="s">
        <v>2463</v>
      </c>
      <c r="E953" t="s">
        <v>4089</v>
      </c>
      <c r="F953" t="s">
        <v>3211</v>
      </c>
      <c r="G953" s="47" t="str">
        <f t="shared" si="42"/>
        <v>BOUSSEMA_Alaeddine</v>
      </c>
      <c r="H953" t="s">
        <v>689</v>
      </c>
      <c r="I953" t="s">
        <v>5403</v>
      </c>
      <c r="J953">
        <v>21621141643</v>
      </c>
      <c r="K953" s="133">
        <v>34598</v>
      </c>
      <c r="M953" t="s">
        <v>267</v>
      </c>
      <c r="N953" t="s">
        <v>6102</v>
      </c>
      <c r="O953" t="str">
        <f t="shared" si="43"/>
        <v>Electromechanical Engineer</v>
      </c>
      <c r="P953" s="4"/>
      <c r="Q953" s="4" t="s">
        <v>1045</v>
      </c>
      <c r="R953" s="45">
        <v>6100</v>
      </c>
      <c r="S953" s="45">
        <v>5</v>
      </c>
      <c r="T953" s="45">
        <f t="shared" si="44"/>
        <v>30500</v>
      </c>
    </row>
    <row r="954" spans="2:20" x14ac:dyDescent="0.3">
      <c r="B954" t="s">
        <v>8366</v>
      </c>
      <c r="C954" t="s">
        <v>1515</v>
      </c>
      <c r="D954" t="s">
        <v>2464</v>
      </c>
      <c r="E954" t="s">
        <v>443</v>
      </c>
      <c r="F954" t="s">
        <v>4090</v>
      </c>
      <c r="G954" s="47" t="str">
        <f t="shared" si="42"/>
        <v>JOUINI_Abdelmajid</v>
      </c>
      <c r="H954" t="s">
        <v>689</v>
      </c>
      <c r="I954" t="s">
        <v>5404</v>
      </c>
      <c r="J954">
        <v>21646312087</v>
      </c>
      <c r="K954" s="133">
        <v>35035</v>
      </c>
      <c r="M954" t="s">
        <v>267</v>
      </c>
      <c r="N954" t="s">
        <v>6101</v>
      </c>
      <c r="O954" t="str">
        <f t="shared" si="43"/>
        <v>Computer science</v>
      </c>
      <c r="P954" s="4"/>
      <c r="Q954" s="4" t="s">
        <v>1045</v>
      </c>
      <c r="R954" s="45">
        <v>6100</v>
      </c>
      <c r="S954" s="45">
        <v>5</v>
      </c>
      <c r="T954" s="45">
        <f t="shared" si="44"/>
        <v>30500</v>
      </c>
    </row>
    <row r="955" spans="2:20" x14ac:dyDescent="0.3">
      <c r="B955" t="s">
        <v>8366</v>
      </c>
      <c r="C955" t="s">
        <v>1515</v>
      </c>
      <c r="D955" t="s">
        <v>2465</v>
      </c>
      <c r="E955" t="s">
        <v>402</v>
      </c>
      <c r="F955" t="s">
        <v>4080</v>
      </c>
      <c r="G955" s="47" t="str">
        <f t="shared" si="42"/>
        <v>ABID_Ghofrane</v>
      </c>
      <c r="H955" t="s">
        <v>690</v>
      </c>
      <c r="I955" t="s">
        <v>5405</v>
      </c>
      <c r="J955">
        <v>21654452857</v>
      </c>
      <c r="K955" s="133">
        <v>35471</v>
      </c>
      <c r="M955" t="s">
        <v>267</v>
      </c>
      <c r="N955" t="s">
        <v>6101</v>
      </c>
      <c r="O955" t="str">
        <f t="shared" si="43"/>
        <v>Computer science</v>
      </c>
      <c r="P955" s="4"/>
      <c r="Q955" s="4" t="s">
        <v>1045</v>
      </c>
      <c r="R955" s="45">
        <v>6100</v>
      </c>
      <c r="S955" s="45">
        <v>5</v>
      </c>
      <c r="T955" s="45">
        <f t="shared" si="44"/>
        <v>30500</v>
      </c>
    </row>
    <row r="956" spans="2:20" x14ac:dyDescent="0.3">
      <c r="B956" t="s">
        <v>8366</v>
      </c>
      <c r="C956" t="s">
        <v>1515</v>
      </c>
      <c r="D956" t="s">
        <v>2466</v>
      </c>
      <c r="E956" t="s">
        <v>3703</v>
      </c>
      <c r="F956" t="s">
        <v>3658</v>
      </c>
      <c r="G956" s="47" t="str">
        <f t="shared" si="42"/>
        <v>MAGHZAOUI_Fares</v>
      </c>
      <c r="H956" t="s">
        <v>689</v>
      </c>
      <c r="I956" t="s">
        <v>5406</v>
      </c>
      <c r="J956">
        <v>21625120201</v>
      </c>
      <c r="K956" s="133">
        <v>33036</v>
      </c>
      <c r="M956" t="s">
        <v>267</v>
      </c>
      <c r="N956" t="s">
        <v>6101</v>
      </c>
      <c r="O956" t="str">
        <f t="shared" si="43"/>
        <v>Computer science</v>
      </c>
      <c r="P956" s="4"/>
      <c r="Q956" s="4" t="s">
        <v>1045</v>
      </c>
      <c r="R956" s="45">
        <v>6100</v>
      </c>
      <c r="S956" s="45">
        <v>5</v>
      </c>
      <c r="T956" s="45">
        <f t="shared" si="44"/>
        <v>30500</v>
      </c>
    </row>
    <row r="957" spans="2:20" x14ac:dyDescent="0.3">
      <c r="B957" t="s">
        <v>8366</v>
      </c>
      <c r="C957" t="s">
        <v>1515</v>
      </c>
      <c r="D957" t="s">
        <v>2467</v>
      </c>
      <c r="E957" t="s">
        <v>4091</v>
      </c>
      <c r="F957" t="s">
        <v>3400</v>
      </c>
      <c r="G957" s="47" t="str">
        <f t="shared" si="42"/>
        <v>BOUCHOUCHA_Ines</v>
      </c>
      <c r="H957" t="s">
        <v>690</v>
      </c>
      <c r="I957" t="s">
        <v>5407</v>
      </c>
      <c r="J957">
        <v>21655312138</v>
      </c>
      <c r="K957" s="133">
        <v>34452</v>
      </c>
      <c r="M957" t="s">
        <v>267</v>
      </c>
      <c r="N957" t="s">
        <v>6101</v>
      </c>
      <c r="O957" t="str">
        <f t="shared" si="43"/>
        <v>Computer science</v>
      </c>
      <c r="P957" s="4"/>
      <c r="Q957" s="4" t="s">
        <v>1045</v>
      </c>
      <c r="R957" s="45">
        <v>6100</v>
      </c>
      <c r="S957" s="45">
        <v>5</v>
      </c>
      <c r="T957" s="45">
        <f t="shared" si="44"/>
        <v>30500</v>
      </c>
    </row>
    <row r="958" spans="2:20" x14ac:dyDescent="0.3">
      <c r="B958" t="s">
        <v>8366</v>
      </c>
      <c r="C958" t="s">
        <v>1515</v>
      </c>
      <c r="D958" t="s">
        <v>2468</v>
      </c>
      <c r="E958" t="s">
        <v>4092</v>
      </c>
      <c r="F958" t="s">
        <v>4093</v>
      </c>
      <c r="G958" s="47" t="str">
        <f t="shared" si="42"/>
        <v>IFA_Mohamed Ayoub</v>
      </c>
      <c r="H958" t="s">
        <v>689</v>
      </c>
      <c r="I958" t="s">
        <v>5408</v>
      </c>
      <c r="J958">
        <v>21695152095</v>
      </c>
      <c r="K958" s="133">
        <v>35024</v>
      </c>
      <c r="M958" t="s">
        <v>267</v>
      </c>
      <c r="N958" t="s">
        <v>6101</v>
      </c>
      <c r="O958" t="str">
        <f t="shared" si="43"/>
        <v>Computer science</v>
      </c>
      <c r="P958" s="4"/>
      <c r="Q958" s="4" t="s">
        <v>1045</v>
      </c>
      <c r="R958" s="45">
        <v>6100</v>
      </c>
      <c r="S958" s="45">
        <v>5</v>
      </c>
      <c r="T958" s="45">
        <f t="shared" si="44"/>
        <v>30500</v>
      </c>
    </row>
    <row r="959" spans="2:20" x14ac:dyDescent="0.3">
      <c r="B959" t="s">
        <v>8366</v>
      </c>
      <c r="C959" t="s">
        <v>1515</v>
      </c>
      <c r="D959" t="s">
        <v>2469</v>
      </c>
      <c r="E959" t="s">
        <v>3763</v>
      </c>
      <c r="F959" t="s">
        <v>4094</v>
      </c>
      <c r="G959" s="47" t="str">
        <f t="shared" si="42"/>
        <v>BENNOUR_Rabiy</v>
      </c>
      <c r="H959" t="s">
        <v>689</v>
      </c>
      <c r="I959" t="s">
        <v>5409</v>
      </c>
      <c r="J959">
        <v>21658652521</v>
      </c>
      <c r="K959" s="133">
        <v>34748</v>
      </c>
      <c r="M959" t="s">
        <v>267</v>
      </c>
      <c r="N959" t="s">
        <v>6101</v>
      </c>
      <c r="O959" t="str">
        <f t="shared" si="43"/>
        <v>Computer science</v>
      </c>
      <c r="P959" s="4"/>
      <c r="Q959" s="4" t="s">
        <v>1045</v>
      </c>
      <c r="R959" s="45">
        <v>6100</v>
      </c>
      <c r="S959" s="45">
        <v>5</v>
      </c>
      <c r="T959" s="45">
        <f t="shared" si="44"/>
        <v>30500</v>
      </c>
    </row>
    <row r="960" spans="2:20" x14ac:dyDescent="0.3">
      <c r="B960" t="s">
        <v>8366</v>
      </c>
      <c r="C960" t="s">
        <v>1515</v>
      </c>
      <c r="D960" t="s">
        <v>2470</v>
      </c>
      <c r="E960" t="s">
        <v>4095</v>
      </c>
      <c r="F960" t="s">
        <v>3424</v>
      </c>
      <c r="G960" s="47" t="str">
        <f t="shared" si="42"/>
        <v>BOUANENE_Mohamed Amine</v>
      </c>
      <c r="H960" t="s">
        <v>689</v>
      </c>
      <c r="I960" t="s">
        <v>5410</v>
      </c>
      <c r="J960">
        <v>21654773392</v>
      </c>
      <c r="K960" s="133">
        <v>34884</v>
      </c>
      <c r="M960" t="s">
        <v>267</v>
      </c>
      <c r="N960" t="s">
        <v>6101</v>
      </c>
      <c r="O960" t="str">
        <f t="shared" si="43"/>
        <v>Computer science</v>
      </c>
      <c r="P960" s="4"/>
      <c r="Q960" s="4" t="s">
        <v>1045</v>
      </c>
      <c r="R960" s="45">
        <v>6100</v>
      </c>
      <c r="S960" s="45">
        <v>5</v>
      </c>
      <c r="T960" s="45">
        <f t="shared" si="44"/>
        <v>30500</v>
      </c>
    </row>
    <row r="961" spans="2:20" x14ac:dyDescent="0.3">
      <c r="B961" t="s">
        <v>8366</v>
      </c>
      <c r="C961" t="s">
        <v>1515</v>
      </c>
      <c r="D961" t="s">
        <v>2471</v>
      </c>
      <c r="E961" t="s">
        <v>531</v>
      </c>
      <c r="F961" t="s">
        <v>3551</v>
      </c>
      <c r="G961" s="47" t="str">
        <f t="shared" si="42"/>
        <v>BEN SLIMENE_Mehdi</v>
      </c>
      <c r="H961" t="s">
        <v>689</v>
      </c>
      <c r="I961" t="s">
        <v>5411</v>
      </c>
      <c r="J961">
        <v>21652776839</v>
      </c>
      <c r="K961" s="133">
        <v>34639</v>
      </c>
      <c r="M961" t="s">
        <v>267</v>
      </c>
      <c r="N961" t="s">
        <v>6101</v>
      </c>
      <c r="O961" t="str">
        <f t="shared" si="43"/>
        <v>Computer science</v>
      </c>
      <c r="P961" s="4"/>
      <c r="Q961" s="4" t="s">
        <v>1045</v>
      </c>
      <c r="R961" s="45">
        <v>6100</v>
      </c>
      <c r="S961" s="45">
        <v>5</v>
      </c>
      <c r="T961" s="45">
        <f t="shared" si="44"/>
        <v>30500</v>
      </c>
    </row>
    <row r="962" spans="2:20" x14ac:dyDescent="0.3">
      <c r="B962" t="s">
        <v>8366</v>
      </c>
      <c r="C962" t="s">
        <v>1515</v>
      </c>
      <c r="D962" t="s">
        <v>2472</v>
      </c>
      <c r="E962" t="s">
        <v>1266</v>
      </c>
      <c r="F962" t="s">
        <v>3208</v>
      </c>
      <c r="G962" s="47" t="str">
        <f t="shared" si="42"/>
        <v>ZOGHLAMI_Ahmed</v>
      </c>
      <c r="H962" t="s">
        <v>689</v>
      </c>
      <c r="I962" t="s">
        <v>5412</v>
      </c>
      <c r="J962">
        <v>21653691619</v>
      </c>
      <c r="K962" s="133">
        <v>34810</v>
      </c>
      <c r="M962" t="s">
        <v>267</v>
      </c>
      <c r="N962" t="s">
        <v>6102</v>
      </c>
      <c r="O962" t="str">
        <f t="shared" si="43"/>
        <v>Electromechanical Engineer</v>
      </c>
      <c r="P962" s="4"/>
      <c r="Q962" s="4" t="s">
        <v>1045</v>
      </c>
      <c r="R962" s="45">
        <v>6100</v>
      </c>
      <c r="S962" s="45">
        <v>5</v>
      </c>
      <c r="T962" s="45">
        <f t="shared" si="44"/>
        <v>30500</v>
      </c>
    </row>
    <row r="963" spans="2:20" x14ac:dyDescent="0.3">
      <c r="B963" t="s">
        <v>8366</v>
      </c>
      <c r="C963" t="s">
        <v>1515</v>
      </c>
      <c r="D963" t="s">
        <v>2473</v>
      </c>
      <c r="E963" t="s">
        <v>4096</v>
      </c>
      <c r="F963" t="s">
        <v>3450</v>
      </c>
      <c r="G963" s="47" t="str">
        <f t="shared" si="42"/>
        <v>RABOUDI_Moez</v>
      </c>
      <c r="H963" t="s">
        <v>689</v>
      </c>
      <c r="I963" t="s">
        <v>5413</v>
      </c>
      <c r="J963">
        <v>21658654235</v>
      </c>
      <c r="K963" s="133">
        <v>34284</v>
      </c>
      <c r="M963" t="s">
        <v>267</v>
      </c>
      <c r="N963" t="s">
        <v>6101</v>
      </c>
      <c r="O963" t="str">
        <f t="shared" si="43"/>
        <v>Computer science</v>
      </c>
      <c r="P963" s="4"/>
      <c r="Q963" s="4" t="s">
        <v>1045</v>
      </c>
      <c r="R963" s="45">
        <v>6100</v>
      </c>
      <c r="S963" s="45">
        <v>5</v>
      </c>
      <c r="T963" s="45">
        <f t="shared" si="44"/>
        <v>30500</v>
      </c>
    </row>
    <row r="964" spans="2:20" x14ac:dyDescent="0.3">
      <c r="B964" t="s">
        <v>8366</v>
      </c>
      <c r="C964" t="s">
        <v>1515</v>
      </c>
      <c r="D964" t="s">
        <v>2474</v>
      </c>
      <c r="E964" t="s">
        <v>403</v>
      </c>
      <c r="F964" t="s">
        <v>3504</v>
      </c>
      <c r="G964" s="47" t="str">
        <f t="shared" si="42"/>
        <v>EZZINE_Amal</v>
      </c>
      <c r="H964" t="s">
        <v>690</v>
      </c>
      <c r="I964" t="s">
        <v>5414</v>
      </c>
      <c r="J964">
        <v>21655836370</v>
      </c>
      <c r="K964" s="133">
        <v>34447</v>
      </c>
      <c r="M964" t="s">
        <v>267</v>
      </c>
      <c r="N964" t="s">
        <v>6101</v>
      </c>
      <c r="O964" t="str">
        <f t="shared" si="43"/>
        <v>Computer science</v>
      </c>
      <c r="P964" s="4"/>
      <c r="Q964" s="4" t="s">
        <v>1045</v>
      </c>
      <c r="R964" s="45">
        <v>6100</v>
      </c>
      <c r="S964" s="45">
        <v>5</v>
      </c>
      <c r="T964" s="45">
        <f t="shared" si="44"/>
        <v>30500</v>
      </c>
    </row>
    <row r="965" spans="2:20" x14ac:dyDescent="0.3">
      <c r="B965" t="s">
        <v>8366</v>
      </c>
      <c r="C965" t="s">
        <v>1515</v>
      </c>
      <c r="D965" t="s">
        <v>2475</v>
      </c>
      <c r="E965" t="s">
        <v>3835</v>
      </c>
      <c r="F965" t="s">
        <v>3250</v>
      </c>
      <c r="G965" s="47" t="str">
        <f t="shared" si="42"/>
        <v>BEN DHIA_Sirine</v>
      </c>
      <c r="H965" t="s">
        <v>689</v>
      </c>
      <c r="I965" t="s">
        <v>5415</v>
      </c>
      <c r="J965">
        <v>21623222878</v>
      </c>
      <c r="K965" s="133">
        <v>34579</v>
      </c>
      <c r="M965" t="s">
        <v>267</v>
      </c>
      <c r="N965" t="s">
        <v>6101</v>
      </c>
      <c r="O965" t="str">
        <f t="shared" si="43"/>
        <v>Computer science</v>
      </c>
      <c r="P965" s="4"/>
      <c r="Q965" s="4" t="s">
        <v>1045</v>
      </c>
      <c r="R965" s="45">
        <v>6100</v>
      </c>
      <c r="S965" s="45">
        <v>5</v>
      </c>
      <c r="T965" s="45">
        <f t="shared" si="44"/>
        <v>30500</v>
      </c>
    </row>
    <row r="966" spans="2:20" x14ac:dyDescent="0.3">
      <c r="B966" t="s">
        <v>8366</v>
      </c>
      <c r="C966" t="s">
        <v>1515</v>
      </c>
      <c r="D966" t="s">
        <v>2476</v>
      </c>
      <c r="E966" t="s">
        <v>1379</v>
      </c>
      <c r="F966" t="s">
        <v>3424</v>
      </c>
      <c r="G966" s="47" t="str">
        <f t="shared" si="42"/>
        <v>BADER_Mohamed Amine</v>
      </c>
      <c r="H966" t="s">
        <v>689</v>
      </c>
      <c r="I966" t="s">
        <v>5416</v>
      </c>
      <c r="J966">
        <v>21652092427</v>
      </c>
      <c r="K966" s="133">
        <v>35019</v>
      </c>
      <c r="M966" t="s">
        <v>267</v>
      </c>
      <c r="N966" t="s">
        <v>6101</v>
      </c>
      <c r="O966" t="str">
        <f t="shared" si="43"/>
        <v>Computer science</v>
      </c>
      <c r="P966" s="4"/>
      <c r="Q966" s="4" t="s">
        <v>1045</v>
      </c>
      <c r="R966" s="45">
        <v>6100</v>
      </c>
      <c r="S966" s="45">
        <v>5</v>
      </c>
      <c r="T966" s="45">
        <f t="shared" si="44"/>
        <v>30500</v>
      </c>
    </row>
    <row r="967" spans="2:20" x14ac:dyDescent="0.3">
      <c r="B967" t="s">
        <v>8366</v>
      </c>
      <c r="C967" t="s">
        <v>1515</v>
      </c>
      <c r="D967" t="s">
        <v>2477</v>
      </c>
      <c r="E967" t="s">
        <v>4097</v>
      </c>
      <c r="F967" t="s">
        <v>4098</v>
      </c>
      <c r="G967" s="47" t="str">
        <f t="shared" si="42"/>
        <v>AZOUZ_Yethreb</v>
      </c>
      <c r="H967" t="s">
        <v>690</v>
      </c>
      <c r="I967" t="s">
        <v>5417</v>
      </c>
      <c r="J967">
        <v>21629381505</v>
      </c>
      <c r="K967" s="133">
        <v>34706</v>
      </c>
      <c r="M967" t="s">
        <v>267</v>
      </c>
      <c r="N967" t="s">
        <v>6102</v>
      </c>
      <c r="O967" t="str">
        <f t="shared" si="43"/>
        <v>Electromechanical Engineer</v>
      </c>
      <c r="P967" s="4"/>
      <c r="Q967" s="4" t="s">
        <v>1045</v>
      </c>
      <c r="R967" s="45">
        <v>6100</v>
      </c>
      <c r="S967" s="45">
        <v>5</v>
      </c>
      <c r="T967" s="45">
        <f t="shared" si="44"/>
        <v>30500</v>
      </c>
    </row>
    <row r="968" spans="2:20" x14ac:dyDescent="0.3">
      <c r="B968" t="s">
        <v>8366</v>
      </c>
      <c r="C968" t="s">
        <v>1515</v>
      </c>
      <c r="D968" t="s">
        <v>2478</v>
      </c>
      <c r="E968" t="s">
        <v>665</v>
      </c>
      <c r="F968" t="s">
        <v>3199</v>
      </c>
      <c r="G968" s="47" t="str">
        <f t="shared" si="42"/>
        <v>BEN ACHOUR_Aymen</v>
      </c>
      <c r="H968" t="s">
        <v>689</v>
      </c>
      <c r="I968" t="s">
        <v>5418</v>
      </c>
      <c r="J968">
        <v>21625830117</v>
      </c>
      <c r="K968" s="133">
        <v>34390</v>
      </c>
      <c r="M968" t="s">
        <v>267</v>
      </c>
      <c r="N968" t="s">
        <v>6102</v>
      </c>
      <c r="O968" t="str">
        <f t="shared" si="43"/>
        <v>Electromechanical Engineer</v>
      </c>
      <c r="P968" s="4"/>
      <c r="Q968" s="4" t="s">
        <v>1045</v>
      </c>
      <c r="R968" s="45">
        <v>6100</v>
      </c>
      <c r="S968" s="45">
        <v>5</v>
      </c>
      <c r="T968" s="45">
        <f t="shared" si="44"/>
        <v>30500</v>
      </c>
    </row>
    <row r="969" spans="2:20" x14ac:dyDescent="0.3">
      <c r="B969" t="s">
        <v>8366</v>
      </c>
      <c r="C969" t="s">
        <v>1515</v>
      </c>
      <c r="D969" t="s">
        <v>2479</v>
      </c>
      <c r="E969" t="s">
        <v>4099</v>
      </c>
      <c r="F969" t="s">
        <v>4100</v>
      </c>
      <c r="G969" s="47" t="str">
        <f t="shared" ref="G969:G1032" si="45">CONCATENATE(E969,"_",F969)</f>
        <v>BEN HSSEN_Nizar</v>
      </c>
      <c r="H969" t="s">
        <v>689</v>
      </c>
      <c r="I969" t="s">
        <v>5419</v>
      </c>
      <c r="J969">
        <v>21627399827</v>
      </c>
      <c r="K969" s="133">
        <v>34050</v>
      </c>
      <c r="M969" t="s">
        <v>267</v>
      </c>
      <c r="N969" t="s">
        <v>6101</v>
      </c>
      <c r="O969" t="str">
        <f t="shared" ref="O969:O1032" si="46">N969</f>
        <v>Computer science</v>
      </c>
      <c r="P969" s="4"/>
      <c r="Q969" s="4" t="s">
        <v>1045</v>
      </c>
      <c r="R969" s="45">
        <v>6100</v>
      </c>
      <c r="S969" s="45">
        <v>5</v>
      </c>
      <c r="T969" s="45">
        <f t="shared" ref="T969:T1032" si="47">R969*S969</f>
        <v>30500</v>
      </c>
    </row>
    <row r="970" spans="2:20" x14ac:dyDescent="0.3">
      <c r="B970" t="s">
        <v>8366</v>
      </c>
      <c r="C970" t="s">
        <v>1515</v>
      </c>
      <c r="D970" t="s">
        <v>2480</v>
      </c>
      <c r="E970" t="s">
        <v>4101</v>
      </c>
      <c r="F970" t="s">
        <v>3687</v>
      </c>
      <c r="G970" s="47" t="str">
        <f t="shared" si="45"/>
        <v>NEFZI GUESMI_Khaoula</v>
      </c>
      <c r="H970" t="s">
        <v>689</v>
      </c>
      <c r="I970" t="s">
        <v>5420</v>
      </c>
      <c r="J970">
        <v>21622307792</v>
      </c>
      <c r="K970" s="133">
        <v>34783</v>
      </c>
      <c r="M970" t="s">
        <v>267</v>
      </c>
      <c r="N970" t="s">
        <v>6101</v>
      </c>
      <c r="O970" t="str">
        <f t="shared" si="46"/>
        <v>Computer science</v>
      </c>
      <c r="P970" s="4"/>
      <c r="Q970" s="4" t="s">
        <v>1045</v>
      </c>
      <c r="R970" s="45">
        <v>6100</v>
      </c>
      <c r="S970" s="45">
        <v>5</v>
      </c>
      <c r="T970" s="45">
        <f t="shared" si="47"/>
        <v>30500</v>
      </c>
    </row>
    <row r="971" spans="2:20" x14ac:dyDescent="0.3">
      <c r="B971" t="s">
        <v>8366</v>
      </c>
      <c r="C971" t="s">
        <v>1515</v>
      </c>
      <c r="D971" t="s">
        <v>2481</v>
      </c>
      <c r="E971" t="s">
        <v>842</v>
      </c>
      <c r="F971" t="s">
        <v>3391</v>
      </c>
      <c r="G971" s="47" t="str">
        <f t="shared" si="45"/>
        <v>ZAIDI_Marwen</v>
      </c>
      <c r="H971" t="s">
        <v>689</v>
      </c>
      <c r="I971" t="s">
        <v>5421</v>
      </c>
      <c r="J971">
        <v>21656478073</v>
      </c>
      <c r="K971" s="133">
        <v>34451</v>
      </c>
      <c r="M971" t="s">
        <v>267</v>
      </c>
      <c r="N971" t="s">
        <v>6102</v>
      </c>
      <c r="O971" t="str">
        <f t="shared" si="46"/>
        <v>Electromechanical Engineer</v>
      </c>
      <c r="P971" s="4"/>
      <c r="Q971" s="4" t="s">
        <v>1045</v>
      </c>
      <c r="R971" s="45">
        <v>6100</v>
      </c>
      <c r="S971" s="45">
        <v>5</v>
      </c>
      <c r="T971" s="45">
        <f t="shared" si="47"/>
        <v>30500</v>
      </c>
    </row>
    <row r="972" spans="2:20" x14ac:dyDescent="0.3">
      <c r="B972" t="s">
        <v>8366</v>
      </c>
      <c r="C972" t="s">
        <v>1515</v>
      </c>
      <c r="D972" t="s">
        <v>2482</v>
      </c>
      <c r="E972" t="s">
        <v>3767</v>
      </c>
      <c r="F972" t="s">
        <v>4102</v>
      </c>
      <c r="G972" s="47" t="str">
        <f t="shared" si="45"/>
        <v>FOUZAI_Sawsen</v>
      </c>
      <c r="H972" t="s">
        <v>690</v>
      </c>
      <c r="I972" t="s">
        <v>5422</v>
      </c>
      <c r="J972">
        <v>21654349444</v>
      </c>
      <c r="K972" s="133">
        <v>35210</v>
      </c>
      <c r="M972" t="s">
        <v>267</v>
      </c>
      <c r="N972" t="s">
        <v>6101</v>
      </c>
      <c r="O972" t="str">
        <f t="shared" si="46"/>
        <v>Computer science</v>
      </c>
      <c r="P972" s="4"/>
      <c r="Q972" s="4" t="s">
        <v>1045</v>
      </c>
      <c r="R972" s="45">
        <v>6100</v>
      </c>
      <c r="S972" s="45">
        <v>5</v>
      </c>
      <c r="T972" s="45">
        <f t="shared" si="47"/>
        <v>30500</v>
      </c>
    </row>
    <row r="973" spans="2:20" x14ac:dyDescent="0.3">
      <c r="B973" t="s">
        <v>8366</v>
      </c>
      <c r="C973" t="s">
        <v>1515</v>
      </c>
      <c r="D973" t="s">
        <v>2483</v>
      </c>
      <c r="E973" t="s">
        <v>899</v>
      </c>
      <c r="F973" t="s">
        <v>4103</v>
      </c>
      <c r="G973" s="47" t="str">
        <f t="shared" si="45"/>
        <v>NEFZI_Insaf</v>
      </c>
      <c r="H973" t="s">
        <v>690</v>
      </c>
      <c r="I973" t="s">
        <v>5423</v>
      </c>
      <c r="J973">
        <v>21652544563</v>
      </c>
      <c r="K973" s="133">
        <v>34634</v>
      </c>
      <c r="M973" t="s">
        <v>267</v>
      </c>
      <c r="N973" t="s">
        <v>6101</v>
      </c>
      <c r="O973" t="str">
        <f t="shared" si="46"/>
        <v>Computer science</v>
      </c>
      <c r="P973" s="4"/>
      <c r="Q973" s="4" t="s">
        <v>1045</v>
      </c>
      <c r="R973" s="45">
        <v>6100</v>
      </c>
      <c r="S973" s="45">
        <v>5</v>
      </c>
      <c r="T973" s="45">
        <f t="shared" si="47"/>
        <v>30500</v>
      </c>
    </row>
    <row r="974" spans="2:20" x14ac:dyDescent="0.3">
      <c r="B974" t="s">
        <v>8366</v>
      </c>
      <c r="C974" t="s">
        <v>1515</v>
      </c>
      <c r="D974" t="s">
        <v>2484</v>
      </c>
      <c r="E974" t="s">
        <v>4104</v>
      </c>
      <c r="F974" t="s">
        <v>4105</v>
      </c>
      <c r="G974" s="47" t="str">
        <f t="shared" si="45"/>
        <v>BEN ROMDHANE ELHAJRI_Houcem</v>
      </c>
      <c r="H974" t="s">
        <v>689</v>
      </c>
      <c r="I974" t="s">
        <v>5424</v>
      </c>
      <c r="J974">
        <v>21623929191</v>
      </c>
      <c r="K974" s="133">
        <v>33358</v>
      </c>
      <c r="M974" t="s">
        <v>267</v>
      </c>
      <c r="N974" t="s">
        <v>6101</v>
      </c>
      <c r="O974" t="str">
        <f t="shared" si="46"/>
        <v>Computer science</v>
      </c>
      <c r="P974" s="4"/>
      <c r="Q974" s="4" t="s">
        <v>1045</v>
      </c>
      <c r="R974" s="45">
        <v>6100</v>
      </c>
      <c r="S974" s="45">
        <v>5</v>
      </c>
      <c r="T974" s="45">
        <f t="shared" si="47"/>
        <v>30500</v>
      </c>
    </row>
    <row r="975" spans="2:20" x14ac:dyDescent="0.3">
      <c r="B975" t="s">
        <v>8366</v>
      </c>
      <c r="C975" t="s">
        <v>1515</v>
      </c>
      <c r="D975" t="s">
        <v>2485</v>
      </c>
      <c r="E975" t="s">
        <v>948</v>
      </c>
      <c r="F975" t="s">
        <v>3504</v>
      </c>
      <c r="G975" s="47" t="str">
        <f t="shared" si="45"/>
        <v>BOUKADIDA_Amal</v>
      </c>
      <c r="H975" t="s">
        <v>690</v>
      </c>
      <c r="I975" t="s">
        <v>5425</v>
      </c>
      <c r="J975">
        <v>21625482754</v>
      </c>
      <c r="K975" s="133">
        <v>34524</v>
      </c>
      <c r="M975" t="s">
        <v>267</v>
      </c>
      <c r="N975" t="s">
        <v>6101</v>
      </c>
      <c r="O975" t="str">
        <f t="shared" si="46"/>
        <v>Computer science</v>
      </c>
      <c r="P975" s="4"/>
      <c r="Q975" s="4" t="s">
        <v>1045</v>
      </c>
      <c r="R975" s="45">
        <v>6100</v>
      </c>
      <c r="S975" s="45">
        <v>5</v>
      </c>
      <c r="T975" s="45">
        <f t="shared" si="47"/>
        <v>30500</v>
      </c>
    </row>
    <row r="976" spans="2:20" x14ac:dyDescent="0.3">
      <c r="B976" t="s">
        <v>8366</v>
      </c>
      <c r="C976" t="s">
        <v>1515</v>
      </c>
      <c r="D976" t="s">
        <v>2486</v>
      </c>
      <c r="E976" t="s">
        <v>4002</v>
      </c>
      <c r="F976" t="s">
        <v>3563</v>
      </c>
      <c r="G976" s="47" t="str">
        <f t="shared" si="45"/>
        <v>EL OUNI_Maha</v>
      </c>
      <c r="H976" t="s">
        <v>690</v>
      </c>
      <c r="I976" t="s">
        <v>5426</v>
      </c>
      <c r="J976">
        <v>21699774848</v>
      </c>
      <c r="K976" s="133">
        <v>34925</v>
      </c>
      <c r="M976" t="s">
        <v>267</v>
      </c>
      <c r="N976" t="s">
        <v>6101</v>
      </c>
      <c r="O976" t="str">
        <f t="shared" si="46"/>
        <v>Computer science</v>
      </c>
      <c r="P976" s="4"/>
      <c r="Q976" s="4" t="s">
        <v>1045</v>
      </c>
      <c r="R976" s="45">
        <v>6100</v>
      </c>
      <c r="S976" s="45">
        <v>5</v>
      </c>
      <c r="T976" s="45">
        <f t="shared" si="47"/>
        <v>30500</v>
      </c>
    </row>
    <row r="977" spans="2:20" x14ac:dyDescent="0.3">
      <c r="B977" t="s">
        <v>8366</v>
      </c>
      <c r="C977" t="s">
        <v>1515</v>
      </c>
      <c r="D977" t="s">
        <v>2487</v>
      </c>
      <c r="E977" t="s">
        <v>4106</v>
      </c>
      <c r="F977" t="s">
        <v>3230</v>
      </c>
      <c r="G977" s="47" t="str">
        <f t="shared" si="45"/>
        <v>KARMA_Mohamed</v>
      </c>
      <c r="H977" t="s">
        <v>689</v>
      </c>
      <c r="I977" t="s">
        <v>5427</v>
      </c>
      <c r="J977">
        <v>21699823668</v>
      </c>
      <c r="K977" s="133">
        <v>35190</v>
      </c>
      <c r="M977" t="s">
        <v>267</v>
      </c>
      <c r="N977" t="s">
        <v>6101</v>
      </c>
      <c r="O977" t="str">
        <f t="shared" si="46"/>
        <v>Computer science</v>
      </c>
      <c r="P977" s="4"/>
      <c r="Q977" s="4" t="s">
        <v>1045</v>
      </c>
      <c r="R977" s="45">
        <v>6100</v>
      </c>
      <c r="S977" s="45">
        <v>5</v>
      </c>
      <c r="T977" s="45">
        <f t="shared" si="47"/>
        <v>30500</v>
      </c>
    </row>
    <row r="978" spans="2:20" x14ac:dyDescent="0.3">
      <c r="B978" t="s">
        <v>8366</v>
      </c>
      <c r="C978" t="s">
        <v>1515</v>
      </c>
      <c r="D978" t="s">
        <v>2488</v>
      </c>
      <c r="E978" t="s">
        <v>4107</v>
      </c>
      <c r="F978" t="s">
        <v>4108</v>
      </c>
      <c r="G978" s="47" t="str">
        <f t="shared" si="45"/>
        <v>BOUSLAMA_Hibatollah</v>
      </c>
      <c r="H978" t="s">
        <v>689</v>
      </c>
      <c r="I978" t="s">
        <v>5428</v>
      </c>
      <c r="J978">
        <v>21654464946</v>
      </c>
      <c r="K978" s="133">
        <v>34562</v>
      </c>
      <c r="M978" t="s">
        <v>267</v>
      </c>
      <c r="N978" t="s">
        <v>6101</v>
      </c>
      <c r="O978" t="str">
        <f t="shared" si="46"/>
        <v>Computer science</v>
      </c>
      <c r="P978" s="4"/>
      <c r="Q978" s="4" t="s">
        <v>1045</v>
      </c>
      <c r="R978" s="45">
        <v>6100</v>
      </c>
      <c r="S978" s="45">
        <v>5</v>
      </c>
      <c r="T978" s="45">
        <f t="shared" si="47"/>
        <v>30500</v>
      </c>
    </row>
    <row r="979" spans="2:20" x14ac:dyDescent="0.3">
      <c r="B979" t="s">
        <v>8366</v>
      </c>
      <c r="C979" t="s">
        <v>1515</v>
      </c>
      <c r="D979" t="s">
        <v>2489</v>
      </c>
      <c r="E979" t="s">
        <v>1358</v>
      </c>
      <c r="F979" t="s">
        <v>6966</v>
      </c>
      <c r="G979" s="47" t="str">
        <f t="shared" si="45"/>
        <v>RABHI_Mohamed Amin</v>
      </c>
      <c r="H979" t="s">
        <v>689</v>
      </c>
      <c r="I979" t="s">
        <v>5429</v>
      </c>
      <c r="J979">
        <v>21653161134</v>
      </c>
      <c r="K979" s="133">
        <v>34264</v>
      </c>
      <c r="M979" t="s">
        <v>267</v>
      </c>
      <c r="N979" t="s">
        <v>6101</v>
      </c>
      <c r="O979" t="str">
        <f t="shared" si="46"/>
        <v>Computer science</v>
      </c>
      <c r="P979" s="4"/>
      <c r="Q979" s="4" t="s">
        <v>1045</v>
      </c>
      <c r="R979" s="45">
        <v>6100</v>
      </c>
      <c r="S979" s="45">
        <v>5</v>
      </c>
      <c r="T979" s="45">
        <f t="shared" si="47"/>
        <v>30500</v>
      </c>
    </row>
    <row r="980" spans="2:20" x14ac:dyDescent="0.3">
      <c r="B980" t="s">
        <v>8366</v>
      </c>
      <c r="C980" t="s">
        <v>1515</v>
      </c>
      <c r="D980" t="s">
        <v>2490</v>
      </c>
      <c r="E980" t="s">
        <v>657</v>
      </c>
      <c r="F980" t="s">
        <v>4109</v>
      </c>
      <c r="G980" s="47" t="str">
        <f t="shared" si="45"/>
        <v>JEBALI_Mohamed Arbi</v>
      </c>
      <c r="H980" t="s">
        <v>689</v>
      </c>
      <c r="I980" t="s">
        <v>5430</v>
      </c>
      <c r="J980">
        <v>21654245193</v>
      </c>
      <c r="K980" s="133">
        <v>34691</v>
      </c>
      <c r="M980" t="s">
        <v>267</v>
      </c>
      <c r="N980" t="s">
        <v>6102</v>
      </c>
      <c r="O980" t="str">
        <f t="shared" si="46"/>
        <v>Electromechanical Engineer</v>
      </c>
      <c r="P980" s="4"/>
      <c r="Q980" s="4" t="s">
        <v>1045</v>
      </c>
      <c r="R980" s="45">
        <v>6100</v>
      </c>
      <c r="S980" s="45">
        <v>5</v>
      </c>
      <c r="T980" s="45">
        <f t="shared" si="47"/>
        <v>30500</v>
      </c>
    </row>
    <row r="981" spans="2:20" x14ac:dyDescent="0.3">
      <c r="B981" t="s">
        <v>8366</v>
      </c>
      <c r="C981" t="s">
        <v>1515</v>
      </c>
      <c r="D981" t="s">
        <v>2491</v>
      </c>
      <c r="E981" t="s">
        <v>1354</v>
      </c>
      <c r="F981" t="s">
        <v>3782</v>
      </c>
      <c r="G981" s="47" t="str">
        <f t="shared" si="45"/>
        <v>SMIDA_Wafa</v>
      </c>
      <c r="H981" t="s">
        <v>690</v>
      </c>
      <c r="I981" t="s">
        <v>5431</v>
      </c>
      <c r="J981">
        <v>21625415323</v>
      </c>
      <c r="K981" s="133">
        <v>32665</v>
      </c>
      <c r="M981" t="s">
        <v>267</v>
      </c>
      <c r="N981" t="s">
        <v>6101</v>
      </c>
      <c r="O981" t="str">
        <f t="shared" si="46"/>
        <v>Computer science</v>
      </c>
      <c r="P981" s="4"/>
      <c r="Q981" s="4" t="s">
        <v>1045</v>
      </c>
      <c r="R981" s="45">
        <v>6100</v>
      </c>
      <c r="S981" s="45">
        <v>5</v>
      </c>
      <c r="T981" s="45">
        <f t="shared" si="47"/>
        <v>30500</v>
      </c>
    </row>
    <row r="982" spans="2:20" x14ac:dyDescent="0.3">
      <c r="B982" t="s">
        <v>8366</v>
      </c>
      <c r="C982" t="s">
        <v>1515</v>
      </c>
      <c r="D982" t="s">
        <v>2492</v>
      </c>
      <c r="E982" t="s">
        <v>829</v>
      </c>
      <c r="F982" t="s">
        <v>3565</v>
      </c>
      <c r="G982" s="47" t="str">
        <f t="shared" si="45"/>
        <v>TALBI_Sinda</v>
      </c>
      <c r="H982" t="s">
        <v>690</v>
      </c>
      <c r="I982" t="s">
        <v>5432</v>
      </c>
      <c r="J982">
        <v>21654796118</v>
      </c>
      <c r="K982" s="133">
        <v>35156</v>
      </c>
      <c r="M982" t="s">
        <v>267</v>
      </c>
      <c r="N982" t="s">
        <v>6101</v>
      </c>
      <c r="O982" t="str">
        <f t="shared" si="46"/>
        <v>Computer science</v>
      </c>
      <c r="P982" s="4"/>
      <c r="Q982" s="4" t="s">
        <v>1045</v>
      </c>
      <c r="R982" s="45">
        <v>6100</v>
      </c>
      <c r="S982" s="45">
        <v>5</v>
      </c>
      <c r="T982" s="45">
        <f t="shared" si="47"/>
        <v>30500</v>
      </c>
    </row>
    <row r="983" spans="2:20" x14ac:dyDescent="0.3">
      <c r="B983" t="s">
        <v>8366</v>
      </c>
      <c r="C983" t="s">
        <v>1515</v>
      </c>
      <c r="D983" t="s">
        <v>2493</v>
      </c>
      <c r="E983" t="s">
        <v>4110</v>
      </c>
      <c r="F983" t="s">
        <v>4013</v>
      </c>
      <c r="G983" s="47" t="str">
        <f t="shared" si="45"/>
        <v>ELKADHI_Ayoub</v>
      </c>
      <c r="H983" t="s">
        <v>689</v>
      </c>
      <c r="I983" t="s">
        <v>5433</v>
      </c>
      <c r="J983">
        <v>21629533065</v>
      </c>
      <c r="K983" s="133">
        <v>34982</v>
      </c>
      <c r="M983" t="s">
        <v>267</v>
      </c>
      <c r="N983" t="s">
        <v>6101</v>
      </c>
      <c r="O983" t="str">
        <f t="shared" si="46"/>
        <v>Computer science</v>
      </c>
      <c r="P983" s="4"/>
      <c r="Q983" s="4" t="s">
        <v>1045</v>
      </c>
      <c r="R983" s="45">
        <v>6100</v>
      </c>
      <c r="S983" s="45">
        <v>5</v>
      </c>
      <c r="T983" s="45">
        <f t="shared" si="47"/>
        <v>30500</v>
      </c>
    </row>
    <row r="984" spans="2:20" x14ac:dyDescent="0.3">
      <c r="B984" t="s">
        <v>8366</v>
      </c>
      <c r="C984" t="s">
        <v>1515</v>
      </c>
      <c r="D984" t="s">
        <v>2494</v>
      </c>
      <c r="E984" t="s">
        <v>4111</v>
      </c>
      <c r="F984" t="s">
        <v>3721</v>
      </c>
      <c r="G984" s="47" t="str">
        <f t="shared" si="45"/>
        <v>GUEDRIA_Khaled</v>
      </c>
      <c r="H984" t="s">
        <v>689</v>
      </c>
      <c r="I984" t="s">
        <v>5434</v>
      </c>
      <c r="J984">
        <v>21696041995</v>
      </c>
      <c r="K984" s="133">
        <v>34441</v>
      </c>
      <c r="M984" t="s">
        <v>267</v>
      </c>
      <c r="N984" t="s">
        <v>6101</v>
      </c>
      <c r="O984" t="str">
        <f t="shared" si="46"/>
        <v>Computer science</v>
      </c>
      <c r="P984" s="4"/>
      <c r="Q984" s="4" t="s">
        <v>1045</v>
      </c>
      <c r="R984" s="45">
        <v>6100</v>
      </c>
      <c r="S984" s="45">
        <v>5</v>
      </c>
      <c r="T984" s="45">
        <f t="shared" si="47"/>
        <v>30500</v>
      </c>
    </row>
    <row r="985" spans="2:20" x14ac:dyDescent="0.3">
      <c r="B985" t="s">
        <v>8366</v>
      </c>
      <c r="C985" t="s">
        <v>1515</v>
      </c>
      <c r="D985" t="s">
        <v>2495</v>
      </c>
      <c r="E985" t="s">
        <v>1326</v>
      </c>
      <c r="F985" t="s">
        <v>3217</v>
      </c>
      <c r="G985" s="47" t="str">
        <f t="shared" si="45"/>
        <v>IBRARI_Oussama</v>
      </c>
      <c r="H985" t="s">
        <v>689</v>
      </c>
      <c r="I985" t="s">
        <v>5435</v>
      </c>
      <c r="J985">
        <v>21622906930</v>
      </c>
      <c r="K985" s="133">
        <v>35012</v>
      </c>
      <c r="M985" t="s">
        <v>267</v>
      </c>
      <c r="N985" t="s">
        <v>6101</v>
      </c>
      <c r="O985" t="str">
        <f t="shared" si="46"/>
        <v>Computer science</v>
      </c>
      <c r="P985" s="4"/>
      <c r="Q985" s="4" t="s">
        <v>1045</v>
      </c>
      <c r="R985" s="45">
        <v>6100</v>
      </c>
      <c r="S985" s="45">
        <v>5</v>
      </c>
      <c r="T985" s="45">
        <f t="shared" si="47"/>
        <v>30500</v>
      </c>
    </row>
    <row r="986" spans="2:20" x14ac:dyDescent="0.3">
      <c r="B986" t="s">
        <v>8366</v>
      </c>
      <c r="C986" t="s">
        <v>1515</v>
      </c>
      <c r="D986" t="s">
        <v>2496</v>
      </c>
      <c r="E986" t="s">
        <v>4112</v>
      </c>
      <c r="F986" t="s">
        <v>3286</v>
      </c>
      <c r="G986" s="47" t="str">
        <f t="shared" si="45"/>
        <v>CHARAABI_Ghada</v>
      </c>
      <c r="H986" t="s">
        <v>690</v>
      </c>
      <c r="I986" t="s">
        <v>5436</v>
      </c>
      <c r="J986">
        <v>21621287290</v>
      </c>
      <c r="K986" s="133">
        <v>34981</v>
      </c>
      <c r="M986" t="s">
        <v>267</v>
      </c>
      <c r="N986" t="s">
        <v>6102</v>
      </c>
      <c r="O986" t="str">
        <f t="shared" si="46"/>
        <v>Electromechanical Engineer</v>
      </c>
      <c r="P986" s="4"/>
      <c r="Q986" s="4" t="s">
        <v>1045</v>
      </c>
      <c r="R986" s="45">
        <v>6100</v>
      </c>
      <c r="S986" s="45">
        <v>5</v>
      </c>
      <c r="T986" s="45">
        <f t="shared" si="47"/>
        <v>30500</v>
      </c>
    </row>
    <row r="987" spans="2:20" x14ac:dyDescent="0.3">
      <c r="B987" t="s">
        <v>8366</v>
      </c>
      <c r="C987" t="s">
        <v>1515</v>
      </c>
      <c r="D987" t="s">
        <v>2497</v>
      </c>
      <c r="E987" t="s">
        <v>888</v>
      </c>
      <c r="F987" t="s">
        <v>4113</v>
      </c>
      <c r="G987" s="47" t="str">
        <f t="shared" si="45"/>
        <v>LOUHICHI_Douha</v>
      </c>
      <c r="H987" t="s">
        <v>690</v>
      </c>
      <c r="I987" t="s">
        <v>5437</v>
      </c>
      <c r="J987">
        <v>21641797012</v>
      </c>
      <c r="K987" s="133">
        <v>35010</v>
      </c>
      <c r="M987" t="s">
        <v>267</v>
      </c>
      <c r="N987" t="s">
        <v>6101</v>
      </c>
      <c r="O987" t="str">
        <f t="shared" si="46"/>
        <v>Computer science</v>
      </c>
      <c r="P987" s="4"/>
      <c r="Q987" s="4" t="s">
        <v>1045</v>
      </c>
      <c r="R987" s="45">
        <v>6100</v>
      </c>
      <c r="S987" s="45">
        <v>5</v>
      </c>
      <c r="T987" s="45">
        <f t="shared" si="47"/>
        <v>30500</v>
      </c>
    </row>
    <row r="988" spans="2:20" x14ac:dyDescent="0.3">
      <c r="B988" t="s">
        <v>8366</v>
      </c>
      <c r="C988" t="s">
        <v>1515</v>
      </c>
      <c r="D988" t="s">
        <v>2498</v>
      </c>
      <c r="E988" t="s">
        <v>8282</v>
      </c>
      <c r="F988" t="s">
        <v>3731</v>
      </c>
      <c r="G988" s="47" t="str">
        <f t="shared" si="45"/>
        <v>DOUIK_Helmi</v>
      </c>
      <c r="H988" t="s">
        <v>689</v>
      </c>
      <c r="I988" t="s">
        <v>5438</v>
      </c>
      <c r="J988">
        <v>21653085777</v>
      </c>
      <c r="K988" s="133">
        <v>34350</v>
      </c>
      <c r="M988" t="s">
        <v>267</v>
      </c>
      <c r="N988" t="s">
        <v>6102</v>
      </c>
      <c r="O988" t="str">
        <f t="shared" si="46"/>
        <v>Electromechanical Engineer</v>
      </c>
      <c r="P988" s="4"/>
      <c r="Q988" s="4" t="s">
        <v>1045</v>
      </c>
      <c r="R988" s="45">
        <v>6100</v>
      </c>
      <c r="S988" s="45">
        <v>5</v>
      </c>
      <c r="T988" s="45">
        <f t="shared" si="47"/>
        <v>30500</v>
      </c>
    </row>
    <row r="989" spans="2:20" x14ac:dyDescent="0.3">
      <c r="B989" t="s">
        <v>8366</v>
      </c>
      <c r="C989" t="s">
        <v>1515</v>
      </c>
      <c r="D989" t="s">
        <v>2499</v>
      </c>
      <c r="E989" t="s">
        <v>4114</v>
      </c>
      <c r="F989" t="s">
        <v>3221</v>
      </c>
      <c r="G989" s="47" t="str">
        <f t="shared" si="45"/>
        <v>BOUDHIAF_Nadia</v>
      </c>
      <c r="H989" t="s">
        <v>690</v>
      </c>
      <c r="I989" t="s">
        <v>5439</v>
      </c>
      <c r="J989">
        <v>21654521172</v>
      </c>
      <c r="K989" s="133">
        <v>34971</v>
      </c>
      <c r="M989" t="s">
        <v>267</v>
      </c>
      <c r="N989" t="s">
        <v>6101</v>
      </c>
      <c r="O989" t="str">
        <f t="shared" si="46"/>
        <v>Computer science</v>
      </c>
      <c r="P989" s="4"/>
      <c r="Q989" s="4" t="s">
        <v>1045</v>
      </c>
      <c r="R989" s="45">
        <v>6100</v>
      </c>
      <c r="S989" s="45">
        <v>5</v>
      </c>
      <c r="T989" s="45">
        <f t="shared" si="47"/>
        <v>30500</v>
      </c>
    </row>
    <row r="990" spans="2:20" x14ac:dyDescent="0.3">
      <c r="B990" t="s">
        <v>8366</v>
      </c>
      <c r="C990" t="s">
        <v>1515</v>
      </c>
      <c r="D990" t="s">
        <v>2500</v>
      </c>
      <c r="E990" t="s">
        <v>645</v>
      </c>
      <c r="F990" t="s">
        <v>3401</v>
      </c>
      <c r="G990" s="47" t="str">
        <f t="shared" si="45"/>
        <v>BRAHEM_Mohamed Ali</v>
      </c>
      <c r="H990" t="s">
        <v>689</v>
      </c>
      <c r="I990" t="s">
        <v>5440</v>
      </c>
      <c r="J990">
        <v>21623406111</v>
      </c>
      <c r="K990" s="133">
        <v>34343</v>
      </c>
      <c r="M990" t="s">
        <v>267</v>
      </c>
      <c r="N990" t="s">
        <v>6101</v>
      </c>
      <c r="O990" t="str">
        <f t="shared" si="46"/>
        <v>Computer science</v>
      </c>
      <c r="P990" s="4"/>
      <c r="Q990" s="4" t="s">
        <v>1045</v>
      </c>
      <c r="R990" s="45">
        <v>6100</v>
      </c>
      <c r="S990" s="45">
        <v>5</v>
      </c>
      <c r="T990" s="45">
        <f t="shared" si="47"/>
        <v>30500</v>
      </c>
    </row>
    <row r="991" spans="2:20" x14ac:dyDescent="0.3">
      <c r="B991" t="s">
        <v>8366</v>
      </c>
      <c r="C991" t="s">
        <v>1515</v>
      </c>
      <c r="D991" t="s">
        <v>2501</v>
      </c>
      <c r="E991" t="s">
        <v>8283</v>
      </c>
      <c r="F991" t="s">
        <v>3290</v>
      </c>
      <c r="G991" s="47" t="str">
        <f t="shared" si="45"/>
        <v>MANAA_Fedi</v>
      </c>
      <c r="H991" t="s">
        <v>689</v>
      </c>
      <c r="I991" t="s">
        <v>5441</v>
      </c>
      <c r="J991">
        <v>21653624179</v>
      </c>
      <c r="K991" s="133">
        <v>34343</v>
      </c>
      <c r="M991" t="s">
        <v>267</v>
      </c>
      <c r="N991" t="s">
        <v>6101</v>
      </c>
      <c r="O991" t="str">
        <f t="shared" si="46"/>
        <v>Computer science</v>
      </c>
      <c r="P991" s="4"/>
      <c r="Q991" s="4" t="s">
        <v>1045</v>
      </c>
      <c r="R991" s="45">
        <v>6100</v>
      </c>
      <c r="S991" s="45">
        <v>5</v>
      </c>
      <c r="T991" s="45">
        <f t="shared" si="47"/>
        <v>30500</v>
      </c>
    </row>
    <row r="992" spans="2:20" x14ac:dyDescent="0.3">
      <c r="B992" t="s">
        <v>8366</v>
      </c>
      <c r="C992" t="s">
        <v>1515</v>
      </c>
      <c r="D992" t="s">
        <v>2502</v>
      </c>
      <c r="E992" t="s">
        <v>8284</v>
      </c>
      <c r="F992" t="s">
        <v>3208</v>
      </c>
      <c r="G992" s="47" t="str">
        <f t="shared" si="45"/>
        <v>YAHIAOUI_Ahmed</v>
      </c>
      <c r="H992" t="s">
        <v>689</v>
      </c>
      <c r="I992" t="s">
        <v>5442</v>
      </c>
      <c r="J992">
        <v>21629779020</v>
      </c>
      <c r="K992" s="133">
        <v>34835</v>
      </c>
      <c r="M992" t="s">
        <v>267</v>
      </c>
      <c r="N992" t="s">
        <v>6101</v>
      </c>
      <c r="O992" t="str">
        <f t="shared" si="46"/>
        <v>Computer science</v>
      </c>
      <c r="P992" s="4"/>
      <c r="Q992" s="4" t="s">
        <v>1045</v>
      </c>
      <c r="R992" s="45">
        <v>6100</v>
      </c>
      <c r="S992" s="45">
        <v>5</v>
      </c>
      <c r="T992" s="45">
        <f t="shared" si="47"/>
        <v>30500</v>
      </c>
    </row>
    <row r="993" spans="2:20" x14ac:dyDescent="0.3">
      <c r="B993" t="s">
        <v>8366</v>
      </c>
      <c r="C993" t="s">
        <v>1515</v>
      </c>
      <c r="D993" t="s">
        <v>2503</v>
      </c>
      <c r="E993" t="s">
        <v>573</v>
      </c>
      <c r="F993" t="s">
        <v>8285</v>
      </c>
      <c r="G993" s="47" t="str">
        <f t="shared" si="45"/>
        <v>SAIDI_Elmahdi</v>
      </c>
      <c r="H993" t="s">
        <v>689</v>
      </c>
      <c r="I993" t="s">
        <v>5443</v>
      </c>
      <c r="J993">
        <v>21626434351</v>
      </c>
      <c r="K993" s="133">
        <v>35108</v>
      </c>
      <c r="M993" t="s">
        <v>267</v>
      </c>
      <c r="N993" t="s">
        <v>6101</v>
      </c>
      <c r="O993" t="str">
        <f t="shared" si="46"/>
        <v>Computer science</v>
      </c>
      <c r="P993" s="4"/>
      <c r="Q993" s="4" t="s">
        <v>1045</v>
      </c>
      <c r="R993" s="45">
        <v>6100</v>
      </c>
      <c r="S993" s="45">
        <v>5</v>
      </c>
      <c r="T993" s="45">
        <f t="shared" si="47"/>
        <v>30500</v>
      </c>
    </row>
    <row r="994" spans="2:20" x14ac:dyDescent="0.3">
      <c r="B994" t="s">
        <v>8366</v>
      </c>
      <c r="C994" t="s">
        <v>1515</v>
      </c>
      <c r="D994" t="s">
        <v>2504</v>
      </c>
      <c r="E994" t="s">
        <v>1405</v>
      </c>
      <c r="F994" t="s">
        <v>3404</v>
      </c>
      <c r="G994" s="47" t="str">
        <f t="shared" si="45"/>
        <v>DHOUIB_Wael</v>
      </c>
      <c r="H994" t="s">
        <v>689</v>
      </c>
      <c r="I994" t="s">
        <v>5444</v>
      </c>
      <c r="J994">
        <v>21699455036</v>
      </c>
      <c r="K994" s="133">
        <v>34490</v>
      </c>
      <c r="M994" t="s">
        <v>267</v>
      </c>
      <c r="N994" t="s">
        <v>6101</v>
      </c>
      <c r="O994" t="str">
        <f t="shared" si="46"/>
        <v>Computer science</v>
      </c>
      <c r="P994" s="4"/>
      <c r="Q994" s="4" t="s">
        <v>1045</v>
      </c>
      <c r="R994" s="45">
        <v>6100</v>
      </c>
      <c r="S994" s="45">
        <v>5</v>
      </c>
      <c r="T994" s="45">
        <f t="shared" si="47"/>
        <v>30500</v>
      </c>
    </row>
    <row r="995" spans="2:20" x14ac:dyDescent="0.3">
      <c r="B995" t="s">
        <v>8366</v>
      </c>
      <c r="C995" t="s">
        <v>1515</v>
      </c>
      <c r="D995" t="s">
        <v>2505</v>
      </c>
      <c r="E995" t="s">
        <v>443</v>
      </c>
      <c r="F995" t="s">
        <v>3701</v>
      </c>
      <c r="G995" s="47" t="str">
        <f t="shared" si="45"/>
        <v>JOUINI_Cyrine</v>
      </c>
      <c r="H995" t="s">
        <v>690</v>
      </c>
      <c r="I995" t="s">
        <v>5445</v>
      </c>
      <c r="J995">
        <v>21624771970</v>
      </c>
      <c r="K995" s="133">
        <v>34980</v>
      </c>
      <c r="M995" t="s">
        <v>267</v>
      </c>
      <c r="N995" t="s">
        <v>6101</v>
      </c>
      <c r="O995" t="str">
        <f t="shared" si="46"/>
        <v>Computer science</v>
      </c>
      <c r="P995" s="4"/>
      <c r="Q995" s="4" t="s">
        <v>1045</v>
      </c>
      <c r="R995" s="45">
        <v>6100</v>
      </c>
      <c r="S995" s="45">
        <v>5</v>
      </c>
      <c r="T995" s="45">
        <f t="shared" si="47"/>
        <v>30500</v>
      </c>
    </row>
    <row r="996" spans="2:20" x14ac:dyDescent="0.3">
      <c r="B996" t="s">
        <v>8366</v>
      </c>
      <c r="C996" t="s">
        <v>1515</v>
      </c>
      <c r="D996" t="s">
        <v>2506</v>
      </c>
      <c r="E996" t="s">
        <v>848</v>
      </c>
      <c r="F996" t="s">
        <v>3566</v>
      </c>
      <c r="G996" s="47" t="str">
        <f t="shared" si="45"/>
        <v>CHEBBI_Wiem</v>
      </c>
      <c r="H996" t="s">
        <v>690</v>
      </c>
      <c r="I996" t="s">
        <v>5446</v>
      </c>
      <c r="J996">
        <v>21658169789</v>
      </c>
      <c r="K996" s="133">
        <v>35329</v>
      </c>
      <c r="M996" t="s">
        <v>267</v>
      </c>
      <c r="N996" t="s">
        <v>6101</v>
      </c>
      <c r="O996" t="str">
        <f t="shared" si="46"/>
        <v>Computer science</v>
      </c>
      <c r="P996" s="4"/>
      <c r="Q996" s="4" t="s">
        <v>1045</v>
      </c>
      <c r="R996" s="45">
        <v>6100</v>
      </c>
      <c r="S996" s="45">
        <v>5</v>
      </c>
      <c r="T996" s="45">
        <f t="shared" si="47"/>
        <v>30500</v>
      </c>
    </row>
    <row r="997" spans="2:20" x14ac:dyDescent="0.3">
      <c r="B997" t="s">
        <v>8366</v>
      </c>
      <c r="C997" t="s">
        <v>1515</v>
      </c>
      <c r="D997" t="s">
        <v>2507</v>
      </c>
      <c r="E997" t="s">
        <v>932</v>
      </c>
      <c r="F997" t="s">
        <v>4115</v>
      </c>
      <c r="G997" s="47" t="str">
        <f t="shared" si="45"/>
        <v>LABIDI_Adnene</v>
      </c>
      <c r="H997" t="s">
        <v>689</v>
      </c>
      <c r="I997" t="s">
        <v>5447</v>
      </c>
      <c r="J997">
        <v>21625435089</v>
      </c>
      <c r="K997" s="133">
        <v>34478</v>
      </c>
      <c r="M997" t="s">
        <v>267</v>
      </c>
      <c r="N997" t="s">
        <v>6101</v>
      </c>
      <c r="O997" t="str">
        <f t="shared" si="46"/>
        <v>Computer science</v>
      </c>
      <c r="P997" s="4"/>
      <c r="Q997" s="4" t="s">
        <v>1045</v>
      </c>
      <c r="R997" s="45">
        <v>6100</v>
      </c>
      <c r="S997" s="45">
        <v>5</v>
      </c>
      <c r="T997" s="45">
        <f t="shared" si="47"/>
        <v>30500</v>
      </c>
    </row>
    <row r="998" spans="2:20" x14ac:dyDescent="0.3">
      <c r="B998" t="s">
        <v>8366</v>
      </c>
      <c r="C998" t="s">
        <v>1515</v>
      </c>
      <c r="D998" t="s">
        <v>2508</v>
      </c>
      <c r="E998" t="s">
        <v>4116</v>
      </c>
      <c r="F998" t="s">
        <v>4061</v>
      </c>
      <c r="G998" s="47" t="str">
        <f t="shared" si="45"/>
        <v>BEN SEDRINE_Mohamed Khalil</v>
      </c>
      <c r="H998" t="s">
        <v>689</v>
      </c>
      <c r="I998" t="s">
        <v>5448</v>
      </c>
      <c r="J998">
        <v>21693586863</v>
      </c>
      <c r="K998" s="133">
        <v>34258</v>
      </c>
      <c r="M998" t="s">
        <v>267</v>
      </c>
      <c r="N998" t="s">
        <v>6101</v>
      </c>
      <c r="O998" t="str">
        <f t="shared" si="46"/>
        <v>Computer science</v>
      </c>
      <c r="P998" s="4"/>
      <c r="Q998" s="4" t="s">
        <v>1045</v>
      </c>
      <c r="R998" s="45">
        <v>6100</v>
      </c>
      <c r="S998" s="45">
        <v>5</v>
      </c>
      <c r="T998" s="45">
        <f t="shared" si="47"/>
        <v>30500</v>
      </c>
    </row>
    <row r="999" spans="2:20" x14ac:dyDescent="0.3">
      <c r="B999" t="s">
        <v>8366</v>
      </c>
      <c r="C999" t="s">
        <v>1515</v>
      </c>
      <c r="D999" t="s">
        <v>2509</v>
      </c>
      <c r="E999" t="s">
        <v>4117</v>
      </c>
      <c r="F999" t="s">
        <v>4013</v>
      </c>
      <c r="G999" s="47" t="str">
        <f t="shared" si="45"/>
        <v>KARAA_Ayoub</v>
      </c>
      <c r="H999" t="s">
        <v>689</v>
      </c>
      <c r="I999" t="s">
        <v>5449</v>
      </c>
      <c r="J999">
        <v>21694055123</v>
      </c>
      <c r="K999" s="133">
        <v>35096</v>
      </c>
      <c r="M999" t="s">
        <v>267</v>
      </c>
      <c r="N999" t="s">
        <v>6101</v>
      </c>
      <c r="O999" t="str">
        <f t="shared" si="46"/>
        <v>Computer science</v>
      </c>
      <c r="P999" s="4"/>
      <c r="Q999" s="4" t="s">
        <v>1045</v>
      </c>
      <c r="R999" s="45">
        <v>6100</v>
      </c>
      <c r="S999" s="45">
        <v>5</v>
      </c>
      <c r="T999" s="45">
        <f t="shared" si="47"/>
        <v>30500</v>
      </c>
    </row>
    <row r="1000" spans="2:20" x14ac:dyDescent="0.3">
      <c r="B1000" t="s">
        <v>8366</v>
      </c>
      <c r="C1000" t="s">
        <v>1515</v>
      </c>
      <c r="D1000" t="s">
        <v>2510</v>
      </c>
      <c r="E1000" t="s">
        <v>860</v>
      </c>
      <c r="F1000" t="s">
        <v>3211</v>
      </c>
      <c r="G1000" s="47" t="str">
        <f t="shared" si="45"/>
        <v>ABIDI_Alaeddine</v>
      </c>
      <c r="H1000" t="s">
        <v>689</v>
      </c>
      <c r="I1000" t="s">
        <v>5450</v>
      </c>
      <c r="J1000">
        <v>21653935951</v>
      </c>
      <c r="K1000" s="133">
        <v>34304</v>
      </c>
      <c r="M1000" t="s">
        <v>267</v>
      </c>
      <c r="N1000" t="s">
        <v>6102</v>
      </c>
      <c r="O1000" t="str">
        <f t="shared" si="46"/>
        <v>Electromechanical Engineer</v>
      </c>
      <c r="P1000" s="4"/>
      <c r="Q1000" s="4" t="s">
        <v>1045</v>
      </c>
      <c r="R1000" s="45">
        <v>6100</v>
      </c>
      <c r="S1000" s="45">
        <v>5</v>
      </c>
      <c r="T1000" s="45">
        <f t="shared" si="47"/>
        <v>30500</v>
      </c>
    </row>
    <row r="1001" spans="2:20" x14ac:dyDescent="0.3">
      <c r="B1001" t="s">
        <v>8366</v>
      </c>
      <c r="C1001" t="s">
        <v>1515</v>
      </c>
      <c r="D1001" t="s">
        <v>2511</v>
      </c>
      <c r="E1001" t="s">
        <v>4118</v>
      </c>
      <c r="F1001" t="s">
        <v>4119</v>
      </c>
      <c r="G1001" s="47" t="str">
        <f t="shared" si="45"/>
        <v>BEN YAGOUB_Hakim</v>
      </c>
      <c r="H1001" t="s">
        <v>689</v>
      </c>
      <c r="I1001" t="s">
        <v>5451</v>
      </c>
      <c r="J1001">
        <v>21621021516</v>
      </c>
      <c r="K1001" s="133">
        <v>35095</v>
      </c>
      <c r="M1001" t="s">
        <v>267</v>
      </c>
      <c r="N1001" t="s">
        <v>6102</v>
      </c>
      <c r="O1001" t="str">
        <f t="shared" si="46"/>
        <v>Electromechanical Engineer</v>
      </c>
      <c r="P1001" s="4"/>
      <c r="Q1001" s="4" t="s">
        <v>1045</v>
      </c>
      <c r="R1001" s="45">
        <v>6100</v>
      </c>
      <c r="S1001" s="45">
        <v>5</v>
      </c>
      <c r="T1001" s="45">
        <f t="shared" si="47"/>
        <v>30500</v>
      </c>
    </row>
    <row r="1002" spans="2:20" x14ac:dyDescent="0.3">
      <c r="B1002" t="s">
        <v>8366</v>
      </c>
      <c r="C1002" t="s">
        <v>1515</v>
      </c>
      <c r="D1002" t="s">
        <v>2512</v>
      </c>
      <c r="E1002" t="s">
        <v>4120</v>
      </c>
      <c r="F1002" t="s">
        <v>4121</v>
      </c>
      <c r="G1002" s="47" t="str">
        <f t="shared" si="45"/>
        <v>FOKSOU TCHILIA_Manassee</v>
      </c>
      <c r="H1002" t="s">
        <v>689</v>
      </c>
      <c r="I1002" t="s">
        <v>4506</v>
      </c>
      <c r="J1002">
        <v>21650584329</v>
      </c>
      <c r="K1002" s="133">
        <v>33897</v>
      </c>
      <c r="M1002" t="s">
        <v>6098</v>
      </c>
      <c r="N1002" t="s">
        <v>453</v>
      </c>
      <c r="O1002" t="str">
        <f t="shared" si="46"/>
        <v>Civil Engineering</v>
      </c>
      <c r="P1002" s="4"/>
      <c r="Q1002" s="4" t="s">
        <v>1045</v>
      </c>
      <c r="R1002" s="45">
        <v>6100</v>
      </c>
      <c r="S1002" s="45">
        <v>5</v>
      </c>
      <c r="T1002" s="45">
        <f t="shared" si="47"/>
        <v>30500</v>
      </c>
    </row>
    <row r="1003" spans="2:20" x14ac:dyDescent="0.3">
      <c r="B1003" t="s">
        <v>8366</v>
      </c>
      <c r="C1003" t="s">
        <v>1515</v>
      </c>
      <c r="D1003" t="s">
        <v>2513</v>
      </c>
      <c r="E1003" t="s">
        <v>4122</v>
      </c>
      <c r="F1003" t="s">
        <v>4123</v>
      </c>
      <c r="G1003" s="47" t="str">
        <f t="shared" si="45"/>
        <v>ABROUZ_Hatem</v>
      </c>
      <c r="H1003" t="s">
        <v>689</v>
      </c>
      <c r="I1003" t="s">
        <v>5452</v>
      </c>
      <c r="J1003">
        <v>21629877669</v>
      </c>
      <c r="K1003" s="133">
        <v>34592</v>
      </c>
      <c r="M1003" t="s">
        <v>267</v>
      </c>
      <c r="N1003" t="s">
        <v>6101</v>
      </c>
      <c r="O1003" t="str">
        <f t="shared" si="46"/>
        <v>Computer science</v>
      </c>
      <c r="P1003" s="4"/>
      <c r="Q1003" s="4" t="s">
        <v>1045</v>
      </c>
      <c r="R1003" s="45">
        <v>6100</v>
      </c>
      <c r="S1003" s="45">
        <v>5</v>
      </c>
      <c r="T1003" s="45">
        <f t="shared" si="47"/>
        <v>30500</v>
      </c>
    </row>
    <row r="1004" spans="2:20" x14ac:dyDescent="0.3">
      <c r="B1004" t="s">
        <v>8366</v>
      </c>
      <c r="C1004" t="s">
        <v>1515</v>
      </c>
      <c r="D1004" t="s">
        <v>2514</v>
      </c>
      <c r="E1004" t="s">
        <v>4124</v>
      </c>
      <c r="F1004" t="s">
        <v>4125</v>
      </c>
      <c r="G1004" s="47" t="str">
        <f t="shared" si="45"/>
        <v>MOUSSAVOU YESSI_Brenda soyara</v>
      </c>
      <c r="H1004" t="s">
        <v>690</v>
      </c>
      <c r="I1004" t="s">
        <v>4506</v>
      </c>
      <c r="J1004">
        <v>21653663896</v>
      </c>
      <c r="K1004" s="133">
        <v>33810</v>
      </c>
      <c r="M1004" t="s">
        <v>866</v>
      </c>
      <c r="N1004" t="s">
        <v>6102</v>
      </c>
      <c r="O1004" t="str">
        <f t="shared" si="46"/>
        <v>Electromechanical Engineer</v>
      </c>
      <c r="P1004" s="4"/>
      <c r="Q1004" s="4" t="s">
        <v>1045</v>
      </c>
      <c r="R1004" s="45">
        <v>6100</v>
      </c>
      <c r="S1004" s="45">
        <v>5</v>
      </c>
      <c r="T1004" s="45">
        <f t="shared" si="47"/>
        <v>30500</v>
      </c>
    </row>
    <row r="1005" spans="2:20" x14ac:dyDescent="0.3">
      <c r="B1005" t="s">
        <v>8366</v>
      </c>
      <c r="C1005" t="s">
        <v>1515</v>
      </c>
      <c r="D1005" t="s">
        <v>2515</v>
      </c>
      <c r="E1005" t="s">
        <v>4126</v>
      </c>
      <c r="F1005" t="s">
        <v>4127</v>
      </c>
      <c r="G1005" s="47" t="str">
        <f t="shared" si="45"/>
        <v>NARE_Steve</v>
      </c>
      <c r="H1005" t="s">
        <v>689</v>
      </c>
      <c r="I1005" t="s">
        <v>4506</v>
      </c>
      <c r="J1005">
        <v>21658251993</v>
      </c>
      <c r="K1005" s="133">
        <v>35174</v>
      </c>
      <c r="M1005" t="s">
        <v>1424</v>
      </c>
      <c r="N1005" t="s">
        <v>6101</v>
      </c>
      <c r="O1005" t="str">
        <f t="shared" si="46"/>
        <v>Computer science</v>
      </c>
      <c r="P1005" s="4"/>
      <c r="Q1005" s="4" t="s">
        <v>1045</v>
      </c>
      <c r="R1005" s="45">
        <v>6100</v>
      </c>
      <c r="S1005" s="45">
        <v>5</v>
      </c>
      <c r="T1005" s="45">
        <f t="shared" si="47"/>
        <v>30500</v>
      </c>
    </row>
    <row r="1006" spans="2:20" x14ac:dyDescent="0.3">
      <c r="B1006" t="s">
        <v>8366</v>
      </c>
      <c r="C1006" t="s">
        <v>1515</v>
      </c>
      <c r="D1006" t="s">
        <v>2516</v>
      </c>
      <c r="E1006" t="s">
        <v>1027</v>
      </c>
      <c r="F1006" t="s">
        <v>4128</v>
      </c>
      <c r="G1006" s="47" t="str">
        <f t="shared" si="45"/>
        <v>LTIFI_Nabil</v>
      </c>
      <c r="H1006" t="s">
        <v>689</v>
      </c>
      <c r="I1006" t="s">
        <v>5453</v>
      </c>
      <c r="J1006">
        <v>21641735986</v>
      </c>
      <c r="K1006" s="133">
        <v>34854</v>
      </c>
      <c r="M1006" t="s">
        <v>267</v>
      </c>
      <c r="N1006" t="s">
        <v>6102</v>
      </c>
      <c r="O1006" t="str">
        <f t="shared" si="46"/>
        <v>Electromechanical Engineer</v>
      </c>
      <c r="P1006" s="4"/>
      <c r="Q1006" s="4" t="s">
        <v>1045</v>
      </c>
      <c r="R1006" s="45">
        <v>6100</v>
      </c>
      <c r="S1006" s="45">
        <v>5</v>
      </c>
      <c r="T1006" s="45">
        <f t="shared" si="47"/>
        <v>30500</v>
      </c>
    </row>
    <row r="1007" spans="2:20" x14ac:dyDescent="0.3">
      <c r="B1007" t="s">
        <v>8366</v>
      </c>
      <c r="C1007" t="s">
        <v>1515</v>
      </c>
      <c r="D1007" t="s">
        <v>2517</v>
      </c>
      <c r="E1007" t="s">
        <v>4129</v>
      </c>
      <c r="F1007" t="s">
        <v>3360</v>
      </c>
      <c r="G1007" s="47" t="str">
        <f t="shared" si="45"/>
        <v>NOUISSER_Ghassen</v>
      </c>
      <c r="H1007" t="s">
        <v>689</v>
      </c>
      <c r="I1007" t="s">
        <v>5454</v>
      </c>
      <c r="J1007">
        <v>21651823276</v>
      </c>
      <c r="K1007" s="133">
        <v>34877</v>
      </c>
      <c r="M1007" t="s">
        <v>267</v>
      </c>
      <c r="N1007" t="s">
        <v>6102</v>
      </c>
      <c r="O1007" t="str">
        <f t="shared" si="46"/>
        <v>Electromechanical Engineer</v>
      </c>
      <c r="P1007" s="4"/>
      <c r="Q1007" s="4" t="s">
        <v>1045</v>
      </c>
      <c r="R1007" s="45">
        <v>6100</v>
      </c>
      <c r="S1007" s="45">
        <v>5</v>
      </c>
      <c r="T1007" s="45">
        <f t="shared" si="47"/>
        <v>30500</v>
      </c>
    </row>
    <row r="1008" spans="2:20" x14ac:dyDescent="0.3">
      <c r="B1008" t="s">
        <v>8366</v>
      </c>
      <c r="C1008" t="s">
        <v>1515</v>
      </c>
      <c r="D1008" t="s">
        <v>2518</v>
      </c>
      <c r="E1008" t="s">
        <v>511</v>
      </c>
      <c r="F1008" t="s">
        <v>3405</v>
      </c>
      <c r="G1008" s="47" t="str">
        <f t="shared" si="45"/>
        <v>AYARI_Hamza</v>
      </c>
      <c r="H1008" t="s">
        <v>689</v>
      </c>
      <c r="I1008" t="s">
        <v>5455</v>
      </c>
      <c r="J1008">
        <v>21654882413</v>
      </c>
      <c r="K1008" s="133">
        <v>34617</v>
      </c>
      <c r="M1008" t="s">
        <v>267</v>
      </c>
      <c r="N1008" t="s">
        <v>6102</v>
      </c>
      <c r="O1008" t="str">
        <f t="shared" si="46"/>
        <v>Electromechanical Engineer</v>
      </c>
      <c r="P1008" s="4"/>
      <c r="Q1008" s="4" t="s">
        <v>1045</v>
      </c>
      <c r="R1008" s="45">
        <v>6100</v>
      </c>
      <c r="S1008" s="45">
        <v>5</v>
      </c>
      <c r="T1008" s="45">
        <f t="shared" si="47"/>
        <v>30500</v>
      </c>
    </row>
    <row r="1009" spans="2:20" x14ac:dyDescent="0.3">
      <c r="B1009" t="s">
        <v>8366</v>
      </c>
      <c r="C1009" t="s">
        <v>1515</v>
      </c>
      <c r="D1009" t="s">
        <v>2519</v>
      </c>
      <c r="E1009" t="s">
        <v>4130</v>
      </c>
      <c r="F1009" t="s">
        <v>3714</v>
      </c>
      <c r="G1009" s="47" t="str">
        <f t="shared" si="45"/>
        <v>MNASSRI_Haythem</v>
      </c>
      <c r="H1009" t="s">
        <v>689</v>
      </c>
      <c r="I1009" t="s">
        <v>5456</v>
      </c>
      <c r="J1009">
        <v>21650515175</v>
      </c>
      <c r="K1009" s="133">
        <v>34315</v>
      </c>
      <c r="M1009" t="s">
        <v>267</v>
      </c>
      <c r="N1009" t="s">
        <v>453</v>
      </c>
      <c r="O1009" t="str">
        <f t="shared" si="46"/>
        <v>Civil Engineering</v>
      </c>
      <c r="P1009" s="4"/>
      <c r="Q1009" s="4" t="s">
        <v>1045</v>
      </c>
      <c r="R1009" s="45">
        <v>6100</v>
      </c>
      <c r="S1009" s="45">
        <v>5</v>
      </c>
      <c r="T1009" s="45">
        <f t="shared" si="47"/>
        <v>30500</v>
      </c>
    </row>
    <row r="1010" spans="2:20" x14ac:dyDescent="0.3">
      <c r="B1010" t="s">
        <v>8366</v>
      </c>
      <c r="C1010" t="s">
        <v>1515</v>
      </c>
      <c r="D1010" t="s">
        <v>2520</v>
      </c>
      <c r="E1010" t="s">
        <v>404</v>
      </c>
      <c r="F1010" t="s">
        <v>4131</v>
      </c>
      <c r="G1010" s="47" t="str">
        <f t="shared" si="45"/>
        <v>TOUNSI_Waref</v>
      </c>
      <c r="H1010" t="s">
        <v>689</v>
      </c>
      <c r="I1010" t="s">
        <v>5457</v>
      </c>
      <c r="J1010">
        <v>21650812727</v>
      </c>
      <c r="K1010" s="133">
        <v>34131</v>
      </c>
      <c r="M1010" t="s">
        <v>267</v>
      </c>
      <c r="N1010" t="s">
        <v>6101</v>
      </c>
      <c r="O1010" t="str">
        <f t="shared" si="46"/>
        <v>Computer science</v>
      </c>
      <c r="P1010" s="4"/>
      <c r="Q1010" s="4" t="s">
        <v>1045</v>
      </c>
      <c r="R1010" s="45">
        <v>6100</v>
      </c>
      <c r="S1010" s="45">
        <v>5</v>
      </c>
      <c r="T1010" s="45">
        <f t="shared" si="47"/>
        <v>30500</v>
      </c>
    </row>
    <row r="1011" spans="2:20" x14ac:dyDescent="0.3">
      <c r="B1011" t="s">
        <v>8366</v>
      </c>
      <c r="C1011" t="s">
        <v>1515</v>
      </c>
      <c r="D1011" t="s">
        <v>2521</v>
      </c>
      <c r="E1011" t="s">
        <v>1275</v>
      </c>
      <c r="F1011" t="s">
        <v>4132</v>
      </c>
      <c r="G1011" s="47" t="str">
        <f t="shared" si="45"/>
        <v>HADHRI_Salim</v>
      </c>
      <c r="H1011" t="s">
        <v>689</v>
      </c>
      <c r="I1011" t="s">
        <v>5458</v>
      </c>
      <c r="J1011">
        <v>21651343004</v>
      </c>
      <c r="K1011" s="133">
        <v>33903</v>
      </c>
      <c r="M1011" t="s">
        <v>267</v>
      </c>
      <c r="N1011" t="s">
        <v>6101</v>
      </c>
      <c r="O1011" t="str">
        <f t="shared" si="46"/>
        <v>Computer science</v>
      </c>
      <c r="P1011" s="4"/>
      <c r="Q1011" s="4" t="s">
        <v>1045</v>
      </c>
      <c r="R1011" s="45">
        <v>6100</v>
      </c>
      <c r="S1011" s="45">
        <v>5</v>
      </c>
      <c r="T1011" s="45">
        <f t="shared" si="47"/>
        <v>30500</v>
      </c>
    </row>
    <row r="1012" spans="2:20" x14ac:dyDescent="0.3">
      <c r="B1012" t="s">
        <v>8366</v>
      </c>
      <c r="C1012" t="s">
        <v>1515</v>
      </c>
      <c r="D1012" t="s">
        <v>2522</v>
      </c>
      <c r="E1012" t="s">
        <v>425</v>
      </c>
      <c r="F1012" t="s">
        <v>3366</v>
      </c>
      <c r="G1012" s="47" t="str">
        <f t="shared" si="45"/>
        <v>SAIDANI_Anis</v>
      </c>
      <c r="H1012" t="s">
        <v>689</v>
      </c>
      <c r="I1012" t="s">
        <v>5459</v>
      </c>
      <c r="J1012">
        <v>21652290283</v>
      </c>
      <c r="K1012" s="133">
        <v>35006</v>
      </c>
      <c r="M1012" t="s">
        <v>267</v>
      </c>
      <c r="N1012" t="s">
        <v>6101</v>
      </c>
      <c r="O1012" t="str">
        <f t="shared" si="46"/>
        <v>Computer science</v>
      </c>
      <c r="P1012" s="4"/>
      <c r="Q1012" s="4" t="s">
        <v>1045</v>
      </c>
      <c r="R1012" s="45">
        <v>6100</v>
      </c>
      <c r="S1012" s="45">
        <v>5</v>
      </c>
      <c r="T1012" s="45">
        <f t="shared" si="47"/>
        <v>30500</v>
      </c>
    </row>
    <row r="1013" spans="2:20" x14ac:dyDescent="0.3">
      <c r="B1013" t="s">
        <v>8366</v>
      </c>
      <c r="C1013" t="s">
        <v>1515</v>
      </c>
      <c r="D1013" t="s">
        <v>2523</v>
      </c>
      <c r="E1013" t="s">
        <v>1367</v>
      </c>
      <c r="F1013" t="s">
        <v>382</v>
      </c>
      <c r="G1013" s="47" t="str">
        <f t="shared" si="45"/>
        <v>NASR_OUMAYMA</v>
      </c>
      <c r="H1013" t="s">
        <v>690</v>
      </c>
      <c r="I1013" t="s">
        <v>5460</v>
      </c>
      <c r="J1013">
        <v>21625171336</v>
      </c>
      <c r="K1013" s="133">
        <v>35023</v>
      </c>
      <c r="M1013" t="s">
        <v>267</v>
      </c>
      <c r="N1013" t="s">
        <v>6101</v>
      </c>
      <c r="O1013" t="str">
        <f t="shared" si="46"/>
        <v>Computer science</v>
      </c>
      <c r="P1013" s="4"/>
      <c r="Q1013" s="4" t="s">
        <v>1045</v>
      </c>
      <c r="R1013" s="45">
        <v>6100</v>
      </c>
      <c r="S1013" s="45">
        <v>5</v>
      </c>
      <c r="T1013" s="45">
        <f t="shared" si="47"/>
        <v>30500</v>
      </c>
    </row>
    <row r="1014" spans="2:20" x14ac:dyDescent="0.3">
      <c r="B1014" t="s">
        <v>8366</v>
      </c>
      <c r="C1014" t="s">
        <v>1515</v>
      </c>
      <c r="D1014" t="s">
        <v>2524</v>
      </c>
      <c r="E1014" t="s">
        <v>4133</v>
      </c>
      <c r="F1014" t="s">
        <v>4134</v>
      </c>
      <c r="G1014" s="47" t="str">
        <f t="shared" si="45"/>
        <v>DKHIL_Nour El Houda</v>
      </c>
      <c r="H1014" t="s">
        <v>690</v>
      </c>
      <c r="I1014" t="s">
        <v>5461</v>
      </c>
      <c r="J1014">
        <v>21650483357</v>
      </c>
      <c r="K1014" s="133">
        <v>34178</v>
      </c>
      <c r="M1014" t="s">
        <v>267</v>
      </c>
      <c r="N1014" t="s">
        <v>453</v>
      </c>
      <c r="O1014" t="str">
        <f t="shared" si="46"/>
        <v>Civil Engineering</v>
      </c>
      <c r="P1014" s="4"/>
      <c r="Q1014" s="4" t="s">
        <v>1045</v>
      </c>
      <c r="R1014" s="45">
        <v>6100</v>
      </c>
      <c r="S1014" s="45">
        <v>5</v>
      </c>
      <c r="T1014" s="45">
        <f t="shared" si="47"/>
        <v>30500</v>
      </c>
    </row>
    <row r="1015" spans="2:20" x14ac:dyDescent="0.3">
      <c r="B1015" t="s">
        <v>8366</v>
      </c>
      <c r="C1015" t="s">
        <v>1515</v>
      </c>
      <c r="D1015" t="s">
        <v>2525</v>
      </c>
      <c r="E1015" t="s">
        <v>4135</v>
      </c>
      <c r="F1015" t="s">
        <v>3355</v>
      </c>
      <c r="G1015" s="47" t="str">
        <f t="shared" si="45"/>
        <v>MARTHI_Mariem</v>
      </c>
      <c r="H1015" t="s">
        <v>690</v>
      </c>
      <c r="I1015" t="s">
        <v>5462</v>
      </c>
      <c r="J1015">
        <v>21620396549</v>
      </c>
      <c r="K1015" s="133">
        <v>34436</v>
      </c>
      <c r="M1015" t="s">
        <v>267</v>
      </c>
      <c r="N1015" t="s">
        <v>6101</v>
      </c>
      <c r="O1015" t="str">
        <f t="shared" si="46"/>
        <v>Computer science</v>
      </c>
      <c r="P1015" s="4"/>
      <c r="Q1015" s="4" t="s">
        <v>1045</v>
      </c>
      <c r="R1015" s="45">
        <v>6100</v>
      </c>
      <c r="S1015" s="45">
        <v>5</v>
      </c>
      <c r="T1015" s="45">
        <f t="shared" si="47"/>
        <v>30500</v>
      </c>
    </row>
    <row r="1016" spans="2:20" x14ac:dyDescent="0.3">
      <c r="B1016" t="s">
        <v>8366</v>
      </c>
      <c r="C1016" t="s">
        <v>1515</v>
      </c>
      <c r="D1016" t="s">
        <v>2526</v>
      </c>
      <c r="E1016" t="s">
        <v>4136</v>
      </c>
      <c r="F1016" t="s">
        <v>883</v>
      </c>
      <c r="G1016" s="47" t="str">
        <f t="shared" si="45"/>
        <v>Fadhloun_FERIEL</v>
      </c>
      <c r="H1016" t="s">
        <v>690</v>
      </c>
      <c r="I1016" t="s">
        <v>5463</v>
      </c>
      <c r="J1016">
        <v>21625246872</v>
      </c>
      <c r="K1016" s="133">
        <v>34816</v>
      </c>
      <c r="M1016" t="s">
        <v>267</v>
      </c>
      <c r="N1016" t="s">
        <v>6101</v>
      </c>
      <c r="O1016" t="str">
        <f t="shared" si="46"/>
        <v>Computer science</v>
      </c>
      <c r="P1016" s="4"/>
      <c r="Q1016" s="4" t="s">
        <v>1045</v>
      </c>
      <c r="R1016" s="45">
        <v>6100</v>
      </c>
      <c r="S1016" s="45">
        <v>5</v>
      </c>
      <c r="T1016" s="45">
        <f t="shared" si="47"/>
        <v>30500</v>
      </c>
    </row>
    <row r="1017" spans="2:20" x14ac:dyDescent="0.3">
      <c r="B1017" t="s">
        <v>8366</v>
      </c>
      <c r="C1017" t="s">
        <v>1515</v>
      </c>
      <c r="D1017" t="s">
        <v>2527</v>
      </c>
      <c r="E1017" t="s">
        <v>1440</v>
      </c>
      <c r="F1017" t="s">
        <v>3747</v>
      </c>
      <c r="G1017" s="47" t="str">
        <f t="shared" si="45"/>
        <v>BEN TILI_Ons</v>
      </c>
      <c r="H1017" t="s">
        <v>690</v>
      </c>
      <c r="I1017" t="s">
        <v>5464</v>
      </c>
      <c r="J1017">
        <v>21627931845</v>
      </c>
      <c r="K1017" s="133">
        <v>34977</v>
      </c>
      <c r="M1017" t="s">
        <v>267</v>
      </c>
      <c r="N1017" t="s">
        <v>6101</v>
      </c>
      <c r="O1017" t="str">
        <f t="shared" si="46"/>
        <v>Computer science</v>
      </c>
      <c r="P1017" s="4"/>
      <c r="Q1017" s="4" t="s">
        <v>1045</v>
      </c>
      <c r="R1017" s="45">
        <v>6100</v>
      </c>
      <c r="S1017" s="45">
        <v>5</v>
      </c>
      <c r="T1017" s="45">
        <f t="shared" si="47"/>
        <v>30500</v>
      </c>
    </row>
    <row r="1018" spans="2:20" x14ac:dyDescent="0.3">
      <c r="B1018" t="s">
        <v>8366</v>
      </c>
      <c r="C1018" t="s">
        <v>1515</v>
      </c>
      <c r="D1018" t="s">
        <v>2528</v>
      </c>
      <c r="E1018" t="s">
        <v>4137</v>
      </c>
      <c r="F1018" t="s">
        <v>4138</v>
      </c>
      <c r="G1018" s="47" t="str">
        <f t="shared" si="45"/>
        <v>BEN LIMAM_Fadhel</v>
      </c>
      <c r="H1018" t="s">
        <v>689</v>
      </c>
      <c r="I1018" t="s">
        <v>5465</v>
      </c>
      <c r="J1018">
        <v>21655140957</v>
      </c>
      <c r="K1018" s="133">
        <v>33938</v>
      </c>
      <c r="M1018" t="s">
        <v>267</v>
      </c>
      <c r="N1018" t="s">
        <v>6102</v>
      </c>
      <c r="O1018" t="str">
        <f t="shared" si="46"/>
        <v>Electromechanical Engineer</v>
      </c>
      <c r="P1018" s="4"/>
      <c r="Q1018" s="4" t="s">
        <v>1045</v>
      </c>
      <c r="R1018" s="45">
        <v>6100</v>
      </c>
      <c r="S1018" s="45">
        <v>5</v>
      </c>
      <c r="T1018" s="45">
        <f t="shared" si="47"/>
        <v>30500</v>
      </c>
    </row>
    <row r="1019" spans="2:20" x14ac:dyDescent="0.3">
      <c r="B1019" t="s">
        <v>8366</v>
      </c>
      <c r="C1019" t="s">
        <v>1515</v>
      </c>
      <c r="D1019" t="s">
        <v>2529</v>
      </c>
      <c r="E1019" t="s">
        <v>4139</v>
      </c>
      <c r="F1019" t="s">
        <v>3511</v>
      </c>
      <c r="G1019" s="47" t="str">
        <f t="shared" si="45"/>
        <v>BELARBI_Jihed</v>
      </c>
      <c r="H1019" t="s">
        <v>689</v>
      </c>
      <c r="I1019" t="s">
        <v>5466</v>
      </c>
      <c r="J1019">
        <v>21655422137</v>
      </c>
      <c r="K1019" s="133">
        <v>33628</v>
      </c>
      <c r="M1019" t="s">
        <v>267</v>
      </c>
      <c r="N1019" t="s">
        <v>6101</v>
      </c>
      <c r="O1019" t="str">
        <f t="shared" si="46"/>
        <v>Computer science</v>
      </c>
      <c r="P1019" s="4"/>
      <c r="Q1019" s="4" t="s">
        <v>1045</v>
      </c>
      <c r="R1019" s="45">
        <v>6100</v>
      </c>
      <c r="S1019" s="45">
        <v>5</v>
      </c>
      <c r="T1019" s="45">
        <f t="shared" si="47"/>
        <v>30500</v>
      </c>
    </row>
    <row r="1020" spans="2:20" x14ac:dyDescent="0.3">
      <c r="B1020" t="s">
        <v>8366</v>
      </c>
      <c r="C1020" t="s">
        <v>1515</v>
      </c>
      <c r="D1020" t="s">
        <v>2530</v>
      </c>
      <c r="E1020" t="s">
        <v>4140</v>
      </c>
      <c r="F1020" t="s">
        <v>3271</v>
      </c>
      <c r="G1020" s="47" t="str">
        <f t="shared" si="45"/>
        <v>SARDOUK_Chahnez</v>
      </c>
      <c r="H1020" t="s">
        <v>690</v>
      </c>
      <c r="I1020" t="s">
        <v>5467</v>
      </c>
      <c r="J1020">
        <v>21627296116</v>
      </c>
      <c r="K1020" s="133">
        <v>34885</v>
      </c>
      <c r="M1020" t="s">
        <v>267</v>
      </c>
      <c r="N1020" t="s">
        <v>6101</v>
      </c>
      <c r="O1020" t="str">
        <f t="shared" si="46"/>
        <v>Computer science</v>
      </c>
      <c r="P1020" s="4"/>
      <c r="Q1020" s="4" t="s">
        <v>1045</v>
      </c>
      <c r="R1020" s="45">
        <v>6100</v>
      </c>
      <c r="S1020" s="45">
        <v>5</v>
      </c>
      <c r="T1020" s="45">
        <f t="shared" si="47"/>
        <v>30500</v>
      </c>
    </row>
    <row r="1021" spans="2:20" x14ac:dyDescent="0.3">
      <c r="B1021" t="s">
        <v>8366</v>
      </c>
      <c r="C1021" t="s">
        <v>1515</v>
      </c>
      <c r="D1021" t="s">
        <v>2531</v>
      </c>
      <c r="E1021" t="s">
        <v>653</v>
      </c>
      <c r="F1021" t="s">
        <v>3400</v>
      </c>
      <c r="G1021" s="47" t="str">
        <f t="shared" si="45"/>
        <v>KHELIFI_Ines</v>
      </c>
      <c r="H1021" t="s">
        <v>690</v>
      </c>
      <c r="I1021" t="s">
        <v>5468</v>
      </c>
      <c r="J1021">
        <v>21652201729</v>
      </c>
      <c r="K1021" s="133">
        <v>34193</v>
      </c>
      <c r="M1021" t="s">
        <v>267</v>
      </c>
      <c r="N1021" t="s">
        <v>6101</v>
      </c>
      <c r="O1021" t="str">
        <f t="shared" si="46"/>
        <v>Computer science</v>
      </c>
      <c r="P1021" s="4"/>
      <c r="Q1021" s="4" t="s">
        <v>1045</v>
      </c>
      <c r="R1021" s="45">
        <v>6100</v>
      </c>
      <c r="S1021" s="45">
        <v>5</v>
      </c>
      <c r="T1021" s="45">
        <f t="shared" si="47"/>
        <v>30500</v>
      </c>
    </row>
    <row r="1022" spans="2:20" x14ac:dyDescent="0.3">
      <c r="B1022" t="s">
        <v>8366</v>
      </c>
      <c r="C1022" t="s">
        <v>1515</v>
      </c>
      <c r="D1022" t="s">
        <v>2532</v>
      </c>
      <c r="E1022" t="s">
        <v>577</v>
      </c>
      <c r="F1022" t="s">
        <v>3489</v>
      </c>
      <c r="G1022" s="47" t="str">
        <f t="shared" si="45"/>
        <v>BEN AMMAR_Nourchene</v>
      </c>
      <c r="H1022" t="s">
        <v>690</v>
      </c>
      <c r="I1022" t="s">
        <v>5469</v>
      </c>
      <c r="J1022">
        <v>21624665821</v>
      </c>
      <c r="K1022" s="133">
        <v>34234</v>
      </c>
      <c r="M1022" t="s">
        <v>267</v>
      </c>
      <c r="N1022" t="s">
        <v>6101</v>
      </c>
      <c r="O1022" t="str">
        <f t="shared" si="46"/>
        <v>Computer science</v>
      </c>
      <c r="P1022" s="4"/>
      <c r="Q1022" s="4" t="s">
        <v>1045</v>
      </c>
      <c r="R1022" s="45">
        <v>6100</v>
      </c>
      <c r="S1022" s="45">
        <v>5</v>
      </c>
      <c r="T1022" s="45">
        <f t="shared" si="47"/>
        <v>30500</v>
      </c>
    </row>
    <row r="1023" spans="2:20" x14ac:dyDescent="0.3">
      <c r="B1023" t="s">
        <v>8366</v>
      </c>
      <c r="C1023" t="s">
        <v>1515</v>
      </c>
      <c r="D1023" t="s">
        <v>2533</v>
      </c>
      <c r="E1023" t="s">
        <v>4141</v>
      </c>
      <c r="F1023" t="s">
        <v>3576</v>
      </c>
      <c r="G1023" s="47" t="str">
        <f t="shared" si="45"/>
        <v>FATTOUM_Emir</v>
      </c>
      <c r="H1023" t="s">
        <v>689</v>
      </c>
      <c r="I1023" t="s">
        <v>5470</v>
      </c>
      <c r="J1023">
        <v>21623832643</v>
      </c>
      <c r="K1023" s="133">
        <v>34802</v>
      </c>
      <c r="M1023" t="s">
        <v>267</v>
      </c>
      <c r="N1023" t="s">
        <v>6101</v>
      </c>
      <c r="O1023" t="str">
        <f t="shared" si="46"/>
        <v>Computer science</v>
      </c>
      <c r="P1023" s="4"/>
      <c r="Q1023" s="4" t="s">
        <v>1045</v>
      </c>
      <c r="R1023" s="45">
        <v>6100</v>
      </c>
      <c r="S1023" s="45">
        <v>5</v>
      </c>
      <c r="T1023" s="45">
        <f t="shared" si="47"/>
        <v>30500</v>
      </c>
    </row>
    <row r="1024" spans="2:20" x14ac:dyDescent="0.3">
      <c r="B1024" t="s">
        <v>8366</v>
      </c>
      <c r="C1024" t="s">
        <v>1515</v>
      </c>
      <c r="D1024" t="s">
        <v>2534</v>
      </c>
      <c r="E1024" t="s">
        <v>640</v>
      </c>
      <c r="F1024" t="s">
        <v>3230</v>
      </c>
      <c r="G1024" s="47" t="str">
        <f t="shared" si="45"/>
        <v>SASSI_Mohamed</v>
      </c>
      <c r="H1024" t="s">
        <v>689</v>
      </c>
      <c r="I1024" t="s">
        <v>5471</v>
      </c>
      <c r="J1024">
        <v>21625330084</v>
      </c>
      <c r="K1024" s="133">
        <v>34782</v>
      </c>
      <c r="M1024" t="s">
        <v>267</v>
      </c>
      <c r="N1024" t="s">
        <v>453</v>
      </c>
      <c r="O1024" t="str">
        <f t="shared" si="46"/>
        <v>Civil Engineering</v>
      </c>
      <c r="P1024" s="4"/>
      <c r="Q1024" s="4" t="s">
        <v>1045</v>
      </c>
      <c r="R1024" s="45">
        <v>6100</v>
      </c>
      <c r="S1024" s="45">
        <v>5</v>
      </c>
      <c r="T1024" s="45">
        <f t="shared" si="47"/>
        <v>30500</v>
      </c>
    </row>
    <row r="1025" spans="2:20" x14ac:dyDescent="0.3">
      <c r="B1025" t="s">
        <v>8366</v>
      </c>
      <c r="C1025" t="s">
        <v>1515</v>
      </c>
      <c r="D1025" t="s">
        <v>2535</v>
      </c>
      <c r="E1025" t="s">
        <v>921</v>
      </c>
      <c r="F1025" t="s">
        <v>8286</v>
      </c>
      <c r="G1025" s="47" t="str">
        <f t="shared" si="45"/>
        <v>BEN JEMAA_Ghayth</v>
      </c>
      <c r="H1025" t="s">
        <v>689</v>
      </c>
      <c r="I1025" t="s">
        <v>5472</v>
      </c>
      <c r="J1025">
        <v>21653364875</v>
      </c>
      <c r="K1025" s="133">
        <v>34820</v>
      </c>
      <c r="M1025" t="s">
        <v>267</v>
      </c>
      <c r="N1025" t="s">
        <v>6102</v>
      </c>
      <c r="O1025" t="str">
        <f t="shared" si="46"/>
        <v>Electromechanical Engineer</v>
      </c>
      <c r="P1025" s="4"/>
      <c r="Q1025" s="4" t="s">
        <v>1045</v>
      </c>
      <c r="R1025" s="45">
        <v>6100</v>
      </c>
      <c r="S1025" s="45">
        <v>5</v>
      </c>
      <c r="T1025" s="45">
        <f t="shared" si="47"/>
        <v>30500</v>
      </c>
    </row>
    <row r="1026" spans="2:20" x14ac:dyDescent="0.3">
      <c r="B1026" t="s">
        <v>8366</v>
      </c>
      <c r="C1026" t="s">
        <v>1515</v>
      </c>
      <c r="D1026" t="s">
        <v>2536</v>
      </c>
      <c r="E1026" t="s">
        <v>846</v>
      </c>
      <c r="F1026" t="s">
        <v>4338</v>
      </c>
      <c r="G1026" s="47" t="str">
        <f t="shared" si="45"/>
        <v>SAADI_Ghassene</v>
      </c>
      <c r="H1026" t="s">
        <v>689</v>
      </c>
      <c r="I1026" t="s">
        <v>5473</v>
      </c>
      <c r="J1026">
        <v>21620550599</v>
      </c>
      <c r="K1026" s="133">
        <v>34652</v>
      </c>
      <c r="M1026" t="s">
        <v>267</v>
      </c>
      <c r="N1026" t="s">
        <v>6102</v>
      </c>
      <c r="O1026" t="str">
        <f t="shared" si="46"/>
        <v>Electromechanical Engineer</v>
      </c>
      <c r="P1026" s="4"/>
      <c r="Q1026" s="4" t="s">
        <v>1045</v>
      </c>
      <c r="R1026" s="45">
        <v>6100</v>
      </c>
      <c r="S1026" s="45">
        <v>5</v>
      </c>
      <c r="T1026" s="45">
        <f t="shared" si="47"/>
        <v>30500</v>
      </c>
    </row>
    <row r="1027" spans="2:20" x14ac:dyDescent="0.3">
      <c r="B1027" t="s">
        <v>8366</v>
      </c>
      <c r="C1027" t="s">
        <v>1515</v>
      </c>
      <c r="D1027" t="s">
        <v>2537</v>
      </c>
      <c r="E1027" t="s">
        <v>4142</v>
      </c>
      <c r="F1027" t="s">
        <v>3370</v>
      </c>
      <c r="G1027" s="47" t="str">
        <f t="shared" si="45"/>
        <v>BEN FLEH_Youssef</v>
      </c>
      <c r="H1027" t="s">
        <v>689</v>
      </c>
      <c r="I1027" t="s">
        <v>5474</v>
      </c>
      <c r="J1027">
        <v>21658878124</v>
      </c>
      <c r="K1027" s="133">
        <v>35285</v>
      </c>
      <c r="M1027" t="s">
        <v>267</v>
      </c>
      <c r="N1027" t="s">
        <v>6101</v>
      </c>
      <c r="O1027" t="str">
        <f t="shared" si="46"/>
        <v>Computer science</v>
      </c>
      <c r="P1027" s="4"/>
      <c r="Q1027" s="4" t="s">
        <v>1045</v>
      </c>
      <c r="R1027" s="45">
        <v>6100</v>
      </c>
      <c r="S1027" s="45">
        <v>5</v>
      </c>
      <c r="T1027" s="45">
        <f t="shared" si="47"/>
        <v>30500</v>
      </c>
    </row>
    <row r="1028" spans="2:20" x14ac:dyDescent="0.3">
      <c r="B1028" t="s">
        <v>8366</v>
      </c>
      <c r="C1028" t="s">
        <v>1515</v>
      </c>
      <c r="D1028" t="s">
        <v>2538</v>
      </c>
      <c r="E1028" t="s">
        <v>413</v>
      </c>
      <c r="F1028" t="s">
        <v>4143</v>
      </c>
      <c r="G1028" s="47" t="str">
        <f t="shared" si="45"/>
        <v>BEJAOUI_Ikram</v>
      </c>
      <c r="H1028" t="s">
        <v>690</v>
      </c>
      <c r="I1028" t="s">
        <v>5475</v>
      </c>
      <c r="J1028">
        <v>21650030447</v>
      </c>
      <c r="K1028" s="133">
        <v>35000</v>
      </c>
      <c r="M1028" t="s">
        <v>267</v>
      </c>
      <c r="N1028" t="s">
        <v>6101</v>
      </c>
      <c r="O1028" t="str">
        <f t="shared" si="46"/>
        <v>Computer science</v>
      </c>
      <c r="P1028" s="4"/>
      <c r="Q1028" s="4" t="s">
        <v>1045</v>
      </c>
      <c r="R1028" s="45">
        <v>6100</v>
      </c>
      <c r="S1028" s="45">
        <v>5</v>
      </c>
      <c r="T1028" s="45">
        <f t="shared" si="47"/>
        <v>30500</v>
      </c>
    </row>
    <row r="1029" spans="2:20" x14ac:dyDescent="0.3">
      <c r="B1029" t="s">
        <v>8366</v>
      </c>
      <c r="C1029" t="s">
        <v>1515</v>
      </c>
      <c r="D1029" t="s">
        <v>2539</v>
      </c>
      <c r="E1029" t="s">
        <v>877</v>
      </c>
      <c r="F1029" t="s">
        <v>3671</v>
      </c>
      <c r="G1029" s="47" t="str">
        <f t="shared" si="45"/>
        <v>MHAMDI_Houssemeddine</v>
      </c>
      <c r="H1029" t="s">
        <v>689</v>
      </c>
      <c r="I1029" t="s">
        <v>5476</v>
      </c>
      <c r="J1029">
        <v>21650689176</v>
      </c>
      <c r="K1029" s="133">
        <v>33458</v>
      </c>
      <c r="M1029" t="s">
        <v>267</v>
      </c>
      <c r="N1029" t="s">
        <v>6102</v>
      </c>
      <c r="O1029" t="str">
        <f t="shared" si="46"/>
        <v>Electromechanical Engineer</v>
      </c>
      <c r="P1029" s="4"/>
      <c r="Q1029" s="4" t="s">
        <v>1045</v>
      </c>
      <c r="R1029" s="45">
        <v>6100</v>
      </c>
      <c r="S1029" s="45">
        <v>5</v>
      </c>
      <c r="T1029" s="45">
        <f t="shared" si="47"/>
        <v>30500</v>
      </c>
    </row>
    <row r="1030" spans="2:20" x14ac:dyDescent="0.3">
      <c r="B1030" t="s">
        <v>8366</v>
      </c>
      <c r="C1030" t="s">
        <v>1515</v>
      </c>
      <c r="D1030" t="s">
        <v>2540</v>
      </c>
      <c r="E1030" t="s">
        <v>1353</v>
      </c>
      <c r="F1030" t="s">
        <v>4144</v>
      </c>
      <c r="G1030" s="47" t="str">
        <f t="shared" si="45"/>
        <v>ALLAOUI_Hayfa</v>
      </c>
      <c r="H1030" t="s">
        <v>690</v>
      </c>
      <c r="I1030" t="s">
        <v>5477</v>
      </c>
      <c r="J1030">
        <v>21652637932</v>
      </c>
      <c r="K1030" s="133">
        <v>34818</v>
      </c>
      <c r="M1030" t="s">
        <v>267</v>
      </c>
      <c r="N1030" t="s">
        <v>6101</v>
      </c>
      <c r="O1030" t="str">
        <f t="shared" si="46"/>
        <v>Computer science</v>
      </c>
      <c r="P1030" s="4"/>
      <c r="Q1030" s="4" t="s">
        <v>1045</v>
      </c>
      <c r="R1030" s="45">
        <v>6100</v>
      </c>
      <c r="S1030" s="45">
        <v>5</v>
      </c>
      <c r="T1030" s="45">
        <f t="shared" si="47"/>
        <v>30500</v>
      </c>
    </row>
    <row r="1031" spans="2:20" x14ac:dyDescent="0.3">
      <c r="B1031" t="s">
        <v>8366</v>
      </c>
      <c r="C1031" t="s">
        <v>1515</v>
      </c>
      <c r="D1031" t="s">
        <v>2541</v>
      </c>
      <c r="E1031" t="s">
        <v>408</v>
      </c>
      <c r="F1031" t="s">
        <v>4145</v>
      </c>
      <c r="G1031" s="47" t="str">
        <f t="shared" si="45"/>
        <v>BAHRI_Radhi</v>
      </c>
      <c r="H1031" t="s">
        <v>689</v>
      </c>
      <c r="I1031" t="s">
        <v>5478</v>
      </c>
      <c r="J1031">
        <v>21625079651</v>
      </c>
      <c r="K1031" s="133">
        <v>34156</v>
      </c>
      <c r="M1031" t="s">
        <v>267</v>
      </c>
      <c r="N1031" t="s">
        <v>453</v>
      </c>
      <c r="O1031" t="str">
        <f t="shared" si="46"/>
        <v>Civil Engineering</v>
      </c>
      <c r="P1031" s="4"/>
      <c r="Q1031" s="4" t="s">
        <v>1045</v>
      </c>
      <c r="R1031" s="45">
        <v>6100</v>
      </c>
      <c r="S1031" s="45">
        <v>5</v>
      </c>
      <c r="T1031" s="45">
        <f t="shared" si="47"/>
        <v>30500</v>
      </c>
    </row>
    <row r="1032" spans="2:20" x14ac:dyDescent="0.3">
      <c r="B1032" t="s">
        <v>8366</v>
      </c>
      <c r="C1032" t="s">
        <v>1515</v>
      </c>
      <c r="D1032" t="s">
        <v>2542</v>
      </c>
      <c r="E1032" t="s">
        <v>820</v>
      </c>
      <c r="F1032" t="s">
        <v>4146</v>
      </c>
      <c r="G1032" s="47" t="str">
        <f t="shared" si="45"/>
        <v>BEN SAID_Angham</v>
      </c>
      <c r="H1032" t="s">
        <v>690</v>
      </c>
      <c r="I1032" t="s">
        <v>5479</v>
      </c>
      <c r="J1032">
        <v>21620133335</v>
      </c>
      <c r="K1032" s="133">
        <v>34716</v>
      </c>
      <c r="M1032" t="s">
        <v>267</v>
      </c>
      <c r="N1032" t="s">
        <v>6101</v>
      </c>
      <c r="O1032" t="str">
        <f t="shared" si="46"/>
        <v>Computer science</v>
      </c>
      <c r="P1032" s="4"/>
      <c r="Q1032" s="4" t="s">
        <v>1045</v>
      </c>
      <c r="R1032" s="45">
        <v>6100</v>
      </c>
      <c r="S1032" s="45">
        <v>5</v>
      </c>
      <c r="T1032" s="45">
        <f t="shared" si="47"/>
        <v>30500</v>
      </c>
    </row>
    <row r="1033" spans="2:20" x14ac:dyDescent="0.3">
      <c r="B1033" t="s">
        <v>8366</v>
      </c>
      <c r="C1033" t="s">
        <v>1515</v>
      </c>
      <c r="D1033" t="s">
        <v>2543</v>
      </c>
      <c r="E1033" t="s">
        <v>4147</v>
      </c>
      <c r="F1033" t="s">
        <v>3211</v>
      </c>
      <c r="G1033" s="47" t="str">
        <f t="shared" ref="G1033:G1096" si="48">CONCATENATE(E1033,"_",F1033)</f>
        <v>SAYAHI_Alaeddine</v>
      </c>
      <c r="H1033" t="s">
        <v>689</v>
      </c>
      <c r="I1033" t="s">
        <v>5480</v>
      </c>
      <c r="J1033">
        <v>21622162377</v>
      </c>
      <c r="K1033" s="133">
        <v>34017</v>
      </c>
      <c r="M1033" t="s">
        <v>267</v>
      </c>
      <c r="N1033" t="s">
        <v>6101</v>
      </c>
      <c r="O1033" t="str">
        <f t="shared" ref="O1033:O1096" si="49">N1033</f>
        <v>Computer science</v>
      </c>
      <c r="P1033" s="4"/>
      <c r="Q1033" s="4" t="s">
        <v>1045</v>
      </c>
      <c r="R1033" s="45">
        <v>6100</v>
      </c>
      <c r="S1033" s="45">
        <v>5</v>
      </c>
      <c r="T1033" s="45">
        <f t="shared" ref="T1033:T1096" si="50">R1033*S1033</f>
        <v>30500</v>
      </c>
    </row>
    <row r="1034" spans="2:20" x14ac:dyDescent="0.3">
      <c r="B1034" t="s">
        <v>8366</v>
      </c>
      <c r="C1034" t="s">
        <v>1515</v>
      </c>
      <c r="D1034" t="s">
        <v>2544</v>
      </c>
      <c r="E1034" t="s">
        <v>4148</v>
      </c>
      <c r="F1034" t="s">
        <v>3282</v>
      </c>
      <c r="G1034" s="47" t="str">
        <f t="shared" si="48"/>
        <v>RIDENE_Houssem</v>
      </c>
      <c r="H1034" t="s">
        <v>689</v>
      </c>
      <c r="I1034" t="s">
        <v>5481</v>
      </c>
      <c r="J1034">
        <v>21655140850</v>
      </c>
      <c r="K1034" s="133">
        <v>35081</v>
      </c>
      <c r="M1034" t="s">
        <v>267</v>
      </c>
      <c r="N1034" t="s">
        <v>6101</v>
      </c>
      <c r="O1034" t="str">
        <f t="shared" si="49"/>
        <v>Computer science</v>
      </c>
      <c r="P1034" s="4"/>
      <c r="Q1034" s="4" t="s">
        <v>1045</v>
      </c>
      <c r="R1034" s="45">
        <v>6100</v>
      </c>
      <c r="S1034" s="45">
        <v>5</v>
      </c>
      <c r="T1034" s="45">
        <f t="shared" si="50"/>
        <v>30500</v>
      </c>
    </row>
    <row r="1035" spans="2:20" x14ac:dyDescent="0.3">
      <c r="B1035" t="s">
        <v>8366</v>
      </c>
      <c r="C1035" t="s">
        <v>1515</v>
      </c>
      <c r="D1035" t="s">
        <v>2545</v>
      </c>
      <c r="E1035" t="s">
        <v>1298</v>
      </c>
      <c r="F1035" t="s">
        <v>3843</v>
      </c>
      <c r="G1035" s="47" t="str">
        <f t="shared" si="48"/>
        <v>TARKHANI_Asma</v>
      </c>
      <c r="H1035" t="s">
        <v>690</v>
      </c>
      <c r="I1035" t="s">
        <v>5482</v>
      </c>
      <c r="J1035">
        <v>21694712337</v>
      </c>
      <c r="K1035" s="133">
        <v>34851</v>
      </c>
      <c r="M1035" t="s">
        <v>267</v>
      </c>
      <c r="N1035" t="s">
        <v>6101</v>
      </c>
      <c r="O1035" t="str">
        <f t="shared" si="49"/>
        <v>Computer science</v>
      </c>
      <c r="P1035" s="4"/>
      <c r="Q1035" s="4" t="s">
        <v>1045</v>
      </c>
      <c r="R1035" s="45">
        <v>6100</v>
      </c>
      <c r="S1035" s="45">
        <v>5</v>
      </c>
      <c r="T1035" s="45">
        <f t="shared" si="50"/>
        <v>30500</v>
      </c>
    </row>
    <row r="1036" spans="2:20" x14ac:dyDescent="0.3">
      <c r="B1036" t="s">
        <v>8366</v>
      </c>
      <c r="C1036" t="s">
        <v>1515</v>
      </c>
      <c r="D1036" t="s">
        <v>2546</v>
      </c>
      <c r="E1036" t="s">
        <v>4149</v>
      </c>
      <c r="F1036" t="s">
        <v>3321</v>
      </c>
      <c r="G1036" s="47" t="str">
        <f t="shared" si="48"/>
        <v>BEN MILED_Khalil</v>
      </c>
      <c r="H1036" t="s">
        <v>689</v>
      </c>
      <c r="I1036" t="s">
        <v>5483</v>
      </c>
      <c r="J1036">
        <v>21621632738</v>
      </c>
      <c r="K1036" s="133">
        <v>34160</v>
      </c>
      <c r="M1036" t="s">
        <v>267</v>
      </c>
      <c r="N1036" t="s">
        <v>6101</v>
      </c>
      <c r="O1036" t="str">
        <f t="shared" si="49"/>
        <v>Computer science</v>
      </c>
      <c r="P1036" s="4"/>
      <c r="Q1036" s="4" t="s">
        <v>1045</v>
      </c>
      <c r="R1036" s="45">
        <v>6100</v>
      </c>
      <c r="S1036" s="45">
        <v>5</v>
      </c>
      <c r="T1036" s="45">
        <f t="shared" si="50"/>
        <v>30500</v>
      </c>
    </row>
    <row r="1037" spans="2:20" x14ac:dyDescent="0.3">
      <c r="B1037" t="s">
        <v>8366</v>
      </c>
      <c r="C1037" t="s">
        <v>1515</v>
      </c>
      <c r="D1037" t="s">
        <v>2547</v>
      </c>
      <c r="E1037" t="s">
        <v>4150</v>
      </c>
      <c r="F1037" t="s">
        <v>3230</v>
      </c>
      <c r="G1037" s="47" t="str">
        <f t="shared" si="48"/>
        <v>JEDDI_Mohamed</v>
      </c>
      <c r="H1037" t="s">
        <v>689</v>
      </c>
      <c r="I1037" t="s">
        <v>5484</v>
      </c>
      <c r="J1037">
        <v>21654724300</v>
      </c>
      <c r="K1037" s="133">
        <v>34765</v>
      </c>
      <c r="M1037" t="s">
        <v>267</v>
      </c>
      <c r="N1037" t="s">
        <v>6101</v>
      </c>
      <c r="O1037" t="str">
        <f t="shared" si="49"/>
        <v>Computer science</v>
      </c>
      <c r="P1037" s="4"/>
      <c r="Q1037" s="4" t="s">
        <v>1045</v>
      </c>
      <c r="R1037" s="45">
        <v>6100</v>
      </c>
      <c r="S1037" s="45">
        <v>5</v>
      </c>
      <c r="T1037" s="45">
        <f t="shared" si="50"/>
        <v>30500</v>
      </c>
    </row>
    <row r="1038" spans="2:20" x14ac:dyDescent="0.3">
      <c r="B1038" t="s">
        <v>8366</v>
      </c>
      <c r="C1038" t="s">
        <v>1515</v>
      </c>
      <c r="D1038" t="s">
        <v>2548</v>
      </c>
      <c r="E1038" t="s">
        <v>4151</v>
      </c>
      <c r="F1038" t="s">
        <v>3366</v>
      </c>
      <c r="G1038" s="47" t="str">
        <f t="shared" si="48"/>
        <v>HELAOUI_Anis</v>
      </c>
      <c r="H1038" t="s">
        <v>689</v>
      </c>
      <c r="I1038" t="s">
        <v>5485</v>
      </c>
      <c r="J1038">
        <v>21652746638</v>
      </c>
      <c r="K1038" s="133">
        <v>34886</v>
      </c>
      <c r="M1038" t="s">
        <v>267</v>
      </c>
      <c r="N1038" t="s">
        <v>6101</v>
      </c>
      <c r="O1038" t="str">
        <f t="shared" si="49"/>
        <v>Computer science</v>
      </c>
      <c r="P1038" s="4"/>
      <c r="Q1038" s="4" t="s">
        <v>1045</v>
      </c>
      <c r="R1038" s="45">
        <v>6100</v>
      </c>
      <c r="S1038" s="45">
        <v>5</v>
      </c>
      <c r="T1038" s="45">
        <f t="shared" si="50"/>
        <v>30500</v>
      </c>
    </row>
    <row r="1039" spans="2:20" x14ac:dyDescent="0.3">
      <c r="B1039" t="s">
        <v>8366</v>
      </c>
      <c r="C1039" t="s">
        <v>1515</v>
      </c>
      <c r="D1039" t="s">
        <v>2549</v>
      </c>
      <c r="E1039" t="s">
        <v>886</v>
      </c>
      <c r="F1039" t="s">
        <v>4152</v>
      </c>
      <c r="G1039" s="47" t="str">
        <f t="shared" si="48"/>
        <v>MEZNI_Mouafek</v>
      </c>
      <c r="H1039" t="s">
        <v>689</v>
      </c>
      <c r="I1039" t="s">
        <v>5486</v>
      </c>
      <c r="J1039">
        <v>21620465854</v>
      </c>
      <c r="K1039" s="133">
        <v>35030</v>
      </c>
      <c r="M1039" t="s">
        <v>267</v>
      </c>
      <c r="N1039" t="s">
        <v>6101</v>
      </c>
      <c r="O1039" t="str">
        <f t="shared" si="49"/>
        <v>Computer science</v>
      </c>
      <c r="P1039" s="4"/>
      <c r="Q1039" s="4" t="s">
        <v>1045</v>
      </c>
      <c r="R1039" s="45">
        <v>6100</v>
      </c>
      <c r="S1039" s="45">
        <v>5</v>
      </c>
      <c r="T1039" s="45">
        <f t="shared" si="50"/>
        <v>30500</v>
      </c>
    </row>
    <row r="1040" spans="2:20" x14ac:dyDescent="0.3">
      <c r="B1040" t="s">
        <v>8366</v>
      </c>
      <c r="C1040" t="s">
        <v>1515</v>
      </c>
      <c r="D1040" t="s">
        <v>2550</v>
      </c>
      <c r="E1040" t="s">
        <v>387</v>
      </c>
      <c r="F1040" t="s">
        <v>3556</v>
      </c>
      <c r="G1040" s="47" t="str">
        <f t="shared" si="48"/>
        <v>BEN ROMDHANE_Rahma</v>
      </c>
      <c r="H1040" t="s">
        <v>690</v>
      </c>
      <c r="I1040" t="s">
        <v>5487</v>
      </c>
      <c r="J1040">
        <v>21655713612</v>
      </c>
      <c r="K1040" s="133">
        <v>34804</v>
      </c>
      <c r="M1040" t="s">
        <v>267</v>
      </c>
      <c r="N1040" t="s">
        <v>6101</v>
      </c>
      <c r="O1040" t="str">
        <f t="shared" si="49"/>
        <v>Computer science</v>
      </c>
      <c r="P1040" s="4"/>
      <c r="Q1040" s="4" t="s">
        <v>1045</v>
      </c>
      <c r="R1040" s="45">
        <v>6100</v>
      </c>
      <c r="S1040" s="45">
        <v>5</v>
      </c>
      <c r="T1040" s="45">
        <f t="shared" si="50"/>
        <v>30500</v>
      </c>
    </row>
    <row r="1041" spans="2:20" x14ac:dyDescent="0.3">
      <c r="B1041" t="s">
        <v>8366</v>
      </c>
      <c r="C1041" t="s">
        <v>1515</v>
      </c>
      <c r="D1041" t="s">
        <v>2551</v>
      </c>
      <c r="E1041" t="s">
        <v>852</v>
      </c>
      <c r="F1041" t="s">
        <v>4153</v>
      </c>
      <c r="G1041" s="47" t="str">
        <f t="shared" si="48"/>
        <v>GUEDRI_Tassnim</v>
      </c>
      <c r="H1041" t="s">
        <v>690</v>
      </c>
      <c r="I1041" t="s">
        <v>5488</v>
      </c>
      <c r="J1041">
        <v>21655801113</v>
      </c>
      <c r="K1041" s="133">
        <v>34410</v>
      </c>
      <c r="M1041" t="s">
        <v>267</v>
      </c>
      <c r="N1041" t="s">
        <v>453</v>
      </c>
      <c r="O1041" t="str">
        <f t="shared" si="49"/>
        <v>Civil Engineering</v>
      </c>
      <c r="P1041" s="4"/>
      <c r="Q1041" s="4" t="s">
        <v>1045</v>
      </c>
      <c r="R1041" s="45">
        <v>6100</v>
      </c>
      <c r="S1041" s="45">
        <v>5</v>
      </c>
      <c r="T1041" s="45">
        <f t="shared" si="50"/>
        <v>30500</v>
      </c>
    </row>
    <row r="1042" spans="2:20" x14ac:dyDescent="0.3">
      <c r="B1042" t="s">
        <v>8366</v>
      </c>
      <c r="C1042" t="s">
        <v>1515</v>
      </c>
      <c r="D1042" t="s">
        <v>2552</v>
      </c>
      <c r="E1042" t="s">
        <v>1271</v>
      </c>
      <c r="F1042" t="s">
        <v>3769</v>
      </c>
      <c r="G1042" s="47" t="str">
        <f t="shared" si="48"/>
        <v>HAMLAOUI_Tarek</v>
      </c>
      <c r="H1042" t="s">
        <v>689</v>
      </c>
      <c r="I1042" t="s">
        <v>5489</v>
      </c>
      <c r="J1042">
        <v>21690207934</v>
      </c>
      <c r="K1042" s="133">
        <v>34338</v>
      </c>
      <c r="M1042" t="s">
        <v>267</v>
      </c>
      <c r="N1042" t="s">
        <v>6101</v>
      </c>
      <c r="O1042" t="str">
        <f t="shared" si="49"/>
        <v>Computer science</v>
      </c>
      <c r="P1042" s="4"/>
      <c r="Q1042" s="4" t="s">
        <v>1045</v>
      </c>
      <c r="R1042" s="45">
        <v>6100</v>
      </c>
      <c r="S1042" s="45">
        <v>5</v>
      </c>
      <c r="T1042" s="45">
        <f t="shared" si="50"/>
        <v>30500</v>
      </c>
    </row>
    <row r="1043" spans="2:20" x14ac:dyDescent="0.3">
      <c r="B1043" t="s">
        <v>8366</v>
      </c>
      <c r="C1043" t="s">
        <v>1515</v>
      </c>
      <c r="D1043" t="s">
        <v>2553</v>
      </c>
      <c r="E1043" t="s">
        <v>4154</v>
      </c>
      <c r="F1043" t="s">
        <v>4155</v>
      </c>
      <c r="G1043" s="47" t="str">
        <f t="shared" si="48"/>
        <v>MIGHRI_Rabeb</v>
      </c>
      <c r="H1043" t="s">
        <v>690</v>
      </c>
      <c r="I1043" t="s">
        <v>5490</v>
      </c>
      <c r="J1043">
        <v>21693508585</v>
      </c>
      <c r="K1043" s="133">
        <v>35233</v>
      </c>
      <c r="M1043" t="s">
        <v>267</v>
      </c>
      <c r="N1043" t="s">
        <v>453</v>
      </c>
      <c r="O1043" t="str">
        <f t="shared" si="49"/>
        <v>Civil Engineering</v>
      </c>
      <c r="P1043" s="4"/>
      <c r="Q1043" s="4" t="s">
        <v>1045</v>
      </c>
      <c r="R1043" s="45">
        <v>6100</v>
      </c>
      <c r="S1043" s="45">
        <v>5</v>
      </c>
      <c r="T1043" s="45">
        <f t="shared" si="50"/>
        <v>30500</v>
      </c>
    </row>
    <row r="1044" spans="2:20" x14ac:dyDescent="0.3">
      <c r="B1044" t="s">
        <v>8366</v>
      </c>
      <c r="C1044" t="s">
        <v>1515</v>
      </c>
      <c r="D1044" t="s">
        <v>2554</v>
      </c>
      <c r="E1044" t="s">
        <v>1359</v>
      </c>
      <c r="F1044" t="s">
        <v>3208</v>
      </c>
      <c r="G1044" s="47" t="str">
        <f t="shared" si="48"/>
        <v>KRICHEN_Ahmed</v>
      </c>
      <c r="H1044" t="s">
        <v>689</v>
      </c>
      <c r="I1044" t="s">
        <v>5491</v>
      </c>
      <c r="J1044">
        <v>21652666164</v>
      </c>
      <c r="K1044" s="133">
        <v>34956</v>
      </c>
      <c r="M1044" t="s">
        <v>267</v>
      </c>
      <c r="N1044" t="s">
        <v>6102</v>
      </c>
      <c r="O1044" t="str">
        <f t="shared" si="49"/>
        <v>Electromechanical Engineer</v>
      </c>
      <c r="P1044" s="4"/>
      <c r="Q1044" s="4" t="s">
        <v>1045</v>
      </c>
      <c r="R1044" s="45">
        <v>6100</v>
      </c>
      <c r="S1044" s="45">
        <v>5</v>
      </c>
      <c r="T1044" s="45">
        <f t="shared" si="50"/>
        <v>30500</v>
      </c>
    </row>
    <row r="1045" spans="2:20" x14ac:dyDescent="0.3">
      <c r="B1045" t="s">
        <v>8366</v>
      </c>
      <c r="C1045" t="s">
        <v>1515</v>
      </c>
      <c r="D1045" t="s">
        <v>2555</v>
      </c>
      <c r="E1045" t="s">
        <v>4156</v>
      </c>
      <c r="F1045" t="s">
        <v>4157</v>
      </c>
      <c r="G1045" s="47" t="str">
        <f t="shared" si="48"/>
        <v>HANBLI_Raghda</v>
      </c>
      <c r="H1045" t="s">
        <v>690</v>
      </c>
      <c r="I1045" t="s">
        <v>5492</v>
      </c>
      <c r="J1045">
        <v>21653600579</v>
      </c>
      <c r="K1045" s="133">
        <v>35012</v>
      </c>
      <c r="M1045" t="s">
        <v>267</v>
      </c>
      <c r="N1045" t="s">
        <v>6101</v>
      </c>
      <c r="O1045" t="str">
        <f t="shared" si="49"/>
        <v>Computer science</v>
      </c>
      <c r="P1045" s="4"/>
      <c r="Q1045" s="4" t="s">
        <v>1045</v>
      </c>
      <c r="R1045" s="45">
        <v>6100</v>
      </c>
      <c r="S1045" s="45">
        <v>5</v>
      </c>
      <c r="T1045" s="45">
        <f t="shared" si="50"/>
        <v>30500</v>
      </c>
    </row>
    <row r="1046" spans="2:20" x14ac:dyDescent="0.3">
      <c r="B1046" t="s">
        <v>8366</v>
      </c>
      <c r="C1046" t="s">
        <v>1515</v>
      </c>
      <c r="D1046" t="s">
        <v>2556</v>
      </c>
      <c r="E1046" t="s">
        <v>849</v>
      </c>
      <c r="F1046" t="s">
        <v>4158</v>
      </c>
      <c r="G1046" s="47" t="str">
        <f t="shared" si="48"/>
        <v>BEN HMIDA_Mohamed El Hedi</v>
      </c>
      <c r="H1046" t="s">
        <v>689</v>
      </c>
      <c r="I1046" t="s">
        <v>5493</v>
      </c>
      <c r="J1046">
        <v>21624371076</v>
      </c>
      <c r="K1046" s="133">
        <v>33781</v>
      </c>
      <c r="M1046" t="s">
        <v>267</v>
      </c>
      <c r="N1046" t="s">
        <v>6101</v>
      </c>
      <c r="O1046" t="str">
        <f t="shared" si="49"/>
        <v>Computer science</v>
      </c>
      <c r="P1046" s="4"/>
      <c r="Q1046" s="4" t="s">
        <v>1045</v>
      </c>
      <c r="R1046" s="45">
        <v>6100</v>
      </c>
      <c r="S1046" s="45">
        <v>5</v>
      </c>
      <c r="T1046" s="45">
        <f t="shared" si="50"/>
        <v>30500</v>
      </c>
    </row>
    <row r="1047" spans="2:20" x14ac:dyDescent="0.3">
      <c r="B1047" t="s">
        <v>8366</v>
      </c>
      <c r="C1047" t="s">
        <v>1515</v>
      </c>
      <c r="D1047" t="s">
        <v>2557</v>
      </c>
      <c r="E1047" t="s">
        <v>436</v>
      </c>
      <c r="F1047" t="s">
        <v>3474</v>
      </c>
      <c r="G1047" s="47" t="str">
        <f t="shared" si="48"/>
        <v>SOUISSI_Abdelkader</v>
      </c>
      <c r="H1047" t="s">
        <v>689</v>
      </c>
      <c r="I1047" t="s">
        <v>5494</v>
      </c>
      <c r="J1047">
        <v>21655547211</v>
      </c>
      <c r="K1047" s="133">
        <v>34480</v>
      </c>
      <c r="M1047" t="s">
        <v>267</v>
      </c>
      <c r="N1047" t="s">
        <v>6102</v>
      </c>
      <c r="O1047" t="str">
        <f t="shared" si="49"/>
        <v>Electromechanical Engineer</v>
      </c>
      <c r="P1047" s="4"/>
      <c r="Q1047" s="4" t="s">
        <v>1045</v>
      </c>
      <c r="R1047" s="45">
        <v>6100</v>
      </c>
      <c r="S1047" s="45">
        <v>5</v>
      </c>
      <c r="T1047" s="45">
        <f t="shared" si="50"/>
        <v>30500</v>
      </c>
    </row>
    <row r="1048" spans="2:20" x14ac:dyDescent="0.3">
      <c r="B1048" t="s">
        <v>8366</v>
      </c>
      <c r="C1048" t="s">
        <v>1515</v>
      </c>
      <c r="D1048" t="s">
        <v>2558</v>
      </c>
      <c r="E1048" t="s">
        <v>884</v>
      </c>
      <c r="F1048" t="s">
        <v>4159</v>
      </c>
      <c r="G1048" s="47" t="str">
        <f t="shared" si="48"/>
        <v>MOUSSI_Moatez</v>
      </c>
      <c r="H1048" t="s">
        <v>689</v>
      </c>
      <c r="I1048" t="s">
        <v>5495</v>
      </c>
      <c r="J1048">
        <v>21656630366</v>
      </c>
      <c r="K1048" s="133">
        <v>34464</v>
      </c>
      <c r="M1048" t="s">
        <v>267</v>
      </c>
      <c r="N1048" t="s">
        <v>6101</v>
      </c>
      <c r="O1048" t="str">
        <f t="shared" si="49"/>
        <v>Computer science</v>
      </c>
      <c r="P1048" s="4"/>
      <c r="Q1048" s="4" t="s">
        <v>1045</v>
      </c>
      <c r="R1048" s="45">
        <v>6100</v>
      </c>
      <c r="S1048" s="45">
        <v>5</v>
      </c>
      <c r="T1048" s="45">
        <f t="shared" si="50"/>
        <v>30500</v>
      </c>
    </row>
    <row r="1049" spans="2:20" x14ac:dyDescent="0.3">
      <c r="B1049" t="s">
        <v>8366</v>
      </c>
      <c r="C1049" t="s">
        <v>1515</v>
      </c>
      <c r="D1049" t="s">
        <v>2559</v>
      </c>
      <c r="E1049" t="s">
        <v>4160</v>
      </c>
      <c r="F1049" t="s">
        <v>3417</v>
      </c>
      <c r="G1049" s="47" t="str">
        <f t="shared" si="48"/>
        <v>DHAOUI_Walid</v>
      </c>
      <c r="H1049" t="s">
        <v>689</v>
      </c>
      <c r="I1049" t="s">
        <v>5496</v>
      </c>
      <c r="J1049">
        <v>21623066499</v>
      </c>
      <c r="K1049" s="133">
        <v>34656</v>
      </c>
      <c r="M1049" t="s">
        <v>267</v>
      </c>
      <c r="N1049" t="s">
        <v>6101</v>
      </c>
      <c r="O1049" t="str">
        <f t="shared" si="49"/>
        <v>Computer science</v>
      </c>
      <c r="P1049" s="4"/>
      <c r="Q1049" s="4" t="s">
        <v>1045</v>
      </c>
      <c r="R1049" s="45">
        <v>6100</v>
      </c>
      <c r="S1049" s="45">
        <v>5</v>
      </c>
      <c r="T1049" s="45">
        <f t="shared" si="50"/>
        <v>30500</v>
      </c>
    </row>
    <row r="1050" spans="2:20" x14ac:dyDescent="0.3">
      <c r="B1050" t="s">
        <v>8366</v>
      </c>
      <c r="C1050" t="s">
        <v>1515</v>
      </c>
      <c r="D1050" t="s">
        <v>2560</v>
      </c>
      <c r="E1050" t="s">
        <v>923</v>
      </c>
      <c r="F1050" t="s">
        <v>3715</v>
      </c>
      <c r="G1050" s="47" t="str">
        <f t="shared" si="48"/>
        <v>REBHI_Rihab</v>
      </c>
      <c r="H1050" t="s">
        <v>690</v>
      </c>
      <c r="I1050" t="s">
        <v>5497</v>
      </c>
      <c r="J1050">
        <v>21654044351</v>
      </c>
      <c r="K1050" s="133">
        <v>34516</v>
      </c>
      <c r="M1050" t="s">
        <v>267</v>
      </c>
      <c r="N1050" t="s">
        <v>6101</v>
      </c>
      <c r="O1050" t="str">
        <f t="shared" si="49"/>
        <v>Computer science</v>
      </c>
      <c r="P1050" s="4"/>
      <c r="Q1050" s="4" t="s">
        <v>1045</v>
      </c>
      <c r="R1050" s="45">
        <v>6100</v>
      </c>
      <c r="S1050" s="45">
        <v>5</v>
      </c>
      <c r="T1050" s="45">
        <f t="shared" si="50"/>
        <v>30500</v>
      </c>
    </row>
    <row r="1051" spans="2:20" x14ac:dyDescent="0.3">
      <c r="B1051" t="s">
        <v>8366</v>
      </c>
      <c r="C1051" t="s">
        <v>1515</v>
      </c>
      <c r="D1051" t="s">
        <v>2561</v>
      </c>
      <c r="E1051" t="s">
        <v>1389</v>
      </c>
      <c r="F1051" t="s">
        <v>3396</v>
      </c>
      <c r="G1051" s="47" t="str">
        <f t="shared" si="48"/>
        <v>MECHRI_Sarra</v>
      </c>
      <c r="H1051" t="s">
        <v>690</v>
      </c>
      <c r="I1051" t="s">
        <v>5498</v>
      </c>
      <c r="J1051">
        <v>21620769652</v>
      </c>
      <c r="K1051" s="133">
        <v>34837</v>
      </c>
      <c r="M1051" t="s">
        <v>267</v>
      </c>
      <c r="N1051" t="s">
        <v>6102</v>
      </c>
      <c r="O1051" t="str">
        <f t="shared" si="49"/>
        <v>Electromechanical Engineer</v>
      </c>
      <c r="P1051" s="4"/>
      <c r="Q1051" s="4" t="s">
        <v>1045</v>
      </c>
      <c r="R1051" s="45">
        <v>6100</v>
      </c>
      <c r="S1051" s="45">
        <v>5</v>
      </c>
      <c r="T1051" s="45">
        <f t="shared" si="50"/>
        <v>30500</v>
      </c>
    </row>
    <row r="1052" spans="2:20" x14ac:dyDescent="0.3">
      <c r="B1052" t="s">
        <v>8366</v>
      </c>
      <c r="C1052" t="s">
        <v>1515</v>
      </c>
      <c r="D1052" t="s">
        <v>2562</v>
      </c>
      <c r="E1052" t="s">
        <v>294</v>
      </c>
      <c r="F1052" t="s">
        <v>4161</v>
      </c>
      <c r="G1052" s="47" t="str">
        <f t="shared" si="48"/>
        <v>BAKLOUTI_Moez Mansour</v>
      </c>
      <c r="H1052" t="s">
        <v>689</v>
      </c>
      <c r="I1052" t="s">
        <v>5499</v>
      </c>
      <c r="J1052">
        <v>21621866671</v>
      </c>
      <c r="K1052" s="133">
        <v>34111</v>
      </c>
      <c r="M1052" t="s">
        <v>267</v>
      </c>
      <c r="N1052" t="s">
        <v>6101</v>
      </c>
      <c r="O1052" t="str">
        <f t="shared" si="49"/>
        <v>Computer science</v>
      </c>
      <c r="P1052" s="4"/>
      <c r="Q1052" s="4" t="s">
        <v>1045</v>
      </c>
      <c r="R1052" s="45">
        <v>6100</v>
      </c>
      <c r="S1052" s="45">
        <v>5</v>
      </c>
      <c r="T1052" s="45">
        <f t="shared" si="50"/>
        <v>30500</v>
      </c>
    </row>
    <row r="1053" spans="2:20" x14ac:dyDescent="0.3">
      <c r="B1053" t="s">
        <v>8366</v>
      </c>
      <c r="C1053" t="s">
        <v>1515</v>
      </c>
      <c r="D1053" t="s">
        <v>2563</v>
      </c>
      <c r="E1053" t="s">
        <v>4162</v>
      </c>
      <c r="F1053" t="s">
        <v>3436</v>
      </c>
      <c r="G1053" s="47" t="str">
        <f t="shared" si="48"/>
        <v>MAALEL_Wissem</v>
      </c>
      <c r="H1053" t="s">
        <v>689</v>
      </c>
      <c r="I1053" t="s">
        <v>5500</v>
      </c>
      <c r="J1053">
        <v>21626175090</v>
      </c>
      <c r="K1053" s="133">
        <v>34984</v>
      </c>
      <c r="M1053" t="s">
        <v>267</v>
      </c>
      <c r="N1053" t="s">
        <v>6101</v>
      </c>
      <c r="O1053" t="str">
        <f t="shared" si="49"/>
        <v>Computer science</v>
      </c>
      <c r="P1053" s="4"/>
      <c r="Q1053" s="4" t="s">
        <v>1045</v>
      </c>
      <c r="R1053" s="45">
        <v>6100</v>
      </c>
      <c r="S1053" s="45">
        <v>5</v>
      </c>
      <c r="T1053" s="45">
        <f t="shared" si="50"/>
        <v>30500</v>
      </c>
    </row>
    <row r="1054" spans="2:20" x14ac:dyDescent="0.3">
      <c r="B1054" t="s">
        <v>8366</v>
      </c>
      <c r="C1054" t="s">
        <v>1515</v>
      </c>
      <c r="D1054" t="s">
        <v>2564</v>
      </c>
      <c r="E1054" t="s">
        <v>831</v>
      </c>
      <c r="F1054" t="s">
        <v>3305</v>
      </c>
      <c r="G1054" s="47" t="str">
        <f t="shared" si="48"/>
        <v>AMAMI_Zied</v>
      </c>
      <c r="H1054" t="s">
        <v>689</v>
      </c>
      <c r="I1054" t="s">
        <v>5501</v>
      </c>
      <c r="J1054">
        <v>21653107788</v>
      </c>
      <c r="K1054" s="133">
        <v>32524</v>
      </c>
      <c r="M1054" t="s">
        <v>267</v>
      </c>
      <c r="N1054" t="s">
        <v>6101</v>
      </c>
      <c r="O1054" t="str">
        <f t="shared" si="49"/>
        <v>Computer science</v>
      </c>
      <c r="P1054" s="4"/>
      <c r="Q1054" s="4" t="s">
        <v>1045</v>
      </c>
      <c r="R1054" s="45">
        <v>6100</v>
      </c>
      <c r="S1054" s="45">
        <v>5</v>
      </c>
      <c r="T1054" s="45">
        <f t="shared" si="50"/>
        <v>30500</v>
      </c>
    </row>
    <row r="1055" spans="2:20" x14ac:dyDescent="0.3">
      <c r="B1055" t="s">
        <v>8366</v>
      </c>
      <c r="C1055" t="s">
        <v>1515</v>
      </c>
      <c r="D1055" t="s">
        <v>2565</v>
      </c>
      <c r="E1055" t="s">
        <v>4005</v>
      </c>
      <c r="F1055" t="s">
        <v>4163</v>
      </c>
      <c r="G1055" s="47" t="str">
        <f t="shared" si="48"/>
        <v>BAATOUR_Ahmed Ala Eddine</v>
      </c>
      <c r="H1055" t="s">
        <v>689</v>
      </c>
      <c r="I1055" t="s">
        <v>5502</v>
      </c>
      <c r="J1055">
        <v>21699940133</v>
      </c>
      <c r="K1055" s="133">
        <v>34162</v>
      </c>
      <c r="M1055" t="s">
        <v>267</v>
      </c>
      <c r="N1055" t="s">
        <v>6101</v>
      </c>
      <c r="O1055" t="str">
        <f t="shared" si="49"/>
        <v>Computer science</v>
      </c>
      <c r="P1055" s="4"/>
      <c r="Q1055" s="4" t="s">
        <v>1045</v>
      </c>
      <c r="R1055" s="45">
        <v>6100</v>
      </c>
      <c r="S1055" s="45">
        <v>5</v>
      </c>
      <c r="T1055" s="45">
        <f t="shared" si="50"/>
        <v>30500</v>
      </c>
    </row>
    <row r="1056" spans="2:20" x14ac:dyDescent="0.3">
      <c r="B1056" t="s">
        <v>8366</v>
      </c>
      <c r="C1056" t="s">
        <v>1515</v>
      </c>
      <c r="D1056" t="s">
        <v>2566</v>
      </c>
      <c r="E1056" t="s">
        <v>903</v>
      </c>
      <c r="F1056" t="s">
        <v>3405</v>
      </c>
      <c r="G1056" s="47" t="str">
        <f t="shared" si="48"/>
        <v>FEHRI_Hamza</v>
      </c>
      <c r="H1056" t="s">
        <v>689</v>
      </c>
      <c r="I1056" t="s">
        <v>5503</v>
      </c>
      <c r="J1056">
        <v>21655687018</v>
      </c>
      <c r="K1056" s="133">
        <v>34894</v>
      </c>
      <c r="M1056" t="s">
        <v>267</v>
      </c>
      <c r="N1056" t="s">
        <v>453</v>
      </c>
      <c r="O1056" t="str">
        <f t="shared" si="49"/>
        <v>Civil Engineering</v>
      </c>
      <c r="P1056" s="4"/>
      <c r="Q1056" s="4" t="s">
        <v>1045</v>
      </c>
      <c r="R1056" s="45">
        <v>6100</v>
      </c>
      <c r="S1056" s="45">
        <v>5</v>
      </c>
      <c r="T1056" s="45">
        <f t="shared" si="50"/>
        <v>30500</v>
      </c>
    </row>
    <row r="1057" spans="2:20" x14ac:dyDescent="0.3">
      <c r="B1057" t="s">
        <v>8366</v>
      </c>
      <c r="C1057" t="s">
        <v>1515</v>
      </c>
      <c r="D1057" t="s">
        <v>2567</v>
      </c>
      <c r="E1057" t="s">
        <v>458</v>
      </c>
      <c r="F1057" t="s">
        <v>4164</v>
      </c>
      <c r="G1057" s="47" t="str">
        <f t="shared" si="48"/>
        <v>HAJJI_Mohamed Rami</v>
      </c>
      <c r="H1057" t="s">
        <v>689</v>
      </c>
      <c r="I1057" t="s">
        <v>5504</v>
      </c>
      <c r="J1057">
        <v>21652750659</v>
      </c>
      <c r="K1057" s="133">
        <v>34942</v>
      </c>
      <c r="M1057" t="s">
        <v>267</v>
      </c>
      <c r="N1057" t="s">
        <v>6101</v>
      </c>
      <c r="O1057" t="str">
        <f t="shared" si="49"/>
        <v>Computer science</v>
      </c>
      <c r="P1057" s="4"/>
      <c r="Q1057" s="4" t="s">
        <v>1045</v>
      </c>
      <c r="R1057" s="45">
        <v>6100</v>
      </c>
      <c r="S1057" s="45">
        <v>5</v>
      </c>
      <c r="T1057" s="45">
        <f t="shared" si="50"/>
        <v>30500</v>
      </c>
    </row>
    <row r="1058" spans="2:20" x14ac:dyDescent="0.3">
      <c r="B1058" t="s">
        <v>8366</v>
      </c>
      <c r="C1058" t="s">
        <v>1515</v>
      </c>
      <c r="D1058" t="s">
        <v>2568</v>
      </c>
      <c r="E1058" t="s">
        <v>3960</v>
      </c>
      <c r="F1058" t="s">
        <v>3708</v>
      </c>
      <c r="G1058" s="47" t="str">
        <f t="shared" si="48"/>
        <v>DAOU_Maissa</v>
      </c>
      <c r="H1058" t="s">
        <v>690</v>
      </c>
      <c r="I1058" t="s">
        <v>5505</v>
      </c>
      <c r="J1058">
        <v>21623609247</v>
      </c>
      <c r="K1058" s="133">
        <v>35234</v>
      </c>
      <c r="M1058" t="s">
        <v>267</v>
      </c>
      <c r="N1058" t="s">
        <v>6101</v>
      </c>
      <c r="O1058" t="str">
        <f t="shared" si="49"/>
        <v>Computer science</v>
      </c>
      <c r="P1058" s="4"/>
      <c r="Q1058" s="4" t="s">
        <v>1045</v>
      </c>
      <c r="R1058" s="45">
        <v>6100</v>
      </c>
      <c r="S1058" s="45">
        <v>5</v>
      </c>
      <c r="T1058" s="45">
        <f t="shared" si="50"/>
        <v>30500</v>
      </c>
    </row>
    <row r="1059" spans="2:20" x14ac:dyDescent="0.3">
      <c r="B1059" t="s">
        <v>8366</v>
      </c>
      <c r="C1059" t="s">
        <v>1515</v>
      </c>
      <c r="D1059" t="s">
        <v>2569</v>
      </c>
      <c r="E1059" t="s">
        <v>632</v>
      </c>
      <c r="F1059" t="s">
        <v>3424</v>
      </c>
      <c r="G1059" s="47" t="str">
        <f t="shared" si="48"/>
        <v>LIMEM_Mohamed Amine</v>
      </c>
      <c r="H1059" t="s">
        <v>689</v>
      </c>
      <c r="I1059" t="s">
        <v>5506</v>
      </c>
      <c r="J1059">
        <v>21626121222</v>
      </c>
      <c r="K1059" s="133">
        <v>35135</v>
      </c>
      <c r="M1059" t="s">
        <v>267</v>
      </c>
      <c r="N1059" t="s">
        <v>6101</v>
      </c>
      <c r="O1059" t="str">
        <f t="shared" si="49"/>
        <v>Computer science</v>
      </c>
      <c r="P1059" s="4"/>
      <c r="Q1059" s="4" t="s">
        <v>1045</v>
      </c>
      <c r="R1059" s="45">
        <v>6100</v>
      </c>
      <c r="S1059" s="45">
        <v>5</v>
      </c>
      <c r="T1059" s="45">
        <f t="shared" si="50"/>
        <v>30500</v>
      </c>
    </row>
    <row r="1060" spans="2:20" x14ac:dyDescent="0.3">
      <c r="B1060" t="s">
        <v>8366</v>
      </c>
      <c r="C1060" t="s">
        <v>1515</v>
      </c>
      <c r="D1060" t="s">
        <v>2570</v>
      </c>
      <c r="E1060" t="s">
        <v>3670</v>
      </c>
      <c r="F1060" t="s">
        <v>3360</v>
      </c>
      <c r="G1060" s="47" t="str">
        <f t="shared" si="48"/>
        <v>GABSI_Ghassen</v>
      </c>
      <c r="H1060" t="s">
        <v>689</v>
      </c>
      <c r="I1060" t="s">
        <v>5507</v>
      </c>
      <c r="J1060">
        <v>21622290056</v>
      </c>
      <c r="K1060" s="133">
        <v>35112</v>
      </c>
      <c r="M1060" t="s">
        <v>267</v>
      </c>
      <c r="N1060" t="s">
        <v>453</v>
      </c>
      <c r="O1060" t="str">
        <f t="shared" si="49"/>
        <v>Civil Engineering</v>
      </c>
      <c r="P1060" s="4"/>
      <c r="Q1060" s="4" t="s">
        <v>1045</v>
      </c>
      <c r="R1060" s="45">
        <v>6100</v>
      </c>
      <c r="S1060" s="45">
        <v>5</v>
      </c>
      <c r="T1060" s="45">
        <f t="shared" si="50"/>
        <v>30500</v>
      </c>
    </row>
    <row r="1061" spans="2:20" x14ac:dyDescent="0.3">
      <c r="B1061" t="s">
        <v>8366</v>
      </c>
      <c r="C1061" t="s">
        <v>1515</v>
      </c>
      <c r="D1061" t="s">
        <v>2571</v>
      </c>
      <c r="E1061" t="s">
        <v>1260</v>
      </c>
      <c r="F1061" t="s">
        <v>4165</v>
      </c>
      <c r="G1061" s="47" t="str">
        <f t="shared" si="48"/>
        <v>BOUGHRARA_Ouiem</v>
      </c>
      <c r="H1061" t="s">
        <v>690</v>
      </c>
      <c r="I1061" t="s">
        <v>5508</v>
      </c>
      <c r="J1061">
        <v>21650629772</v>
      </c>
      <c r="K1061" s="133">
        <v>34689</v>
      </c>
      <c r="M1061" t="s">
        <v>267</v>
      </c>
      <c r="N1061" t="s">
        <v>6101</v>
      </c>
      <c r="O1061" t="str">
        <f t="shared" si="49"/>
        <v>Computer science</v>
      </c>
      <c r="P1061" s="4"/>
      <c r="Q1061" s="4" t="s">
        <v>1045</v>
      </c>
      <c r="R1061" s="45">
        <v>6100</v>
      </c>
      <c r="S1061" s="45">
        <v>5</v>
      </c>
      <c r="T1061" s="45">
        <f t="shared" si="50"/>
        <v>30500</v>
      </c>
    </row>
    <row r="1062" spans="2:20" x14ac:dyDescent="0.3">
      <c r="B1062" t="s">
        <v>8366</v>
      </c>
      <c r="C1062" t="s">
        <v>1515</v>
      </c>
      <c r="D1062" t="s">
        <v>2572</v>
      </c>
      <c r="E1062" t="s">
        <v>913</v>
      </c>
      <c r="F1062" t="s">
        <v>4061</v>
      </c>
      <c r="G1062" s="47" t="str">
        <f t="shared" si="48"/>
        <v>BACCAR_Mohamed Khalil</v>
      </c>
      <c r="H1062" t="s">
        <v>689</v>
      </c>
      <c r="I1062" t="s">
        <v>5509</v>
      </c>
      <c r="J1062">
        <v>21625975811</v>
      </c>
      <c r="K1062" s="133">
        <v>34811</v>
      </c>
      <c r="M1062" t="s">
        <v>267</v>
      </c>
      <c r="N1062" t="s">
        <v>6101</v>
      </c>
      <c r="O1062" t="str">
        <f t="shared" si="49"/>
        <v>Computer science</v>
      </c>
      <c r="P1062" s="4"/>
      <c r="Q1062" s="4" t="s">
        <v>1045</v>
      </c>
      <c r="R1062" s="45">
        <v>6100</v>
      </c>
      <c r="S1062" s="45">
        <v>5</v>
      </c>
      <c r="T1062" s="45">
        <f t="shared" si="50"/>
        <v>30500</v>
      </c>
    </row>
    <row r="1063" spans="2:20" x14ac:dyDescent="0.3">
      <c r="B1063" t="s">
        <v>8366</v>
      </c>
      <c r="C1063" t="s">
        <v>1515</v>
      </c>
      <c r="D1063" t="s">
        <v>2573</v>
      </c>
      <c r="E1063" t="s">
        <v>331</v>
      </c>
      <c r="F1063" t="s">
        <v>3524</v>
      </c>
      <c r="G1063" s="47" t="str">
        <f t="shared" si="48"/>
        <v>MEJRI_Achref</v>
      </c>
      <c r="H1063" t="s">
        <v>689</v>
      </c>
      <c r="I1063" t="s">
        <v>5510</v>
      </c>
      <c r="J1063">
        <v>21623732325</v>
      </c>
      <c r="K1063" s="133">
        <v>33836</v>
      </c>
      <c r="M1063" t="s">
        <v>267</v>
      </c>
      <c r="N1063" t="s">
        <v>6101</v>
      </c>
      <c r="O1063" t="str">
        <f t="shared" si="49"/>
        <v>Computer science</v>
      </c>
      <c r="P1063" s="4"/>
      <c r="Q1063" s="4" t="s">
        <v>1045</v>
      </c>
      <c r="R1063" s="45">
        <v>6100</v>
      </c>
      <c r="S1063" s="45">
        <v>5</v>
      </c>
      <c r="T1063" s="45">
        <f t="shared" si="50"/>
        <v>30500</v>
      </c>
    </row>
    <row r="1064" spans="2:20" x14ac:dyDescent="0.3">
      <c r="B1064" t="s">
        <v>8366</v>
      </c>
      <c r="C1064" t="s">
        <v>1515</v>
      </c>
      <c r="D1064" t="s">
        <v>2574</v>
      </c>
      <c r="E1064" t="s">
        <v>4166</v>
      </c>
      <c r="F1064" t="s">
        <v>4167</v>
      </c>
      <c r="G1064" s="47" t="str">
        <f t="shared" si="48"/>
        <v>FADHEL_Abdallah</v>
      </c>
      <c r="H1064" t="s">
        <v>689</v>
      </c>
      <c r="I1064" t="s">
        <v>5511</v>
      </c>
      <c r="J1064">
        <v>21622995658</v>
      </c>
      <c r="K1064" s="133">
        <v>35027</v>
      </c>
      <c r="M1064" t="s">
        <v>267</v>
      </c>
      <c r="N1064" t="s">
        <v>6102</v>
      </c>
      <c r="O1064" t="str">
        <f t="shared" si="49"/>
        <v>Electromechanical Engineer</v>
      </c>
      <c r="P1064" s="4"/>
      <c r="Q1064" s="4" t="s">
        <v>1045</v>
      </c>
      <c r="R1064" s="45">
        <v>6100</v>
      </c>
      <c r="S1064" s="45">
        <v>5</v>
      </c>
      <c r="T1064" s="45">
        <f t="shared" si="50"/>
        <v>30500</v>
      </c>
    </row>
    <row r="1065" spans="2:20" x14ac:dyDescent="0.3">
      <c r="B1065" t="s">
        <v>8366</v>
      </c>
      <c r="C1065" t="s">
        <v>1515</v>
      </c>
      <c r="D1065" t="s">
        <v>2575</v>
      </c>
      <c r="E1065" t="s">
        <v>4168</v>
      </c>
      <c r="F1065" t="s">
        <v>3208</v>
      </c>
      <c r="G1065" s="47" t="str">
        <f t="shared" si="48"/>
        <v>LAATAR_Ahmed</v>
      </c>
      <c r="H1065" t="s">
        <v>689</v>
      </c>
      <c r="I1065" t="s">
        <v>5512</v>
      </c>
      <c r="J1065">
        <v>21625521458</v>
      </c>
      <c r="K1065" s="133">
        <v>34815</v>
      </c>
      <c r="M1065" t="s">
        <v>267</v>
      </c>
      <c r="N1065" t="s">
        <v>6102</v>
      </c>
      <c r="O1065" t="str">
        <f t="shared" si="49"/>
        <v>Electromechanical Engineer</v>
      </c>
      <c r="P1065" s="4"/>
      <c r="Q1065" s="4" t="s">
        <v>1045</v>
      </c>
      <c r="R1065" s="45">
        <v>6100</v>
      </c>
      <c r="S1065" s="45">
        <v>5</v>
      </c>
      <c r="T1065" s="45">
        <f t="shared" si="50"/>
        <v>30500</v>
      </c>
    </row>
    <row r="1066" spans="2:20" x14ac:dyDescent="0.3">
      <c r="B1066" t="s">
        <v>8366</v>
      </c>
      <c r="C1066" t="s">
        <v>1515</v>
      </c>
      <c r="D1066" t="s">
        <v>2576</v>
      </c>
      <c r="E1066" t="s">
        <v>4169</v>
      </c>
      <c r="F1066" t="s">
        <v>4170</v>
      </c>
      <c r="G1066" s="47" t="str">
        <f t="shared" si="48"/>
        <v>FASSATOUI_Roua</v>
      </c>
      <c r="H1066" t="s">
        <v>690</v>
      </c>
      <c r="I1066" t="s">
        <v>5513</v>
      </c>
      <c r="J1066">
        <v>21627589944</v>
      </c>
      <c r="K1066" s="133">
        <v>33794</v>
      </c>
      <c r="M1066" t="s">
        <v>267</v>
      </c>
      <c r="N1066" t="s">
        <v>6101</v>
      </c>
      <c r="O1066" t="str">
        <f t="shared" si="49"/>
        <v>Computer science</v>
      </c>
      <c r="P1066" s="4"/>
      <c r="Q1066" s="4" t="s">
        <v>1045</v>
      </c>
      <c r="R1066" s="45">
        <v>6100</v>
      </c>
      <c r="S1066" s="45">
        <v>5</v>
      </c>
      <c r="T1066" s="45">
        <f t="shared" si="50"/>
        <v>30500</v>
      </c>
    </row>
    <row r="1067" spans="2:20" x14ac:dyDescent="0.3">
      <c r="B1067" t="s">
        <v>8366</v>
      </c>
      <c r="C1067" t="s">
        <v>1515</v>
      </c>
      <c r="D1067" t="s">
        <v>2577</v>
      </c>
      <c r="E1067" t="s">
        <v>387</v>
      </c>
      <c r="F1067" t="s">
        <v>3230</v>
      </c>
      <c r="G1067" s="47" t="str">
        <f t="shared" si="48"/>
        <v>BEN ROMDHANE_Mohamed</v>
      </c>
      <c r="H1067" t="s">
        <v>690</v>
      </c>
      <c r="I1067" t="s">
        <v>5514</v>
      </c>
      <c r="J1067">
        <v>21654729767</v>
      </c>
      <c r="K1067" s="133">
        <v>34883</v>
      </c>
      <c r="M1067" t="s">
        <v>267</v>
      </c>
      <c r="N1067" t="s">
        <v>6101</v>
      </c>
      <c r="O1067" t="str">
        <f t="shared" si="49"/>
        <v>Computer science</v>
      </c>
      <c r="P1067" s="4"/>
      <c r="Q1067" s="4" t="s">
        <v>1045</v>
      </c>
      <c r="R1067" s="45">
        <v>6100</v>
      </c>
      <c r="S1067" s="45">
        <v>5</v>
      </c>
      <c r="T1067" s="45">
        <f t="shared" si="50"/>
        <v>30500</v>
      </c>
    </row>
    <row r="1068" spans="2:20" x14ac:dyDescent="0.3">
      <c r="B1068" t="s">
        <v>8366</v>
      </c>
      <c r="C1068" t="s">
        <v>1515</v>
      </c>
      <c r="D1068" t="s">
        <v>2578</v>
      </c>
      <c r="E1068" t="s">
        <v>4171</v>
      </c>
      <c r="F1068" t="s">
        <v>3282</v>
      </c>
      <c r="G1068" s="47" t="str">
        <f t="shared" si="48"/>
        <v>WARDI_Houssem</v>
      </c>
      <c r="H1068" t="s">
        <v>689</v>
      </c>
      <c r="I1068" t="s">
        <v>5515</v>
      </c>
      <c r="J1068">
        <v>21621320986</v>
      </c>
      <c r="K1068" s="133">
        <v>34732</v>
      </c>
      <c r="M1068" t="s">
        <v>267</v>
      </c>
      <c r="N1068" t="s">
        <v>6102</v>
      </c>
      <c r="O1068" t="str">
        <f t="shared" si="49"/>
        <v>Electromechanical Engineer</v>
      </c>
      <c r="P1068" s="4"/>
      <c r="Q1068" s="4" t="s">
        <v>1045</v>
      </c>
      <c r="R1068" s="45">
        <v>6100</v>
      </c>
      <c r="S1068" s="45">
        <v>5</v>
      </c>
      <c r="T1068" s="45">
        <f t="shared" si="50"/>
        <v>30500</v>
      </c>
    </row>
    <row r="1069" spans="2:20" x14ac:dyDescent="0.3">
      <c r="B1069" t="s">
        <v>8366</v>
      </c>
      <c r="C1069" t="s">
        <v>1515</v>
      </c>
      <c r="D1069" t="s">
        <v>2579</v>
      </c>
      <c r="E1069" t="s">
        <v>4172</v>
      </c>
      <c r="F1069" t="s">
        <v>3838</v>
      </c>
      <c r="G1069" s="47" t="str">
        <f t="shared" si="48"/>
        <v>MARNISSI_Houssem Eddine</v>
      </c>
      <c r="H1069" t="s">
        <v>689</v>
      </c>
      <c r="I1069" t="s">
        <v>5516</v>
      </c>
      <c r="J1069">
        <v>21653685754</v>
      </c>
      <c r="K1069" s="133">
        <v>34399</v>
      </c>
      <c r="M1069" t="s">
        <v>267</v>
      </c>
      <c r="N1069" t="s">
        <v>6101</v>
      </c>
      <c r="O1069" t="str">
        <f t="shared" si="49"/>
        <v>Computer science</v>
      </c>
      <c r="P1069" s="4"/>
      <c r="Q1069" s="4" t="s">
        <v>1045</v>
      </c>
      <c r="R1069" s="45">
        <v>6100</v>
      </c>
      <c r="S1069" s="45">
        <v>5</v>
      </c>
      <c r="T1069" s="45">
        <f t="shared" si="50"/>
        <v>30500</v>
      </c>
    </row>
    <row r="1070" spans="2:20" x14ac:dyDescent="0.3">
      <c r="B1070" t="s">
        <v>8366</v>
      </c>
      <c r="C1070" t="s">
        <v>1515</v>
      </c>
      <c r="D1070" t="s">
        <v>2580</v>
      </c>
      <c r="E1070" t="s">
        <v>426</v>
      </c>
      <c r="F1070" t="s">
        <v>3726</v>
      </c>
      <c r="G1070" s="47" t="str">
        <f t="shared" si="48"/>
        <v>FATNASSI_Salmen</v>
      </c>
      <c r="H1070" t="s">
        <v>689</v>
      </c>
      <c r="I1070" t="s">
        <v>5517</v>
      </c>
      <c r="J1070">
        <v>21655285612</v>
      </c>
      <c r="K1070" s="133">
        <v>34585</v>
      </c>
      <c r="M1070" t="s">
        <v>267</v>
      </c>
      <c r="N1070" t="s">
        <v>6101</v>
      </c>
      <c r="O1070" t="str">
        <f t="shared" si="49"/>
        <v>Computer science</v>
      </c>
      <c r="P1070" s="4"/>
      <c r="Q1070" s="4" t="s">
        <v>1045</v>
      </c>
      <c r="R1070" s="45">
        <v>6100</v>
      </c>
      <c r="S1070" s="45">
        <v>5</v>
      </c>
      <c r="T1070" s="45">
        <f t="shared" si="50"/>
        <v>30500</v>
      </c>
    </row>
    <row r="1071" spans="2:20" x14ac:dyDescent="0.3">
      <c r="B1071" t="s">
        <v>8366</v>
      </c>
      <c r="C1071" t="s">
        <v>1515</v>
      </c>
      <c r="D1071" t="s">
        <v>2581</v>
      </c>
      <c r="E1071" t="s">
        <v>4173</v>
      </c>
      <c r="F1071" t="s">
        <v>3654</v>
      </c>
      <c r="G1071" s="47" t="str">
        <f t="shared" si="48"/>
        <v>BOUKARI_Hela</v>
      </c>
      <c r="H1071" t="s">
        <v>690</v>
      </c>
      <c r="I1071" t="s">
        <v>5518</v>
      </c>
      <c r="J1071">
        <v>21623126020</v>
      </c>
      <c r="K1071" s="133">
        <v>35104</v>
      </c>
      <c r="M1071" t="s">
        <v>267</v>
      </c>
      <c r="N1071" t="s">
        <v>6101</v>
      </c>
      <c r="O1071" t="str">
        <f t="shared" si="49"/>
        <v>Computer science</v>
      </c>
      <c r="P1071" s="4"/>
      <c r="Q1071" s="4" t="s">
        <v>1045</v>
      </c>
      <c r="R1071" s="45">
        <v>6100</v>
      </c>
      <c r="S1071" s="45">
        <v>5</v>
      </c>
      <c r="T1071" s="45">
        <f t="shared" si="50"/>
        <v>30500</v>
      </c>
    </row>
    <row r="1072" spans="2:20" x14ac:dyDescent="0.3">
      <c r="B1072" t="s">
        <v>8366</v>
      </c>
      <c r="C1072" t="s">
        <v>1515</v>
      </c>
      <c r="D1072" t="s">
        <v>2582</v>
      </c>
      <c r="E1072" t="s">
        <v>4174</v>
      </c>
      <c r="F1072" t="s">
        <v>3641</v>
      </c>
      <c r="G1072" s="47" t="str">
        <f t="shared" si="48"/>
        <v>TOUNEKTI_Nader</v>
      </c>
      <c r="H1072" t="s">
        <v>689</v>
      </c>
      <c r="I1072" t="s">
        <v>5519</v>
      </c>
      <c r="J1072">
        <v>21658865370</v>
      </c>
      <c r="K1072" s="133">
        <v>34481</v>
      </c>
      <c r="M1072" t="s">
        <v>267</v>
      </c>
      <c r="N1072" t="s">
        <v>6101</v>
      </c>
      <c r="O1072" t="str">
        <f t="shared" si="49"/>
        <v>Computer science</v>
      </c>
      <c r="P1072" s="4"/>
      <c r="Q1072" s="4" t="s">
        <v>1045</v>
      </c>
      <c r="R1072" s="45">
        <v>6100</v>
      </c>
      <c r="S1072" s="45">
        <v>5</v>
      </c>
      <c r="T1072" s="45">
        <f t="shared" si="50"/>
        <v>30500</v>
      </c>
    </row>
    <row r="1073" spans="2:20" x14ac:dyDescent="0.3">
      <c r="B1073" t="s">
        <v>8366</v>
      </c>
      <c r="C1073" t="s">
        <v>1515</v>
      </c>
      <c r="D1073" t="s">
        <v>2583</v>
      </c>
      <c r="E1073" t="s">
        <v>4175</v>
      </c>
      <c r="F1073" t="s">
        <v>3417</v>
      </c>
      <c r="G1073" s="47" t="str">
        <f t="shared" si="48"/>
        <v>SOUSSI_Walid</v>
      </c>
      <c r="H1073" t="s">
        <v>689</v>
      </c>
      <c r="I1073" t="s">
        <v>5520</v>
      </c>
      <c r="J1073">
        <v>21651823526</v>
      </c>
      <c r="K1073" s="133">
        <v>34843</v>
      </c>
      <c r="M1073" t="s">
        <v>267</v>
      </c>
      <c r="N1073" t="s">
        <v>453</v>
      </c>
      <c r="O1073" t="str">
        <f t="shared" si="49"/>
        <v>Civil Engineering</v>
      </c>
      <c r="P1073" s="4"/>
      <c r="Q1073" s="4" t="s">
        <v>1045</v>
      </c>
      <c r="R1073" s="45">
        <v>6100</v>
      </c>
      <c r="S1073" s="45">
        <v>5</v>
      </c>
      <c r="T1073" s="45">
        <f t="shared" si="50"/>
        <v>30500</v>
      </c>
    </row>
    <row r="1074" spans="2:20" x14ac:dyDescent="0.3">
      <c r="B1074" t="s">
        <v>8366</v>
      </c>
      <c r="C1074" t="s">
        <v>1515</v>
      </c>
      <c r="D1074" t="s">
        <v>2584</v>
      </c>
      <c r="E1074" t="s">
        <v>4176</v>
      </c>
      <c r="F1074" t="s">
        <v>3421</v>
      </c>
      <c r="G1074" s="47" t="str">
        <f t="shared" si="48"/>
        <v>BEN AMAR_Yassine</v>
      </c>
      <c r="H1074" t="s">
        <v>689</v>
      </c>
      <c r="I1074" t="s">
        <v>5521</v>
      </c>
      <c r="J1074">
        <v>21623391305</v>
      </c>
      <c r="K1074" s="133">
        <v>35092</v>
      </c>
      <c r="M1074" t="s">
        <v>267</v>
      </c>
      <c r="N1074" t="s">
        <v>6101</v>
      </c>
      <c r="O1074" t="str">
        <f t="shared" si="49"/>
        <v>Computer science</v>
      </c>
      <c r="P1074" s="4"/>
      <c r="Q1074" s="4" t="s">
        <v>1045</v>
      </c>
      <c r="R1074" s="45">
        <v>6100</v>
      </c>
      <c r="S1074" s="45">
        <v>5</v>
      </c>
      <c r="T1074" s="45">
        <f t="shared" si="50"/>
        <v>30500</v>
      </c>
    </row>
    <row r="1075" spans="2:20" x14ac:dyDescent="0.3">
      <c r="B1075" t="s">
        <v>8366</v>
      </c>
      <c r="C1075" t="s">
        <v>1515</v>
      </c>
      <c r="D1075" t="s">
        <v>2585</v>
      </c>
      <c r="E1075" t="s">
        <v>656</v>
      </c>
      <c r="F1075" t="s">
        <v>3232</v>
      </c>
      <c r="G1075" s="47" t="str">
        <f t="shared" si="48"/>
        <v>HAMROUNI_Mahdi</v>
      </c>
      <c r="H1075" t="s">
        <v>689</v>
      </c>
      <c r="I1075" t="s">
        <v>5522</v>
      </c>
      <c r="J1075">
        <v>21652704150</v>
      </c>
      <c r="K1075" s="133">
        <v>33547</v>
      </c>
      <c r="M1075" t="s">
        <v>267</v>
      </c>
      <c r="N1075" t="s">
        <v>6101</v>
      </c>
      <c r="O1075" t="str">
        <f t="shared" si="49"/>
        <v>Computer science</v>
      </c>
      <c r="P1075" s="4"/>
      <c r="Q1075" s="4" t="s">
        <v>1045</v>
      </c>
      <c r="R1075" s="45">
        <v>6100</v>
      </c>
      <c r="S1075" s="45">
        <v>5</v>
      </c>
      <c r="T1075" s="45">
        <f t="shared" si="50"/>
        <v>30500</v>
      </c>
    </row>
    <row r="1076" spans="2:20" x14ac:dyDescent="0.3">
      <c r="B1076" t="s">
        <v>8366</v>
      </c>
      <c r="C1076" t="s">
        <v>1515</v>
      </c>
      <c r="D1076" t="s">
        <v>2586</v>
      </c>
      <c r="E1076" t="s">
        <v>1408</v>
      </c>
      <c r="F1076" t="s">
        <v>4177</v>
      </c>
      <c r="G1076" s="47" t="str">
        <f t="shared" si="48"/>
        <v>HAKIMI_Meher</v>
      </c>
      <c r="H1076" t="s">
        <v>689</v>
      </c>
      <c r="I1076" t="s">
        <v>5523</v>
      </c>
      <c r="J1076">
        <v>21695708700</v>
      </c>
      <c r="K1076" s="133">
        <v>34667</v>
      </c>
      <c r="M1076" t="s">
        <v>267</v>
      </c>
      <c r="N1076" t="s">
        <v>6101</v>
      </c>
      <c r="O1076" t="str">
        <f t="shared" si="49"/>
        <v>Computer science</v>
      </c>
      <c r="P1076" s="4"/>
      <c r="Q1076" s="4" t="s">
        <v>1045</v>
      </c>
      <c r="R1076" s="45">
        <v>6100</v>
      </c>
      <c r="S1076" s="45">
        <v>5</v>
      </c>
      <c r="T1076" s="45">
        <f t="shared" si="50"/>
        <v>30500</v>
      </c>
    </row>
    <row r="1077" spans="2:20" x14ac:dyDescent="0.3">
      <c r="B1077" t="s">
        <v>8366</v>
      </c>
      <c r="C1077" t="s">
        <v>1515</v>
      </c>
      <c r="D1077" t="s">
        <v>2587</v>
      </c>
      <c r="E1077" t="s">
        <v>4084</v>
      </c>
      <c r="F1077" t="s">
        <v>3332</v>
      </c>
      <c r="G1077" s="47" t="str">
        <f t="shared" si="48"/>
        <v>HADJ ALI_Farouk</v>
      </c>
      <c r="H1077" t="s">
        <v>689</v>
      </c>
      <c r="I1077" t="s">
        <v>5524</v>
      </c>
      <c r="J1077">
        <v>21692747400</v>
      </c>
      <c r="K1077" s="133">
        <v>34708</v>
      </c>
      <c r="M1077" t="s">
        <v>267</v>
      </c>
      <c r="N1077" t="s">
        <v>6101</v>
      </c>
      <c r="O1077" t="str">
        <f t="shared" si="49"/>
        <v>Computer science</v>
      </c>
      <c r="P1077" s="4"/>
      <c r="Q1077" s="4" t="s">
        <v>1045</v>
      </c>
      <c r="R1077" s="45">
        <v>6100</v>
      </c>
      <c r="S1077" s="45">
        <v>5</v>
      </c>
      <c r="T1077" s="45">
        <f t="shared" si="50"/>
        <v>30500</v>
      </c>
    </row>
    <row r="1078" spans="2:20" x14ac:dyDescent="0.3">
      <c r="B1078" t="s">
        <v>8366</v>
      </c>
      <c r="C1078" t="s">
        <v>1515</v>
      </c>
      <c r="D1078" t="s">
        <v>2588</v>
      </c>
      <c r="E1078" t="s">
        <v>646</v>
      </c>
      <c r="F1078" t="s">
        <v>3370</v>
      </c>
      <c r="G1078" s="47" t="str">
        <f t="shared" si="48"/>
        <v>MRAD_Youssef</v>
      </c>
      <c r="H1078" t="s">
        <v>689</v>
      </c>
      <c r="I1078" t="s">
        <v>5525</v>
      </c>
      <c r="J1078">
        <v>21623154190</v>
      </c>
      <c r="K1078" s="133">
        <v>34613</v>
      </c>
      <c r="M1078" t="s">
        <v>267</v>
      </c>
      <c r="N1078" t="s">
        <v>6101</v>
      </c>
      <c r="O1078" t="str">
        <f t="shared" si="49"/>
        <v>Computer science</v>
      </c>
      <c r="P1078" s="4"/>
      <c r="Q1078" s="4" t="s">
        <v>1045</v>
      </c>
      <c r="R1078" s="45">
        <v>6100</v>
      </c>
      <c r="S1078" s="45">
        <v>5</v>
      </c>
      <c r="T1078" s="45">
        <f t="shared" si="50"/>
        <v>30500</v>
      </c>
    </row>
    <row r="1079" spans="2:20" x14ac:dyDescent="0.3">
      <c r="B1079" t="s">
        <v>8366</v>
      </c>
      <c r="C1079" t="s">
        <v>1515</v>
      </c>
      <c r="D1079" t="s">
        <v>2589</v>
      </c>
      <c r="E1079" t="s">
        <v>4178</v>
      </c>
      <c r="F1079" t="s">
        <v>3240</v>
      </c>
      <c r="G1079" s="47" t="str">
        <f t="shared" si="48"/>
        <v>LADJIMI_Ghazi</v>
      </c>
      <c r="H1079" t="s">
        <v>689</v>
      </c>
      <c r="I1079" t="s">
        <v>5526</v>
      </c>
      <c r="J1079">
        <v>21626621924</v>
      </c>
      <c r="K1079" s="133">
        <v>34681</v>
      </c>
      <c r="M1079" t="s">
        <v>267</v>
      </c>
      <c r="N1079" t="s">
        <v>6101</v>
      </c>
      <c r="O1079" t="str">
        <f t="shared" si="49"/>
        <v>Computer science</v>
      </c>
      <c r="P1079" s="4"/>
      <c r="Q1079" s="4" t="s">
        <v>1045</v>
      </c>
      <c r="R1079" s="45">
        <v>6100</v>
      </c>
      <c r="S1079" s="45">
        <v>5</v>
      </c>
      <c r="T1079" s="45">
        <f t="shared" si="50"/>
        <v>30500</v>
      </c>
    </row>
    <row r="1080" spans="2:20" x14ac:dyDescent="0.3">
      <c r="B1080" t="s">
        <v>8366</v>
      </c>
      <c r="C1080" t="s">
        <v>1515</v>
      </c>
      <c r="D1080" t="s">
        <v>2590</v>
      </c>
      <c r="E1080" t="s">
        <v>4179</v>
      </c>
      <c r="F1080" t="s">
        <v>3206</v>
      </c>
      <c r="G1080" s="47" t="str">
        <f t="shared" si="48"/>
        <v>LARNAOUT_Omar</v>
      </c>
      <c r="H1080" t="s">
        <v>689</v>
      </c>
      <c r="I1080" t="s">
        <v>5527</v>
      </c>
      <c r="J1080">
        <v>21652216789</v>
      </c>
      <c r="K1080" s="133">
        <v>33984</v>
      </c>
      <c r="M1080" t="s">
        <v>267</v>
      </c>
      <c r="N1080" t="s">
        <v>6101</v>
      </c>
      <c r="O1080" t="str">
        <f t="shared" si="49"/>
        <v>Computer science</v>
      </c>
      <c r="P1080" s="4"/>
      <c r="Q1080" s="4" t="s">
        <v>1045</v>
      </c>
      <c r="R1080" s="45">
        <v>6100</v>
      </c>
      <c r="S1080" s="45">
        <v>5</v>
      </c>
      <c r="T1080" s="45">
        <f t="shared" si="50"/>
        <v>30500</v>
      </c>
    </row>
    <row r="1081" spans="2:20" x14ac:dyDescent="0.3">
      <c r="B1081" t="s">
        <v>8366</v>
      </c>
      <c r="C1081" t="s">
        <v>1515</v>
      </c>
      <c r="D1081" t="s">
        <v>2591</v>
      </c>
      <c r="E1081" t="s">
        <v>3547</v>
      </c>
      <c r="F1081" t="s">
        <v>3712</v>
      </c>
      <c r="G1081" s="47" t="str">
        <f t="shared" si="48"/>
        <v>FATHALLAH_Hamdi</v>
      </c>
      <c r="H1081" t="s">
        <v>689</v>
      </c>
      <c r="I1081" t="s">
        <v>5528</v>
      </c>
      <c r="J1081">
        <v>21626667175</v>
      </c>
      <c r="K1081" s="133">
        <v>35006</v>
      </c>
      <c r="M1081" t="s">
        <v>267</v>
      </c>
      <c r="N1081" t="s">
        <v>6101</v>
      </c>
      <c r="O1081" t="str">
        <f t="shared" si="49"/>
        <v>Computer science</v>
      </c>
      <c r="P1081" s="4"/>
      <c r="Q1081" s="4" t="s">
        <v>1045</v>
      </c>
      <c r="R1081" s="45">
        <v>6100</v>
      </c>
      <c r="S1081" s="45">
        <v>5</v>
      </c>
      <c r="T1081" s="45">
        <f t="shared" si="50"/>
        <v>30500</v>
      </c>
    </row>
    <row r="1082" spans="2:20" x14ac:dyDescent="0.3">
      <c r="B1082" t="s">
        <v>8366</v>
      </c>
      <c r="C1082" t="s">
        <v>1515</v>
      </c>
      <c r="D1082" t="s">
        <v>2592</v>
      </c>
      <c r="E1082" t="s">
        <v>4180</v>
      </c>
      <c r="F1082" t="s">
        <v>3230</v>
      </c>
      <c r="G1082" s="47" t="str">
        <f t="shared" si="48"/>
        <v>ZELFANI_Mohamed</v>
      </c>
      <c r="H1082" t="s">
        <v>689</v>
      </c>
      <c r="I1082" t="s">
        <v>5529</v>
      </c>
      <c r="J1082">
        <v>21652377117</v>
      </c>
      <c r="K1082" s="133">
        <v>34685</v>
      </c>
      <c r="M1082" t="s">
        <v>267</v>
      </c>
      <c r="N1082" t="s">
        <v>6101</v>
      </c>
      <c r="O1082" t="str">
        <f t="shared" si="49"/>
        <v>Computer science</v>
      </c>
      <c r="P1082" s="4"/>
      <c r="Q1082" s="4" t="s">
        <v>1045</v>
      </c>
      <c r="R1082" s="45">
        <v>6100</v>
      </c>
      <c r="S1082" s="45">
        <v>5</v>
      </c>
      <c r="T1082" s="45">
        <f t="shared" si="50"/>
        <v>30500</v>
      </c>
    </row>
    <row r="1083" spans="2:20" x14ac:dyDescent="0.3">
      <c r="B1083" t="s">
        <v>8366</v>
      </c>
      <c r="C1083" t="s">
        <v>1515</v>
      </c>
      <c r="D1083" t="s">
        <v>2593</v>
      </c>
      <c r="E1083" t="s">
        <v>880</v>
      </c>
      <c r="F1083" t="s">
        <v>3585</v>
      </c>
      <c r="G1083" s="47" t="str">
        <f t="shared" si="48"/>
        <v>AMMAR_Brahim</v>
      </c>
      <c r="H1083" t="s">
        <v>689</v>
      </c>
      <c r="I1083" t="s">
        <v>5530</v>
      </c>
      <c r="J1083">
        <v>21692604492</v>
      </c>
      <c r="K1083" s="133">
        <v>34054</v>
      </c>
      <c r="M1083" t="s">
        <v>267</v>
      </c>
      <c r="N1083" t="s">
        <v>6102</v>
      </c>
      <c r="O1083" t="str">
        <f t="shared" si="49"/>
        <v>Electromechanical Engineer</v>
      </c>
      <c r="P1083" s="4"/>
      <c r="Q1083" s="4" t="s">
        <v>1045</v>
      </c>
      <c r="R1083" s="45">
        <v>6100</v>
      </c>
      <c r="S1083" s="45">
        <v>5</v>
      </c>
      <c r="T1083" s="45">
        <f t="shared" si="50"/>
        <v>30500</v>
      </c>
    </row>
    <row r="1084" spans="2:20" x14ac:dyDescent="0.3">
      <c r="B1084" t="s">
        <v>8366</v>
      </c>
      <c r="C1084" t="s">
        <v>1515</v>
      </c>
      <c r="D1084" t="s">
        <v>2594</v>
      </c>
      <c r="E1084" t="s">
        <v>847</v>
      </c>
      <c r="F1084" t="s">
        <v>3217</v>
      </c>
      <c r="G1084" s="47" t="str">
        <f t="shared" si="48"/>
        <v>BEN ALI_Oussama</v>
      </c>
      <c r="H1084" t="s">
        <v>689</v>
      </c>
      <c r="I1084" t="s">
        <v>5531</v>
      </c>
      <c r="J1084">
        <v>21650458973</v>
      </c>
      <c r="K1084" s="133">
        <v>35516</v>
      </c>
      <c r="M1084" t="s">
        <v>267</v>
      </c>
      <c r="N1084" t="s">
        <v>6101</v>
      </c>
      <c r="O1084" t="str">
        <f t="shared" si="49"/>
        <v>Computer science</v>
      </c>
      <c r="P1084" s="4"/>
      <c r="Q1084" s="4" t="s">
        <v>1045</v>
      </c>
      <c r="R1084" s="45">
        <v>6100</v>
      </c>
      <c r="S1084" s="45">
        <v>5</v>
      </c>
      <c r="T1084" s="45">
        <f t="shared" si="50"/>
        <v>30500</v>
      </c>
    </row>
    <row r="1085" spans="2:20" x14ac:dyDescent="0.3">
      <c r="B1085" t="s">
        <v>8366</v>
      </c>
      <c r="C1085" t="s">
        <v>1515</v>
      </c>
      <c r="D1085" t="s">
        <v>2595</v>
      </c>
      <c r="E1085" t="s">
        <v>4181</v>
      </c>
      <c r="F1085" t="s">
        <v>4182</v>
      </c>
      <c r="G1085" s="47" t="str">
        <f t="shared" si="48"/>
        <v>MIVINGA TSOPFACK_Marichka Agnes</v>
      </c>
      <c r="H1085" t="s">
        <v>690</v>
      </c>
      <c r="I1085" t="s">
        <v>4506</v>
      </c>
      <c r="J1085"/>
      <c r="K1085" s="133">
        <v>35816</v>
      </c>
      <c r="M1085" t="s">
        <v>866</v>
      </c>
      <c r="N1085" t="s">
        <v>6102</v>
      </c>
      <c r="O1085" t="str">
        <f t="shared" si="49"/>
        <v>Electromechanical Engineer</v>
      </c>
      <c r="P1085" s="4"/>
      <c r="Q1085" s="4" t="s">
        <v>1045</v>
      </c>
      <c r="R1085" s="45">
        <v>6100</v>
      </c>
      <c r="S1085" s="45">
        <v>5</v>
      </c>
      <c r="T1085" s="45">
        <f t="shared" si="50"/>
        <v>30500</v>
      </c>
    </row>
    <row r="1086" spans="2:20" x14ac:dyDescent="0.3">
      <c r="B1086" t="s">
        <v>8366</v>
      </c>
      <c r="C1086" t="s">
        <v>1515</v>
      </c>
      <c r="D1086" t="s">
        <v>2596</v>
      </c>
      <c r="E1086" t="s">
        <v>4183</v>
      </c>
      <c r="F1086" t="s">
        <v>4184</v>
      </c>
      <c r="G1086" s="47" t="str">
        <f t="shared" si="48"/>
        <v>NGUEMALEU NGUEMALEU_Henri Dumont</v>
      </c>
      <c r="H1086" t="s">
        <v>689</v>
      </c>
      <c r="I1086" t="s">
        <v>4506</v>
      </c>
      <c r="J1086">
        <v>21656773843</v>
      </c>
      <c r="K1086" s="133">
        <v>35096</v>
      </c>
      <c r="M1086" t="s">
        <v>6098</v>
      </c>
      <c r="N1086" t="s">
        <v>6102</v>
      </c>
      <c r="O1086" t="str">
        <f t="shared" si="49"/>
        <v>Electromechanical Engineer</v>
      </c>
      <c r="P1086" s="4"/>
      <c r="Q1086" s="4" t="s">
        <v>1045</v>
      </c>
      <c r="R1086" s="45">
        <v>6100</v>
      </c>
      <c r="S1086" s="45">
        <v>5</v>
      </c>
      <c r="T1086" s="45">
        <f t="shared" si="50"/>
        <v>30500</v>
      </c>
    </row>
    <row r="1087" spans="2:20" x14ac:dyDescent="0.3">
      <c r="B1087" t="s">
        <v>8366</v>
      </c>
      <c r="C1087" t="s">
        <v>1515</v>
      </c>
      <c r="D1087" t="s">
        <v>2597</v>
      </c>
      <c r="E1087" t="s">
        <v>4185</v>
      </c>
      <c r="F1087" t="s">
        <v>4186</v>
      </c>
      <c r="G1087" s="47" t="str">
        <f t="shared" si="48"/>
        <v>NYONGANG_Dorine Carolle</v>
      </c>
      <c r="H1087" t="s">
        <v>689</v>
      </c>
      <c r="I1087" t="s">
        <v>4506</v>
      </c>
      <c r="J1087">
        <v>21650583903</v>
      </c>
      <c r="K1087" s="133">
        <v>33396</v>
      </c>
      <c r="M1087" t="s">
        <v>6098</v>
      </c>
      <c r="N1087" t="s">
        <v>453</v>
      </c>
      <c r="O1087" t="str">
        <f t="shared" si="49"/>
        <v>Civil Engineering</v>
      </c>
      <c r="P1087" s="4"/>
      <c r="Q1087" s="4" t="s">
        <v>1045</v>
      </c>
      <c r="R1087" s="45">
        <v>6100</v>
      </c>
      <c r="S1087" s="45">
        <v>5</v>
      </c>
      <c r="T1087" s="45">
        <f t="shared" si="50"/>
        <v>30500</v>
      </c>
    </row>
    <row r="1088" spans="2:20" x14ac:dyDescent="0.3">
      <c r="B1088" t="s">
        <v>8366</v>
      </c>
      <c r="C1088" t="s">
        <v>1515</v>
      </c>
      <c r="D1088" t="s">
        <v>2598</v>
      </c>
      <c r="E1088" t="s">
        <v>4187</v>
      </c>
      <c r="F1088" t="s">
        <v>4188</v>
      </c>
      <c r="G1088" s="47" t="str">
        <f t="shared" si="48"/>
        <v>BILONGO AKO'O_Joseph Vaneck</v>
      </c>
      <c r="H1088" t="s">
        <v>689</v>
      </c>
      <c r="I1088" t="s">
        <v>4506</v>
      </c>
      <c r="J1088"/>
      <c r="K1088" s="133">
        <v>35688</v>
      </c>
      <c r="M1088" t="s">
        <v>6098</v>
      </c>
      <c r="N1088" t="s">
        <v>6101</v>
      </c>
      <c r="O1088" t="str">
        <f t="shared" si="49"/>
        <v>Computer science</v>
      </c>
      <c r="P1088" s="4"/>
      <c r="Q1088" s="4" t="s">
        <v>1045</v>
      </c>
      <c r="R1088" s="45">
        <v>6100</v>
      </c>
      <c r="S1088" s="45">
        <v>5</v>
      </c>
      <c r="T1088" s="45">
        <f t="shared" si="50"/>
        <v>30500</v>
      </c>
    </row>
    <row r="1089" spans="2:20" x14ac:dyDescent="0.3">
      <c r="B1089" t="s">
        <v>8366</v>
      </c>
      <c r="C1089" t="s">
        <v>1515</v>
      </c>
      <c r="D1089" t="s">
        <v>2599</v>
      </c>
      <c r="E1089" t="s">
        <v>4189</v>
      </c>
      <c r="F1089" t="s">
        <v>3213</v>
      </c>
      <c r="G1089" s="47" t="str">
        <f t="shared" si="48"/>
        <v>SRIHI_Ali</v>
      </c>
      <c r="H1089" t="s">
        <v>689</v>
      </c>
      <c r="I1089" t="s">
        <v>5532</v>
      </c>
      <c r="J1089">
        <v>21654103720</v>
      </c>
      <c r="K1089" s="133">
        <v>34355</v>
      </c>
      <c r="M1089" t="s">
        <v>267</v>
      </c>
      <c r="N1089" t="s">
        <v>6102</v>
      </c>
      <c r="O1089" t="str">
        <f t="shared" si="49"/>
        <v>Electromechanical Engineer</v>
      </c>
      <c r="P1089" s="4"/>
      <c r="Q1089" s="4" t="s">
        <v>1045</v>
      </c>
      <c r="R1089" s="45">
        <v>6100</v>
      </c>
      <c r="S1089" s="45">
        <v>5</v>
      </c>
      <c r="T1089" s="45">
        <f t="shared" si="50"/>
        <v>30500</v>
      </c>
    </row>
    <row r="1090" spans="2:20" x14ac:dyDescent="0.3">
      <c r="B1090" t="s">
        <v>8366</v>
      </c>
      <c r="C1090" t="s">
        <v>1515</v>
      </c>
      <c r="D1090" t="s">
        <v>2600</v>
      </c>
      <c r="E1090" t="s">
        <v>826</v>
      </c>
      <c r="F1090" t="s">
        <v>3714</v>
      </c>
      <c r="G1090" s="47" t="str">
        <f t="shared" si="48"/>
        <v>LAHBIB_Haythem</v>
      </c>
      <c r="H1090" t="s">
        <v>689</v>
      </c>
      <c r="I1090" t="s">
        <v>5533</v>
      </c>
      <c r="J1090">
        <v>21655452044</v>
      </c>
      <c r="K1090" s="133">
        <v>34660</v>
      </c>
      <c r="M1090" t="s">
        <v>267</v>
      </c>
      <c r="N1090" t="s">
        <v>6102</v>
      </c>
      <c r="O1090" t="str">
        <f t="shared" si="49"/>
        <v>Electromechanical Engineer</v>
      </c>
      <c r="P1090" s="4"/>
      <c r="Q1090" s="4" t="s">
        <v>1045</v>
      </c>
      <c r="R1090" s="45">
        <v>6100</v>
      </c>
      <c r="S1090" s="45">
        <v>5</v>
      </c>
      <c r="T1090" s="45">
        <f t="shared" si="50"/>
        <v>30500</v>
      </c>
    </row>
    <row r="1091" spans="2:20" x14ac:dyDescent="0.3">
      <c r="B1091" t="s">
        <v>8366</v>
      </c>
      <c r="C1091" t="s">
        <v>1515</v>
      </c>
      <c r="D1091" t="s">
        <v>2601</v>
      </c>
      <c r="E1091" t="s">
        <v>930</v>
      </c>
      <c r="F1091" t="s">
        <v>3258</v>
      </c>
      <c r="G1091" s="47" t="str">
        <f t="shared" si="48"/>
        <v>HAMADI_Aziz</v>
      </c>
      <c r="H1091" t="s">
        <v>689</v>
      </c>
      <c r="I1091" t="s">
        <v>5534</v>
      </c>
      <c r="J1091">
        <v>21652921571</v>
      </c>
      <c r="K1091" s="133">
        <v>34222</v>
      </c>
      <c r="M1091" t="s">
        <v>267</v>
      </c>
      <c r="N1091" t="s">
        <v>6101</v>
      </c>
      <c r="O1091" t="str">
        <f t="shared" si="49"/>
        <v>Computer science</v>
      </c>
      <c r="P1091" s="4"/>
      <c r="Q1091" s="4" t="s">
        <v>1045</v>
      </c>
      <c r="R1091" s="45">
        <v>6100</v>
      </c>
      <c r="S1091" s="45">
        <v>5</v>
      </c>
      <c r="T1091" s="45">
        <f t="shared" si="50"/>
        <v>30500</v>
      </c>
    </row>
    <row r="1092" spans="2:20" x14ac:dyDescent="0.3">
      <c r="B1092" t="s">
        <v>8366</v>
      </c>
      <c r="C1092" t="s">
        <v>1515</v>
      </c>
      <c r="D1092" t="s">
        <v>2602</v>
      </c>
      <c r="E1092" t="s">
        <v>3790</v>
      </c>
      <c r="F1092" t="s">
        <v>3405</v>
      </c>
      <c r="G1092" s="47" t="str">
        <f t="shared" si="48"/>
        <v>SOMAI_Hamza</v>
      </c>
      <c r="H1092" t="s">
        <v>689</v>
      </c>
      <c r="I1092" t="s">
        <v>5535</v>
      </c>
      <c r="J1092">
        <v>21628716986</v>
      </c>
      <c r="K1092" s="133">
        <v>34486</v>
      </c>
      <c r="M1092" t="s">
        <v>267</v>
      </c>
      <c r="N1092" t="s">
        <v>6101</v>
      </c>
      <c r="O1092" t="str">
        <f t="shared" si="49"/>
        <v>Computer science</v>
      </c>
      <c r="P1092" s="4"/>
      <c r="Q1092" s="4" t="s">
        <v>1045</v>
      </c>
      <c r="R1092" s="45">
        <v>6100</v>
      </c>
      <c r="S1092" s="45">
        <v>5</v>
      </c>
      <c r="T1092" s="45">
        <f t="shared" si="50"/>
        <v>30500</v>
      </c>
    </row>
    <row r="1093" spans="2:20" x14ac:dyDescent="0.3">
      <c r="B1093" t="s">
        <v>8366</v>
      </c>
      <c r="C1093" t="s">
        <v>1515</v>
      </c>
      <c r="D1093" t="s">
        <v>2603</v>
      </c>
      <c r="E1093" t="s">
        <v>1360</v>
      </c>
      <c r="F1093" t="s">
        <v>3389</v>
      </c>
      <c r="G1093" s="47" t="str">
        <f t="shared" si="48"/>
        <v>OBBA_Malek</v>
      </c>
      <c r="H1093" t="s">
        <v>689</v>
      </c>
      <c r="I1093" t="s">
        <v>5536</v>
      </c>
      <c r="J1093">
        <v>21653501265</v>
      </c>
      <c r="K1093" s="133">
        <v>34961</v>
      </c>
      <c r="M1093" t="s">
        <v>267</v>
      </c>
      <c r="N1093" t="s">
        <v>6102</v>
      </c>
      <c r="O1093" t="str">
        <f t="shared" si="49"/>
        <v>Electromechanical Engineer</v>
      </c>
      <c r="P1093" s="4"/>
      <c r="Q1093" s="4" t="s">
        <v>1045</v>
      </c>
      <c r="R1093" s="45">
        <v>6100</v>
      </c>
      <c r="S1093" s="45">
        <v>5</v>
      </c>
      <c r="T1093" s="45">
        <f t="shared" si="50"/>
        <v>30500</v>
      </c>
    </row>
    <row r="1094" spans="2:20" x14ac:dyDescent="0.3">
      <c r="B1094" t="s">
        <v>8366</v>
      </c>
      <c r="C1094" t="s">
        <v>1515</v>
      </c>
      <c r="D1094" t="s">
        <v>2604</v>
      </c>
      <c r="E1094" t="s">
        <v>442</v>
      </c>
      <c r="F1094" t="s">
        <v>4190</v>
      </c>
      <c r="G1094" s="47" t="str">
        <f t="shared" si="48"/>
        <v>HICHRI_Yosr</v>
      </c>
      <c r="H1094" t="s">
        <v>690</v>
      </c>
      <c r="I1094" t="s">
        <v>5537</v>
      </c>
      <c r="J1094">
        <v>21629663690</v>
      </c>
      <c r="K1094" s="133">
        <v>34959</v>
      </c>
      <c r="M1094" t="s">
        <v>267</v>
      </c>
      <c r="N1094" t="s">
        <v>453</v>
      </c>
      <c r="O1094" t="str">
        <f t="shared" si="49"/>
        <v>Civil Engineering</v>
      </c>
      <c r="P1094" s="4"/>
      <c r="Q1094" s="4" t="s">
        <v>1045</v>
      </c>
      <c r="R1094" s="45">
        <v>6100</v>
      </c>
      <c r="S1094" s="45">
        <v>5</v>
      </c>
      <c r="T1094" s="45">
        <f t="shared" si="50"/>
        <v>30500</v>
      </c>
    </row>
    <row r="1095" spans="2:20" x14ac:dyDescent="0.3">
      <c r="B1095" t="s">
        <v>8366</v>
      </c>
      <c r="C1095" t="s">
        <v>1515</v>
      </c>
      <c r="D1095" t="s">
        <v>2605</v>
      </c>
      <c r="E1095" t="s">
        <v>4191</v>
      </c>
      <c r="F1095" t="s">
        <v>3199</v>
      </c>
      <c r="G1095" s="47" t="str">
        <f t="shared" si="48"/>
        <v>EL MAHMOUDI_Aymen</v>
      </c>
      <c r="H1095" t="s">
        <v>689</v>
      </c>
      <c r="I1095" t="s">
        <v>5538</v>
      </c>
      <c r="J1095">
        <v>21653861379</v>
      </c>
      <c r="K1095" s="133">
        <v>34801</v>
      </c>
      <c r="M1095" t="s">
        <v>267</v>
      </c>
      <c r="N1095" t="s">
        <v>6102</v>
      </c>
      <c r="O1095" t="str">
        <f t="shared" si="49"/>
        <v>Electromechanical Engineer</v>
      </c>
      <c r="P1095" s="4"/>
      <c r="Q1095" s="4" t="s">
        <v>1045</v>
      </c>
      <c r="R1095" s="45">
        <v>6100</v>
      </c>
      <c r="S1095" s="45">
        <v>5</v>
      </c>
      <c r="T1095" s="45">
        <f t="shared" si="50"/>
        <v>30500</v>
      </c>
    </row>
    <row r="1096" spans="2:20" x14ac:dyDescent="0.3">
      <c r="B1096" t="s">
        <v>8366</v>
      </c>
      <c r="C1096" t="s">
        <v>1515</v>
      </c>
      <c r="D1096" t="s">
        <v>2606</v>
      </c>
      <c r="E1096" t="s">
        <v>4192</v>
      </c>
      <c r="F1096" t="s">
        <v>3363</v>
      </c>
      <c r="G1096" s="47" t="str">
        <f t="shared" si="48"/>
        <v>HACHAICHI_Mohamed Aziz</v>
      </c>
      <c r="H1096" t="s">
        <v>689</v>
      </c>
      <c r="I1096" t="s">
        <v>5539</v>
      </c>
      <c r="J1096">
        <v>21654454124</v>
      </c>
      <c r="K1096" s="133">
        <v>35285</v>
      </c>
      <c r="M1096" t="s">
        <v>267</v>
      </c>
      <c r="N1096" t="s">
        <v>6101</v>
      </c>
      <c r="O1096" t="str">
        <f t="shared" si="49"/>
        <v>Computer science</v>
      </c>
      <c r="P1096" s="4"/>
      <c r="Q1096" s="4" t="s">
        <v>1045</v>
      </c>
      <c r="R1096" s="45">
        <v>6100</v>
      </c>
      <c r="S1096" s="45">
        <v>5</v>
      </c>
      <c r="T1096" s="45">
        <f t="shared" si="50"/>
        <v>30500</v>
      </c>
    </row>
    <row r="1097" spans="2:20" x14ac:dyDescent="0.3">
      <c r="B1097" t="s">
        <v>8366</v>
      </c>
      <c r="C1097" t="s">
        <v>1515</v>
      </c>
      <c r="D1097" t="s">
        <v>2607</v>
      </c>
      <c r="E1097" t="s">
        <v>604</v>
      </c>
      <c r="F1097" t="s">
        <v>3937</v>
      </c>
      <c r="G1097" s="47" t="str">
        <f t="shared" ref="G1097:G1160" si="51">CONCATENATE(E1097,"_",F1097)</f>
        <v>BOUBAKER_Ibrahim</v>
      </c>
      <c r="H1097" t="s">
        <v>689</v>
      </c>
      <c r="I1097" t="s">
        <v>5540</v>
      </c>
      <c r="J1097">
        <v>21624811348</v>
      </c>
      <c r="K1097" s="133">
        <v>34925</v>
      </c>
      <c r="M1097" t="s">
        <v>267</v>
      </c>
      <c r="N1097" t="s">
        <v>6101</v>
      </c>
      <c r="O1097" t="str">
        <f t="shared" ref="O1097:O1160" si="52">N1097</f>
        <v>Computer science</v>
      </c>
      <c r="P1097" s="4"/>
      <c r="Q1097" s="4" t="s">
        <v>1045</v>
      </c>
      <c r="R1097" s="45">
        <v>6100</v>
      </c>
      <c r="S1097" s="45">
        <v>5</v>
      </c>
      <c r="T1097" s="45">
        <f t="shared" ref="T1097:T1160" si="53">R1097*S1097</f>
        <v>30500</v>
      </c>
    </row>
    <row r="1098" spans="2:20" x14ac:dyDescent="0.3">
      <c r="B1098" t="s">
        <v>8366</v>
      </c>
      <c r="C1098" t="s">
        <v>1515</v>
      </c>
      <c r="D1098" t="s">
        <v>2608</v>
      </c>
      <c r="E1098" t="s">
        <v>4193</v>
      </c>
      <c r="F1098" t="s">
        <v>3696</v>
      </c>
      <c r="G1098" s="47" t="str">
        <f t="shared" si="51"/>
        <v>ARIFA_Maroua</v>
      </c>
      <c r="H1098" t="s">
        <v>690</v>
      </c>
      <c r="I1098" t="s">
        <v>5541</v>
      </c>
      <c r="J1098">
        <v>21625200003</v>
      </c>
      <c r="K1098" s="133">
        <v>35004</v>
      </c>
      <c r="M1098" t="s">
        <v>267</v>
      </c>
      <c r="N1098" t="s">
        <v>6101</v>
      </c>
      <c r="O1098" t="str">
        <f t="shared" si="52"/>
        <v>Computer science</v>
      </c>
      <c r="P1098" s="4"/>
      <c r="Q1098" s="4" t="s">
        <v>1045</v>
      </c>
      <c r="R1098" s="45">
        <v>6100</v>
      </c>
      <c r="S1098" s="45">
        <v>5</v>
      </c>
      <c r="T1098" s="45">
        <f t="shared" si="53"/>
        <v>30500</v>
      </c>
    </row>
    <row r="1099" spans="2:20" x14ac:dyDescent="0.3">
      <c r="B1099" t="s">
        <v>8366</v>
      </c>
      <c r="C1099" t="s">
        <v>1515</v>
      </c>
      <c r="D1099" t="s">
        <v>2609</v>
      </c>
      <c r="E1099" t="s">
        <v>3432</v>
      </c>
      <c r="F1099" t="s">
        <v>3230</v>
      </c>
      <c r="G1099" s="47" t="str">
        <f t="shared" si="51"/>
        <v>LATRACH_Mohamed</v>
      </c>
      <c r="H1099" t="s">
        <v>689</v>
      </c>
      <c r="I1099" t="s">
        <v>5542</v>
      </c>
      <c r="J1099">
        <v>21658160605</v>
      </c>
      <c r="K1099" s="133">
        <v>34470</v>
      </c>
      <c r="M1099" t="s">
        <v>267</v>
      </c>
      <c r="N1099" t="s">
        <v>6101</v>
      </c>
      <c r="O1099" t="str">
        <f t="shared" si="52"/>
        <v>Computer science</v>
      </c>
      <c r="P1099" s="4"/>
      <c r="Q1099" s="4" t="s">
        <v>1045</v>
      </c>
      <c r="R1099" s="45">
        <v>6100</v>
      </c>
      <c r="S1099" s="45">
        <v>5</v>
      </c>
      <c r="T1099" s="45">
        <f t="shared" si="53"/>
        <v>30500</v>
      </c>
    </row>
    <row r="1100" spans="2:20" x14ac:dyDescent="0.3">
      <c r="B1100" t="s">
        <v>8366</v>
      </c>
      <c r="C1100" t="s">
        <v>1515</v>
      </c>
      <c r="D1100" t="s">
        <v>2610</v>
      </c>
      <c r="E1100" t="s">
        <v>449</v>
      </c>
      <c r="F1100" t="s">
        <v>3217</v>
      </c>
      <c r="G1100" s="47" t="str">
        <f t="shared" si="51"/>
        <v>GHARBI_Oussama</v>
      </c>
      <c r="H1100" t="s">
        <v>689</v>
      </c>
      <c r="I1100" t="s">
        <v>5543</v>
      </c>
      <c r="J1100">
        <v>21699606313</v>
      </c>
      <c r="K1100" s="133">
        <v>35109</v>
      </c>
      <c r="M1100" t="s">
        <v>267</v>
      </c>
      <c r="N1100" t="s">
        <v>6101</v>
      </c>
      <c r="O1100" t="str">
        <f t="shared" si="52"/>
        <v>Computer science</v>
      </c>
      <c r="P1100" s="4"/>
      <c r="Q1100" s="4" t="s">
        <v>1045</v>
      </c>
      <c r="R1100" s="45">
        <v>6100</v>
      </c>
      <c r="S1100" s="45">
        <v>5</v>
      </c>
      <c r="T1100" s="45">
        <f t="shared" si="53"/>
        <v>30500</v>
      </c>
    </row>
    <row r="1101" spans="2:20" x14ac:dyDescent="0.3">
      <c r="B1101" t="s">
        <v>8366</v>
      </c>
      <c r="C1101" t="s">
        <v>1515</v>
      </c>
      <c r="D1101" t="s">
        <v>2611</v>
      </c>
      <c r="E1101" t="s">
        <v>491</v>
      </c>
      <c r="F1101" t="s">
        <v>4194</v>
      </c>
      <c r="G1101" s="47" t="str">
        <f t="shared" si="51"/>
        <v>MAMI_Slimen</v>
      </c>
      <c r="H1101" t="s">
        <v>689</v>
      </c>
      <c r="I1101" t="s">
        <v>5544</v>
      </c>
      <c r="J1101">
        <v>21623340187</v>
      </c>
      <c r="K1101" s="133">
        <v>34421</v>
      </c>
      <c r="M1101" t="s">
        <v>267</v>
      </c>
      <c r="N1101" t="s">
        <v>6101</v>
      </c>
      <c r="O1101" t="str">
        <f t="shared" si="52"/>
        <v>Computer science</v>
      </c>
      <c r="P1101" s="4"/>
      <c r="Q1101" s="4" t="s">
        <v>1045</v>
      </c>
      <c r="R1101" s="45">
        <v>6100</v>
      </c>
      <c r="S1101" s="45">
        <v>5</v>
      </c>
      <c r="T1101" s="45">
        <f t="shared" si="53"/>
        <v>30500</v>
      </c>
    </row>
    <row r="1102" spans="2:20" x14ac:dyDescent="0.3">
      <c r="B1102" t="s">
        <v>8366</v>
      </c>
      <c r="C1102" t="s">
        <v>1515</v>
      </c>
      <c r="D1102" t="s">
        <v>2612</v>
      </c>
      <c r="E1102" t="s">
        <v>4195</v>
      </c>
      <c r="F1102" t="s">
        <v>3944</v>
      </c>
      <c r="G1102" s="47" t="str">
        <f t="shared" si="51"/>
        <v>DABBEBI_Seif Eddine</v>
      </c>
      <c r="H1102" t="s">
        <v>689</v>
      </c>
      <c r="I1102" t="s">
        <v>5545</v>
      </c>
      <c r="J1102">
        <v>21658853661</v>
      </c>
      <c r="K1102" s="133">
        <v>34628</v>
      </c>
      <c r="M1102" t="s">
        <v>267</v>
      </c>
      <c r="N1102" t="s">
        <v>6101</v>
      </c>
      <c r="O1102" t="str">
        <f t="shared" si="52"/>
        <v>Computer science</v>
      </c>
      <c r="P1102" s="4"/>
      <c r="Q1102" s="4" t="s">
        <v>1045</v>
      </c>
      <c r="R1102" s="45">
        <v>6100</v>
      </c>
      <c r="S1102" s="45">
        <v>5</v>
      </c>
      <c r="T1102" s="45">
        <f t="shared" si="53"/>
        <v>30500</v>
      </c>
    </row>
    <row r="1103" spans="2:20" x14ac:dyDescent="0.3">
      <c r="B1103" t="s">
        <v>8366</v>
      </c>
      <c r="C1103" t="s">
        <v>1515</v>
      </c>
      <c r="D1103" t="s">
        <v>2613</v>
      </c>
      <c r="E1103" t="s">
        <v>818</v>
      </c>
      <c r="F1103" t="s">
        <v>3556</v>
      </c>
      <c r="G1103" s="47" t="str">
        <f t="shared" si="51"/>
        <v>KHALDI_Rahma</v>
      </c>
      <c r="H1103" t="s">
        <v>690</v>
      </c>
      <c r="I1103" t="s">
        <v>5546</v>
      </c>
      <c r="J1103">
        <v>21650335731</v>
      </c>
      <c r="K1103" s="133">
        <v>34464</v>
      </c>
      <c r="M1103" t="s">
        <v>267</v>
      </c>
      <c r="N1103" t="s">
        <v>6101</v>
      </c>
      <c r="O1103" t="str">
        <f t="shared" si="52"/>
        <v>Computer science</v>
      </c>
      <c r="P1103" s="4"/>
      <c r="Q1103" s="4" t="s">
        <v>1045</v>
      </c>
      <c r="R1103" s="45">
        <v>6100</v>
      </c>
      <c r="S1103" s="45">
        <v>5</v>
      </c>
      <c r="T1103" s="45">
        <f t="shared" si="53"/>
        <v>30500</v>
      </c>
    </row>
    <row r="1104" spans="2:20" x14ac:dyDescent="0.3">
      <c r="B1104" t="s">
        <v>8366</v>
      </c>
      <c r="C1104" t="s">
        <v>1515</v>
      </c>
      <c r="D1104" t="s">
        <v>2614</v>
      </c>
      <c r="E1104" t="s">
        <v>1017</v>
      </c>
      <c r="F1104" t="s">
        <v>4196</v>
      </c>
      <c r="G1104" s="47" t="str">
        <f t="shared" si="51"/>
        <v>AMEUR_May Sarra</v>
      </c>
      <c r="H1104" t="s">
        <v>690</v>
      </c>
      <c r="I1104" t="s">
        <v>5547</v>
      </c>
      <c r="J1104">
        <v>21690114064</v>
      </c>
      <c r="K1104" s="133">
        <v>35110</v>
      </c>
      <c r="M1104" t="s">
        <v>267</v>
      </c>
      <c r="N1104" t="s">
        <v>6101</v>
      </c>
      <c r="O1104" t="str">
        <f t="shared" si="52"/>
        <v>Computer science</v>
      </c>
      <c r="P1104" s="4"/>
      <c r="Q1104" s="4" t="s">
        <v>1045</v>
      </c>
      <c r="R1104" s="45">
        <v>6100</v>
      </c>
      <c r="S1104" s="45">
        <v>5</v>
      </c>
      <c r="T1104" s="45">
        <f t="shared" si="53"/>
        <v>30500</v>
      </c>
    </row>
    <row r="1105" spans="2:20" x14ac:dyDescent="0.3">
      <c r="B1105" t="s">
        <v>8366</v>
      </c>
      <c r="C1105" t="s">
        <v>1515</v>
      </c>
      <c r="D1105" t="s">
        <v>2615</v>
      </c>
      <c r="E1105" t="s">
        <v>894</v>
      </c>
      <c r="F1105" t="s">
        <v>3232</v>
      </c>
      <c r="G1105" s="47" t="str">
        <f t="shared" si="51"/>
        <v>MEZGHANI_Mahdi</v>
      </c>
      <c r="H1105" t="s">
        <v>689</v>
      </c>
      <c r="I1105" t="s">
        <v>5548</v>
      </c>
      <c r="J1105">
        <v>21658310380</v>
      </c>
      <c r="K1105" s="133">
        <v>34837</v>
      </c>
      <c r="M1105" t="s">
        <v>267</v>
      </c>
      <c r="N1105" t="s">
        <v>6102</v>
      </c>
      <c r="O1105" t="str">
        <f t="shared" si="52"/>
        <v>Electromechanical Engineer</v>
      </c>
      <c r="P1105" s="4"/>
      <c r="Q1105" s="4" t="s">
        <v>1045</v>
      </c>
      <c r="R1105" s="45">
        <v>6100</v>
      </c>
      <c r="S1105" s="45">
        <v>5</v>
      </c>
      <c r="T1105" s="45">
        <f t="shared" si="53"/>
        <v>30500</v>
      </c>
    </row>
    <row r="1106" spans="2:20" x14ac:dyDescent="0.3">
      <c r="B1106" t="s">
        <v>8366</v>
      </c>
      <c r="C1106" t="s">
        <v>1515</v>
      </c>
      <c r="D1106" t="s">
        <v>2616</v>
      </c>
      <c r="E1106" t="s">
        <v>4197</v>
      </c>
      <c r="F1106" t="s">
        <v>3230</v>
      </c>
      <c r="G1106" s="47" t="str">
        <f t="shared" si="51"/>
        <v>HAFFEZ_Mohamed</v>
      </c>
      <c r="H1106" t="s">
        <v>689</v>
      </c>
      <c r="I1106" t="s">
        <v>5549</v>
      </c>
      <c r="J1106">
        <v>21653815975</v>
      </c>
      <c r="K1106" s="133">
        <v>34388</v>
      </c>
      <c r="M1106" t="s">
        <v>267</v>
      </c>
      <c r="N1106" t="s">
        <v>6101</v>
      </c>
      <c r="O1106" t="str">
        <f t="shared" si="52"/>
        <v>Computer science</v>
      </c>
      <c r="P1106" s="4"/>
      <c r="Q1106" s="4" t="s">
        <v>1045</v>
      </c>
      <c r="R1106" s="45">
        <v>6100</v>
      </c>
      <c r="S1106" s="45">
        <v>5</v>
      </c>
      <c r="T1106" s="45">
        <f t="shared" si="53"/>
        <v>30500</v>
      </c>
    </row>
    <row r="1107" spans="2:20" x14ac:dyDescent="0.3">
      <c r="B1107" t="s">
        <v>8366</v>
      </c>
      <c r="C1107" t="s">
        <v>1515</v>
      </c>
      <c r="D1107" t="s">
        <v>2617</v>
      </c>
      <c r="E1107" t="s">
        <v>4198</v>
      </c>
      <c r="F1107" t="s">
        <v>3210</v>
      </c>
      <c r="G1107" s="47" t="str">
        <f t="shared" si="51"/>
        <v>GARSAA_Achraf</v>
      </c>
      <c r="H1107" t="s">
        <v>689</v>
      </c>
      <c r="I1107" t="s">
        <v>5550</v>
      </c>
      <c r="J1107">
        <v>21622136554</v>
      </c>
      <c r="K1107" s="133">
        <v>35084</v>
      </c>
      <c r="M1107" t="s">
        <v>267</v>
      </c>
      <c r="N1107" t="s">
        <v>6102</v>
      </c>
      <c r="O1107" t="str">
        <f t="shared" si="52"/>
        <v>Electromechanical Engineer</v>
      </c>
      <c r="P1107" s="4"/>
      <c r="Q1107" s="4" t="s">
        <v>1045</v>
      </c>
      <c r="R1107" s="45">
        <v>6100</v>
      </c>
      <c r="S1107" s="45">
        <v>5</v>
      </c>
      <c r="T1107" s="45">
        <f t="shared" si="53"/>
        <v>30500</v>
      </c>
    </row>
    <row r="1108" spans="2:20" x14ac:dyDescent="0.3">
      <c r="B1108" t="s">
        <v>8366</v>
      </c>
      <c r="C1108" t="s">
        <v>1515</v>
      </c>
      <c r="D1108" t="s">
        <v>2618</v>
      </c>
      <c r="E1108" t="s">
        <v>4199</v>
      </c>
      <c r="F1108" t="s">
        <v>3389</v>
      </c>
      <c r="G1108" s="47" t="str">
        <f t="shared" si="51"/>
        <v>BRIGUI_Malek</v>
      </c>
      <c r="H1108" t="s">
        <v>690</v>
      </c>
      <c r="I1108" t="s">
        <v>5551</v>
      </c>
      <c r="J1108">
        <v>21628673239</v>
      </c>
      <c r="K1108" s="133">
        <v>34574</v>
      </c>
      <c r="M1108" t="s">
        <v>267</v>
      </c>
      <c r="N1108" t="s">
        <v>6101</v>
      </c>
      <c r="O1108" t="str">
        <f t="shared" si="52"/>
        <v>Computer science</v>
      </c>
      <c r="P1108" s="4"/>
      <c r="Q1108" s="4" t="s">
        <v>1045</v>
      </c>
      <c r="R1108" s="45">
        <v>6100</v>
      </c>
      <c r="S1108" s="45">
        <v>5</v>
      </c>
      <c r="T1108" s="45">
        <f t="shared" si="53"/>
        <v>30500</v>
      </c>
    </row>
    <row r="1109" spans="2:20" x14ac:dyDescent="0.3">
      <c r="B1109" t="s">
        <v>8366</v>
      </c>
      <c r="C1109" t="s">
        <v>1515</v>
      </c>
      <c r="D1109" t="s">
        <v>2619</v>
      </c>
      <c r="E1109" t="s">
        <v>1355</v>
      </c>
      <c r="F1109" t="s">
        <v>3787</v>
      </c>
      <c r="G1109" s="47" t="str">
        <f t="shared" si="51"/>
        <v>LEFI_Ameni</v>
      </c>
      <c r="H1109" t="s">
        <v>690</v>
      </c>
      <c r="I1109" t="s">
        <v>5552</v>
      </c>
      <c r="J1109">
        <v>21654361080</v>
      </c>
      <c r="K1109" s="133">
        <v>35103</v>
      </c>
      <c r="M1109" t="s">
        <v>267</v>
      </c>
      <c r="N1109" t="s">
        <v>6101</v>
      </c>
      <c r="O1109" t="str">
        <f t="shared" si="52"/>
        <v>Computer science</v>
      </c>
      <c r="P1109" s="4"/>
      <c r="Q1109" s="4" t="s">
        <v>1045</v>
      </c>
      <c r="R1109" s="45">
        <v>6100</v>
      </c>
      <c r="S1109" s="45">
        <v>5</v>
      </c>
      <c r="T1109" s="45">
        <f t="shared" si="53"/>
        <v>30500</v>
      </c>
    </row>
    <row r="1110" spans="2:20" x14ac:dyDescent="0.3">
      <c r="B1110" t="s">
        <v>8366</v>
      </c>
      <c r="C1110" t="s">
        <v>1515</v>
      </c>
      <c r="D1110" t="s">
        <v>2620</v>
      </c>
      <c r="E1110" t="s">
        <v>1343</v>
      </c>
      <c r="F1110" t="s">
        <v>3793</v>
      </c>
      <c r="G1110" s="47" t="str">
        <f t="shared" si="51"/>
        <v>HAMBLI_Raed</v>
      </c>
      <c r="H1110" t="s">
        <v>689</v>
      </c>
      <c r="I1110" t="s">
        <v>5553</v>
      </c>
      <c r="J1110">
        <v>21623668005</v>
      </c>
      <c r="K1110" s="133">
        <v>35083</v>
      </c>
      <c r="M1110" t="s">
        <v>267</v>
      </c>
      <c r="N1110" t="s">
        <v>6101</v>
      </c>
      <c r="O1110" t="str">
        <f t="shared" si="52"/>
        <v>Computer science</v>
      </c>
      <c r="P1110" s="4"/>
      <c r="Q1110" s="4" t="s">
        <v>1045</v>
      </c>
      <c r="R1110" s="45">
        <v>6100</v>
      </c>
      <c r="S1110" s="45">
        <v>5</v>
      </c>
      <c r="T1110" s="45">
        <f t="shared" si="53"/>
        <v>30500</v>
      </c>
    </row>
    <row r="1111" spans="2:20" x14ac:dyDescent="0.3">
      <c r="B1111" t="s">
        <v>8366</v>
      </c>
      <c r="C1111" t="s">
        <v>1515</v>
      </c>
      <c r="D1111" t="s">
        <v>2621</v>
      </c>
      <c r="E1111" t="s">
        <v>4200</v>
      </c>
      <c r="F1111" t="s">
        <v>3230</v>
      </c>
      <c r="G1111" s="47" t="str">
        <f t="shared" si="51"/>
        <v>NHILA_Mohamed</v>
      </c>
      <c r="H1111" t="s">
        <v>689</v>
      </c>
      <c r="I1111" t="s">
        <v>5554</v>
      </c>
      <c r="J1111">
        <v>21696318615</v>
      </c>
      <c r="K1111" s="133">
        <v>34876</v>
      </c>
      <c r="M1111" t="s">
        <v>267</v>
      </c>
      <c r="N1111" t="s">
        <v>6102</v>
      </c>
      <c r="O1111" t="str">
        <f t="shared" si="52"/>
        <v>Electromechanical Engineer</v>
      </c>
      <c r="P1111" s="4"/>
      <c r="Q1111" s="4" t="s">
        <v>1045</v>
      </c>
      <c r="R1111" s="45">
        <v>6100</v>
      </c>
      <c r="S1111" s="45">
        <v>5</v>
      </c>
      <c r="T1111" s="45">
        <f t="shared" si="53"/>
        <v>30500</v>
      </c>
    </row>
    <row r="1112" spans="2:20" x14ac:dyDescent="0.3">
      <c r="B1112" t="s">
        <v>8366</v>
      </c>
      <c r="C1112" t="s">
        <v>1515</v>
      </c>
      <c r="D1112" t="s">
        <v>2622</v>
      </c>
      <c r="E1112" t="s">
        <v>413</v>
      </c>
      <c r="F1112" t="s">
        <v>4201</v>
      </c>
      <c r="G1112" s="47" t="str">
        <f t="shared" si="51"/>
        <v>BEJAOUI_Mazen</v>
      </c>
      <c r="H1112" t="s">
        <v>689</v>
      </c>
      <c r="I1112" t="s">
        <v>5555</v>
      </c>
      <c r="J1112">
        <v>21622519792</v>
      </c>
      <c r="K1112" s="133">
        <v>34593</v>
      </c>
      <c r="M1112" t="s">
        <v>267</v>
      </c>
      <c r="N1112" t="s">
        <v>6102</v>
      </c>
      <c r="O1112" t="str">
        <f t="shared" si="52"/>
        <v>Electromechanical Engineer</v>
      </c>
      <c r="P1112" s="4"/>
      <c r="Q1112" s="4" t="s">
        <v>1045</v>
      </c>
      <c r="R1112" s="45">
        <v>6100</v>
      </c>
      <c r="S1112" s="45">
        <v>5</v>
      </c>
      <c r="T1112" s="45">
        <f t="shared" si="53"/>
        <v>30500</v>
      </c>
    </row>
    <row r="1113" spans="2:20" x14ac:dyDescent="0.3">
      <c r="B1113" t="s">
        <v>8366</v>
      </c>
      <c r="C1113" t="s">
        <v>1515</v>
      </c>
      <c r="D1113" t="s">
        <v>2623</v>
      </c>
      <c r="E1113" t="s">
        <v>4202</v>
      </c>
      <c r="F1113" t="s">
        <v>3199</v>
      </c>
      <c r="G1113" s="47" t="str">
        <f t="shared" si="51"/>
        <v>BEN CHAABANE_Aymen</v>
      </c>
      <c r="H1113" t="s">
        <v>689</v>
      </c>
      <c r="I1113" t="s">
        <v>5556</v>
      </c>
      <c r="J1113">
        <v>21698128306</v>
      </c>
      <c r="K1113" s="133">
        <v>35065</v>
      </c>
      <c r="M1113" t="s">
        <v>267</v>
      </c>
      <c r="N1113" t="s">
        <v>6101</v>
      </c>
      <c r="O1113" t="str">
        <f t="shared" si="52"/>
        <v>Computer science</v>
      </c>
      <c r="P1113" s="4"/>
      <c r="Q1113" s="4" t="s">
        <v>1045</v>
      </c>
      <c r="R1113" s="45">
        <v>6100</v>
      </c>
      <c r="S1113" s="45">
        <v>5</v>
      </c>
      <c r="T1113" s="45">
        <f t="shared" si="53"/>
        <v>30500</v>
      </c>
    </row>
    <row r="1114" spans="2:20" x14ac:dyDescent="0.3">
      <c r="B1114" t="s">
        <v>8366</v>
      </c>
      <c r="C1114" t="s">
        <v>1515</v>
      </c>
      <c r="D1114" t="s">
        <v>2624</v>
      </c>
      <c r="E1114" t="s">
        <v>4203</v>
      </c>
      <c r="F1114" t="s">
        <v>4204</v>
      </c>
      <c r="G1114" s="47" t="str">
        <f t="shared" si="51"/>
        <v>GRECH_Majd Edine</v>
      </c>
      <c r="H1114" t="s">
        <v>689</v>
      </c>
      <c r="I1114" t="s">
        <v>5557</v>
      </c>
      <c r="J1114">
        <v>21658488620</v>
      </c>
      <c r="K1114" s="133">
        <v>34602</v>
      </c>
      <c r="M1114" t="s">
        <v>267</v>
      </c>
      <c r="N1114" t="s">
        <v>453</v>
      </c>
      <c r="O1114" t="str">
        <f t="shared" si="52"/>
        <v>Civil Engineering</v>
      </c>
      <c r="P1114" s="4"/>
      <c r="Q1114" s="4" t="s">
        <v>1045</v>
      </c>
      <c r="R1114" s="45">
        <v>6100</v>
      </c>
      <c r="S1114" s="45">
        <v>5</v>
      </c>
      <c r="T1114" s="45">
        <f t="shared" si="53"/>
        <v>30500</v>
      </c>
    </row>
    <row r="1115" spans="2:20" x14ac:dyDescent="0.3">
      <c r="B1115" t="s">
        <v>8366</v>
      </c>
      <c r="C1115" t="s">
        <v>1515</v>
      </c>
      <c r="D1115" t="s">
        <v>2625</v>
      </c>
      <c r="E1115" t="s">
        <v>1345</v>
      </c>
      <c r="F1115" t="s">
        <v>4205</v>
      </c>
      <c r="G1115" s="47" t="str">
        <f t="shared" si="51"/>
        <v>LADIB_Nasr</v>
      </c>
      <c r="H1115" t="s">
        <v>689</v>
      </c>
      <c r="I1115" t="s">
        <v>5558</v>
      </c>
      <c r="J1115">
        <v>21629205336</v>
      </c>
      <c r="K1115" s="133">
        <v>34906</v>
      </c>
      <c r="M1115" t="s">
        <v>267</v>
      </c>
      <c r="N1115" t="s">
        <v>6101</v>
      </c>
      <c r="O1115" t="str">
        <f t="shared" si="52"/>
        <v>Computer science</v>
      </c>
      <c r="P1115" s="4"/>
      <c r="Q1115" s="4" t="s">
        <v>1045</v>
      </c>
      <c r="R1115" s="45">
        <v>6100</v>
      </c>
      <c r="S1115" s="45">
        <v>5</v>
      </c>
      <c r="T1115" s="45">
        <f t="shared" si="53"/>
        <v>30500</v>
      </c>
    </row>
    <row r="1116" spans="2:20" x14ac:dyDescent="0.3">
      <c r="B1116" t="s">
        <v>8366</v>
      </c>
      <c r="C1116" t="s">
        <v>1515</v>
      </c>
      <c r="D1116" t="s">
        <v>2626</v>
      </c>
      <c r="E1116" t="s">
        <v>4206</v>
      </c>
      <c r="F1116" t="s">
        <v>3250</v>
      </c>
      <c r="G1116" s="47" t="str">
        <f t="shared" si="51"/>
        <v>BEN OTHMANE_Sirine</v>
      </c>
      <c r="H1116" t="s">
        <v>690</v>
      </c>
      <c r="I1116" t="s">
        <v>5559</v>
      </c>
      <c r="J1116">
        <v>21620946377</v>
      </c>
      <c r="K1116" s="133">
        <v>35086</v>
      </c>
      <c r="M1116" t="s">
        <v>267</v>
      </c>
      <c r="N1116" t="s">
        <v>6101</v>
      </c>
      <c r="O1116" t="str">
        <f t="shared" si="52"/>
        <v>Computer science</v>
      </c>
      <c r="P1116" s="4"/>
      <c r="Q1116" s="4" t="s">
        <v>1045</v>
      </c>
      <c r="R1116" s="45">
        <v>6100</v>
      </c>
      <c r="S1116" s="45">
        <v>5</v>
      </c>
      <c r="T1116" s="45">
        <f t="shared" si="53"/>
        <v>30500</v>
      </c>
    </row>
    <row r="1117" spans="2:20" x14ac:dyDescent="0.3">
      <c r="B1117" t="s">
        <v>8366</v>
      </c>
      <c r="C1117" t="s">
        <v>1515</v>
      </c>
      <c r="D1117" t="s">
        <v>2627</v>
      </c>
      <c r="E1117" t="s">
        <v>927</v>
      </c>
      <c r="F1117" t="s">
        <v>3787</v>
      </c>
      <c r="G1117" s="47" t="str">
        <f t="shared" si="51"/>
        <v>BEN MALEK_Ameni</v>
      </c>
      <c r="H1117" t="s">
        <v>690</v>
      </c>
      <c r="I1117" t="s">
        <v>5560</v>
      </c>
      <c r="J1117">
        <v>21654361940</v>
      </c>
      <c r="K1117" s="133">
        <v>34831</v>
      </c>
      <c r="M1117" t="s">
        <v>267</v>
      </c>
      <c r="N1117" t="s">
        <v>6101</v>
      </c>
      <c r="O1117" t="str">
        <f t="shared" si="52"/>
        <v>Computer science</v>
      </c>
      <c r="P1117" s="4"/>
      <c r="Q1117" s="4" t="s">
        <v>1045</v>
      </c>
      <c r="R1117" s="45">
        <v>6100</v>
      </c>
      <c r="S1117" s="45">
        <v>5</v>
      </c>
      <c r="T1117" s="45">
        <f t="shared" si="53"/>
        <v>30500</v>
      </c>
    </row>
    <row r="1118" spans="2:20" x14ac:dyDescent="0.3">
      <c r="B1118" t="s">
        <v>8366</v>
      </c>
      <c r="C1118" t="s">
        <v>1515</v>
      </c>
      <c r="D1118" t="s">
        <v>2628</v>
      </c>
      <c r="E1118" t="s">
        <v>461</v>
      </c>
      <c r="F1118" t="s">
        <v>3239</v>
      </c>
      <c r="G1118" s="47" t="str">
        <f t="shared" si="51"/>
        <v>BEN AYED_Rania</v>
      </c>
      <c r="H1118" t="s">
        <v>690</v>
      </c>
      <c r="I1118" t="s">
        <v>5561</v>
      </c>
      <c r="J1118">
        <v>21623123639</v>
      </c>
      <c r="K1118" s="133">
        <v>34954</v>
      </c>
      <c r="M1118" t="s">
        <v>267</v>
      </c>
      <c r="N1118" t="s">
        <v>6102</v>
      </c>
      <c r="O1118" t="str">
        <f t="shared" si="52"/>
        <v>Electromechanical Engineer</v>
      </c>
      <c r="P1118" s="4"/>
      <c r="Q1118" s="4" t="s">
        <v>1045</v>
      </c>
      <c r="R1118" s="45">
        <v>6100</v>
      </c>
      <c r="S1118" s="45">
        <v>5</v>
      </c>
      <c r="T1118" s="45">
        <f t="shared" si="53"/>
        <v>30500</v>
      </c>
    </row>
    <row r="1119" spans="2:20" x14ac:dyDescent="0.3">
      <c r="B1119" t="s">
        <v>8366</v>
      </c>
      <c r="C1119" t="s">
        <v>1515</v>
      </c>
      <c r="D1119" t="s">
        <v>2629</v>
      </c>
      <c r="E1119" t="s">
        <v>3281</v>
      </c>
      <c r="F1119" t="s">
        <v>3424</v>
      </c>
      <c r="G1119" s="47" t="str">
        <f t="shared" si="51"/>
        <v>NOUIRA_Mohamed Amine</v>
      </c>
      <c r="H1119" t="s">
        <v>689</v>
      </c>
      <c r="I1119" t="s">
        <v>5562</v>
      </c>
      <c r="J1119">
        <v>21629233638</v>
      </c>
      <c r="K1119" s="133">
        <v>34413</v>
      </c>
      <c r="M1119" t="s">
        <v>267</v>
      </c>
      <c r="N1119" t="s">
        <v>6101</v>
      </c>
      <c r="O1119" t="str">
        <f t="shared" si="52"/>
        <v>Computer science</v>
      </c>
      <c r="P1119" s="4"/>
      <c r="Q1119" s="4" t="s">
        <v>1045</v>
      </c>
      <c r="R1119" s="45">
        <v>6100</v>
      </c>
      <c r="S1119" s="45">
        <v>5</v>
      </c>
      <c r="T1119" s="45">
        <f t="shared" si="53"/>
        <v>30500</v>
      </c>
    </row>
    <row r="1120" spans="2:20" x14ac:dyDescent="0.3">
      <c r="B1120" t="s">
        <v>8366</v>
      </c>
      <c r="C1120" t="s">
        <v>1515</v>
      </c>
      <c r="D1120" t="s">
        <v>2630</v>
      </c>
      <c r="E1120" t="s">
        <v>1265</v>
      </c>
      <c r="F1120" t="s">
        <v>4044</v>
      </c>
      <c r="G1120" s="47" t="str">
        <f t="shared" si="51"/>
        <v>KANZARI_Fahd</v>
      </c>
      <c r="H1120" t="s">
        <v>689</v>
      </c>
      <c r="I1120" t="s">
        <v>5563</v>
      </c>
      <c r="J1120">
        <v>21621186759</v>
      </c>
      <c r="K1120" s="133">
        <v>34388</v>
      </c>
      <c r="M1120" t="s">
        <v>267</v>
      </c>
      <c r="N1120" t="s">
        <v>6102</v>
      </c>
      <c r="O1120" t="str">
        <f t="shared" si="52"/>
        <v>Electromechanical Engineer</v>
      </c>
      <c r="P1120" s="4"/>
      <c r="Q1120" s="4" t="s">
        <v>1045</v>
      </c>
      <c r="R1120" s="45">
        <v>6100</v>
      </c>
      <c r="S1120" s="45">
        <v>5</v>
      </c>
      <c r="T1120" s="45">
        <f t="shared" si="53"/>
        <v>30500</v>
      </c>
    </row>
    <row r="1121" spans="2:20" x14ac:dyDescent="0.3">
      <c r="B1121" t="s">
        <v>8366</v>
      </c>
      <c r="C1121" t="s">
        <v>1515</v>
      </c>
      <c r="D1121" t="s">
        <v>2631</v>
      </c>
      <c r="E1121" t="s">
        <v>3301</v>
      </c>
      <c r="F1121" t="s">
        <v>4207</v>
      </c>
      <c r="G1121" s="47" t="str">
        <f t="shared" si="51"/>
        <v>SAHNOUN_Mohammed Wassim</v>
      </c>
      <c r="H1121" t="s">
        <v>689</v>
      </c>
      <c r="I1121" t="s">
        <v>5564</v>
      </c>
      <c r="J1121">
        <v>21652646688</v>
      </c>
      <c r="K1121" s="133">
        <v>34888</v>
      </c>
      <c r="M1121" t="s">
        <v>267</v>
      </c>
      <c r="N1121" t="s">
        <v>6101</v>
      </c>
      <c r="O1121" t="str">
        <f t="shared" si="52"/>
        <v>Computer science</v>
      </c>
      <c r="P1121" s="4"/>
      <c r="Q1121" s="4" t="s">
        <v>1045</v>
      </c>
      <c r="R1121" s="45">
        <v>6100</v>
      </c>
      <c r="S1121" s="45">
        <v>5</v>
      </c>
      <c r="T1121" s="45">
        <f t="shared" si="53"/>
        <v>30500</v>
      </c>
    </row>
    <row r="1122" spans="2:20" x14ac:dyDescent="0.3">
      <c r="B1122" t="s">
        <v>8366</v>
      </c>
      <c r="C1122" t="s">
        <v>1515</v>
      </c>
      <c r="D1122" t="s">
        <v>2632</v>
      </c>
      <c r="E1122" t="s">
        <v>1377</v>
      </c>
      <c r="F1122" t="s">
        <v>3581</v>
      </c>
      <c r="G1122" s="47" t="str">
        <f t="shared" si="51"/>
        <v>SBOUI_Siwar</v>
      </c>
      <c r="H1122" t="s">
        <v>690</v>
      </c>
      <c r="I1122" t="s">
        <v>5565</v>
      </c>
      <c r="J1122">
        <v>21698418268</v>
      </c>
      <c r="K1122" s="133">
        <v>35185</v>
      </c>
      <c r="M1122" t="s">
        <v>267</v>
      </c>
      <c r="N1122" t="s">
        <v>6101</v>
      </c>
      <c r="O1122" t="str">
        <f t="shared" si="52"/>
        <v>Computer science</v>
      </c>
      <c r="P1122" s="4"/>
      <c r="Q1122" s="4" t="s">
        <v>1045</v>
      </c>
      <c r="R1122" s="45">
        <v>6100</v>
      </c>
      <c r="S1122" s="45">
        <v>5</v>
      </c>
      <c r="T1122" s="45">
        <f t="shared" si="53"/>
        <v>30500</v>
      </c>
    </row>
    <row r="1123" spans="2:20" x14ac:dyDescent="0.3">
      <c r="B1123" t="s">
        <v>8366</v>
      </c>
      <c r="C1123" t="s">
        <v>1515</v>
      </c>
      <c r="D1123" t="s">
        <v>2633</v>
      </c>
      <c r="E1123" t="s">
        <v>4208</v>
      </c>
      <c r="F1123" t="s">
        <v>3750</v>
      </c>
      <c r="G1123" s="47" t="str">
        <f t="shared" si="51"/>
        <v>DAHECH_Wajdi</v>
      </c>
      <c r="H1123" t="s">
        <v>689</v>
      </c>
      <c r="I1123" t="s">
        <v>5566</v>
      </c>
      <c r="J1123">
        <v>21654039891</v>
      </c>
      <c r="K1123" s="133">
        <v>34324</v>
      </c>
      <c r="M1123" t="s">
        <v>267</v>
      </c>
      <c r="N1123" t="s">
        <v>6101</v>
      </c>
      <c r="O1123" t="str">
        <f t="shared" si="52"/>
        <v>Computer science</v>
      </c>
      <c r="P1123" s="4"/>
      <c r="Q1123" s="4" t="s">
        <v>1045</v>
      </c>
      <c r="R1123" s="45">
        <v>6100</v>
      </c>
      <c r="S1123" s="45">
        <v>5</v>
      </c>
      <c r="T1123" s="45">
        <f t="shared" si="53"/>
        <v>30500</v>
      </c>
    </row>
    <row r="1124" spans="2:20" x14ac:dyDescent="0.3">
      <c r="B1124" t="s">
        <v>8366</v>
      </c>
      <c r="C1124" t="s">
        <v>1515</v>
      </c>
      <c r="D1124" t="s">
        <v>2634</v>
      </c>
      <c r="E1124" t="s">
        <v>404</v>
      </c>
      <c r="F1124" t="s">
        <v>3407</v>
      </c>
      <c r="G1124" s="47" t="str">
        <f t="shared" si="51"/>
        <v>TOUNSI_Nada</v>
      </c>
      <c r="H1124" t="s">
        <v>690</v>
      </c>
      <c r="I1124" t="s">
        <v>5567</v>
      </c>
      <c r="J1124">
        <v>21653531190</v>
      </c>
      <c r="K1124" s="133">
        <v>34881</v>
      </c>
      <c r="M1124" t="s">
        <v>267</v>
      </c>
      <c r="N1124" t="s">
        <v>6101</v>
      </c>
      <c r="O1124" t="str">
        <f t="shared" si="52"/>
        <v>Computer science</v>
      </c>
      <c r="P1124" s="4"/>
      <c r="Q1124" s="4" t="s">
        <v>1045</v>
      </c>
      <c r="R1124" s="45">
        <v>6100</v>
      </c>
      <c r="S1124" s="45">
        <v>5</v>
      </c>
      <c r="T1124" s="45">
        <f t="shared" si="53"/>
        <v>30500</v>
      </c>
    </row>
    <row r="1125" spans="2:20" x14ac:dyDescent="0.3">
      <c r="B1125" t="s">
        <v>8366</v>
      </c>
      <c r="C1125" t="s">
        <v>1515</v>
      </c>
      <c r="D1125" t="s">
        <v>2635</v>
      </c>
      <c r="E1125" t="s">
        <v>302</v>
      </c>
      <c r="F1125" t="s">
        <v>3391</v>
      </c>
      <c r="G1125" s="47" t="str">
        <f t="shared" si="51"/>
        <v>CHERIF_Marwen</v>
      </c>
      <c r="H1125" t="s">
        <v>689</v>
      </c>
      <c r="I1125" t="s">
        <v>5568</v>
      </c>
      <c r="J1125">
        <v>21695881303</v>
      </c>
      <c r="K1125" s="133">
        <v>33629</v>
      </c>
      <c r="M1125" t="s">
        <v>267</v>
      </c>
      <c r="N1125" t="s">
        <v>6101</v>
      </c>
      <c r="O1125" t="str">
        <f t="shared" si="52"/>
        <v>Computer science</v>
      </c>
      <c r="P1125" s="4"/>
      <c r="Q1125" s="4" t="s">
        <v>1045</v>
      </c>
      <c r="R1125" s="45">
        <v>6100</v>
      </c>
      <c r="S1125" s="45">
        <v>5</v>
      </c>
      <c r="T1125" s="45">
        <f t="shared" si="53"/>
        <v>30500</v>
      </c>
    </row>
    <row r="1126" spans="2:20" x14ac:dyDescent="0.3">
      <c r="B1126" t="s">
        <v>8366</v>
      </c>
      <c r="C1126" t="s">
        <v>1515</v>
      </c>
      <c r="D1126" t="s">
        <v>2636</v>
      </c>
      <c r="E1126" t="s">
        <v>825</v>
      </c>
      <c r="F1126" t="s">
        <v>3407</v>
      </c>
      <c r="G1126" s="47" t="str">
        <f t="shared" si="51"/>
        <v>GHAZOUANI_Nada</v>
      </c>
      <c r="H1126" t="s">
        <v>690</v>
      </c>
      <c r="I1126" t="s">
        <v>5569</v>
      </c>
      <c r="J1126">
        <v>21628008064</v>
      </c>
      <c r="K1126" s="133">
        <v>35044</v>
      </c>
      <c r="M1126" t="s">
        <v>267</v>
      </c>
      <c r="N1126" t="s">
        <v>6101</v>
      </c>
      <c r="O1126" t="str">
        <f t="shared" si="52"/>
        <v>Computer science</v>
      </c>
      <c r="P1126" s="4"/>
      <c r="Q1126" s="4" t="s">
        <v>1045</v>
      </c>
      <c r="R1126" s="45">
        <v>6100</v>
      </c>
      <c r="S1126" s="45">
        <v>5</v>
      </c>
      <c r="T1126" s="45">
        <f t="shared" si="53"/>
        <v>30500</v>
      </c>
    </row>
    <row r="1127" spans="2:20" x14ac:dyDescent="0.3">
      <c r="B1127" t="s">
        <v>8366</v>
      </c>
      <c r="C1127" t="s">
        <v>1515</v>
      </c>
      <c r="D1127" t="s">
        <v>2637</v>
      </c>
      <c r="E1127" t="s">
        <v>661</v>
      </c>
      <c r="F1127" t="s">
        <v>3882</v>
      </c>
      <c r="G1127" s="47" t="str">
        <f t="shared" si="51"/>
        <v>HEDHILI_Salem</v>
      </c>
      <c r="H1127" t="s">
        <v>689</v>
      </c>
      <c r="I1127" t="s">
        <v>5570</v>
      </c>
      <c r="J1127">
        <v>21620200586</v>
      </c>
      <c r="K1127" s="133">
        <v>34946</v>
      </c>
      <c r="M1127" t="s">
        <v>267</v>
      </c>
      <c r="N1127" t="s">
        <v>453</v>
      </c>
      <c r="O1127" t="str">
        <f t="shared" si="52"/>
        <v>Civil Engineering</v>
      </c>
      <c r="P1127" s="4"/>
      <c r="Q1127" s="4" t="s">
        <v>1045</v>
      </c>
      <c r="R1127" s="45">
        <v>6100</v>
      </c>
      <c r="S1127" s="45">
        <v>5</v>
      </c>
      <c r="T1127" s="45">
        <f t="shared" si="53"/>
        <v>30500</v>
      </c>
    </row>
    <row r="1128" spans="2:20" x14ac:dyDescent="0.3">
      <c r="B1128" t="s">
        <v>8366</v>
      </c>
      <c r="C1128" t="s">
        <v>1515</v>
      </c>
      <c r="D1128" t="s">
        <v>2638</v>
      </c>
      <c r="E1128" t="s">
        <v>1351</v>
      </c>
      <c r="F1128" t="s">
        <v>4209</v>
      </c>
      <c r="G1128" s="47" t="str">
        <f t="shared" si="51"/>
        <v>BARKETI_Mohamed Saber</v>
      </c>
      <c r="H1128" t="s">
        <v>689</v>
      </c>
      <c r="I1128" t="s">
        <v>5571</v>
      </c>
      <c r="J1128">
        <v>21652379016</v>
      </c>
      <c r="K1128" s="133">
        <v>34799</v>
      </c>
      <c r="M1128" t="s">
        <v>267</v>
      </c>
      <c r="N1128" t="s">
        <v>6102</v>
      </c>
      <c r="O1128" t="str">
        <f t="shared" si="52"/>
        <v>Electromechanical Engineer</v>
      </c>
      <c r="P1128" s="4"/>
      <c r="Q1128" s="4" t="s">
        <v>1045</v>
      </c>
      <c r="R1128" s="45">
        <v>6100</v>
      </c>
      <c r="S1128" s="45">
        <v>5</v>
      </c>
      <c r="T1128" s="45">
        <f t="shared" si="53"/>
        <v>30500</v>
      </c>
    </row>
    <row r="1129" spans="2:20" x14ac:dyDescent="0.3">
      <c r="B1129" t="s">
        <v>8366</v>
      </c>
      <c r="C1129" t="s">
        <v>1515</v>
      </c>
      <c r="D1129" t="s">
        <v>2639</v>
      </c>
      <c r="E1129" t="s">
        <v>611</v>
      </c>
      <c r="F1129" t="s">
        <v>3355</v>
      </c>
      <c r="G1129" s="47" t="str">
        <f t="shared" si="51"/>
        <v>MEDDEB_Mariem</v>
      </c>
      <c r="H1129" t="s">
        <v>690</v>
      </c>
      <c r="I1129" t="s">
        <v>5572</v>
      </c>
      <c r="J1129">
        <v>21653974938</v>
      </c>
      <c r="K1129" s="133">
        <v>34885</v>
      </c>
      <c r="M1129" t="s">
        <v>267</v>
      </c>
      <c r="N1129" t="s">
        <v>6102</v>
      </c>
      <c r="O1129" t="str">
        <f t="shared" si="52"/>
        <v>Electromechanical Engineer</v>
      </c>
      <c r="P1129" s="4"/>
      <c r="Q1129" s="4" t="s">
        <v>1045</v>
      </c>
      <c r="R1129" s="45">
        <v>6100</v>
      </c>
      <c r="S1129" s="45">
        <v>5</v>
      </c>
      <c r="T1129" s="45">
        <f t="shared" si="53"/>
        <v>30500</v>
      </c>
    </row>
    <row r="1130" spans="2:20" x14ac:dyDescent="0.3">
      <c r="B1130" t="s">
        <v>8366</v>
      </c>
      <c r="C1130" t="s">
        <v>1515</v>
      </c>
      <c r="D1130" t="s">
        <v>2640</v>
      </c>
      <c r="E1130" t="s">
        <v>851</v>
      </c>
      <c r="F1130" t="s">
        <v>3659</v>
      </c>
      <c r="G1130" s="47" t="str">
        <f t="shared" si="51"/>
        <v>HMIDI_Anouar</v>
      </c>
      <c r="H1130" t="s">
        <v>689</v>
      </c>
      <c r="I1130" t="s">
        <v>5573</v>
      </c>
      <c r="J1130">
        <v>21625923491</v>
      </c>
      <c r="K1130" s="133">
        <v>35314</v>
      </c>
      <c r="M1130" t="s">
        <v>267</v>
      </c>
      <c r="N1130" t="s">
        <v>6101</v>
      </c>
      <c r="O1130" t="str">
        <f t="shared" si="52"/>
        <v>Computer science</v>
      </c>
      <c r="P1130" s="4"/>
      <c r="Q1130" s="4" t="s">
        <v>1045</v>
      </c>
      <c r="R1130" s="45">
        <v>6100</v>
      </c>
      <c r="S1130" s="45">
        <v>5</v>
      </c>
      <c r="T1130" s="45">
        <f t="shared" si="53"/>
        <v>30500</v>
      </c>
    </row>
    <row r="1131" spans="2:20" x14ac:dyDescent="0.3">
      <c r="B1131" t="s">
        <v>8366</v>
      </c>
      <c r="C1131" t="s">
        <v>1515</v>
      </c>
      <c r="D1131" t="s">
        <v>2641</v>
      </c>
      <c r="E1131" t="s">
        <v>4210</v>
      </c>
      <c r="F1131" t="s">
        <v>4211</v>
      </c>
      <c r="G1131" s="47" t="str">
        <f t="shared" si="51"/>
        <v>BOUAJAJA_Yosra</v>
      </c>
      <c r="H1131" t="s">
        <v>690</v>
      </c>
      <c r="I1131" t="s">
        <v>5574</v>
      </c>
      <c r="J1131">
        <v>21626103267</v>
      </c>
      <c r="K1131" s="133">
        <v>34570</v>
      </c>
      <c r="M1131" t="s">
        <v>267</v>
      </c>
      <c r="N1131" t="s">
        <v>6101</v>
      </c>
      <c r="O1131" t="str">
        <f t="shared" si="52"/>
        <v>Computer science</v>
      </c>
      <c r="P1131" s="4"/>
      <c r="Q1131" s="4" t="s">
        <v>1045</v>
      </c>
      <c r="R1131" s="45">
        <v>6100</v>
      </c>
      <c r="S1131" s="45">
        <v>5</v>
      </c>
      <c r="T1131" s="45">
        <f t="shared" si="53"/>
        <v>30500</v>
      </c>
    </row>
    <row r="1132" spans="2:20" x14ac:dyDescent="0.3">
      <c r="B1132" t="s">
        <v>8366</v>
      </c>
      <c r="C1132" t="s">
        <v>1515</v>
      </c>
      <c r="D1132" t="s">
        <v>2642</v>
      </c>
      <c r="E1132" t="s">
        <v>942</v>
      </c>
      <c r="F1132" t="s">
        <v>3457</v>
      </c>
      <c r="G1132" s="47" t="str">
        <f t="shared" si="51"/>
        <v>CHAABEN_Wassim</v>
      </c>
      <c r="H1132" t="s">
        <v>689</v>
      </c>
      <c r="I1132" t="s">
        <v>5575</v>
      </c>
      <c r="J1132">
        <v>21628807397</v>
      </c>
      <c r="K1132" s="133">
        <v>34854</v>
      </c>
      <c r="M1132" t="s">
        <v>267</v>
      </c>
      <c r="N1132" t="s">
        <v>453</v>
      </c>
      <c r="O1132" t="str">
        <f t="shared" si="52"/>
        <v>Civil Engineering</v>
      </c>
      <c r="P1132" s="4"/>
      <c r="Q1132" s="4" t="s">
        <v>1045</v>
      </c>
      <c r="R1132" s="45">
        <v>6100</v>
      </c>
      <c r="S1132" s="45">
        <v>5</v>
      </c>
      <c r="T1132" s="45">
        <f t="shared" si="53"/>
        <v>30500</v>
      </c>
    </row>
    <row r="1133" spans="2:20" x14ac:dyDescent="0.3">
      <c r="B1133" t="s">
        <v>8366</v>
      </c>
      <c r="C1133" t="s">
        <v>1515</v>
      </c>
      <c r="D1133" t="s">
        <v>2643</v>
      </c>
      <c r="E1133" t="s">
        <v>830</v>
      </c>
      <c r="F1133" t="s">
        <v>3504</v>
      </c>
      <c r="G1133" s="47" t="str">
        <f t="shared" si="51"/>
        <v>BEN SASSI_Amal</v>
      </c>
      <c r="H1133" t="s">
        <v>690</v>
      </c>
      <c r="I1133" t="s">
        <v>5576</v>
      </c>
      <c r="J1133">
        <v>21654338908</v>
      </c>
      <c r="K1133" s="133">
        <v>35186</v>
      </c>
      <c r="M1133" t="s">
        <v>267</v>
      </c>
      <c r="N1133" t="s">
        <v>6101</v>
      </c>
      <c r="O1133" t="str">
        <f t="shared" si="52"/>
        <v>Computer science</v>
      </c>
      <c r="P1133" s="4"/>
      <c r="Q1133" s="4" t="s">
        <v>1045</v>
      </c>
      <c r="R1133" s="45">
        <v>6100</v>
      </c>
      <c r="S1133" s="45">
        <v>5</v>
      </c>
      <c r="T1133" s="45">
        <f t="shared" si="53"/>
        <v>30500</v>
      </c>
    </row>
    <row r="1134" spans="2:20" x14ac:dyDescent="0.3">
      <c r="B1134" t="s">
        <v>8366</v>
      </c>
      <c r="C1134" t="s">
        <v>1515</v>
      </c>
      <c r="D1134" t="s">
        <v>2644</v>
      </c>
      <c r="E1134" t="s">
        <v>4172</v>
      </c>
      <c r="F1134" t="s">
        <v>4212</v>
      </c>
      <c r="G1134" s="47" t="str">
        <f t="shared" si="51"/>
        <v>MARNISSI_Syrine</v>
      </c>
      <c r="H1134" t="s">
        <v>690</v>
      </c>
      <c r="I1134" t="s">
        <v>5577</v>
      </c>
      <c r="J1134">
        <v>21694971791</v>
      </c>
      <c r="K1134" s="133">
        <v>33623</v>
      </c>
      <c r="M1134" t="s">
        <v>267</v>
      </c>
      <c r="N1134" t="s">
        <v>6102</v>
      </c>
      <c r="O1134" t="str">
        <f t="shared" si="52"/>
        <v>Electromechanical Engineer</v>
      </c>
      <c r="P1134" s="4"/>
      <c r="Q1134" s="4" t="s">
        <v>1045</v>
      </c>
      <c r="R1134" s="45">
        <v>6100</v>
      </c>
      <c r="S1134" s="45">
        <v>5</v>
      </c>
      <c r="T1134" s="45">
        <f t="shared" si="53"/>
        <v>30500</v>
      </c>
    </row>
    <row r="1135" spans="2:20" x14ac:dyDescent="0.3">
      <c r="B1135" t="s">
        <v>8366</v>
      </c>
      <c r="C1135" t="s">
        <v>1515</v>
      </c>
      <c r="D1135" t="s">
        <v>2645</v>
      </c>
      <c r="E1135" t="s">
        <v>3672</v>
      </c>
      <c r="F1135" t="s">
        <v>3526</v>
      </c>
      <c r="G1135" s="47" t="str">
        <f t="shared" si="51"/>
        <v>SAADANI_Rami</v>
      </c>
      <c r="H1135" t="s">
        <v>689</v>
      </c>
      <c r="I1135" t="s">
        <v>5578</v>
      </c>
      <c r="J1135">
        <v>21654308050</v>
      </c>
      <c r="K1135" s="133">
        <v>34331</v>
      </c>
      <c r="M1135" t="s">
        <v>267</v>
      </c>
      <c r="N1135" t="s">
        <v>6101</v>
      </c>
      <c r="O1135" t="str">
        <f t="shared" si="52"/>
        <v>Computer science</v>
      </c>
      <c r="P1135" s="4"/>
      <c r="Q1135" s="4" t="s">
        <v>1045</v>
      </c>
      <c r="R1135" s="45">
        <v>6100</v>
      </c>
      <c r="S1135" s="45">
        <v>5</v>
      </c>
      <c r="T1135" s="45">
        <f t="shared" si="53"/>
        <v>30500</v>
      </c>
    </row>
    <row r="1136" spans="2:20" x14ac:dyDescent="0.3">
      <c r="B1136" t="s">
        <v>8366</v>
      </c>
      <c r="C1136" t="s">
        <v>1515</v>
      </c>
      <c r="D1136" t="s">
        <v>2646</v>
      </c>
      <c r="E1136" t="s">
        <v>848</v>
      </c>
      <c r="F1136" t="s">
        <v>3721</v>
      </c>
      <c r="G1136" s="47" t="str">
        <f t="shared" si="51"/>
        <v>CHEBBI_Khaled</v>
      </c>
      <c r="H1136" t="s">
        <v>689</v>
      </c>
      <c r="I1136" t="s">
        <v>5579</v>
      </c>
      <c r="J1136">
        <v>21625172813</v>
      </c>
      <c r="K1136" s="133">
        <v>34668</v>
      </c>
      <c r="M1136" t="s">
        <v>267</v>
      </c>
      <c r="N1136" t="s">
        <v>6101</v>
      </c>
      <c r="O1136" t="str">
        <f t="shared" si="52"/>
        <v>Computer science</v>
      </c>
      <c r="P1136" s="4"/>
      <c r="Q1136" s="4" t="s">
        <v>1045</v>
      </c>
      <c r="R1136" s="45">
        <v>6100</v>
      </c>
      <c r="S1136" s="45">
        <v>5</v>
      </c>
      <c r="T1136" s="45">
        <f t="shared" si="53"/>
        <v>30500</v>
      </c>
    </row>
    <row r="1137" spans="2:20" x14ac:dyDescent="0.3">
      <c r="B1137" t="s">
        <v>8366</v>
      </c>
      <c r="C1137" t="s">
        <v>1515</v>
      </c>
      <c r="D1137" t="s">
        <v>2647</v>
      </c>
      <c r="E1137" t="s">
        <v>392</v>
      </c>
      <c r="F1137" t="s">
        <v>3412</v>
      </c>
      <c r="G1137" s="47" t="str">
        <f t="shared" si="51"/>
        <v>BEN BRAHIM_Chihebeddine</v>
      </c>
      <c r="H1137" t="s">
        <v>689</v>
      </c>
      <c r="I1137" t="s">
        <v>5580</v>
      </c>
      <c r="J1137">
        <v>21652248121</v>
      </c>
      <c r="K1137" s="133">
        <v>35344</v>
      </c>
      <c r="M1137" t="s">
        <v>267</v>
      </c>
      <c r="N1137" t="s">
        <v>6101</v>
      </c>
      <c r="O1137" t="str">
        <f t="shared" si="52"/>
        <v>Computer science</v>
      </c>
      <c r="P1137" s="4"/>
      <c r="Q1137" s="4" t="s">
        <v>1045</v>
      </c>
      <c r="R1137" s="45">
        <v>6100</v>
      </c>
      <c r="S1137" s="45">
        <v>5</v>
      </c>
      <c r="T1137" s="45">
        <f t="shared" si="53"/>
        <v>30500</v>
      </c>
    </row>
    <row r="1138" spans="2:20" x14ac:dyDescent="0.3">
      <c r="B1138" t="s">
        <v>8366</v>
      </c>
      <c r="C1138" t="s">
        <v>1515</v>
      </c>
      <c r="D1138" t="s">
        <v>2648</v>
      </c>
      <c r="E1138" t="s">
        <v>4213</v>
      </c>
      <c r="F1138" t="s">
        <v>3490</v>
      </c>
      <c r="G1138" s="47" t="str">
        <f t="shared" si="51"/>
        <v>HILA_Eya</v>
      </c>
      <c r="H1138" t="s">
        <v>690</v>
      </c>
      <c r="I1138" t="s">
        <v>5581</v>
      </c>
      <c r="J1138">
        <v>21652559702</v>
      </c>
      <c r="K1138" s="133">
        <v>34733</v>
      </c>
      <c r="M1138" t="s">
        <v>267</v>
      </c>
      <c r="N1138" t="s">
        <v>6102</v>
      </c>
      <c r="O1138" t="str">
        <f t="shared" si="52"/>
        <v>Electromechanical Engineer</v>
      </c>
      <c r="P1138" s="4"/>
      <c r="Q1138" s="4" t="s">
        <v>1045</v>
      </c>
      <c r="R1138" s="45">
        <v>6100</v>
      </c>
      <c r="S1138" s="45">
        <v>5</v>
      </c>
      <c r="T1138" s="45">
        <f t="shared" si="53"/>
        <v>30500</v>
      </c>
    </row>
    <row r="1139" spans="2:20" x14ac:dyDescent="0.3">
      <c r="B1139" t="s">
        <v>8366</v>
      </c>
      <c r="C1139" t="s">
        <v>1515</v>
      </c>
      <c r="D1139" t="s">
        <v>2649</v>
      </c>
      <c r="E1139" t="s">
        <v>646</v>
      </c>
      <c r="F1139" t="s">
        <v>4214</v>
      </c>
      <c r="G1139" s="47" t="str">
        <f t="shared" si="51"/>
        <v>MRAD_Mehrez Yassine</v>
      </c>
      <c r="H1139" t="s">
        <v>689</v>
      </c>
      <c r="I1139" t="s">
        <v>5582</v>
      </c>
      <c r="J1139">
        <v>21654917220</v>
      </c>
      <c r="K1139" s="133">
        <v>34953</v>
      </c>
      <c r="M1139" t="s">
        <v>267</v>
      </c>
      <c r="N1139" t="s">
        <v>6101</v>
      </c>
      <c r="O1139" t="str">
        <f t="shared" si="52"/>
        <v>Computer science</v>
      </c>
      <c r="P1139" s="4"/>
      <c r="Q1139" s="4" t="s">
        <v>1045</v>
      </c>
      <c r="R1139" s="45">
        <v>6100</v>
      </c>
      <c r="S1139" s="45">
        <v>5</v>
      </c>
      <c r="T1139" s="45">
        <f t="shared" si="53"/>
        <v>30500</v>
      </c>
    </row>
    <row r="1140" spans="2:20" x14ac:dyDescent="0.3">
      <c r="B1140" t="s">
        <v>8366</v>
      </c>
      <c r="C1140" t="s">
        <v>1515</v>
      </c>
      <c r="D1140" t="s">
        <v>2650</v>
      </c>
      <c r="E1140" t="s">
        <v>511</v>
      </c>
      <c r="F1140" t="s">
        <v>3556</v>
      </c>
      <c r="G1140" s="47" t="str">
        <f t="shared" si="51"/>
        <v>AYARI_Rahma</v>
      </c>
      <c r="H1140" t="s">
        <v>690</v>
      </c>
      <c r="I1140" t="s">
        <v>5583</v>
      </c>
      <c r="J1140">
        <v>21699273158</v>
      </c>
      <c r="K1140" s="133">
        <v>34956</v>
      </c>
      <c r="M1140" t="s">
        <v>267</v>
      </c>
      <c r="N1140" t="s">
        <v>6102</v>
      </c>
      <c r="O1140" t="str">
        <f t="shared" si="52"/>
        <v>Electromechanical Engineer</v>
      </c>
      <c r="P1140" s="4"/>
      <c r="Q1140" s="4" t="s">
        <v>1045</v>
      </c>
      <c r="R1140" s="45">
        <v>6100</v>
      </c>
      <c r="S1140" s="45">
        <v>5</v>
      </c>
      <c r="T1140" s="45">
        <f t="shared" si="53"/>
        <v>30500</v>
      </c>
    </row>
    <row r="1141" spans="2:20" x14ac:dyDescent="0.3">
      <c r="B1141" t="s">
        <v>8366</v>
      </c>
      <c r="C1141" t="s">
        <v>1515</v>
      </c>
      <c r="D1141" t="s">
        <v>2651</v>
      </c>
      <c r="E1141" t="s">
        <v>4215</v>
      </c>
      <c r="F1141" t="s">
        <v>4216</v>
      </c>
      <c r="G1141" s="47" t="str">
        <f t="shared" si="51"/>
        <v>ETHO TOUNG_Orphé Maruis</v>
      </c>
      <c r="H1141" t="s">
        <v>689</v>
      </c>
      <c r="I1141" t="s">
        <v>5584</v>
      </c>
      <c r="J1141">
        <v>24102708367</v>
      </c>
      <c r="K1141" s="133">
        <v>35302</v>
      </c>
      <c r="M1141" t="s">
        <v>866</v>
      </c>
      <c r="N1141" t="s">
        <v>453</v>
      </c>
      <c r="O1141" t="str">
        <f t="shared" si="52"/>
        <v>Civil Engineering</v>
      </c>
      <c r="P1141" s="4"/>
      <c r="Q1141" s="4" t="s">
        <v>1045</v>
      </c>
      <c r="R1141" s="45">
        <v>6100</v>
      </c>
      <c r="S1141" s="45">
        <v>5</v>
      </c>
      <c r="T1141" s="45">
        <f t="shared" si="53"/>
        <v>30500</v>
      </c>
    </row>
    <row r="1142" spans="2:20" x14ac:dyDescent="0.3">
      <c r="B1142" t="s">
        <v>8366</v>
      </c>
      <c r="C1142" t="s">
        <v>1515</v>
      </c>
      <c r="D1142" t="s">
        <v>2652</v>
      </c>
      <c r="E1142" t="s">
        <v>4217</v>
      </c>
      <c r="F1142" t="s">
        <v>4218</v>
      </c>
      <c r="G1142" s="47" t="str">
        <f t="shared" si="51"/>
        <v>BILAL_Mahamat Imar II</v>
      </c>
      <c r="H1142" t="s">
        <v>689</v>
      </c>
      <c r="I1142" t="s">
        <v>5585</v>
      </c>
      <c r="J1142">
        <v>21653430541</v>
      </c>
      <c r="K1142" s="133">
        <v>35244</v>
      </c>
      <c r="M1142" t="s">
        <v>6098</v>
      </c>
      <c r="N1142" t="s">
        <v>6101</v>
      </c>
      <c r="O1142" t="str">
        <f t="shared" si="52"/>
        <v>Computer science</v>
      </c>
      <c r="P1142" s="4"/>
      <c r="Q1142" s="4" t="s">
        <v>1045</v>
      </c>
      <c r="R1142" s="45">
        <v>6100</v>
      </c>
      <c r="S1142" s="45">
        <v>5</v>
      </c>
      <c r="T1142" s="45">
        <f t="shared" si="53"/>
        <v>30500</v>
      </c>
    </row>
    <row r="1143" spans="2:20" x14ac:dyDescent="0.3">
      <c r="B1143" t="s">
        <v>8366</v>
      </c>
      <c r="C1143" t="s">
        <v>1515</v>
      </c>
      <c r="D1143" t="s">
        <v>2653</v>
      </c>
      <c r="E1143" t="s">
        <v>4219</v>
      </c>
      <c r="F1143" t="s">
        <v>4220</v>
      </c>
      <c r="G1143" s="47" t="str">
        <f t="shared" si="51"/>
        <v>VICAN_Hugo Anthony</v>
      </c>
      <c r="H1143" t="s">
        <v>689</v>
      </c>
      <c r="I1143" t="s">
        <v>4506</v>
      </c>
      <c r="J1143"/>
      <c r="K1143" t="s">
        <v>4506</v>
      </c>
      <c r="M1143" t="s">
        <v>384</v>
      </c>
      <c r="N1143" t="s">
        <v>6102</v>
      </c>
      <c r="O1143" t="str">
        <f t="shared" si="52"/>
        <v>Electromechanical Engineer</v>
      </c>
      <c r="P1143" s="4"/>
      <c r="Q1143" s="4" t="s">
        <v>1045</v>
      </c>
      <c r="R1143" s="45">
        <v>6100</v>
      </c>
      <c r="S1143" s="45">
        <v>5</v>
      </c>
      <c r="T1143" s="45">
        <f t="shared" si="53"/>
        <v>30500</v>
      </c>
    </row>
    <row r="1144" spans="2:20" x14ac:dyDescent="0.3">
      <c r="B1144" t="s">
        <v>8366</v>
      </c>
      <c r="C1144" t="s">
        <v>1515</v>
      </c>
      <c r="D1144" t="s">
        <v>2654</v>
      </c>
      <c r="E1144" t="s">
        <v>4221</v>
      </c>
      <c r="F1144" t="s">
        <v>4222</v>
      </c>
      <c r="G1144" s="47" t="str">
        <f t="shared" si="51"/>
        <v>Raspaud_Rémi André Jean</v>
      </c>
      <c r="H1144" t="s">
        <v>689</v>
      </c>
      <c r="I1144" t="s">
        <v>4506</v>
      </c>
      <c r="J1144">
        <v>33555316762</v>
      </c>
      <c r="K1144" s="133">
        <v>35050</v>
      </c>
      <c r="M1144" t="s">
        <v>384</v>
      </c>
      <c r="N1144" t="s">
        <v>6102</v>
      </c>
      <c r="O1144" t="str">
        <f t="shared" si="52"/>
        <v>Electromechanical Engineer</v>
      </c>
      <c r="P1144" s="4"/>
      <c r="Q1144" s="4" t="s">
        <v>1045</v>
      </c>
      <c r="R1144" s="45">
        <v>6100</v>
      </c>
      <c r="S1144" s="45">
        <v>5</v>
      </c>
      <c r="T1144" s="45">
        <f t="shared" si="53"/>
        <v>30500</v>
      </c>
    </row>
    <row r="1145" spans="2:20" x14ac:dyDescent="0.3">
      <c r="B1145" t="s">
        <v>8366</v>
      </c>
      <c r="C1145" t="s">
        <v>1515</v>
      </c>
      <c r="D1145" t="s">
        <v>2655</v>
      </c>
      <c r="E1145" t="s">
        <v>6233</v>
      </c>
      <c r="F1145" t="s">
        <v>3640</v>
      </c>
      <c r="G1145" s="47" t="str">
        <f t="shared" si="51"/>
        <v>ZELAITI_Chaima</v>
      </c>
      <c r="H1145" t="s">
        <v>690</v>
      </c>
      <c r="I1145" t="s">
        <v>5586</v>
      </c>
      <c r="J1145">
        <v>21625824488</v>
      </c>
      <c r="K1145" s="133">
        <v>34071</v>
      </c>
      <c r="M1145" t="s">
        <v>267</v>
      </c>
      <c r="N1145" t="s">
        <v>6101</v>
      </c>
      <c r="O1145" t="str">
        <f t="shared" si="52"/>
        <v>Computer science</v>
      </c>
      <c r="P1145" s="4"/>
      <c r="Q1145" s="4" t="s">
        <v>1045</v>
      </c>
      <c r="R1145" s="45">
        <v>6100</v>
      </c>
      <c r="S1145" s="45">
        <v>5</v>
      </c>
      <c r="T1145" s="45">
        <f t="shared" si="53"/>
        <v>30500</v>
      </c>
    </row>
    <row r="1146" spans="2:20" x14ac:dyDescent="0.3">
      <c r="B1146" t="s">
        <v>8366</v>
      </c>
      <c r="C1146" t="s">
        <v>1515</v>
      </c>
      <c r="D1146" t="s">
        <v>2656</v>
      </c>
      <c r="E1146" t="s">
        <v>8123</v>
      </c>
      <c r="F1146" t="s">
        <v>8122</v>
      </c>
      <c r="G1146" s="47" t="str">
        <f t="shared" si="51"/>
        <v>DEDECHE_Atef</v>
      </c>
      <c r="H1146" t="s">
        <v>689</v>
      </c>
      <c r="I1146" t="s">
        <v>5587</v>
      </c>
      <c r="J1146">
        <v>21655083230</v>
      </c>
      <c r="K1146" s="133">
        <v>34829</v>
      </c>
      <c r="M1146" t="s">
        <v>267</v>
      </c>
      <c r="N1146" t="s">
        <v>6101</v>
      </c>
      <c r="O1146" t="str">
        <f t="shared" si="52"/>
        <v>Computer science</v>
      </c>
      <c r="P1146" s="4"/>
      <c r="Q1146" s="4" t="s">
        <v>1045</v>
      </c>
      <c r="R1146" s="45">
        <v>6100</v>
      </c>
      <c r="S1146" s="45">
        <v>5</v>
      </c>
      <c r="T1146" s="45">
        <f t="shared" si="53"/>
        <v>30500</v>
      </c>
    </row>
    <row r="1147" spans="2:20" x14ac:dyDescent="0.3">
      <c r="B1147" t="s">
        <v>8366</v>
      </c>
      <c r="C1147" t="s">
        <v>1515</v>
      </c>
      <c r="D1147" t="s">
        <v>2657</v>
      </c>
      <c r="E1147" t="s">
        <v>611</v>
      </c>
      <c r="F1147" t="s">
        <v>3405</v>
      </c>
      <c r="G1147" s="47" t="str">
        <f t="shared" si="51"/>
        <v>MEDDEB_Hamza</v>
      </c>
      <c r="H1147" t="s">
        <v>689</v>
      </c>
      <c r="I1147" t="s">
        <v>5588</v>
      </c>
      <c r="J1147">
        <v>21654498282</v>
      </c>
      <c r="K1147" s="133">
        <v>34880</v>
      </c>
      <c r="M1147" t="s">
        <v>267</v>
      </c>
      <c r="N1147" t="s">
        <v>6101</v>
      </c>
      <c r="O1147" t="str">
        <f t="shared" si="52"/>
        <v>Computer science</v>
      </c>
      <c r="P1147" s="4"/>
      <c r="Q1147" s="4" t="s">
        <v>1045</v>
      </c>
      <c r="R1147" s="45">
        <v>6100</v>
      </c>
      <c r="S1147" s="45">
        <v>5</v>
      </c>
      <c r="T1147" s="45">
        <f t="shared" si="53"/>
        <v>30500</v>
      </c>
    </row>
    <row r="1148" spans="2:20" x14ac:dyDescent="0.3">
      <c r="B1148" t="s">
        <v>8366</v>
      </c>
      <c r="C1148" t="s">
        <v>1515</v>
      </c>
      <c r="D1148" t="s">
        <v>2658</v>
      </c>
      <c r="E1148" t="s">
        <v>397</v>
      </c>
      <c r="F1148" t="s">
        <v>8287</v>
      </c>
      <c r="G1148" s="47" t="str">
        <f t="shared" si="51"/>
        <v>AYADI_MOUAFEK</v>
      </c>
      <c r="H1148" t="s">
        <v>689</v>
      </c>
      <c r="I1148" t="s">
        <v>5589</v>
      </c>
      <c r="J1148">
        <v>21696104068</v>
      </c>
      <c r="K1148" s="133">
        <v>34221</v>
      </c>
      <c r="M1148" t="s">
        <v>267</v>
      </c>
      <c r="N1148" t="s">
        <v>6101</v>
      </c>
      <c r="O1148" t="str">
        <f t="shared" si="52"/>
        <v>Computer science</v>
      </c>
      <c r="P1148" s="4"/>
      <c r="Q1148" s="4" t="s">
        <v>1045</v>
      </c>
      <c r="R1148" s="45">
        <v>6100</v>
      </c>
      <c r="S1148" s="45">
        <v>5</v>
      </c>
      <c r="T1148" s="45">
        <f t="shared" si="53"/>
        <v>30500</v>
      </c>
    </row>
    <row r="1149" spans="2:20" x14ac:dyDescent="0.3">
      <c r="B1149" t="s">
        <v>8366</v>
      </c>
      <c r="C1149" t="s">
        <v>1515</v>
      </c>
      <c r="D1149" t="s">
        <v>2659</v>
      </c>
      <c r="E1149" t="s">
        <v>7154</v>
      </c>
      <c r="F1149" t="s">
        <v>7153</v>
      </c>
      <c r="G1149" s="47" t="str">
        <f t="shared" si="51"/>
        <v>BEN NESSIB_Med Ikbel</v>
      </c>
      <c r="H1149" t="s">
        <v>689</v>
      </c>
      <c r="I1149" t="s">
        <v>5590</v>
      </c>
      <c r="J1149">
        <v>21655262030</v>
      </c>
      <c r="K1149" s="133">
        <v>33722</v>
      </c>
      <c r="M1149" t="s">
        <v>267</v>
      </c>
      <c r="N1149" t="s">
        <v>6101</v>
      </c>
      <c r="O1149" t="str">
        <f t="shared" si="52"/>
        <v>Computer science</v>
      </c>
      <c r="P1149" s="4"/>
      <c r="Q1149" s="4" t="s">
        <v>1045</v>
      </c>
      <c r="R1149" s="45">
        <v>6100</v>
      </c>
      <c r="S1149" s="45">
        <v>5</v>
      </c>
      <c r="T1149" s="45">
        <f t="shared" si="53"/>
        <v>30500</v>
      </c>
    </row>
    <row r="1150" spans="2:20" x14ac:dyDescent="0.3">
      <c r="B1150" t="s">
        <v>8366</v>
      </c>
      <c r="C1150" t="s">
        <v>1515</v>
      </c>
      <c r="D1150" t="s">
        <v>2660</v>
      </c>
      <c r="E1150" t="s">
        <v>4223</v>
      </c>
      <c r="F1150" t="s">
        <v>4224</v>
      </c>
      <c r="G1150" s="47" t="str">
        <f t="shared" si="51"/>
        <v>DIDI_Doha</v>
      </c>
      <c r="H1150" t="s">
        <v>690</v>
      </c>
      <c r="I1150" t="s">
        <v>5591</v>
      </c>
      <c r="J1150">
        <v>21694308945</v>
      </c>
      <c r="K1150" s="133">
        <v>34667</v>
      </c>
      <c r="M1150" t="s">
        <v>267</v>
      </c>
      <c r="N1150" t="s">
        <v>6101</v>
      </c>
      <c r="O1150" t="str">
        <f t="shared" si="52"/>
        <v>Computer science</v>
      </c>
      <c r="P1150" s="4"/>
      <c r="Q1150" s="4" t="s">
        <v>1045</v>
      </c>
      <c r="R1150" s="45">
        <v>6100</v>
      </c>
      <c r="S1150" s="45">
        <v>5</v>
      </c>
      <c r="T1150" s="45">
        <f t="shared" si="53"/>
        <v>30500</v>
      </c>
    </row>
    <row r="1151" spans="2:20" x14ac:dyDescent="0.3">
      <c r="B1151" t="s">
        <v>8366</v>
      </c>
      <c r="C1151" t="s">
        <v>1515</v>
      </c>
      <c r="D1151" t="s">
        <v>2661</v>
      </c>
      <c r="E1151" t="s">
        <v>4225</v>
      </c>
      <c r="F1151" t="s">
        <v>3750</v>
      </c>
      <c r="G1151" s="47" t="str">
        <f t="shared" si="51"/>
        <v>BEN HELAL_Wajdi</v>
      </c>
      <c r="H1151" t="s">
        <v>689</v>
      </c>
      <c r="I1151" t="s">
        <v>5592</v>
      </c>
      <c r="J1151">
        <v>21623121414</v>
      </c>
      <c r="K1151" s="133">
        <v>34598</v>
      </c>
      <c r="M1151" t="s">
        <v>267</v>
      </c>
      <c r="N1151" t="s">
        <v>6101</v>
      </c>
      <c r="O1151" t="str">
        <f t="shared" si="52"/>
        <v>Computer science</v>
      </c>
      <c r="P1151" s="4"/>
      <c r="Q1151" s="4" t="s">
        <v>1045</v>
      </c>
      <c r="R1151" s="45">
        <v>6100</v>
      </c>
      <c r="S1151" s="45">
        <v>5</v>
      </c>
      <c r="T1151" s="45">
        <f t="shared" si="53"/>
        <v>30500</v>
      </c>
    </row>
    <row r="1152" spans="2:20" x14ac:dyDescent="0.3">
      <c r="B1152" t="s">
        <v>8366</v>
      </c>
      <c r="C1152" t="s">
        <v>1515</v>
      </c>
      <c r="D1152" t="s">
        <v>2662</v>
      </c>
      <c r="E1152" t="s">
        <v>4226</v>
      </c>
      <c r="F1152" t="s">
        <v>3511</v>
      </c>
      <c r="G1152" s="47" t="str">
        <f t="shared" si="51"/>
        <v>DOGGAZ_Jihed</v>
      </c>
      <c r="H1152" t="s">
        <v>689</v>
      </c>
      <c r="I1152" t="s">
        <v>5593</v>
      </c>
      <c r="J1152">
        <v>21654464241</v>
      </c>
      <c r="K1152" s="133">
        <v>34643</v>
      </c>
      <c r="M1152" t="s">
        <v>267</v>
      </c>
      <c r="N1152" t="s">
        <v>6101</v>
      </c>
      <c r="O1152" t="str">
        <f t="shared" si="52"/>
        <v>Computer science</v>
      </c>
      <c r="P1152" s="4"/>
      <c r="Q1152" s="4" t="s">
        <v>1045</v>
      </c>
      <c r="R1152" s="45">
        <v>6100</v>
      </c>
      <c r="S1152" s="45">
        <v>5</v>
      </c>
      <c r="T1152" s="45">
        <f t="shared" si="53"/>
        <v>30500</v>
      </c>
    </row>
    <row r="1153" spans="2:20" x14ac:dyDescent="0.3">
      <c r="B1153" t="s">
        <v>8366</v>
      </c>
      <c r="C1153" t="s">
        <v>1515</v>
      </c>
      <c r="D1153" t="s">
        <v>2663</v>
      </c>
      <c r="E1153" t="s">
        <v>4227</v>
      </c>
      <c r="F1153" t="s">
        <v>3871</v>
      </c>
      <c r="G1153" s="47" t="str">
        <f t="shared" si="51"/>
        <v>CHABCHOUB_Khawla</v>
      </c>
      <c r="H1153" t="s">
        <v>690</v>
      </c>
      <c r="I1153" t="s">
        <v>5594</v>
      </c>
      <c r="J1153">
        <v>21650323376</v>
      </c>
      <c r="K1153" s="133">
        <v>34051</v>
      </c>
      <c r="M1153" t="s">
        <v>267</v>
      </c>
      <c r="N1153" t="s">
        <v>6101</v>
      </c>
      <c r="O1153" t="str">
        <f t="shared" si="52"/>
        <v>Computer science</v>
      </c>
      <c r="P1153" s="4"/>
      <c r="Q1153" s="4" t="s">
        <v>1045</v>
      </c>
      <c r="R1153" s="45">
        <v>6100</v>
      </c>
      <c r="S1153" s="45">
        <v>5</v>
      </c>
      <c r="T1153" s="45">
        <f t="shared" si="53"/>
        <v>30500</v>
      </c>
    </row>
    <row r="1154" spans="2:20" x14ac:dyDescent="0.3">
      <c r="B1154" t="s">
        <v>8366</v>
      </c>
      <c r="C1154" t="s">
        <v>1515</v>
      </c>
      <c r="D1154" t="s">
        <v>2664</v>
      </c>
      <c r="E1154" t="s">
        <v>856</v>
      </c>
      <c r="F1154" t="s">
        <v>3389</v>
      </c>
      <c r="G1154" s="47" t="str">
        <f t="shared" si="51"/>
        <v>BOURAOUI_Malek</v>
      </c>
      <c r="H1154" t="s">
        <v>690</v>
      </c>
      <c r="I1154" t="s">
        <v>5595</v>
      </c>
      <c r="J1154">
        <v>21650784851</v>
      </c>
      <c r="K1154" s="133">
        <v>34267</v>
      </c>
      <c r="M1154" t="s">
        <v>267</v>
      </c>
      <c r="N1154" t="s">
        <v>6101</v>
      </c>
      <c r="O1154" t="str">
        <f t="shared" si="52"/>
        <v>Computer science</v>
      </c>
      <c r="P1154" s="4"/>
      <c r="Q1154" s="4" t="s">
        <v>1045</v>
      </c>
      <c r="R1154" s="45">
        <v>6100</v>
      </c>
      <c r="S1154" s="45">
        <v>5</v>
      </c>
      <c r="T1154" s="45">
        <f t="shared" si="53"/>
        <v>30500</v>
      </c>
    </row>
    <row r="1155" spans="2:20" x14ac:dyDescent="0.3">
      <c r="B1155" t="s">
        <v>8366</v>
      </c>
      <c r="C1155" t="s">
        <v>1515</v>
      </c>
      <c r="D1155" t="s">
        <v>2665</v>
      </c>
      <c r="E1155" t="s">
        <v>436</v>
      </c>
      <c r="F1155" t="s">
        <v>4134</v>
      </c>
      <c r="G1155" s="47" t="str">
        <f t="shared" si="51"/>
        <v>SOUISSI_Nour El Houda</v>
      </c>
      <c r="H1155" t="s">
        <v>690</v>
      </c>
      <c r="I1155" t="s">
        <v>5596</v>
      </c>
      <c r="J1155">
        <v>21654706571</v>
      </c>
      <c r="K1155" s="133">
        <v>35113</v>
      </c>
      <c r="M1155" t="s">
        <v>267</v>
      </c>
      <c r="N1155" t="s">
        <v>6101</v>
      </c>
      <c r="O1155" t="str">
        <f t="shared" si="52"/>
        <v>Computer science</v>
      </c>
      <c r="P1155" s="4"/>
      <c r="Q1155" s="4" t="s">
        <v>1045</v>
      </c>
      <c r="R1155" s="45">
        <v>6100</v>
      </c>
      <c r="S1155" s="45">
        <v>5</v>
      </c>
      <c r="T1155" s="45">
        <f t="shared" si="53"/>
        <v>30500</v>
      </c>
    </row>
    <row r="1156" spans="2:20" x14ac:dyDescent="0.3">
      <c r="B1156" t="s">
        <v>8366</v>
      </c>
      <c r="C1156" t="s">
        <v>1515</v>
      </c>
      <c r="D1156" t="s">
        <v>2666</v>
      </c>
      <c r="E1156" t="s">
        <v>926</v>
      </c>
      <c r="F1156" t="s">
        <v>3400</v>
      </c>
      <c r="G1156" s="47" t="str">
        <f t="shared" si="51"/>
        <v>HBIBI_Ines</v>
      </c>
      <c r="H1156" t="s">
        <v>690</v>
      </c>
      <c r="I1156" t="s">
        <v>5597</v>
      </c>
      <c r="J1156">
        <v>21692757109</v>
      </c>
      <c r="K1156" s="133">
        <v>35117</v>
      </c>
      <c r="M1156" t="s">
        <v>267</v>
      </c>
      <c r="N1156" t="s">
        <v>6101</v>
      </c>
      <c r="O1156" t="str">
        <f t="shared" si="52"/>
        <v>Computer science</v>
      </c>
      <c r="P1156" s="4"/>
      <c r="Q1156" s="4" t="s">
        <v>1045</v>
      </c>
      <c r="R1156" s="45">
        <v>6100</v>
      </c>
      <c r="S1156" s="45">
        <v>5</v>
      </c>
      <c r="T1156" s="45">
        <f t="shared" si="53"/>
        <v>30500</v>
      </c>
    </row>
    <row r="1157" spans="2:20" x14ac:dyDescent="0.3">
      <c r="B1157" t="s">
        <v>8366</v>
      </c>
      <c r="C1157" t="s">
        <v>1515</v>
      </c>
      <c r="D1157" t="s">
        <v>2667</v>
      </c>
      <c r="E1157" t="s">
        <v>4228</v>
      </c>
      <c r="F1157" t="s">
        <v>3302</v>
      </c>
      <c r="G1157" s="47" t="str">
        <f t="shared" si="51"/>
        <v>SAMOUDI_Firas</v>
      </c>
      <c r="H1157" t="s">
        <v>689</v>
      </c>
      <c r="I1157" t="s">
        <v>5598</v>
      </c>
      <c r="J1157">
        <v>21658685620</v>
      </c>
      <c r="K1157" s="133">
        <v>34075</v>
      </c>
      <c r="M1157" t="s">
        <v>267</v>
      </c>
      <c r="N1157" t="s">
        <v>6101</v>
      </c>
      <c r="O1157" t="str">
        <f t="shared" si="52"/>
        <v>Computer science</v>
      </c>
      <c r="P1157" s="4"/>
      <c r="Q1157" s="4" t="s">
        <v>1045</v>
      </c>
      <c r="R1157" s="45">
        <v>6100</v>
      </c>
      <c r="S1157" s="45">
        <v>5</v>
      </c>
      <c r="T1157" s="45">
        <f t="shared" si="53"/>
        <v>30500</v>
      </c>
    </row>
    <row r="1158" spans="2:20" x14ac:dyDescent="0.3">
      <c r="B1158" t="s">
        <v>8366</v>
      </c>
      <c r="C1158" t="s">
        <v>1515</v>
      </c>
      <c r="D1158" t="s">
        <v>2668</v>
      </c>
      <c r="E1158" t="s">
        <v>4229</v>
      </c>
      <c r="F1158" t="s">
        <v>3900</v>
      </c>
      <c r="G1158" s="47" t="str">
        <f t="shared" si="51"/>
        <v>HADJ TAIEB_Khouloud</v>
      </c>
      <c r="H1158" t="s">
        <v>690</v>
      </c>
      <c r="I1158" t="s">
        <v>5599</v>
      </c>
      <c r="J1158">
        <v>21655688336</v>
      </c>
      <c r="K1158" s="133">
        <v>34971</v>
      </c>
      <c r="M1158" t="s">
        <v>267</v>
      </c>
      <c r="N1158" t="s">
        <v>6101</v>
      </c>
      <c r="O1158" t="str">
        <f t="shared" si="52"/>
        <v>Computer science</v>
      </c>
      <c r="P1158" s="4"/>
      <c r="Q1158" s="4" t="s">
        <v>1045</v>
      </c>
      <c r="R1158" s="45">
        <v>6100</v>
      </c>
      <c r="S1158" s="45">
        <v>5</v>
      </c>
      <c r="T1158" s="45">
        <f t="shared" si="53"/>
        <v>30500</v>
      </c>
    </row>
    <row r="1159" spans="2:20" x14ac:dyDescent="0.3">
      <c r="B1159" t="s">
        <v>8366</v>
      </c>
      <c r="C1159" t="s">
        <v>1515</v>
      </c>
      <c r="D1159" t="s">
        <v>2669</v>
      </c>
      <c r="E1159" t="s">
        <v>1386</v>
      </c>
      <c r="F1159" t="s">
        <v>3424</v>
      </c>
      <c r="G1159" s="47" t="str">
        <f t="shared" si="51"/>
        <v>KOTTI_Mohamed Amine</v>
      </c>
      <c r="H1159" t="s">
        <v>689</v>
      </c>
      <c r="I1159" t="s">
        <v>5600</v>
      </c>
      <c r="J1159">
        <v>21644108329</v>
      </c>
      <c r="K1159" s="133">
        <v>35107</v>
      </c>
      <c r="M1159" t="s">
        <v>267</v>
      </c>
      <c r="N1159" t="s">
        <v>6101</v>
      </c>
      <c r="O1159" t="str">
        <f t="shared" si="52"/>
        <v>Computer science</v>
      </c>
      <c r="P1159" s="4"/>
      <c r="Q1159" s="4" t="s">
        <v>1045</v>
      </c>
      <c r="R1159" s="45">
        <v>6100</v>
      </c>
      <c r="S1159" s="45">
        <v>5</v>
      </c>
      <c r="T1159" s="45">
        <f t="shared" si="53"/>
        <v>30500</v>
      </c>
    </row>
    <row r="1160" spans="2:20" x14ac:dyDescent="0.3">
      <c r="B1160" t="s">
        <v>8366</v>
      </c>
      <c r="C1160" t="s">
        <v>1515</v>
      </c>
      <c r="D1160" t="s">
        <v>2670</v>
      </c>
      <c r="E1160" t="s">
        <v>408</v>
      </c>
      <c r="F1160" t="s">
        <v>3817</v>
      </c>
      <c r="G1160" s="47" t="str">
        <f t="shared" si="51"/>
        <v>BAHRI_Lina</v>
      </c>
      <c r="H1160" t="s">
        <v>690</v>
      </c>
      <c r="I1160" t="s">
        <v>5601</v>
      </c>
      <c r="J1160">
        <v>21624167948</v>
      </c>
      <c r="K1160" s="133">
        <v>34091</v>
      </c>
      <c r="M1160" t="s">
        <v>267</v>
      </c>
      <c r="N1160" t="s">
        <v>6101</v>
      </c>
      <c r="O1160" t="str">
        <f t="shared" si="52"/>
        <v>Computer science</v>
      </c>
      <c r="P1160" s="4"/>
      <c r="Q1160" s="4" t="s">
        <v>1045</v>
      </c>
      <c r="R1160" s="45">
        <v>6100</v>
      </c>
      <c r="S1160" s="45">
        <v>5</v>
      </c>
      <c r="T1160" s="45">
        <f t="shared" si="53"/>
        <v>30500</v>
      </c>
    </row>
    <row r="1161" spans="2:20" x14ac:dyDescent="0.3">
      <c r="B1161" t="s">
        <v>8366</v>
      </c>
      <c r="C1161" t="s">
        <v>1515</v>
      </c>
      <c r="D1161" t="s">
        <v>2671</v>
      </c>
      <c r="E1161" t="s">
        <v>4230</v>
      </c>
      <c r="F1161" t="s">
        <v>3230</v>
      </c>
      <c r="G1161" s="47" t="str">
        <f t="shared" ref="G1161:G1224" si="54">CONCATENATE(E1161,"_",F1161)</f>
        <v>DOUKI_Mohamed</v>
      </c>
      <c r="H1161" t="s">
        <v>689</v>
      </c>
      <c r="I1161" t="s">
        <v>5602</v>
      </c>
      <c r="J1161">
        <v>21653320211</v>
      </c>
      <c r="K1161" s="133">
        <v>33502</v>
      </c>
      <c r="M1161" t="s">
        <v>267</v>
      </c>
      <c r="N1161" t="s">
        <v>6101</v>
      </c>
      <c r="O1161" t="str">
        <f t="shared" ref="O1161:O1224" si="55">N1161</f>
        <v>Computer science</v>
      </c>
      <c r="P1161" s="4"/>
      <c r="Q1161" s="4" t="s">
        <v>1045</v>
      </c>
      <c r="R1161" s="45">
        <v>6100</v>
      </c>
      <c r="S1161" s="45">
        <v>5</v>
      </c>
      <c r="T1161" s="45">
        <f t="shared" ref="T1161:T1224" si="56">R1161*S1161</f>
        <v>30500</v>
      </c>
    </row>
    <row r="1162" spans="2:20" x14ac:dyDescent="0.3">
      <c r="B1162" t="s">
        <v>8366</v>
      </c>
      <c r="C1162" t="s">
        <v>1515</v>
      </c>
      <c r="D1162" t="s">
        <v>2672</v>
      </c>
      <c r="E1162" t="s">
        <v>443</v>
      </c>
      <c r="F1162" t="s">
        <v>3472</v>
      </c>
      <c r="G1162" s="47" t="str">
        <f t="shared" si="54"/>
        <v>JOUINI_Souha</v>
      </c>
      <c r="H1162" t="s">
        <v>690</v>
      </c>
      <c r="I1162" t="s">
        <v>5603</v>
      </c>
      <c r="J1162">
        <v>21654154216</v>
      </c>
      <c r="K1162" s="133">
        <v>34959</v>
      </c>
      <c r="M1162" t="s">
        <v>267</v>
      </c>
      <c r="N1162" t="s">
        <v>6102</v>
      </c>
      <c r="O1162" t="str">
        <f t="shared" si="55"/>
        <v>Electromechanical Engineer</v>
      </c>
      <c r="P1162" s="4"/>
      <c r="Q1162" s="4" t="s">
        <v>1045</v>
      </c>
      <c r="R1162" s="45">
        <v>6100</v>
      </c>
      <c r="S1162" s="45">
        <v>5</v>
      </c>
      <c r="T1162" s="45">
        <f t="shared" si="56"/>
        <v>30500</v>
      </c>
    </row>
    <row r="1163" spans="2:20" x14ac:dyDescent="0.3">
      <c r="B1163" t="s">
        <v>8366</v>
      </c>
      <c r="C1163" t="s">
        <v>1515</v>
      </c>
      <c r="D1163" t="s">
        <v>2673</v>
      </c>
      <c r="E1163" t="s">
        <v>1301</v>
      </c>
      <c r="F1163" t="s">
        <v>4231</v>
      </c>
      <c r="G1163" s="47" t="str">
        <f t="shared" si="54"/>
        <v>LAKHDHAR_Omar Farouk</v>
      </c>
      <c r="H1163" t="s">
        <v>689</v>
      </c>
      <c r="I1163" t="s">
        <v>5604</v>
      </c>
      <c r="J1163">
        <v>21620478276</v>
      </c>
      <c r="K1163" s="133">
        <v>33579</v>
      </c>
      <c r="M1163" t="s">
        <v>267</v>
      </c>
      <c r="N1163" t="s">
        <v>6101</v>
      </c>
      <c r="O1163" t="str">
        <f t="shared" si="55"/>
        <v>Computer science</v>
      </c>
      <c r="P1163" s="4"/>
      <c r="Q1163" s="4" t="s">
        <v>1045</v>
      </c>
      <c r="R1163" s="45">
        <v>6100</v>
      </c>
      <c r="S1163" s="45">
        <v>5</v>
      </c>
      <c r="T1163" s="45">
        <f t="shared" si="56"/>
        <v>30500</v>
      </c>
    </row>
    <row r="1164" spans="2:20" x14ac:dyDescent="0.3">
      <c r="B1164" t="s">
        <v>8366</v>
      </c>
      <c r="C1164" t="s">
        <v>1515</v>
      </c>
      <c r="D1164" t="s">
        <v>2674</v>
      </c>
      <c r="E1164" t="s">
        <v>4232</v>
      </c>
      <c r="F1164" t="s">
        <v>3697</v>
      </c>
      <c r="G1164" s="47" t="str">
        <f t="shared" si="54"/>
        <v>MZEH_Sabrine</v>
      </c>
      <c r="H1164" t="s">
        <v>690</v>
      </c>
      <c r="I1164" t="s">
        <v>5605</v>
      </c>
      <c r="J1164">
        <v>21650258520</v>
      </c>
      <c r="K1164" s="133">
        <v>34411</v>
      </c>
      <c r="M1164" t="s">
        <v>267</v>
      </c>
      <c r="N1164" t="s">
        <v>6101</v>
      </c>
      <c r="O1164" t="str">
        <f t="shared" si="55"/>
        <v>Computer science</v>
      </c>
      <c r="P1164" s="4"/>
      <c r="Q1164" s="4" t="s">
        <v>1045</v>
      </c>
      <c r="R1164" s="45">
        <v>6100</v>
      </c>
      <c r="S1164" s="45">
        <v>5</v>
      </c>
      <c r="T1164" s="45">
        <f t="shared" si="56"/>
        <v>30500</v>
      </c>
    </row>
    <row r="1165" spans="2:20" x14ac:dyDescent="0.3">
      <c r="B1165" t="s">
        <v>8366</v>
      </c>
      <c r="C1165" t="s">
        <v>1515</v>
      </c>
      <c r="D1165" t="s">
        <v>2675</v>
      </c>
      <c r="E1165" t="s">
        <v>8288</v>
      </c>
      <c r="F1165" t="s">
        <v>3230</v>
      </c>
      <c r="G1165" s="47" t="str">
        <f t="shared" si="54"/>
        <v>AMRANI_Mohamed</v>
      </c>
      <c r="H1165" t="s">
        <v>689</v>
      </c>
      <c r="I1165" t="s">
        <v>5606</v>
      </c>
      <c r="J1165">
        <v>21653719011</v>
      </c>
      <c r="K1165" s="133">
        <v>34979</v>
      </c>
      <c r="M1165" t="s">
        <v>267</v>
      </c>
      <c r="N1165" t="s">
        <v>6101</v>
      </c>
      <c r="O1165" t="str">
        <f t="shared" si="55"/>
        <v>Computer science</v>
      </c>
      <c r="P1165" s="4"/>
      <c r="Q1165" s="4" t="s">
        <v>1045</v>
      </c>
      <c r="R1165" s="45">
        <v>6100</v>
      </c>
      <c r="S1165" s="45">
        <v>5</v>
      </c>
      <c r="T1165" s="45">
        <f t="shared" si="56"/>
        <v>30500</v>
      </c>
    </row>
    <row r="1166" spans="2:20" x14ac:dyDescent="0.3">
      <c r="B1166" t="s">
        <v>8366</v>
      </c>
      <c r="C1166" t="s">
        <v>1515</v>
      </c>
      <c r="D1166" t="s">
        <v>2676</v>
      </c>
      <c r="E1166" t="s">
        <v>469</v>
      </c>
      <c r="F1166" t="s">
        <v>3217</v>
      </c>
      <c r="G1166" s="47" t="str">
        <f t="shared" si="54"/>
        <v>KHALED_Oussama</v>
      </c>
      <c r="H1166" t="s">
        <v>689</v>
      </c>
      <c r="I1166" t="s">
        <v>5607</v>
      </c>
      <c r="J1166">
        <v>21653151919</v>
      </c>
      <c r="K1166" s="133">
        <v>34971</v>
      </c>
      <c r="M1166" t="s">
        <v>267</v>
      </c>
      <c r="N1166" t="s">
        <v>6102</v>
      </c>
      <c r="O1166" t="str">
        <f t="shared" si="55"/>
        <v>Electromechanical Engineer</v>
      </c>
      <c r="P1166" s="4"/>
      <c r="Q1166" s="4" t="s">
        <v>1045</v>
      </c>
      <c r="R1166" s="45">
        <v>6100</v>
      </c>
      <c r="S1166" s="45">
        <v>5</v>
      </c>
      <c r="T1166" s="45">
        <f t="shared" si="56"/>
        <v>30500</v>
      </c>
    </row>
    <row r="1167" spans="2:20" x14ac:dyDescent="0.3">
      <c r="B1167" t="s">
        <v>8366</v>
      </c>
      <c r="C1167" t="s">
        <v>1515</v>
      </c>
      <c r="D1167" t="s">
        <v>2677</v>
      </c>
      <c r="E1167" t="s">
        <v>4233</v>
      </c>
      <c r="F1167" t="s">
        <v>3290</v>
      </c>
      <c r="G1167" s="47" t="str">
        <f t="shared" si="54"/>
        <v>SADOUKI_Fedi</v>
      </c>
      <c r="H1167" t="s">
        <v>689</v>
      </c>
      <c r="I1167" t="s">
        <v>5608</v>
      </c>
      <c r="J1167">
        <v>21620304276</v>
      </c>
      <c r="K1167" s="133">
        <v>34464</v>
      </c>
      <c r="M1167" t="s">
        <v>267</v>
      </c>
      <c r="N1167" t="s">
        <v>6101</v>
      </c>
      <c r="O1167" t="str">
        <f t="shared" si="55"/>
        <v>Computer science</v>
      </c>
      <c r="P1167" s="4"/>
      <c r="Q1167" s="4" t="s">
        <v>1045</v>
      </c>
      <c r="R1167" s="45">
        <v>6100</v>
      </c>
      <c r="S1167" s="45">
        <v>5</v>
      </c>
      <c r="T1167" s="45">
        <f t="shared" si="56"/>
        <v>30500</v>
      </c>
    </row>
    <row r="1168" spans="2:20" x14ac:dyDescent="0.3">
      <c r="B1168" t="s">
        <v>8366</v>
      </c>
      <c r="C1168" t="s">
        <v>1515</v>
      </c>
      <c r="D1168" t="s">
        <v>2678</v>
      </c>
      <c r="E1168" t="s">
        <v>398</v>
      </c>
      <c r="F1168" t="s">
        <v>4234</v>
      </c>
      <c r="G1168" s="47" t="str">
        <f t="shared" si="54"/>
        <v>TOUIL_Salah</v>
      </c>
      <c r="H1168" t="s">
        <v>689</v>
      </c>
      <c r="I1168" t="s">
        <v>5609</v>
      </c>
      <c r="J1168">
        <v>21651720055</v>
      </c>
      <c r="K1168" s="133">
        <v>34617</v>
      </c>
      <c r="M1168" t="s">
        <v>267</v>
      </c>
      <c r="N1168" t="s">
        <v>6101</v>
      </c>
      <c r="O1168" t="str">
        <f t="shared" si="55"/>
        <v>Computer science</v>
      </c>
      <c r="P1168" s="4"/>
      <c r="Q1168" s="4" t="s">
        <v>1045</v>
      </c>
      <c r="R1168" s="45">
        <v>6100</v>
      </c>
      <c r="S1168" s="45">
        <v>5</v>
      </c>
      <c r="T1168" s="45">
        <f t="shared" si="56"/>
        <v>30500</v>
      </c>
    </row>
    <row r="1169" spans="2:20" x14ac:dyDescent="0.3">
      <c r="B1169" t="s">
        <v>8366</v>
      </c>
      <c r="C1169" t="s">
        <v>1515</v>
      </c>
      <c r="D1169" t="s">
        <v>2679</v>
      </c>
      <c r="E1169" t="s">
        <v>4235</v>
      </c>
      <c r="F1169" t="s">
        <v>4236</v>
      </c>
      <c r="G1169" s="47" t="str">
        <f t="shared" si="54"/>
        <v>BARKET ALLAH_Mohamed Zied</v>
      </c>
      <c r="H1169" t="s">
        <v>689</v>
      </c>
      <c r="I1169" t="s">
        <v>5610</v>
      </c>
      <c r="J1169">
        <v>21655463248</v>
      </c>
      <c r="K1169" s="133">
        <v>34505</v>
      </c>
      <c r="M1169" t="s">
        <v>267</v>
      </c>
      <c r="N1169" t="s">
        <v>6101</v>
      </c>
      <c r="O1169" t="str">
        <f t="shared" si="55"/>
        <v>Computer science</v>
      </c>
      <c r="P1169" s="4"/>
      <c r="Q1169" s="4" t="s">
        <v>1045</v>
      </c>
      <c r="R1169" s="45">
        <v>6100</v>
      </c>
      <c r="S1169" s="45">
        <v>5</v>
      </c>
      <c r="T1169" s="45">
        <f t="shared" si="56"/>
        <v>30500</v>
      </c>
    </row>
    <row r="1170" spans="2:20" x14ac:dyDescent="0.3">
      <c r="B1170" t="s">
        <v>8366</v>
      </c>
      <c r="C1170" t="s">
        <v>1515</v>
      </c>
      <c r="D1170" t="s">
        <v>2680</v>
      </c>
      <c r="E1170" t="s">
        <v>4237</v>
      </c>
      <c r="F1170" t="s">
        <v>4238</v>
      </c>
      <c r="G1170" s="47" t="str">
        <f t="shared" si="54"/>
        <v>GHAIEB_Moahmed Sahbi</v>
      </c>
      <c r="H1170" t="s">
        <v>689</v>
      </c>
      <c r="I1170" t="s">
        <v>5611</v>
      </c>
      <c r="J1170">
        <v>21658297480</v>
      </c>
      <c r="K1170" s="133">
        <v>33966</v>
      </c>
      <c r="M1170" t="s">
        <v>267</v>
      </c>
      <c r="N1170" t="s">
        <v>6101</v>
      </c>
      <c r="O1170" t="str">
        <f t="shared" si="55"/>
        <v>Computer science</v>
      </c>
      <c r="P1170" s="4"/>
      <c r="Q1170" s="4" t="s">
        <v>1045</v>
      </c>
      <c r="R1170" s="45">
        <v>6100</v>
      </c>
      <c r="S1170" s="45">
        <v>5</v>
      </c>
      <c r="T1170" s="45">
        <f t="shared" si="56"/>
        <v>30500</v>
      </c>
    </row>
    <row r="1171" spans="2:20" x14ac:dyDescent="0.3">
      <c r="B1171" t="s">
        <v>8366</v>
      </c>
      <c r="C1171" t="s">
        <v>1515</v>
      </c>
      <c r="D1171" t="s">
        <v>2681</v>
      </c>
      <c r="E1171" t="s">
        <v>1336</v>
      </c>
      <c r="F1171" t="s">
        <v>4239</v>
      </c>
      <c r="G1171" s="47" t="str">
        <f t="shared" si="54"/>
        <v>MAZOUZ_Youssra</v>
      </c>
      <c r="H1171" t="s">
        <v>690</v>
      </c>
      <c r="I1171" t="s">
        <v>4506</v>
      </c>
      <c r="J1171"/>
      <c r="K1171" s="133">
        <v>35731</v>
      </c>
      <c r="M1171" t="s">
        <v>6100</v>
      </c>
      <c r="N1171" t="s">
        <v>6102</v>
      </c>
      <c r="O1171" t="str">
        <f t="shared" si="55"/>
        <v>Electromechanical Engineer</v>
      </c>
      <c r="P1171" s="4"/>
      <c r="Q1171" s="4" t="s">
        <v>1045</v>
      </c>
      <c r="R1171" s="45">
        <v>6100</v>
      </c>
      <c r="S1171" s="45">
        <v>5</v>
      </c>
      <c r="T1171" s="45">
        <f t="shared" si="56"/>
        <v>30500</v>
      </c>
    </row>
    <row r="1172" spans="2:20" x14ac:dyDescent="0.3">
      <c r="B1172" t="s">
        <v>8366</v>
      </c>
      <c r="C1172" t="s">
        <v>1515</v>
      </c>
      <c r="D1172" t="s">
        <v>2682</v>
      </c>
      <c r="E1172" t="s">
        <v>4240</v>
      </c>
      <c r="F1172" t="s">
        <v>4241</v>
      </c>
      <c r="G1172" s="47" t="str">
        <f t="shared" si="54"/>
        <v>BENKIRA_Fatima ezzahra</v>
      </c>
      <c r="H1172" t="s">
        <v>690</v>
      </c>
      <c r="I1172" t="s">
        <v>4506</v>
      </c>
      <c r="J1172"/>
      <c r="K1172" s="133">
        <v>35978</v>
      </c>
      <c r="M1172" t="s">
        <v>6100</v>
      </c>
      <c r="N1172" t="s">
        <v>6102</v>
      </c>
      <c r="O1172" t="str">
        <f t="shared" si="55"/>
        <v>Electromechanical Engineer</v>
      </c>
      <c r="P1172" s="4"/>
      <c r="Q1172" s="4" t="s">
        <v>1045</v>
      </c>
      <c r="R1172" s="45">
        <v>6100</v>
      </c>
      <c r="S1172" s="45">
        <v>5</v>
      </c>
      <c r="T1172" s="45">
        <f t="shared" si="56"/>
        <v>30500</v>
      </c>
    </row>
    <row r="1173" spans="2:20" x14ac:dyDescent="0.3">
      <c r="B1173" t="s">
        <v>8366</v>
      </c>
      <c r="C1173" t="s">
        <v>1515</v>
      </c>
      <c r="D1173" t="s">
        <v>2683</v>
      </c>
      <c r="E1173" t="s">
        <v>4242</v>
      </c>
      <c r="F1173" t="s">
        <v>4243</v>
      </c>
      <c r="G1173" s="47" t="str">
        <f t="shared" si="54"/>
        <v>EL ALAOUI_Othmane</v>
      </c>
      <c r="H1173" t="s">
        <v>689</v>
      </c>
      <c r="I1173" t="s">
        <v>4506</v>
      </c>
      <c r="J1173"/>
      <c r="K1173" s="133">
        <v>35617</v>
      </c>
      <c r="M1173" t="s">
        <v>6100</v>
      </c>
      <c r="N1173" t="s">
        <v>453</v>
      </c>
      <c r="O1173" t="str">
        <f t="shared" si="55"/>
        <v>Civil Engineering</v>
      </c>
      <c r="P1173" s="4"/>
      <c r="Q1173" s="4" t="s">
        <v>1045</v>
      </c>
      <c r="R1173" s="45">
        <v>6100</v>
      </c>
      <c r="S1173" s="45">
        <v>5</v>
      </c>
      <c r="T1173" s="45">
        <f t="shared" si="56"/>
        <v>30500</v>
      </c>
    </row>
    <row r="1174" spans="2:20" x14ac:dyDescent="0.3">
      <c r="B1174" t="s">
        <v>8366</v>
      </c>
      <c r="C1174" t="s">
        <v>1515</v>
      </c>
      <c r="D1174" t="s">
        <v>2684</v>
      </c>
      <c r="E1174" t="s">
        <v>4244</v>
      </c>
      <c r="F1174" t="s">
        <v>4245</v>
      </c>
      <c r="G1174" s="47" t="str">
        <f t="shared" si="54"/>
        <v>JAOUHARI_Fatima Zahraa</v>
      </c>
      <c r="H1174" t="s">
        <v>690</v>
      </c>
      <c r="I1174" t="s">
        <v>4506</v>
      </c>
      <c r="J1174"/>
      <c r="K1174" s="133">
        <v>36021</v>
      </c>
      <c r="M1174" t="s">
        <v>267</v>
      </c>
      <c r="N1174" t="s">
        <v>6102</v>
      </c>
      <c r="O1174" t="str">
        <f t="shared" si="55"/>
        <v>Electromechanical Engineer</v>
      </c>
      <c r="P1174" s="4"/>
      <c r="Q1174" s="4" t="s">
        <v>1045</v>
      </c>
      <c r="R1174" s="45">
        <v>6100</v>
      </c>
      <c r="S1174" s="45">
        <v>5</v>
      </c>
      <c r="T1174" s="45">
        <f t="shared" si="56"/>
        <v>30500</v>
      </c>
    </row>
    <row r="1175" spans="2:20" x14ac:dyDescent="0.3">
      <c r="B1175" t="s">
        <v>8366</v>
      </c>
      <c r="C1175" t="s">
        <v>1515</v>
      </c>
      <c r="D1175" t="s">
        <v>2685</v>
      </c>
      <c r="E1175" t="s">
        <v>4246</v>
      </c>
      <c r="F1175" t="s">
        <v>8289</v>
      </c>
      <c r="G1175" s="47" t="str">
        <f t="shared" si="54"/>
        <v>MOURTADI_Selma</v>
      </c>
      <c r="H1175" t="s">
        <v>690</v>
      </c>
      <c r="I1175" t="s">
        <v>4506</v>
      </c>
      <c r="J1175"/>
      <c r="K1175" s="133">
        <v>35463</v>
      </c>
      <c r="M1175" t="s">
        <v>6100</v>
      </c>
      <c r="N1175" t="s">
        <v>6102</v>
      </c>
      <c r="O1175" t="str">
        <f t="shared" si="55"/>
        <v>Electromechanical Engineer</v>
      </c>
      <c r="P1175" s="4"/>
      <c r="Q1175" s="4" t="s">
        <v>1045</v>
      </c>
      <c r="R1175" s="45">
        <v>6100</v>
      </c>
      <c r="S1175" s="45">
        <v>5</v>
      </c>
      <c r="T1175" s="45">
        <f t="shared" si="56"/>
        <v>30500</v>
      </c>
    </row>
    <row r="1176" spans="2:20" x14ac:dyDescent="0.3">
      <c r="B1176" t="s">
        <v>8366</v>
      </c>
      <c r="C1176" t="s">
        <v>1515</v>
      </c>
      <c r="D1176" t="s">
        <v>2686</v>
      </c>
      <c r="E1176" t="s">
        <v>1313</v>
      </c>
      <c r="F1176" t="s">
        <v>3551</v>
      </c>
      <c r="G1176" s="47" t="str">
        <f t="shared" si="54"/>
        <v>AOUINTI_Mehdi</v>
      </c>
      <c r="H1176" t="s">
        <v>690</v>
      </c>
      <c r="I1176" t="s">
        <v>5612</v>
      </c>
      <c r="J1176">
        <v>21692627095</v>
      </c>
      <c r="K1176" s="133">
        <v>34306</v>
      </c>
      <c r="M1176" t="s">
        <v>267</v>
      </c>
      <c r="N1176" t="s">
        <v>6101</v>
      </c>
      <c r="O1176" t="str">
        <f t="shared" si="55"/>
        <v>Computer science</v>
      </c>
      <c r="P1176" s="4"/>
      <c r="Q1176" s="4" t="s">
        <v>1045</v>
      </c>
      <c r="R1176" s="45">
        <v>6100</v>
      </c>
      <c r="S1176" s="45">
        <v>5</v>
      </c>
      <c r="T1176" s="45">
        <f t="shared" si="56"/>
        <v>30500</v>
      </c>
    </row>
    <row r="1177" spans="2:20" x14ac:dyDescent="0.3">
      <c r="B1177" t="s">
        <v>8366</v>
      </c>
      <c r="C1177" t="s">
        <v>1515</v>
      </c>
      <c r="D1177" t="s">
        <v>2687</v>
      </c>
      <c r="E1177" t="s">
        <v>4247</v>
      </c>
      <c r="F1177" t="s">
        <v>4248</v>
      </c>
      <c r="G1177" s="47" t="str">
        <f t="shared" si="54"/>
        <v>RADHOUANI_Nazih</v>
      </c>
      <c r="H1177" t="s">
        <v>689</v>
      </c>
      <c r="I1177" t="s">
        <v>5613</v>
      </c>
      <c r="J1177">
        <v>21652849031</v>
      </c>
      <c r="K1177" s="133">
        <v>34973</v>
      </c>
      <c r="M1177" t="s">
        <v>267</v>
      </c>
      <c r="N1177" t="s">
        <v>6102</v>
      </c>
      <c r="O1177" t="str">
        <f t="shared" si="55"/>
        <v>Electromechanical Engineer</v>
      </c>
      <c r="P1177" s="4"/>
      <c r="Q1177" s="4" t="s">
        <v>1045</v>
      </c>
      <c r="R1177" s="45">
        <v>6100</v>
      </c>
      <c r="S1177" s="45">
        <v>5</v>
      </c>
      <c r="T1177" s="45">
        <f t="shared" si="56"/>
        <v>30500</v>
      </c>
    </row>
    <row r="1178" spans="2:20" x14ac:dyDescent="0.3">
      <c r="B1178" t="s">
        <v>8366</v>
      </c>
      <c r="C1178" t="s">
        <v>1515</v>
      </c>
      <c r="D1178" t="s">
        <v>2688</v>
      </c>
      <c r="E1178" t="s">
        <v>8290</v>
      </c>
      <c r="F1178" t="s">
        <v>3381</v>
      </c>
      <c r="G1178" s="47" t="str">
        <f t="shared" si="54"/>
        <v>ZNINA_Rayen</v>
      </c>
      <c r="H1178" t="s">
        <v>689</v>
      </c>
      <c r="I1178" t="s">
        <v>5614</v>
      </c>
      <c r="J1178">
        <v>21623107085</v>
      </c>
      <c r="K1178" s="133">
        <v>34048</v>
      </c>
      <c r="M1178" t="s">
        <v>267</v>
      </c>
      <c r="N1178" t="s">
        <v>6102</v>
      </c>
      <c r="O1178" t="str">
        <f t="shared" si="55"/>
        <v>Electromechanical Engineer</v>
      </c>
      <c r="P1178" s="4"/>
      <c r="Q1178" s="4" t="s">
        <v>1045</v>
      </c>
      <c r="R1178" s="45">
        <v>6100</v>
      </c>
      <c r="S1178" s="45">
        <v>5</v>
      </c>
      <c r="T1178" s="45">
        <f t="shared" si="56"/>
        <v>30500</v>
      </c>
    </row>
    <row r="1179" spans="2:20" x14ac:dyDescent="0.3">
      <c r="B1179" t="s">
        <v>8366</v>
      </c>
      <c r="C1179" t="s">
        <v>1515</v>
      </c>
      <c r="D1179" t="s">
        <v>2689</v>
      </c>
      <c r="E1179" t="s">
        <v>1303</v>
      </c>
      <c r="F1179" t="s">
        <v>3232</v>
      </c>
      <c r="G1179" s="47" t="str">
        <f t="shared" si="54"/>
        <v>ZNAIDI_Mahdi</v>
      </c>
      <c r="H1179" t="s">
        <v>689</v>
      </c>
      <c r="I1179" t="s">
        <v>5615</v>
      </c>
      <c r="J1179">
        <v>21654427038</v>
      </c>
      <c r="K1179" s="133">
        <v>34167</v>
      </c>
      <c r="M1179" t="s">
        <v>267</v>
      </c>
      <c r="N1179" t="s">
        <v>6101</v>
      </c>
      <c r="O1179" t="str">
        <f t="shared" si="55"/>
        <v>Computer science</v>
      </c>
      <c r="P1179" s="4"/>
      <c r="Q1179" s="4" t="s">
        <v>1045</v>
      </c>
      <c r="R1179" s="45">
        <v>6100</v>
      </c>
      <c r="S1179" s="45">
        <v>5</v>
      </c>
      <c r="T1179" s="45">
        <f t="shared" si="56"/>
        <v>30500</v>
      </c>
    </row>
    <row r="1180" spans="2:20" x14ac:dyDescent="0.3">
      <c r="B1180" t="s">
        <v>8366</v>
      </c>
      <c r="C1180" t="s">
        <v>1515</v>
      </c>
      <c r="D1180" t="s">
        <v>2690</v>
      </c>
      <c r="E1180" t="s">
        <v>1407</v>
      </c>
      <c r="F1180" t="s">
        <v>4249</v>
      </c>
      <c r="G1180" s="47" t="str">
        <f t="shared" si="54"/>
        <v>GOUIAA_Malak</v>
      </c>
      <c r="H1180" t="s">
        <v>690</v>
      </c>
      <c r="I1180" t="s">
        <v>5616</v>
      </c>
      <c r="J1180">
        <v>21654807080</v>
      </c>
      <c r="K1180" s="133">
        <v>34865</v>
      </c>
      <c r="M1180" t="s">
        <v>267</v>
      </c>
      <c r="N1180" t="s">
        <v>6101</v>
      </c>
      <c r="O1180" t="str">
        <f t="shared" si="55"/>
        <v>Computer science</v>
      </c>
      <c r="P1180" s="4"/>
      <c r="Q1180" s="4" t="s">
        <v>1045</v>
      </c>
      <c r="R1180" s="45">
        <v>6100</v>
      </c>
      <c r="S1180" s="45">
        <v>5</v>
      </c>
      <c r="T1180" s="45">
        <f t="shared" si="56"/>
        <v>30500</v>
      </c>
    </row>
    <row r="1181" spans="2:20" x14ac:dyDescent="0.3">
      <c r="B1181" t="s">
        <v>8366</v>
      </c>
      <c r="C1181" t="s">
        <v>1515</v>
      </c>
      <c r="D1181" t="s">
        <v>2691</v>
      </c>
      <c r="E1181" t="s">
        <v>487</v>
      </c>
      <c r="F1181" t="s">
        <v>3267</v>
      </c>
      <c r="G1181" s="47" t="str">
        <f t="shared" si="54"/>
        <v>SFAXI_Dorra</v>
      </c>
      <c r="H1181" t="s">
        <v>690</v>
      </c>
      <c r="I1181" t="s">
        <v>5617</v>
      </c>
      <c r="J1181">
        <v>21620967702</v>
      </c>
      <c r="K1181" s="133">
        <v>34907</v>
      </c>
      <c r="M1181" t="s">
        <v>267</v>
      </c>
      <c r="N1181" t="s">
        <v>6101</v>
      </c>
      <c r="O1181" t="str">
        <f t="shared" si="55"/>
        <v>Computer science</v>
      </c>
      <c r="P1181" s="4"/>
      <c r="Q1181" s="4" t="s">
        <v>1045</v>
      </c>
      <c r="R1181" s="45">
        <v>6100</v>
      </c>
      <c r="S1181" s="45">
        <v>5</v>
      </c>
      <c r="T1181" s="45">
        <f t="shared" si="56"/>
        <v>30500</v>
      </c>
    </row>
    <row r="1182" spans="2:20" x14ac:dyDescent="0.3">
      <c r="B1182" t="s">
        <v>8366</v>
      </c>
      <c r="C1182" t="s">
        <v>1515</v>
      </c>
      <c r="D1182" t="s">
        <v>2692</v>
      </c>
      <c r="E1182" t="s">
        <v>4250</v>
      </c>
      <c r="F1182" t="s">
        <v>3948</v>
      </c>
      <c r="G1182" s="47" t="str">
        <f t="shared" si="54"/>
        <v>DOUGAZ_Seddik</v>
      </c>
      <c r="H1182" t="s">
        <v>689</v>
      </c>
      <c r="I1182" t="s">
        <v>5618</v>
      </c>
      <c r="J1182">
        <v>21623563372</v>
      </c>
      <c r="K1182" s="133">
        <v>34984</v>
      </c>
      <c r="M1182" t="s">
        <v>267</v>
      </c>
      <c r="N1182" t="s">
        <v>6102</v>
      </c>
      <c r="O1182" t="str">
        <f t="shared" si="55"/>
        <v>Electromechanical Engineer</v>
      </c>
      <c r="P1182" s="4"/>
      <c r="Q1182" s="4" t="s">
        <v>1045</v>
      </c>
      <c r="R1182" s="45">
        <v>6100</v>
      </c>
      <c r="S1182" s="45">
        <v>5</v>
      </c>
      <c r="T1182" s="45">
        <f t="shared" si="56"/>
        <v>30500</v>
      </c>
    </row>
    <row r="1183" spans="2:20" x14ac:dyDescent="0.3">
      <c r="B1183" t="s">
        <v>8366</v>
      </c>
      <c r="C1183" t="s">
        <v>1515</v>
      </c>
      <c r="D1183" t="s">
        <v>2693</v>
      </c>
      <c r="E1183" t="s">
        <v>1263</v>
      </c>
      <c r="F1183" t="s">
        <v>3230</v>
      </c>
      <c r="G1183" s="47" t="str">
        <f t="shared" si="54"/>
        <v>CHELLY_Mohamed</v>
      </c>
      <c r="H1183" t="s">
        <v>689</v>
      </c>
      <c r="I1183" t="s">
        <v>5619</v>
      </c>
      <c r="J1183">
        <v>21625027264</v>
      </c>
      <c r="K1183" s="133">
        <v>33610</v>
      </c>
      <c r="M1183" t="s">
        <v>267</v>
      </c>
      <c r="N1183" t="s">
        <v>6101</v>
      </c>
      <c r="O1183" t="str">
        <f t="shared" si="55"/>
        <v>Computer science</v>
      </c>
      <c r="P1183" s="4"/>
      <c r="Q1183" s="4" t="s">
        <v>1045</v>
      </c>
      <c r="R1183" s="45">
        <v>6100</v>
      </c>
      <c r="S1183" s="45">
        <v>5</v>
      </c>
      <c r="T1183" s="45">
        <f t="shared" si="56"/>
        <v>30500</v>
      </c>
    </row>
    <row r="1184" spans="2:20" x14ac:dyDescent="0.3">
      <c r="B1184" t="s">
        <v>8366</v>
      </c>
      <c r="C1184" t="s">
        <v>1515</v>
      </c>
      <c r="D1184" t="s">
        <v>2694</v>
      </c>
      <c r="E1184" t="s">
        <v>4251</v>
      </c>
      <c r="F1184" t="s">
        <v>3355</v>
      </c>
      <c r="G1184" s="47" t="str">
        <f t="shared" si="54"/>
        <v>HMOUDI_Mariem</v>
      </c>
      <c r="H1184" t="s">
        <v>690</v>
      </c>
      <c r="I1184" t="s">
        <v>5620</v>
      </c>
      <c r="J1184">
        <v>21693633206</v>
      </c>
      <c r="K1184" s="133">
        <v>35269</v>
      </c>
      <c r="M1184" t="s">
        <v>267</v>
      </c>
      <c r="N1184" t="s">
        <v>6101</v>
      </c>
      <c r="O1184" t="str">
        <f t="shared" si="55"/>
        <v>Computer science</v>
      </c>
      <c r="P1184" s="4"/>
      <c r="Q1184" s="4" t="s">
        <v>1045</v>
      </c>
      <c r="R1184" s="45">
        <v>6100</v>
      </c>
      <c r="S1184" s="45">
        <v>5</v>
      </c>
      <c r="T1184" s="45">
        <f t="shared" si="56"/>
        <v>30500</v>
      </c>
    </row>
    <row r="1185" spans="2:20" x14ac:dyDescent="0.3">
      <c r="B1185" t="s">
        <v>8366</v>
      </c>
      <c r="C1185" t="s">
        <v>1515</v>
      </c>
      <c r="D1185" t="s">
        <v>2695</v>
      </c>
      <c r="E1185" t="s">
        <v>1283</v>
      </c>
      <c r="F1185" t="s">
        <v>4252</v>
      </c>
      <c r="G1185" s="47" t="str">
        <f t="shared" si="54"/>
        <v>GUERFALI_Bechir</v>
      </c>
      <c r="H1185" t="s">
        <v>689</v>
      </c>
      <c r="I1185" t="s">
        <v>5621</v>
      </c>
      <c r="J1185">
        <v>21651994051</v>
      </c>
      <c r="K1185" s="133">
        <v>34130</v>
      </c>
      <c r="M1185" t="s">
        <v>267</v>
      </c>
      <c r="N1185" t="s">
        <v>6101</v>
      </c>
      <c r="O1185" t="str">
        <f t="shared" si="55"/>
        <v>Computer science</v>
      </c>
      <c r="P1185" s="4"/>
      <c r="Q1185" s="4" t="s">
        <v>1045</v>
      </c>
      <c r="R1185" s="45">
        <v>6100</v>
      </c>
      <c r="S1185" s="45">
        <v>5</v>
      </c>
      <c r="T1185" s="45">
        <f t="shared" si="56"/>
        <v>30500</v>
      </c>
    </row>
    <row r="1186" spans="2:20" x14ac:dyDescent="0.3">
      <c r="B1186" t="s">
        <v>8366</v>
      </c>
      <c r="C1186" t="s">
        <v>1515</v>
      </c>
      <c r="D1186" t="s">
        <v>2696</v>
      </c>
      <c r="E1186" t="s">
        <v>4253</v>
      </c>
      <c r="F1186" t="s">
        <v>4254</v>
      </c>
      <c r="G1186" s="47" t="str">
        <f t="shared" si="54"/>
        <v>BDAY_Mohamed Anoir</v>
      </c>
      <c r="H1186" t="s">
        <v>689</v>
      </c>
      <c r="I1186" t="s">
        <v>5622</v>
      </c>
      <c r="J1186">
        <v>21650189147</v>
      </c>
      <c r="K1186" s="133">
        <v>34930</v>
      </c>
      <c r="M1186" t="s">
        <v>267</v>
      </c>
      <c r="N1186" t="s">
        <v>6101</v>
      </c>
      <c r="O1186" t="str">
        <f t="shared" si="55"/>
        <v>Computer science</v>
      </c>
      <c r="P1186" s="4"/>
      <c r="Q1186" s="4" t="s">
        <v>1045</v>
      </c>
      <c r="R1186" s="45">
        <v>6100</v>
      </c>
      <c r="S1186" s="45">
        <v>5</v>
      </c>
      <c r="T1186" s="45">
        <f t="shared" si="56"/>
        <v>30500</v>
      </c>
    </row>
    <row r="1187" spans="2:20" x14ac:dyDescent="0.3">
      <c r="B1187" t="s">
        <v>8366</v>
      </c>
      <c r="C1187" t="s">
        <v>1515</v>
      </c>
      <c r="D1187" t="s">
        <v>2697</v>
      </c>
      <c r="E1187" t="s">
        <v>4255</v>
      </c>
      <c r="F1187" t="s">
        <v>4256</v>
      </c>
      <c r="G1187" s="47" t="str">
        <f t="shared" si="54"/>
        <v>MEJRISSI_Jawaher</v>
      </c>
      <c r="H1187" t="s">
        <v>690</v>
      </c>
      <c r="I1187" t="s">
        <v>5623</v>
      </c>
      <c r="J1187">
        <v>21699800536</v>
      </c>
      <c r="K1187" s="133">
        <v>35025</v>
      </c>
      <c r="M1187" t="s">
        <v>267</v>
      </c>
      <c r="N1187" t="s">
        <v>6101</v>
      </c>
      <c r="O1187" t="str">
        <f t="shared" si="55"/>
        <v>Computer science</v>
      </c>
      <c r="P1187" s="4"/>
      <c r="Q1187" s="4" t="s">
        <v>1045</v>
      </c>
      <c r="R1187" s="45">
        <v>6100</v>
      </c>
      <c r="S1187" s="45">
        <v>5</v>
      </c>
      <c r="T1187" s="45">
        <f t="shared" si="56"/>
        <v>30500</v>
      </c>
    </row>
    <row r="1188" spans="2:20" x14ac:dyDescent="0.3">
      <c r="B1188" t="s">
        <v>8366</v>
      </c>
      <c r="C1188" t="s">
        <v>1515</v>
      </c>
      <c r="D1188" t="s">
        <v>2698</v>
      </c>
      <c r="E1188" t="s">
        <v>4257</v>
      </c>
      <c r="F1188" t="s">
        <v>4258</v>
      </c>
      <c r="G1188" s="47" t="str">
        <f t="shared" si="54"/>
        <v>FOUDHAILI_Feres</v>
      </c>
      <c r="H1188" t="s">
        <v>689</v>
      </c>
      <c r="I1188" t="s">
        <v>5624</v>
      </c>
      <c r="J1188">
        <v>21627938811</v>
      </c>
      <c r="K1188" s="133">
        <v>34887</v>
      </c>
      <c r="M1188" t="s">
        <v>267</v>
      </c>
      <c r="N1188" t="s">
        <v>6101</v>
      </c>
      <c r="O1188" t="str">
        <f t="shared" si="55"/>
        <v>Computer science</v>
      </c>
      <c r="P1188" s="4"/>
      <c r="Q1188" s="4" t="s">
        <v>1045</v>
      </c>
      <c r="R1188" s="45">
        <v>6100</v>
      </c>
      <c r="S1188" s="45">
        <v>5</v>
      </c>
      <c r="T1188" s="45">
        <f t="shared" si="56"/>
        <v>30500</v>
      </c>
    </row>
    <row r="1189" spans="2:20" x14ac:dyDescent="0.3">
      <c r="B1189" t="s">
        <v>8366</v>
      </c>
      <c r="C1189" t="s">
        <v>1515</v>
      </c>
      <c r="D1189" t="s">
        <v>2699</v>
      </c>
      <c r="E1189" t="s">
        <v>8291</v>
      </c>
      <c r="F1189" t="s">
        <v>4259</v>
      </c>
      <c r="G1189" s="47" t="str">
        <f t="shared" si="54"/>
        <v>HELLEL_Naim</v>
      </c>
      <c r="H1189" t="s">
        <v>689</v>
      </c>
      <c r="I1189" t="s">
        <v>5625</v>
      </c>
      <c r="J1189">
        <v>21654539106</v>
      </c>
      <c r="K1189" s="133">
        <v>34898</v>
      </c>
      <c r="M1189" t="s">
        <v>267</v>
      </c>
      <c r="N1189" t="s">
        <v>453</v>
      </c>
      <c r="O1189" t="str">
        <f t="shared" si="55"/>
        <v>Civil Engineering</v>
      </c>
      <c r="P1189" s="4"/>
      <c r="Q1189" s="4" t="s">
        <v>1045</v>
      </c>
      <c r="R1189" s="45">
        <v>6100</v>
      </c>
      <c r="S1189" s="45">
        <v>5</v>
      </c>
      <c r="T1189" s="45">
        <f t="shared" si="56"/>
        <v>30500</v>
      </c>
    </row>
    <row r="1190" spans="2:20" x14ac:dyDescent="0.3">
      <c r="B1190" t="s">
        <v>8366</v>
      </c>
      <c r="C1190" t="s">
        <v>1515</v>
      </c>
      <c r="D1190" t="s">
        <v>2700</v>
      </c>
      <c r="E1190" t="s">
        <v>469</v>
      </c>
      <c r="F1190" t="s">
        <v>3454</v>
      </c>
      <c r="G1190" s="47" t="str">
        <f t="shared" si="54"/>
        <v>KHALED_Karim</v>
      </c>
      <c r="H1190" t="s">
        <v>689</v>
      </c>
      <c r="I1190" t="s">
        <v>5626</v>
      </c>
      <c r="J1190">
        <v>21622961781</v>
      </c>
      <c r="K1190" s="133">
        <v>34904</v>
      </c>
      <c r="M1190" t="s">
        <v>267</v>
      </c>
      <c r="N1190" t="s">
        <v>6101</v>
      </c>
      <c r="O1190" t="str">
        <f t="shared" si="55"/>
        <v>Computer science</v>
      </c>
      <c r="P1190" s="4"/>
      <c r="Q1190" s="4" t="s">
        <v>1045</v>
      </c>
      <c r="R1190" s="45">
        <v>6100</v>
      </c>
      <c r="S1190" s="45">
        <v>5</v>
      </c>
      <c r="T1190" s="45">
        <f t="shared" si="56"/>
        <v>30500</v>
      </c>
    </row>
    <row r="1191" spans="2:20" x14ac:dyDescent="0.3">
      <c r="B1191" t="s">
        <v>8366</v>
      </c>
      <c r="C1191" t="s">
        <v>1515</v>
      </c>
      <c r="D1191" t="s">
        <v>2701</v>
      </c>
      <c r="E1191" t="s">
        <v>1270</v>
      </c>
      <c r="F1191" t="s">
        <v>3366</v>
      </c>
      <c r="G1191" s="47" t="str">
        <f t="shared" si="54"/>
        <v>ELARBI_Anis</v>
      </c>
      <c r="H1191" t="s">
        <v>689</v>
      </c>
      <c r="I1191" t="s">
        <v>5627</v>
      </c>
      <c r="J1191">
        <v>21620232480</v>
      </c>
      <c r="K1191" s="133">
        <v>34642</v>
      </c>
      <c r="M1191" t="s">
        <v>267</v>
      </c>
      <c r="N1191" t="s">
        <v>6101</v>
      </c>
      <c r="O1191" t="str">
        <f t="shared" si="55"/>
        <v>Computer science</v>
      </c>
      <c r="P1191" s="4"/>
      <c r="Q1191" s="4" t="s">
        <v>1045</v>
      </c>
      <c r="R1191" s="45">
        <v>6100</v>
      </c>
      <c r="S1191" s="45">
        <v>5</v>
      </c>
      <c r="T1191" s="45">
        <f t="shared" si="56"/>
        <v>30500</v>
      </c>
    </row>
    <row r="1192" spans="2:20" x14ac:dyDescent="0.3">
      <c r="B1192" t="s">
        <v>8366</v>
      </c>
      <c r="C1192" t="s">
        <v>1515</v>
      </c>
      <c r="D1192" t="s">
        <v>2702</v>
      </c>
      <c r="E1192" t="s">
        <v>6525</v>
      </c>
      <c r="F1192" t="s">
        <v>3195</v>
      </c>
      <c r="G1192" s="47" t="str">
        <f t="shared" si="54"/>
        <v>DHIBI_Ismail</v>
      </c>
      <c r="H1192" t="s">
        <v>689</v>
      </c>
      <c r="I1192" t="s">
        <v>5628</v>
      </c>
      <c r="J1192">
        <v>21621813265</v>
      </c>
      <c r="K1192" s="133">
        <v>33888</v>
      </c>
      <c r="M1192" t="s">
        <v>267</v>
      </c>
      <c r="N1192" t="s">
        <v>6101</v>
      </c>
      <c r="O1192" t="str">
        <f t="shared" si="55"/>
        <v>Computer science</v>
      </c>
      <c r="P1192" s="4"/>
      <c r="Q1192" s="4" t="s">
        <v>1045</v>
      </c>
      <c r="R1192" s="45">
        <v>6100</v>
      </c>
      <c r="S1192" s="45">
        <v>5</v>
      </c>
      <c r="T1192" s="45">
        <f t="shared" si="56"/>
        <v>30500</v>
      </c>
    </row>
    <row r="1193" spans="2:20" x14ac:dyDescent="0.3">
      <c r="B1193" t="s">
        <v>8366</v>
      </c>
      <c r="C1193" t="s">
        <v>1515</v>
      </c>
      <c r="D1193" t="s">
        <v>2703</v>
      </c>
      <c r="E1193" t="s">
        <v>8292</v>
      </c>
      <c r="F1193" t="s">
        <v>3191</v>
      </c>
      <c r="G1193" s="47" t="str">
        <f t="shared" si="54"/>
        <v>SAKOUHI_Amine</v>
      </c>
      <c r="H1193" t="s">
        <v>689</v>
      </c>
      <c r="I1193" t="s">
        <v>5629</v>
      </c>
      <c r="J1193">
        <v>21650689010</v>
      </c>
      <c r="K1193" s="133">
        <v>34704</v>
      </c>
      <c r="M1193" t="s">
        <v>267</v>
      </c>
      <c r="N1193" t="s">
        <v>6102</v>
      </c>
      <c r="O1193" t="str">
        <f t="shared" si="55"/>
        <v>Electromechanical Engineer</v>
      </c>
      <c r="P1193" s="4"/>
      <c r="Q1193" s="4" t="s">
        <v>1045</v>
      </c>
      <c r="R1193" s="45">
        <v>6100</v>
      </c>
      <c r="S1193" s="45">
        <v>5</v>
      </c>
      <c r="T1193" s="45">
        <f t="shared" si="56"/>
        <v>30500</v>
      </c>
    </row>
    <row r="1194" spans="2:20" x14ac:dyDescent="0.3">
      <c r="B1194" t="s">
        <v>8366</v>
      </c>
      <c r="C1194" t="s">
        <v>1515</v>
      </c>
      <c r="D1194" t="s">
        <v>2704</v>
      </c>
      <c r="E1194" t="s">
        <v>3547</v>
      </c>
      <c r="F1194" t="s">
        <v>3225</v>
      </c>
      <c r="G1194" s="47" t="str">
        <f t="shared" si="54"/>
        <v>FATHALLAH_Skander</v>
      </c>
      <c r="H1194" t="s">
        <v>689</v>
      </c>
      <c r="I1194" t="s">
        <v>5630</v>
      </c>
      <c r="J1194">
        <v>21655987223</v>
      </c>
      <c r="K1194" s="133">
        <v>33848</v>
      </c>
      <c r="M1194" t="s">
        <v>267</v>
      </c>
      <c r="N1194" t="s">
        <v>6101</v>
      </c>
      <c r="O1194" t="str">
        <f t="shared" si="55"/>
        <v>Computer science</v>
      </c>
      <c r="P1194" s="4"/>
      <c r="Q1194" s="4" t="s">
        <v>1045</v>
      </c>
      <c r="R1194" s="45">
        <v>6100</v>
      </c>
      <c r="S1194" s="45">
        <v>5</v>
      </c>
      <c r="T1194" s="45">
        <f t="shared" si="56"/>
        <v>30500</v>
      </c>
    </row>
    <row r="1195" spans="2:20" x14ac:dyDescent="0.3">
      <c r="B1195" t="s">
        <v>8366</v>
      </c>
      <c r="C1195" t="s">
        <v>1515</v>
      </c>
      <c r="D1195" t="s">
        <v>2705</v>
      </c>
      <c r="E1195" t="s">
        <v>921</v>
      </c>
      <c r="F1195" t="s">
        <v>8293</v>
      </c>
      <c r="G1195" s="47" t="str">
        <f t="shared" si="54"/>
        <v>BEN JEMAA_Mouna</v>
      </c>
      <c r="H1195" t="s">
        <v>689</v>
      </c>
      <c r="I1195" t="s">
        <v>5631</v>
      </c>
      <c r="J1195">
        <v>21653009788</v>
      </c>
      <c r="K1195" s="133">
        <v>34592</v>
      </c>
      <c r="M1195" t="s">
        <v>267</v>
      </c>
      <c r="N1195" t="s">
        <v>6101</v>
      </c>
      <c r="O1195" t="str">
        <f t="shared" si="55"/>
        <v>Computer science</v>
      </c>
      <c r="P1195" s="4"/>
      <c r="Q1195" s="4" t="s">
        <v>1045</v>
      </c>
      <c r="R1195" s="45">
        <v>6100</v>
      </c>
      <c r="S1195" s="45">
        <v>5</v>
      </c>
      <c r="T1195" s="45">
        <f t="shared" si="56"/>
        <v>30500</v>
      </c>
    </row>
    <row r="1196" spans="2:20" x14ac:dyDescent="0.3">
      <c r="B1196" t="s">
        <v>8366</v>
      </c>
      <c r="C1196" t="s">
        <v>1515</v>
      </c>
      <c r="D1196" t="s">
        <v>2706</v>
      </c>
      <c r="E1196" t="s">
        <v>1257</v>
      </c>
      <c r="F1196" t="s">
        <v>3566</v>
      </c>
      <c r="G1196" s="47" t="str">
        <f t="shared" si="54"/>
        <v>REBAH_Wiem</v>
      </c>
      <c r="H1196" t="s">
        <v>690</v>
      </c>
      <c r="I1196" t="s">
        <v>5632</v>
      </c>
      <c r="J1196">
        <v>21625696508</v>
      </c>
      <c r="K1196" s="133">
        <v>34920</v>
      </c>
      <c r="M1196" t="s">
        <v>267</v>
      </c>
      <c r="N1196" t="s">
        <v>6101</v>
      </c>
      <c r="O1196" t="str">
        <f t="shared" si="55"/>
        <v>Computer science</v>
      </c>
      <c r="P1196" s="4"/>
      <c r="Q1196" s="4" t="s">
        <v>1045</v>
      </c>
      <c r="R1196" s="45">
        <v>6100</v>
      </c>
      <c r="S1196" s="45">
        <v>5</v>
      </c>
      <c r="T1196" s="45">
        <f t="shared" si="56"/>
        <v>30500</v>
      </c>
    </row>
    <row r="1197" spans="2:20" x14ac:dyDescent="0.3">
      <c r="B1197" t="s">
        <v>8366</v>
      </c>
      <c r="C1197" t="s">
        <v>1515</v>
      </c>
      <c r="D1197" t="s">
        <v>2707</v>
      </c>
      <c r="E1197" t="s">
        <v>1019</v>
      </c>
      <c r="F1197" t="s">
        <v>8294</v>
      </c>
      <c r="G1197" s="47" t="str">
        <f t="shared" si="54"/>
        <v>SAMMOUD_Leila</v>
      </c>
      <c r="H1197" t="s">
        <v>690</v>
      </c>
      <c r="I1197" t="s">
        <v>5633</v>
      </c>
      <c r="J1197">
        <v>21654198806</v>
      </c>
      <c r="K1197" s="133">
        <v>34117</v>
      </c>
      <c r="M1197" t="s">
        <v>267</v>
      </c>
      <c r="N1197" t="s">
        <v>6101</v>
      </c>
      <c r="O1197" t="str">
        <f t="shared" si="55"/>
        <v>Computer science</v>
      </c>
      <c r="P1197" s="4"/>
      <c r="Q1197" s="4" t="s">
        <v>1045</v>
      </c>
      <c r="R1197" s="45">
        <v>6100</v>
      </c>
      <c r="S1197" s="45">
        <v>5</v>
      </c>
      <c r="T1197" s="45">
        <f t="shared" si="56"/>
        <v>30500</v>
      </c>
    </row>
    <row r="1198" spans="2:20" x14ac:dyDescent="0.3">
      <c r="B1198" t="s">
        <v>8366</v>
      </c>
      <c r="C1198" t="s">
        <v>1515</v>
      </c>
      <c r="D1198" t="s">
        <v>2708</v>
      </c>
      <c r="E1198" t="s">
        <v>631</v>
      </c>
      <c r="F1198" t="s">
        <v>4011</v>
      </c>
      <c r="G1198" s="47" t="str">
        <f t="shared" si="54"/>
        <v>BEN MANSOUR_Hana</v>
      </c>
      <c r="H1198" t="s">
        <v>690</v>
      </c>
      <c r="I1198" t="s">
        <v>5634</v>
      </c>
      <c r="J1198">
        <v>21694591160</v>
      </c>
      <c r="K1198" s="133">
        <v>34505</v>
      </c>
      <c r="M1198" t="s">
        <v>267</v>
      </c>
      <c r="N1198" t="s">
        <v>6101</v>
      </c>
      <c r="O1198" t="str">
        <f t="shared" si="55"/>
        <v>Computer science</v>
      </c>
      <c r="P1198" s="4"/>
      <c r="Q1198" s="4" t="s">
        <v>1045</v>
      </c>
      <c r="R1198" s="45">
        <v>6100</v>
      </c>
      <c r="S1198" s="45">
        <v>5</v>
      </c>
      <c r="T1198" s="45">
        <f t="shared" si="56"/>
        <v>30500</v>
      </c>
    </row>
    <row r="1199" spans="2:20" x14ac:dyDescent="0.3">
      <c r="B1199" t="s">
        <v>8366</v>
      </c>
      <c r="C1199" t="s">
        <v>1515</v>
      </c>
      <c r="D1199" t="s">
        <v>2709</v>
      </c>
      <c r="E1199" t="s">
        <v>532</v>
      </c>
      <c r="F1199" t="s">
        <v>3944</v>
      </c>
      <c r="G1199" s="47" t="str">
        <f t="shared" si="54"/>
        <v>ATTIA_Seif Eddine</v>
      </c>
      <c r="H1199" t="s">
        <v>689</v>
      </c>
      <c r="I1199" t="s">
        <v>5635</v>
      </c>
      <c r="J1199">
        <v>21690584810</v>
      </c>
      <c r="K1199" s="133">
        <v>34397</v>
      </c>
      <c r="M1199" t="s">
        <v>267</v>
      </c>
      <c r="N1199" t="s">
        <v>6101</v>
      </c>
      <c r="O1199" t="str">
        <f t="shared" si="55"/>
        <v>Computer science</v>
      </c>
      <c r="P1199" s="4"/>
      <c r="Q1199" s="4" t="s">
        <v>1045</v>
      </c>
      <c r="R1199" s="45">
        <v>6100</v>
      </c>
      <c r="S1199" s="45">
        <v>5</v>
      </c>
      <c r="T1199" s="45">
        <f t="shared" si="56"/>
        <v>30500</v>
      </c>
    </row>
    <row r="1200" spans="2:20" x14ac:dyDescent="0.3">
      <c r="B1200" t="s">
        <v>8366</v>
      </c>
      <c r="C1200" t="s">
        <v>1515</v>
      </c>
      <c r="D1200" t="s">
        <v>2710</v>
      </c>
      <c r="E1200" t="s">
        <v>334</v>
      </c>
      <c r="F1200" t="s">
        <v>3208</v>
      </c>
      <c r="G1200" s="47" t="str">
        <f t="shared" si="54"/>
        <v>AMRI_Ahmed</v>
      </c>
      <c r="H1200" t="s">
        <v>689</v>
      </c>
      <c r="I1200" t="s">
        <v>5636</v>
      </c>
      <c r="J1200">
        <v>21692251693</v>
      </c>
      <c r="K1200" s="133">
        <v>33652</v>
      </c>
      <c r="M1200" t="s">
        <v>267</v>
      </c>
      <c r="N1200" t="s">
        <v>6102</v>
      </c>
      <c r="O1200" t="str">
        <f t="shared" si="55"/>
        <v>Electromechanical Engineer</v>
      </c>
      <c r="P1200" s="4"/>
      <c r="Q1200" s="4" t="s">
        <v>1045</v>
      </c>
      <c r="R1200" s="45">
        <v>6100</v>
      </c>
      <c r="S1200" s="45">
        <v>5</v>
      </c>
      <c r="T1200" s="45">
        <f t="shared" si="56"/>
        <v>30500</v>
      </c>
    </row>
    <row r="1201" spans="2:20" x14ac:dyDescent="0.3">
      <c r="B1201" t="s">
        <v>8366</v>
      </c>
      <c r="C1201" t="s">
        <v>1515</v>
      </c>
      <c r="D1201" t="s">
        <v>2711</v>
      </c>
      <c r="E1201" t="s">
        <v>451</v>
      </c>
      <c r="F1201" t="s">
        <v>4072</v>
      </c>
      <c r="G1201" s="47" t="str">
        <f t="shared" si="54"/>
        <v>BEN AMOR_Manel</v>
      </c>
      <c r="H1201" t="s">
        <v>690</v>
      </c>
      <c r="I1201" t="s">
        <v>5637</v>
      </c>
      <c r="J1201">
        <v>21627698550</v>
      </c>
      <c r="K1201" s="133">
        <v>32712</v>
      </c>
      <c r="M1201" t="s">
        <v>267</v>
      </c>
      <c r="N1201" t="s">
        <v>6101</v>
      </c>
      <c r="O1201" t="str">
        <f t="shared" si="55"/>
        <v>Computer science</v>
      </c>
      <c r="P1201" s="4"/>
      <c r="Q1201" s="4" t="s">
        <v>1045</v>
      </c>
      <c r="R1201" s="45">
        <v>6100</v>
      </c>
      <c r="S1201" s="45">
        <v>5</v>
      </c>
      <c r="T1201" s="45">
        <f t="shared" si="56"/>
        <v>30500</v>
      </c>
    </row>
    <row r="1202" spans="2:20" x14ac:dyDescent="0.3">
      <c r="B1202" t="s">
        <v>8366</v>
      </c>
      <c r="C1202" t="s">
        <v>1515</v>
      </c>
      <c r="D1202" t="s">
        <v>2712</v>
      </c>
      <c r="E1202" t="s">
        <v>442</v>
      </c>
      <c r="F1202" t="s">
        <v>3937</v>
      </c>
      <c r="G1202" s="47" t="str">
        <f t="shared" si="54"/>
        <v>HICHRI_Ibrahim</v>
      </c>
      <c r="H1202" t="s">
        <v>689</v>
      </c>
      <c r="I1202" t="s">
        <v>5638</v>
      </c>
      <c r="J1202">
        <v>21623884365</v>
      </c>
      <c r="K1202" s="133">
        <v>33814</v>
      </c>
      <c r="M1202" t="s">
        <v>267</v>
      </c>
      <c r="N1202" t="s">
        <v>6101</v>
      </c>
      <c r="O1202" t="str">
        <f t="shared" si="55"/>
        <v>Computer science</v>
      </c>
      <c r="P1202" s="4"/>
      <c r="Q1202" s="4" t="s">
        <v>1045</v>
      </c>
      <c r="R1202" s="45">
        <v>6100</v>
      </c>
      <c r="S1202" s="45">
        <v>5</v>
      </c>
      <c r="T1202" s="45">
        <f t="shared" si="56"/>
        <v>30500</v>
      </c>
    </row>
    <row r="1203" spans="2:20" x14ac:dyDescent="0.3">
      <c r="B1203" t="s">
        <v>8366</v>
      </c>
      <c r="C1203" t="s">
        <v>1515</v>
      </c>
      <c r="D1203" t="s">
        <v>2713</v>
      </c>
      <c r="E1203" t="s">
        <v>8295</v>
      </c>
      <c r="F1203" t="s">
        <v>3659</v>
      </c>
      <c r="G1203" s="47" t="str">
        <f t="shared" si="54"/>
        <v>BEN HMED_Anouar</v>
      </c>
      <c r="H1203" t="s">
        <v>689</v>
      </c>
      <c r="I1203" t="s">
        <v>5639</v>
      </c>
      <c r="J1203">
        <v>21620998841</v>
      </c>
      <c r="K1203" s="133">
        <v>33499</v>
      </c>
      <c r="M1203" t="s">
        <v>267</v>
      </c>
      <c r="N1203" t="s">
        <v>6102</v>
      </c>
      <c r="O1203" t="str">
        <f t="shared" si="55"/>
        <v>Electromechanical Engineer</v>
      </c>
      <c r="P1203" s="4"/>
      <c r="Q1203" s="4" t="s">
        <v>1045</v>
      </c>
      <c r="R1203" s="45">
        <v>6100</v>
      </c>
      <c r="S1203" s="45">
        <v>5</v>
      </c>
      <c r="T1203" s="45">
        <f t="shared" si="56"/>
        <v>30500</v>
      </c>
    </row>
    <row r="1204" spans="2:20" x14ac:dyDescent="0.3">
      <c r="B1204" t="s">
        <v>8366</v>
      </c>
      <c r="C1204" t="s">
        <v>1515</v>
      </c>
      <c r="D1204" t="s">
        <v>2714</v>
      </c>
      <c r="E1204" t="s">
        <v>317</v>
      </c>
      <c r="F1204" t="s">
        <v>3566</v>
      </c>
      <c r="G1204" s="47" t="str">
        <f t="shared" si="54"/>
        <v>BEN SALAH_Wiem</v>
      </c>
      <c r="H1204" t="s">
        <v>690</v>
      </c>
      <c r="I1204" t="s">
        <v>5640</v>
      </c>
      <c r="J1204">
        <v>21655599050</v>
      </c>
      <c r="K1204" s="133">
        <v>34864</v>
      </c>
      <c r="M1204" t="s">
        <v>267</v>
      </c>
      <c r="N1204" t="s">
        <v>453</v>
      </c>
      <c r="O1204" t="str">
        <f t="shared" si="55"/>
        <v>Civil Engineering</v>
      </c>
      <c r="P1204" s="4"/>
      <c r="Q1204" s="4" t="s">
        <v>1045</v>
      </c>
      <c r="R1204" s="45">
        <v>6100</v>
      </c>
      <c r="S1204" s="45">
        <v>5</v>
      </c>
      <c r="T1204" s="45">
        <f t="shared" si="56"/>
        <v>30500</v>
      </c>
    </row>
    <row r="1205" spans="2:20" x14ac:dyDescent="0.3">
      <c r="B1205" t="s">
        <v>8366</v>
      </c>
      <c r="C1205" t="s">
        <v>1515</v>
      </c>
      <c r="D1205" t="s">
        <v>2715</v>
      </c>
      <c r="E1205" t="s">
        <v>8296</v>
      </c>
      <c r="F1205" t="s">
        <v>4037</v>
      </c>
      <c r="G1205" s="47" t="str">
        <f t="shared" si="54"/>
        <v>JAZI_Sabri</v>
      </c>
      <c r="H1205" t="s">
        <v>689</v>
      </c>
      <c r="I1205" t="s">
        <v>5641</v>
      </c>
      <c r="J1205">
        <v>21654204856</v>
      </c>
      <c r="K1205" s="133">
        <v>33874</v>
      </c>
      <c r="M1205" t="s">
        <v>267</v>
      </c>
      <c r="N1205" t="s">
        <v>6102</v>
      </c>
      <c r="O1205" t="str">
        <f t="shared" si="55"/>
        <v>Electromechanical Engineer</v>
      </c>
      <c r="P1205" s="4"/>
      <c r="Q1205" s="4" t="s">
        <v>1045</v>
      </c>
      <c r="R1205" s="45">
        <v>6100</v>
      </c>
      <c r="S1205" s="45">
        <v>5</v>
      </c>
      <c r="T1205" s="45">
        <f t="shared" si="56"/>
        <v>30500</v>
      </c>
    </row>
    <row r="1206" spans="2:20" x14ac:dyDescent="0.3">
      <c r="B1206" t="s">
        <v>8366</v>
      </c>
      <c r="C1206" t="s">
        <v>1515</v>
      </c>
      <c r="D1206" t="s">
        <v>2716</v>
      </c>
      <c r="E1206" t="s">
        <v>4260</v>
      </c>
      <c r="F1206" t="s">
        <v>3431</v>
      </c>
      <c r="G1206" s="47" t="str">
        <f t="shared" si="54"/>
        <v>HAOUALA_Imen</v>
      </c>
      <c r="H1206" t="s">
        <v>690</v>
      </c>
      <c r="I1206" t="s">
        <v>5642</v>
      </c>
      <c r="J1206">
        <v>21658040190</v>
      </c>
      <c r="K1206" s="133">
        <v>34501</v>
      </c>
      <c r="M1206" t="s">
        <v>267</v>
      </c>
      <c r="N1206" t="s">
        <v>6101</v>
      </c>
      <c r="O1206" t="str">
        <f t="shared" si="55"/>
        <v>Computer science</v>
      </c>
      <c r="P1206" s="4"/>
      <c r="Q1206" s="4" t="s">
        <v>1045</v>
      </c>
      <c r="R1206" s="45">
        <v>6100</v>
      </c>
      <c r="S1206" s="45">
        <v>5</v>
      </c>
      <c r="T1206" s="45">
        <f t="shared" si="56"/>
        <v>30500</v>
      </c>
    </row>
    <row r="1207" spans="2:20" x14ac:dyDescent="0.3">
      <c r="B1207" t="s">
        <v>8366</v>
      </c>
      <c r="C1207" t="s">
        <v>1515</v>
      </c>
      <c r="D1207" t="s">
        <v>2717</v>
      </c>
      <c r="E1207" t="s">
        <v>8297</v>
      </c>
      <c r="F1207" t="s">
        <v>3418</v>
      </c>
      <c r="G1207" s="47" t="str">
        <f t="shared" si="54"/>
        <v>SONNI_Faten</v>
      </c>
      <c r="H1207" t="s">
        <v>690</v>
      </c>
      <c r="I1207" t="s">
        <v>5643</v>
      </c>
      <c r="J1207">
        <v>21625639890</v>
      </c>
      <c r="K1207" s="133">
        <v>34091</v>
      </c>
      <c r="M1207" t="s">
        <v>267</v>
      </c>
      <c r="N1207" t="s">
        <v>6101</v>
      </c>
      <c r="O1207" t="str">
        <f t="shared" si="55"/>
        <v>Computer science</v>
      </c>
      <c r="P1207" s="4"/>
      <c r="Q1207" s="4" t="s">
        <v>1045</v>
      </c>
      <c r="R1207" s="45">
        <v>6100</v>
      </c>
      <c r="S1207" s="45">
        <v>5</v>
      </c>
      <c r="T1207" s="45">
        <f t="shared" si="56"/>
        <v>30500</v>
      </c>
    </row>
    <row r="1208" spans="2:20" x14ac:dyDescent="0.3">
      <c r="B1208" t="s">
        <v>8366</v>
      </c>
      <c r="C1208" t="s">
        <v>1515</v>
      </c>
      <c r="D1208" t="s">
        <v>2718</v>
      </c>
      <c r="E1208" t="s">
        <v>3778</v>
      </c>
      <c r="F1208" t="s">
        <v>7926</v>
      </c>
      <c r="G1208" s="47" t="str">
        <f t="shared" si="54"/>
        <v>ABDENNADHER_Amna</v>
      </c>
      <c r="H1208" t="s">
        <v>690</v>
      </c>
      <c r="I1208" t="s">
        <v>5644</v>
      </c>
      <c r="J1208">
        <v>21650225843</v>
      </c>
      <c r="K1208" s="133">
        <v>34136</v>
      </c>
      <c r="M1208" t="s">
        <v>267</v>
      </c>
      <c r="N1208" t="s">
        <v>6102</v>
      </c>
      <c r="O1208" t="str">
        <f t="shared" si="55"/>
        <v>Electromechanical Engineer</v>
      </c>
      <c r="P1208" s="4"/>
      <c r="Q1208" s="4" t="s">
        <v>1045</v>
      </c>
      <c r="R1208" s="45">
        <v>6100</v>
      </c>
      <c r="S1208" s="45">
        <v>5</v>
      </c>
      <c r="T1208" s="45">
        <f t="shared" si="56"/>
        <v>30500</v>
      </c>
    </row>
    <row r="1209" spans="2:20" x14ac:dyDescent="0.3">
      <c r="B1209" t="s">
        <v>8366</v>
      </c>
      <c r="C1209" t="s">
        <v>1515</v>
      </c>
      <c r="D1209" t="s">
        <v>2719</v>
      </c>
      <c r="E1209" t="s">
        <v>1368</v>
      </c>
      <c r="F1209" t="s">
        <v>3932</v>
      </c>
      <c r="G1209" s="47" t="str">
        <f t="shared" si="54"/>
        <v>NCIB_Sara</v>
      </c>
      <c r="H1209" t="s">
        <v>690</v>
      </c>
      <c r="I1209" t="s">
        <v>5645</v>
      </c>
      <c r="J1209">
        <v>21650480097</v>
      </c>
      <c r="K1209" s="133">
        <v>35013</v>
      </c>
      <c r="M1209" t="s">
        <v>267</v>
      </c>
      <c r="N1209" t="s">
        <v>6101</v>
      </c>
      <c r="O1209" t="str">
        <f t="shared" si="55"/>
        <v>Computer science</v>
      </c>
      <c r="P1209" s="4"/>
      <c r="Q1209" s="4" t="s">
        <v>1045</v>
      </c>
      <c r="R1209" s="45">
        <v>6100</v>
      </c>
      <c r="S1209" s="45">
        <v>5</v>
      </c>
      <c r="T1209" s="45">
        <f t="shared" si="56"/>
        <v>30500</v>
      </c>
    </row>
    <row r="1210" spans="2:20" x14ac:dyDescent="0.3">
      <c r="B1210" t="s">
        <v>8366</v>
      </c>
      <c r="C1210" t="s">
        <v>1515</v>
      </c>
      <c r="D1210" t="s">
        <v>2720</v>
      </c>
      <c r="E1210" t="s">
        <v>942</v>
      </c>
      <c r="F1210" t="s">
        <v>3769</v>
      </c>
      <c r="G1210" s="47" t="str">
        <f t="shared" si="54"/>
        <v>CHAABEN_Tarek</v>
      </c>
      <c r="H1210" t="s">
        <v>689</v>
      </c>
      <c r="I1210" t="s">
        <v>5646</v>
      </c>
      <c r="J1210">
        <v>21652556155</v>
      </c>
      <c r="K1210" s="133">
        <v>34064</v>
      </c>
      <c r="M1210" t="s">
        <v>267</v>
      </c>
      <c r="N1210" t="s">
        <v>6101</v>
      </c>
      <c r="O1210" t="str">
        <f t="shared" si="55"/>
        <v>Computer science</v>
      </c>
      <c r="P1210" s="4"/>
      <c r="Q1210" s="4" t="s">
        <v>1045</v>
      </c>
      <c r="R1210" s="45">
        <v>6100</v>
      </c>
      <c r="S1210" s="45">
        <v>5</v>
      </c>
      <c r="T1210" s="45">
        <f t="shared" si="56"/>
        <v>30500</v>
      </c>
    </row>
    <row r="1211" spans="2:20" x14ac:dyDescent="0.3">
      <c r="B1211" t="s">
        <v>8366</v>
      </c>
      <c r="C1211" t="s">
        <v>1515</v>
      </c>
      <c r="D1211" t="s">
        <v>2721</v>
      </c>
      <c r="E1211" t="s">
        <v>8298</v>
      </c>
      <c r="F1211" t="s">
        <v>388</v>
      </c>
      <c r="G1211" s="47" t="str">
        <f t="shared" si="54"/>
        <v>Seddiki_MARWA</v>
      </c>
      <c r="H1211" t="s">
        <v>690</v>
      </c>
      <c r="I1211" t="s">
        <v>5647</v>
      </c>
      <c r="J1211">
        <v>21627709480</v>
      </c>
      <c r="K1211" s="133">
        <v>34339</v>
      </c>
      <c r="M1211" t="s">
        <v>267</v>
      </c>
      <c r="N1211" t="s">
        <v>6101</v>
      </c>
      <c r="O1211" t="str">
        <f t="shared" si="55"/>
        <v>Computer science</v>
      </c>
      <c r="P1211" s="4"/>
      <c r="Q1211" s="4" t="s">
        <v>1045</v>
      </c>
      <c r="R1211" s="45">
        <v>6100</v>
      </c>
      <c r="S1211" s="45">
        <v>5</v>
      </c>
      <c r="T1211" s="45">
        <f t="shared" si="56"/>
        <v>30500</v>
      </c>
    </row>
    <row r="1212" spans="2:20" x14ac:dyDescent="0.3">
      <c r="B1212" t="s">
        <v>8366</v>
      </c>
      <c r="C1212" t="s">
        <v>1515</v>
      </c>
      <c r="D1212" t="s">
        <v>2722</v>
      </c>
      <c r="E1212" t="s">
        <v>1284</v>
      </c>
      <c r="F1212" t="s">
        <v>8299</v>
      </c>
      <c r="G1212" s="47" t="str">
        <f t="shared" si="54"/>
        <v>BEN KHEDHER_Inès Houbaiba</v>
      </c>
      <c r="H1212" t="s">
        <v>690</v>
      </c>
      <c r="I1212" t="s">
        <v>5648</v>
      </c>
      <c r="J1212">
        <v>21658989220</v>
      </c>
      <c r="K1212" s="133">
        <v>34542</v>
      </c>
      <c r="M1212" t="s">
        <v>267</v>
      </c>
      <c r="N1212" t="s">
        <v>6102</v>
      </c>
      <c r="O1212" t="str">
        <f t="shared" si="55"/>
        <v>Electromechanical Engineer</v>
      </c>
      <c r="P1212" s="4"/>
      <c r="Q1212" s="4" t="s">
        <v>1045</v>
      </c>
      <c r="R1212" s="45">
        <v>6100</v>
      </c>
      <c r="S1212" s="45">
        <v>5</v>
      </c>
      <c r="T1212" s="45">
        <f t="shared" si="56"/>
        <v>30500</v>
      </c>
    </row>
    <row r="1213" spans="2:20" x14ac:dyDescent="0.3">
      <c r="B1213" t="s">
        <v>8366</v>
      </c>
      <c r="C1213" t="s">
        <v>1515</v>
      </c>
      <c r="D1213" t="s">
        <v>2723</v>
      </c>
      <c r="E1213" t="s">
        <v>1439</v>
      </c>
      <c r="F1213" t="s">
        <v>3679</v>
      </c>
      <c r="G1213" s="47" t="str">
        <f t="shared" si="54"/>
        <v>MADIOUNI_Chayma</v>
      </c>
      <c r="H1213" t="s">
        <v>690</v>
      </c>
      <c r="I1213" t="s">
        <v>5649</v>
      </c>
      <c r="J1213">
        <v>21624074489</v>
      </c>
      <c r="K1213" s="133">
        <v>34050</v>
      </c>
      <c r="M1213" t="s">
        <v>267</v>
      </c>
      <c r="N1213" t="s">
        <v>6101</v>
      </c>
      <c r="O1213" t="str">
        <f t="shared" si="55"/>
        <v>Computer science</v>
      </c>
      <c r="P1213" s="4"/>
      <c r="Q1213" s="4" t="s">
        <v>1045</v>
      </c>
      <c r="R1213" s="45">
        <v>6100</v>
      </c>
      <c r="S1213" s="45">
        <v>5</v>
      </c>
      <c r="T1213" s="45">
        <f t="shared" si="56"/>
        <v>30500</v>
      </c>
    </row>
    <row r="1214" spans="2:20" x14ac:dyDescent="0.3">
      <c r="B1214" t="s">
        <v>8366</v>
      </c>
      <c r="C1214" t="s">
        <v>1515</v>
      </c>
      <c r="D1214" t="s">
        <v>2724</v>
      </c>
      <c r="E1214" t="s">
        <v>8300</v>
      </c>
      <c r="F1214" t="s">
        <v>8301</v>
      </c>
      <c r="G1214" s="47" t="str">
        <f t="shared" si="54"/>
        <v>KAHLANI_Achref El Mansour</v>
      </c>
      <c r="H1214" t="s">
        <v>689</v>
      </c>
      <c r="I1214" t="s">
        <v>5650</v>
      </c>
      <c r="J1214">
        <v>21627859972</v>
      </c>
      <c r="K1214" s="133">
        <v>34913</v>
      </c>
      <c r="M1214" t="s">
        <v>267</v>
      </c>
      <c r="N1214" t="s">
        <v>6101</v>
      </c>
      <c r="O1214" t="str">
        <f t="shared" si="55"/>
        <v>Computer science</v>
      </c>
      <c r="P1214" s="4"/>
      <c r="Q1214" s="4" t="s">
        <v>1045</v>
      </c>
      <c r="R1214" s="45">
        <v>6100</v>
      </c>
      <c r="S1214" s="45">
        <v>5</v>
      </c>
      <c r="T1214" s="45">
        <f t="shared" si="56"/>
        <v>30500</v>
      </c>
    </row>
    <row r="1215" spans="2:20" x14ac:dyDescent="0.3">
      <c r="B1215" t="s">
        <v>8366</v>
      </c>
      <c r="C1215" t="s">
        <v>1515</v>
      </c>
      <c r="D1215" t="s">
        <v>2725</v>
      </c>
      <c r="E1215" t="s">
        <v>4149</v>
      </c>
      <c r="F1215" t="s">
        <v>8028</v>
      </c>
      <c r="G1215" s="47" t="str">
        <f t="shared" si="54"/>
        <v>BEN MILED_Mohamed Fares</v>
      </c>
      <c r="H1215" t="s">
        <v>689</v>
      </c>
      <c r="I1215" t="s">
        <v>5651</v>
      </c>
      <c r="J1215">
        <v>21654049425</v>
      </c>
      <c r="K1215" s="133">
        <v>34479</v>
      </c>
      <c r="M1215" t="s">
        <v>267</v>
      </c>
      <c r="N1215" t="s">
        <v>6101</v>
      </c>
      <c r="O1215" t="str">
        <f t="shared" si="55"/>
        <v>Computer science</v>
      </c>
      <c r="P1215" s="4"/>
      <c r="Q1215" s="4" t="s">
        <v>1045</v>
      </c>
      <c r="R1215" s="45">
        <v>6100</v>
      </c>
      <c r="S1215" s="45">
        <v>5</v>
      </c>
      <c r="T1215" s="45">
        <f t="shared" si="56"/>
        <v>30500</v>
      </c>
    </row>
    <row r="1216" spans="2:20" x14ac:dyDescent="0.3">
      <c r="B1216" t="s">
        <v>8366</v>
      </c>
      <c r="C1216" t="s">
        <v>1515</v>
      </c>
      <c r="D1216" t="s">
        <v>2726</v>
      </c>
      <c r="E1216" t="s">
        <v>7548</v>
      </c>
      <c r="F1216" t="s">
        <v>3507</v>
      </c>
      <c r="G1216" s="47" t="str">
        <f t="shared" si="54"/>
        <v>HABOURI_Oumayma</v>
      </c>
      <c r="H1216" t="s">
        <v>690</v>
      </c>
      <c r="I1216" t="s">
        <v>5652</v>
      </c>
      <c r="J1216">
        <v>21627749998</v>
      </c>
      <c r="K1216" s="133">
        <v>34947</v>
      </c>
      <c r="M1216" t="s">
        <v>267</v>
      </c>
      <c r="N1216" t="s">
        <v>6101</v>
      </c>
      <c r="O1216" t="str">
        <f t="shared" si="55"/>
        <v>Computer science</v>
      </c>
      <c r="P1216" s="4"/>
      <c r="Q1216" s="4" t="s">
        <v>1045</v>
      </c>
      <c r="R1216" s="45">
        <v>6100</v>
      </c>
      <c r="S1216" s="45">
        <v>5</v>
      </c>
      <c r="T1216" s="45">
        <f t="shared" si="56"/>
        <v>30500</v>
      </c>
    </row>
    <row r="1217" spans="2:20" x14ac:dyDescent="0.3">
      <c r="B1217" t="s">
        <v>8366</v>
      </c>
      <c r="C1217" t="s">
        <v>1515</v>
      </c>
      <c r="D1217" t="s">
        <v>2727</v>
      </c>
      <c r="E1217" t="s">
        <v>416</v>
      </c>
      <c r="F1217" t="s">
        <v>4261</v>
      </c>
      <c r="G1217" s="47" t="str">
        <f t="shared" si="54"/>
        <v>SELMI_Intissar</v>
      </c>
      <c r="H1217" t="s">
        <v>690</v>
      </c>
      <c r="I1217" t="s">
        <v>5653</v>
      </c>
      <c r="J1217">
        <v>21629063251</v>
      </c>
      <c r="K1217" s="133">
        <v>34040</v>
      </c>
      <c r="M1217" t="s">
        <v>267</v>
      </c>
      <c r="N1217" t="s">
        <v>6101</v>
      </c>
      <c r="O1217" t="str">
        <f t="shared" si="55"/>
        <v>Computer science</v>
      </c>
      <c r="P1217" s="4"/>
      <c r="Q1217" s="4" t="s">
        <v>1045</v>
      </c>
      <c r="R1217" s="45">
        <v>6100</v>
      </c>
      <c r="S1217" s="45">
        <v>5</v>
      </c>
      <c r="T1217" s="45">
        <f t="shared" si="56"/>
        <v>30500</v>
      </c>
    </row>
    <row r="1218" spans="2:20" x14ac:dyDescent="0.3">
      <c r="B1218" t="s">
        <v>8366</v>
      </c>
      <c r="C1218" t="s">
        <v>1515</v>
      </c>
      <c r="D1218" t="s">
        <v>2728</v>
      </c>
      <c r="E1218" t="s">
        <v>1295</v>
      </c>
      <c r="F1218" t="s">
        <v>3993</v>
      </c>
      <c r="G1218" s="47" t="str">
        <f t="shared" si="54"/>
        <v>BRIK_Islam</v>
      </c>
      <c r="H1218" t="s">
        <v>690</v>
      </c>
      <c r="I1218" t="s">
        <v>5654</v>
      </c>
      <c r="J1218">
        <v>21658496273</v>
      </c>
      <c r="K1218" s="133">
        <v>34695</v>
      </c>
      <c r="M1218" t="s">
        <v>267</v>
      </c>
      <c r="N1218" t="s">
        <v>6102</v>
      </c>
      <c r="O1218" t="str">
        <f t="shared" si="55"/>
        <v>Electromechanical Engineer</v>
      </c>
      <c r="P1218" s="4"/>
      <c r="Q1218" s="4" t="s">
        <v>1045</v>
      </c>
      <c r="R1218" s="45">
        <v>6100</v>
      </c>
      <c r="S1218" s="45">
        <v>5</v>
      </c>
      <c r="T1218" s="45">
        <f t="shared" si="56"/>
        <v>30500</v>
      </c>
    </row>
    <row r="1219" spans="2:20" x14ac:dyDescent="0.3">
      <c r="B1219" t="s">
        <v>8366</v>
      </c>
      <c r="C1219" t="s">
        <v>1515</v>
      </c>
      <c r="D1219" t="s">
        <v>2729</v>
      </c>
      <c r="E1219" t="s">
        <v>634</v>
      </c>
      <c r="F1219" t="s">
        <v>4072</v>
      </c>
      <c r="G1219" s="47" t="str">
        <f t="shared" si="54"/>
        <v>BEN AMARA_Manel</v>
      </c>
      <c r="H1219" t="s">
        <v>690</v>
      </c>
      <c r="I1219" t="s">
        <v>5655</v>
      </c>
      <c r="J1219">
        <v>21654381350</v>
      </c>
      <c r="K1219" s="133">
        <v>34939</v>
      </c>
      <c r="M1219" t="s">
        <v>267</v>
      </c>
      <c r="N1219" t="s">
        <v>6101</v>
      </c>
      <c r="O1219" t="str">
        <f t="shared" si="55"/>
        <v>Computer science</v>
      </c>
      <c r="P1219" s="4"/>
      <c r="Q1219" s="4" t="s">
        <v>1045</v>
      </c>
      <c r="R1219" s="45">
        <v>6100</v>
      </c>
      <c r="S1219" s="45">
        <v>5</v>
      </c>
      <c r="T1219" s="45">
        <f t="shared" si="56"/>
        <v>30500</v>
      </c>
    </row>
    <row r="1220" spans="2:20" x14ac:dyDescent="0.3">
      <c r="B1220" t="s">
        <v>8366</v>
      </c>
      <c r="C1220" t="s">
        <v>1515</v>
      </c>
      <c r="D1220" t="s">
        <v>2730</v>
      </c>
      <c r="E1220" t="s">
        <v>6762</v>
      </c>
      <c r="F1220" t="s">
        <v>3225</v>
      </c>
      <c r="G1220" s="47" t="str">
        <f t="shared" si="54"/>
        <v>ROUROU_Skander</v>
      </c>
      <c r="H1220" t="s">
        <v>689</v>
      </c>
      <c r="I1220" t="s">
        <v>5656</v>
      </c>
      <c r="J1220">
        <v>21623830864</v>
      </c>
      <c r="K1220" s="133">
        <v>32049</v>
      </c>
      <c r="M1220" t="s">
        <v>267</v>
      </c>
      <c r="N1220" t="s">
        <v>6102</v>
      </c>
      <c r="O1220" t="str">
        <f t="shared" si="55"/>
        <v>Electromechanical Engineer</v>
      </c>
      <c r="P1220" s="4"/>
      <c r="Q1220" s="4" t="s">
        <v>1045</v>
      </c>
      <c r="R1220" s="45">
        <v>6100</v>
      </c>
      <c r="S1220" s="45">
        <v>5</v>
      </c>
      <c r="T1220" s="45">
        <f t="shared" si="56"/>
        <v>30500</v>
      </c>
    </row>
    <row r="1221" spans="2:20" x14ac:dyDescent="0.3">
      <c r="B1221" t="s">
        <v>8366</v>
      </c>
      <c r="C1221" t="s">
        <v>1515</v>
      </c>
      <c r="D1221" t="s">
        <v>2731</v>
      </c>
      <c r="E1221" t="s">
        <v>4262</v>
      </c>
      <c r="F1221" t="s">
        <v>4263</v>
      </c>
      <c r="G1221" s="47" t="str">
        <f t="shared" si="54"/>
        <v>JAOUANI_Mohamed Alaa</v>
      </c>
      <c r="H1221" t="s">
        <v>689</v>
      </c>
      <c r="I1221" t="s">
        <v>5657</v>
      </c>
      <c r="J1221">
        <v>21655521960</v>
      </c>
      <c r="K1221" s="133">
        <v>35041</v>
      </c>
      <c r="M1221" t="s">
        <v>267</v>
      </c>
      <c r="N1221" t="s">
        <v>6101</v>
      </c>
      <c r="O1221" t="str">
        <f t="shared" si="55"/>
        <v>Computer science</v>
      </c>
      <c r="P1221" s="4"/>
      <c r="Q1221" s="4" t="s">
        <v>1045</v>
      </c>
      <c r="R1221" s="45">
        <v>6100</v>
      </c>
      <c r="S1221" s="45">
        <v>5</v>
      </c>
      <c r="T1221" s="45">
        <f t="shared" si="56"/>
        <v>30500</v>
      </c>
    </row>
    <row r="1222" spans="2:20" x14ac:dyDescent="0.3">
      <c r="B1222" t="s">
        <v>8366</v>
      </c>
      <c r="C1222" t="s">
        <v>1516</v>
      </c>
      <c r="D1222" t="s">
        <v>2732</v>
      </c>
      <c r="E1222" t="s">
        <v>4264</v>
      </c>
      <c r="F1222" t="s">
        <v>3444</v>
      </c>
      <c r="G1222" s="47" t="str">
        <f t="shared" si="54"/>
        <v>MATAR_Abir</v>
      </c>
      <c r="H1222" t="s">
        <v>690</v>
      </c>
      <c r="I1222" t="s">
        <v>5658</v>
      </c>
      <c r="J1222">
        <v>21692456546</v>
      </c>
      <c r="K1222" s="133">
        <v>32578</v>
      </c>
      <c r="M1222" t="s">
        <v>267</v>
      </c>
      <c r="N1222" t="s">
        <v>6101</v>
      </c>
      <c r="O1222" t="str">
        <f t="shared" si="55"/>
        <v>Computer science</v>
      </c>
      <c r="P1222" s="4"/>
      <c r="Q1222" s="4" t="s">
        <v>1045</v>
      </c>
      <c r="R1222" s="45">
        <v>6100</v>
      </c>
      <c r="S1222" s="45">
        <v>5</v>
      </c>
      <c r="T1222" s="45">
        <f t="shared" si="56"/>
        <v>30500</v>
      </c>
    </row>
    <row r="1223" spans="2:20" x14ac:dyDescent="0.3">
      <c r="B1223" t="s">
        <v>8366</v>
      </c>
      <c r="C1223" t="s">
        <v>1516</v>
      </c>
      <c r="D1223" t="s">
        <v>2733</v>
      </c>
      <c r="E1223" t="s">
        <v>317</v>
      </c>
      <c r="F1223" t="s">
        <v>4265</v>
      </c>
      <c r="G1223" s="47" t="str">
        <f t="shared" si="54"/>
        <v>BEN SALAH_Bady</v>
      </c>
      <c r="H1223" t="s">
        <v>689</v>
      </c>
      <c r="I1223" t="s">
        <v>5659</v>
      </c>
      <c r="J1223">
        <v>21658362134</v>
      </c>
      <c r="K1223" s="133">
        <v>32701</v>
      </c>
      <c r="M1223" t="s">
        <v>267</v>
      </c>
      <c r="N1223" t="s">
        <v>6101</v>
      </c>
      <c r="O1223" t="str">
        <f t="shared" si="55"/>
        <v>Computer science</v>
      </c>
      <c r="P1223" s="4"/>
      <c r="Q1223" s="4" t="s">
        <v>1045</v>
      </c>
      <c r="R1223" s="45">
        <v>6100</v>
      </c>
      <c r="S1223" s="45">
        <v>5</v>
      </c>
      <c r="T1223" s="45">
        <f t="shared" si="56"/>
        <v>30500</v>
      </c>
    </row>
    <row r="1224" spans="2:20" x14ac:dyDescent="0.3">
      <c r="B1224" t="s">
        <v>8366</v>
      </c>
      <c r="C1224" t="s">
        <v>1516</v>
      </c>
      <c r="D1224" t="s">
        <v>2734</v>
      </c>
      <c r="E1224" t="s">
        <v>7935</v>
      </c>
      <c r="F1224" t="s">
        <v>3199</v>
      </c>
      <c r="G1224" s="47" t="str">
        <f t="shared" si="54"/>
        <v>BEN CHAALIA_Aymen</v>
      </c>
      <c r="H1224" t="s">
        <v>689</v>
      </c>
      <c r="I1224" t="s">
        <v>5660</v>
      </c>
      <c r="J1224">
        <v>21690370445</v>
      </c>
      <c r="K1224" s="133">
        <v>34298</v>
      </c>
      <c r="M1224" t="s">
        <v>267</v>
      </c>
      <c r="N1224" t="s">
        <v>6101</v>
      </c>
      <c r="O1224" t="str">
        <f t="shared" si="55"/>
        <v>Computer science</v>
      </c>
      <c r="P1224" s="4"/>
      <c r="Q1224" s="4" t="s">
        <v>1045</v>
      </c>
      <c r="R1224" s="45">
        <v>6100</v>
      </c>
      <c r="S1224" s="45">
        <v>5</v>
      </c>
      <c r="T1224" s="45">
        <f t="shared" si="56"/>
        <v>30500</v>
      </c>
    </row>
    <row r="1225" spans="2:20" x14ac:dyDescent="0.3">
      <c r="B1225" t="s">
        <v>8366</v>
      </c>
      <c r="C1225" t="s">
        <v>1516</v>
      </c>
      <c r="D1225" t="s">
        <v>2735</v>
      </c>
      <c r="E1225" t="s">
        <v>4266</v>
      </c>
      <c r="F1225" t="s">
        <v>3989</v>
      </c>
      <c r="G1225" s="47" t="str">
        <f t="shared" ref="G1225:G1288" si="57">CONCATENATE(E1225,"_",F1225)</f>
        <v>ABDESSAMI_Majdi</v>
      </c>
      <c r="H1225" t="s">
        <v>689</v>
      </c>
      <c r="I1225" t="s">
        <v>5661</v>
      </c>
      <c r="J1225">
        <v>21656106990</v>
      </c>
      <c r="K1225" s="133">
        <v>32366</v>
      </c>
      <c r="M1225" t="s">
        <v>267</v>
      </c>
      <c r="N1225" t="s">
        <v>6102</v>
      </c>
      <c r="O1225" t="str">
        <f t="shared" ref="O1225:O1269" si="58">N1225</f>
        <v>Electromechanical Engineer</v>
      </c>
      <c r="P1225" s="4"/>
      <c r="Q1225" s="4" t="s">
        <v>1045</v>
      </c>
      <c r="R1225" s="45">
        <v>6100</v>
      </c>
      <c r="S1225" s="45">
        <v>5</v>
      </c>
      <c r="T1225" s="45">
        <f t="shared" ref="T1225:T1269" si="59">R1225*S1225</f>
        <v>30500</v>
      </c>
    </row>
    <row r="1226" spans="2:20" x14ac:dyDescent="0.3">
      <c r="B1226" t="s">
        <v>8366</v>
      </c>
      <c r="C1226" t="s">
        <v>1516</v>
      </c>
      <c r="D1226" t="s">
        <v>2736</v>
      </c>
      <c r="E1226" t="s">
        <v>576</v>
      </c>
      <c r="F1226" t="s">
        <v>3524</v>
      </c>
      <c r="G1226" s="47" t="str">
        <f t="shared" si="57"/>
        <v>KSOURI_Achref</v>
      </c>
      <c r="H1226" t="s">
        <v>689</v>
      </c>
      <c r="I1226" t="s">
        <v>4506</v>
      </c>
      <c r="J1226">
        <v>21655678046</v>
      </c>
      <c r="K1226" s="133">
        <v>34344</v>
      </c>
      <c r="M1226" t="s">
        <v>267</v>
      </c>
      <c r="N1226" t="s">
        <v>6101</v>
      </c>
      <c r="O1226" t="str">
        <f t="shared" si="58"/>
        <v>Computer science</v>
      </c>
      <c r="P1226" s="4"/>
      <c r="Q1226" s="4" t="s">
        <v>1045</v>
      </c>
      <c r="R1226" s="45">
        <v>6100</v>
      </c>
      <c r="S1226" s="45">
        <v>5</v>
      </c>
      <c r="T1226" s="45">
        <f t="shared" si="59"/>
        <v>30500</v>
      </c>
    </row>
    <row r="1227" spans="2:20" x14ac:dyDescent="0.3">
      <c r="B1227" t="s">
        <v>8366</v>
      </c>
      <c r="C1227" t="s">
        <v>1516</v>
      </c>
      <c r="D1227" t="s">
        <v>2737</v>
      </c>
      <c r="E1227" t="s">
        <v>937</v>
      </c>
      <c r="F1227" t="s">
        <v>3471</v>
      </c>
      <c r="G1227" s="47" t="str">
        <f t="shared" si="57"/>
        <v>SLIMI_Hassen</v>
      </c>
      <c r="H1227" t="s">
        <v>689</v>
      </c>
      <c r="I1227" t="s">
        <v>5662</v>
      </c>
      <c r="J1227">
        <v>21695882568</v>
      </c>
      <c r="K1227" s="133">
        <v>32002</v>
      </c>
      <c r="M1227" t="s">
        <v>267</v>
      </c>
      <c r="N1227" t="s">
        <v>6101</v>
      </c>
      <c r="O1227" t="str">
        <f t="shared" si="58"/>
        <v>Computer science</v>
      </c>
      <c r="P1227" s="4"/>
      <c r="Q1227" s="4" t="s">
        <v>1045</v>
      </c>
      <c r="R1227" s="45">
        <v>6100</v>
      </c>
      <c r="S1227" s="45">
        <v>5</v>
      </c>
      <c r="T1227" s="45">
        <f t="shared" si="59"/>
        <v>30500</v>
      </c>
    </row>
    <row r="1228" spans="2:20" x14ac:dyDescent="0.3">
      <c r="B1228" t="s">
        <v>8366</v>
      </c>
      <c r="C1228" t="s">
        <v>1516</v>
      </c>
      <c r="D1228" t="s">
        <v>2738</v>
      </c>
      <c r="E1228" t="s">
        <v>349</v>
      </c>
      <c r="F1228" t="s">
        <v>3199</v>
      </c>
      <c r="G1228" s="47" t="str">
        <f t="shared" si="57"/>
        <v>TRABELSI_Aymen</v>
      </c>
      <c r="H1228" t="s">
        <v>689</v>
      </c>
      <c r="I1228" t="s">
        <v>4506</v>
      </c>
      <c r="J1228">
        <v>21624128207</v>
      </c>
      <c r="K1228" s="133">
        <v>34044</v>
      </c>
      <c r="M1228" t="s">
        <v>267</v>
      </c>
      <c r="N1228" t="s">
        <v>6102</v>
      </c>
      <c r="O1228" t="str">
        <f t="shared" si="58"/>
        <v>Electromechanical Engineer</v>
      </c>
      <c r="P1228" s="4"/>
      <c r="Q1228" s="4" t="s">
        <v>1045</v>
      </c>
      <c r="R1228" s="45">
        <v>6100</v>
      </c>
      <c r="S1228" s="45">
        <v>5</v>
      </c>
      <c r="T1228" s="45">
        <f t="shared" si="59"/>
        <v>30500</v>
      </c>
    </row>
    <row r="1229" spans="2:20" x14ac:dyDescent="0.3">
      <c r="B1229" t="s">
        <v>8366</v>
      </c>
      <c r="C1229" t="s">
        <v>1516</v>
      </c>
      <c r="D1229" t="s">
        <v>2739</v>
      </c>
      <c r="E1229" t="s">
        <v>603</v>
      </c>
      <c r="F1229" t="s">
        <v>3566</v>
      </c>
      <c r="G1229" s="47" t="str">
        <f t="shared" si="57"/>
        <v>MAALAOUI_Wiem</v>
      </c>
      <c r="H1229" t="s">
        <v>690</v>
      </c>
      <c r="I1229" t="s">
        <v>5663</v>
      </c>
      <c r="J1229">
        <v>21692273256</v>
      </c>
      <c r="K1229" s="133">
        <v>33577</v>
      </c>
      <c r="M1229" t="s">
        <v>267</v>
      </c>
      <c r="N1229" t="s">
        <v>6102</v>
      </c>
      <c r="O1229" t="str">
        <f t="shared" si="58"/>
        <v>Electromechanical Engineer</v>
      </c>
      <c r="P1229" s="4"/>
      <c r="Q1229" s="4" t="s">
        <v>1045</v>
      </c>
      <c r="R1229" s="45">
        <v>6100</v>
      </c>
      <c r="S1229" s="45">
        <v>5</v>
      </c>
      <c r="T1229" s="45">
        <f t="shared" si="59"/>
        <v>30500</v>
      </c>
    </row>
    <row r="1230" spans="2:20" x14ac:dyDescent="0.3">
      <c r="B1230" t="s">
        <v>8366</v>
      </c>
      <c r="C1230" t="s">
        <v>1516</v>
      </c>
      <c r="D1230" t="s">
        <v>2740</v>
      </c>
      <c r="E1230" t="s">
        <v>8302</v>
      </c>
      <c r="F1230" t="s">
        <v>3436</v>
      </c>
      <c r="G1230" s="47" t="str">
        <f t="shared" si="57"/>
        <v>MECHERGUI_Wissem</v>
      </c>
      <c r="H1230" t="s">
        <v>689</v>
      </c>
      <c r="I1230" t="s">
        <v>5664</v>
      </c>
      <c r="J1230">
        <v>21623024891</v>
      </c>
      <c r="K1230" s="133">
        <v>34045</v>
      </c>
      <c r="M1230" t="s">
        <v>267</v>
      </c>
      <c r="N1230" t="s">
        <v>6102</v>
      </c>
      <c r="O1230" t="str">
        <f t="shared" si="58"/>
        <v>Electromechanical Engineer</v>
      </c>
      <c r="P1230" s="4"/>
      <c r="Q1230" s="4" t="s">
        <v>1045</v>
      </c>
      <c r="R1230" s="45">
        <v>6100</v>
      </c>
      <c r="S1230" s="45">
        <v>5</v>
      </c>
      <c r="T1230" s="45">
        <f t="shared" si="59"/>
        <v>30500</v>
      </c>
    </row>
    <row r="1231" spans="2:20" x14ac:dyDescent="0.3">
      <c r="B1231" t="s">
        <v>8366</v>
      </c>
      <c r="C1231" t="s">
        <v>1516</v>
      </c>
      <c r="D1231" t="s">
        <v>2741</v>
      </c>
      <c r="E1231" t="s">
        <v>484</v>
      </c>
      <c r="F1231" t="s">
        <v>3231</v>
      </c>
      <c r="G1231" s="47" t="str">
        <f t="shared" si="57"/>
        <v>MZOUGHI_Melek</v>
      </c>
      <c r="H1231" t="s">
        <v>689</v>
      </c>
      <c r="I1231" t="s">
        <v>5665</v>
      </c>
      <c r="J1231">
        <v>21693926862</v>
      </c>
      <c r="K1231" s="133">
        <v>33894</v>
      </c>
      <c r="M1231" t="s">
        <v>267</v>
      </c>
      <c r="N1231" t="s">
        <v>6102</v>
      </c>
      <c r="O1231" t="str">
        <f t="shared" si="58"/>
        <v>Electromechanical Engineer</v>
      </c>
      <c r="P1231" s="4"/>
      <c r="Q1231" s="4" t="s">
        <v>1045</v>
      </c>
      <c r="R1231" s="45">
        <v>6100</v>
      </c>
      <c r="S1231" s="45">
        <v>5</v>
      </c>
      <c r="T1231" s="45">
        <f t="shared" si="59"/>
        <v>30500</v>
      </c>
    </row>
    <row r="1232" spans="2:20" x14ac:dyDescent="0.3">
      <c r="B1232" t="s">
        <v>8366</v>
      </c>
      <c r="C1232" t="s">
        <v>1516</v>
      </c>
      <c r="D1232" t="s">
        <v>2742</v>
      </c>
      <c r="E1232" t="s">
        <v>8303</v>
      </c>
      <c r="F1232" t="s">
        <v>8304</v>
      </c>
      <c r="G1232" s="47" t="str">
        <f t="shared" si="57"/>
        <v>FERAH_Mohamed Radhwen</v>
      </c>
      <c r="H1232" t="s">
        <v>689</v>
      </c>
      <c r="I1232" t="s">
        <v>5666</v>
      </c>
      <c r="J1232">
        <v>21653918981</v>
      </c>
      <c r="K1232" s="133">
        <v>34469</v>
      </c>
      <c r="M1232" t="s">
        <v>267</v>
      </c>
      <c r="N1232" t="s">
        <v>6102</v>
      </c>
      <c r="O1232" t="str">
        <f t="shared" si="58"/>
        <v>Electromechanical Engineer</v>
      </c>
      <c r="P1232" s="4"/>
      <c r="Q1232" s="4" t="s">
        <v>1045</v>
      </c>
      <c r="R1232" s="45">
        <v>6100</v>
      </c>
      <c r="S1232" s="45">
        <v>5</v>
      </c>
      <c r="T1232" s="45">
        <f t="shared" si="59"/>
        <v>30500</v>
      </c>
    </row>
    <row r="1233" spans="2:20" x14ac:dyDescent="0.3">
      <c r="B1233" t="s">
        <v>8366</v>
      </c>
      <c r="C1233" t="s">
        <v>1516</v>
      </c>
      <c r="D1233" t="s">
        <v>2743</v>
      </c>
      <c r="E1233" t="s">
        <v>8305</v>
      </c>
      <c r="F1233" t="s">
        <v>3444</v>
      </c>
      <c r="G1233" s="47" t="str">
        <f t="shared" si="57"/>
        <v>HMID_Abir</v>
      </c>
      <c r="H1233" t="s">
        <v>690</v>
      </c>
      <c r="I1233" t="s">
        <v>5667</v>
      </c>
      <c r="J1233">
        <v>21627041864</v>
      </c>
      <c r="K1233" s="133">
        <v>33974</v>
      </c>
      <c r="M1233" t="s">
        <v>267</v>
      </c>
      <c r="N1233" t="s">
        <v>6102</v>
      </c>
      <c r="O1233" t="str">
        <f t="shared" si="58"/>
        <v>Electromechanical Engineer</v>
      </c>
      <c r="P1233" s="4"/>
      <c r="Q1233" s="4" t="s">
        <v>1045</v>
      </c>
      <c r="R1233" s="45">
        <v>6100</v>
      </c>
      <c r="S1233" s="45">
        <v>5</v>
      </c>
      <c r="T1233" s="45">
        <f t="shared" si="59"/>
        <v>30500</v>
      </c>
    </row>
    <row r="1234" spans="2:20" x14ac:dyDescent="0.3">
      <c r="B1234" t="s">
        <v>8366</v>
      </c>
      <c r="C1234" t="s">
        <v>1516</v>
      </c>
      <c r="D1234" t="s">
        <v>2744</v>
      </c>
      <c r="E1234" t="s">
        <v>7653</v>
      </c>
      <c r="F1234" t="s">
        <v>3715</v>
      </c>
      <c r="G1234" s="47" t="str">
        <f t="shared" si="57"/>
        <v>ELOUAKDI_Rihab</v>
      </c>
      <c r="H1234" t="s">
        <v>690</v>
      </c>
      <c r="I1234" t="s">
        <v>5668</v>
      </c>
      <c r="J1234">
        <v>21626135978</v>
      </c>
      <c r="K1234" s="133">
        <v>33526</v>
      </c>
      <c r="M1234" t="s">
        <v>267</v>
      </c>
      <c r="N1234" t="s">
        <v>6102</v>
      </c>
      <c r="O1234" t="str">
        <f t="shared" si="58"/>
        <v>Electromechanical Engineer</v>
      </c>
      <c r="P1234" s="4"/>
      <c r="Q1234" s="4" t="s">
        <v>1045</v>
      </c>
      <c r="R1234" s="45">
        <v>6100</v>
      </c>
      <c r="S1234" s="45">
        <v>5</v>
      </c>
      <c r="T1234" s="45">
        <f t="shared" si="59"/>
        <v>30500</v>
      </c>
    </row>
    <row r="1235" spans="2:20" x14ac:dyDescent="0.3">
      <c r="B1235" t="s">
        <v>8366</v>
      </c>
      <c r="C1235" t="s">
        <v>1516</v>
      </c>
      <c r="D1235" t="s">
        <v>2745</v>
      </c>
      <c r="E1235" t="s">
        <v>878</v>
      </c>
      <c r="F1235" t="s">
        <v>3360</v>
      </c>
      <c r="G1235" s="47" t="str">
        <f t="shared" si="57"/>
        <v>BRAHIM_Ghassen</v>
      </c>
      <c r="H1235" t="s">
        <v>689</v>
      </c>
      <c r="I1235" t="s">
        <v>5669</v>
      </c>
      <c r="J1235">
        <v>21653914430</v>
      </c>
      <c r="K1235" s="133">
        <v>34247</v>
      </c>
      <c r="M1235" t="s">
        <v>267</v>
      </c>
      <c r="N1235" t="s">
        <v>6102</v>
      </c>
      <c r="O1235" t="str">
        <f t="shared" si="58"/>
        <v>Electromechanical Engineer</v>
      </c>
      <c r="P1235" s="4"/>
      <c r="Q1235" s="4" t="s">
        <v>1045</v>
      </c>
      <c r="R1235" s="45">
        <v>6100</v>
      </c>
      <c r="S1235" s="45">
        <v>5</v>
      </c>
      <c r="T1235" s="45">
        <f t="shared" si="59"/>
        <v>30500</v>
      </c>
    </row>
    <row r="1236" spans="2:20" x14ac:dyDescent="0.3">
      <c r="B1236" t="s">
        <v>8366</v>
      </c>
      <c r="C1236" t="s">
        <v>1516</v>
      </c>
      <c r="D1236" t="s">
        <v>2746</v>
      </c>
      <c r="E1236" t="s">
        <v>3616</v>
      </c>
      <c r="F1236" t="s">
        <v>3580</v>
      </c>
      <c r="G1236" s="47" t="str">
        <f t="shared" si="57"/>
        <v>NAIJA_Mahmoud</v>
      </c>
      <c r="H1236" t="s">
        <v>689</v>
      </c>
      <c r="I1236" t="s">
        <v>5670</v>
      </c>
      <c r="J1236">
        <v>21620043096</v>
      </c>
      <c r="K1236" s="133">
        <v>34182</v>
      </c>
      <c r="M1236" t="s">
        <v>267</v>
      </c>
      <c r="N1236" t="s">
        <v>6102</v>
      </c>
      <c r="O1236" t="str">
        <f t="shared" si="58"/>
        <v>Electromechanical Engineer</v>
      </c>
      <c r="P1236" s="4"/>
      <c r="Q1236" s="4" t="s">
        <v>1045</v>
      </c>
      <c r="R1236" s="45">
        <v>6100</v>
      </c>
      <c r="S1236" s="45">
        <v>5</v>
      </c>
      <c r="T1236" s="45">
        <f t="shared" si="59"/>
        <v>30500</v>
      </c>
    </row>
    <row r="1237" spans="2:20" x14ac:dyDescent="0.3">
      <c r="B1237" t="s">
        <v>8366</v>
      </c>
      <c r="C1237" t="s">
        <v>1516</v>
      </c>
      <c r="D1237" t="s">
        <v>2747</v>
      </c>
      <c r="E1237" t="s">
        <v>623</v>
      </c>
      <c r="F1237" t="s">
        <v>3682</v>
      </c>
      <c r="G1237" s="47" t="str">
        <f t="shared" si="57"/>
        <v>HAMZAOUI_Marwa</v>
      </c>
      <c r="H1237" t="s">
        <v>689</v>
      </c>
      <c r="I1237" t="s">
        <v>4506</v>
      </c>
      <c r="J1237">
        <v>21656328523</v>
      </c>
      <c r="K1237" s="133">
        <v>33067</v>
      </c>
      <c r="M1237" t="s">
        <v>267</v>
      </c>
      <c r="N1237" t="s">
        <v>6102</v>
      </c>
      <c r="O1237" t="str">
        <f t="shared" si="58"/>
        <v>Electromechanical Engineer</v>
      </c>
      <c r="P1237" s="4"/>
      <c r="Q1237" s="4" t="s">
        <v>1045</v>
      </c>
      <c r="R1237" s="45">
        <v>6100</v>
      </c>
      <c r="S1237" s="45">
        <v>5</v>
      </c>
      <c r="T1237" s="45">
        <f t="shared" si="59"/>
        <v>30500</v>
      </c>
    </row>
    <row r="1238" spans="2:20" x14ac:dyDescent="0.3">
      <c r="B1238" t="s">
        <v>8366</v>
      </c>
      <c r="C1238" t="s">
        <v>1516</v>
      </c>
      <c r="D1238" t="s">
        <v>2748</v>
      </c>
      <c r="E1238" t="s">
        <v>631</v>
      </c>
      <c r="F1238" t="s">
        <v>3230</v>
      </c>
      <c r="G1238" s="47" t="str">
        <f t="shared" si="57"/>
        <v>BEN MANSOUR_Mohamed</v>
      </c>
      <c r="H1238" t="s">
        <v>689</v>
      </c>
      <c r="I1238" t="s">
        <v>5671</v>
      </c>
      <c r="J1238">
        <v>21623733316</v>
      </c>
      <c r="K1238" s="133">
        <v>33906</v>
      </c>
      <c r="M1238" t="s">
        <v>267</v>
      </c>
      <c r="N1238" t="s">
        <v>6102</v>
      </c>
      <c r="O1238" t="str">
        <f t="shared" si="58"/>
        <v>Electromechanical Engineer</v>
      </c>
      <c r="P1238" s="4"/>
      <c r="Q1238" s="4" t="s">
        <v>1045</v>
      </c>
      <c r="R1238" s="45">
        <v>6100</v>
      </c>
      <c r="S1238" s="45">
        <v>5</v>
      </c>
      <c r="T1238" s="45">
        <f t="shared" si="59"/>
        <v>30500</v>
      </c>
    </row>
    <row r="1239" spans="2:20" x14ac:dyDescent="0.3">
      <c r="B1239" t="s">
        <v>8366</v>
      </c>
      <c r="C1239" t="s">
        <v>1516</v>
      </c>
      <c r="D1239" t="s">
        <v>2749</v>
      </c>
      <c r="E1239" t="s">
        <v>8302</v>
      </c>
      <c r="F1239" t="s">
        <v>3199</v>
      </c>
      <c r="G1239" s="47" t="str">
        <f t="shared" si="57"/>
        <v>MECHERGUI_Aymen</v>
      </c>
      <c r="H1239" t="s">
        <v>689</v>
      </c>
      <c r="I1239" t="s">
        <v>5672</v>
      </c>
      <c r="J1239">
        <v>21650485329</v>
      </c>
      <c r="K1239" s="133">
        <v>34279</v>
      </c>
      <c r="M1239" t="s">
        <v>267</v>
      </c>
      <c r="N1239" t="s">
        <v>6102</v>
      </c>
      <c r="O1239" t="str">
        <f t="shared" si="58"/>
        <v>Electromechanical Engineer</v>
      </c>
      <c r="P1239" s="4"/>
      <c r="Q1239" s="4" t="s">
        <v>1045</v>
      </c>
      <c r="R1239" s="45">
        <v>6100</v>
      </c>
      <c r="S1239" s="45">
        <v>5</v>
      </c>
      <c r="T1239" s="45">
        <f t="shared" si="59"/>
        <v>30500</v>
      </c>
    </row>
    <row r="1240" spans="2:20" x14ac:dyDescent="0.3">
      <c r="B1240" t="s">
        <v>8366</v>
      </c>
      <c r="C1240" t="s">
        <v>1516</v>
      </c>
      <c r="D1240" t="s">
        <v>2750</v>
      </c>
      <c r="E1240" t="s">
        <v>7175</v>
      </c>
      <c r="F1240" t="s">
        <v>3861</v>
      </c>
      <c r="G1240" s="47" t="str">
        <f t="shared" si="57"/>
        <v>NEHDI_Radhouane</v>
      </c>
      <c r="H1240" t="s">
        <v>689</v>
      </c>
      <c r="I1240" t="s">
        <v>5673</v>
      </c>
      <c r="J1240">
        <v>21655531346</v>
      </c>
      <c r="K1240" s="133">
        <v>34701</v>
      </c>
      <c r="M1240" t="s">
        <v>267</v>
      </c>
      <c r="N1240" t="s">
        <v>6102</v>
      </c>
      <c r="O1240" t="str">
        <f t="shared" si="58"/>
        <v>Electromechanical Engineer</v>
      </c>
      <c r="P1240" s="4"/>
      <c r="Q1240" s="4" t="s">
        <v>1045</v>
      </c>
      <c r="R1240" s="45">
        <v>6100</v>
      </c>
      <c r="S1240" s="45">
        <v>5</v>
      </c>
      <c r="T1240" s="45">
        <f t="shared" si="59"/>
        <v>30500</v>
      </c>
    </row>
    <row r="1241" spans="2:20" x14ac:dyDescent="0.3">
      <c r="B1241" t="s">
        <v>8366</v>
      </c>
      <c r="C1241" t="s">
        <v>1516</v>
      </c>
      <c r="D1241" t="s">
        <v>2751</v>
      </c>
      <c r="E1241" t="s">
        <v>8306</v>
      </c>
      <c r="F1241" t="s">
        <v>8307</v>
      </c>
      <c r="G1241" s="47" t="str">
        <f t="shared" si="57"/>
        <v>AKAICHI_Naïm</v>
      </c>
      <c r="H1241" t="s">
        <v>689</v>
      </c>
      <c r="I1241" t="s">
        <v>5674</v>
      </c>
      <c r="J1241">
        <v>21696445028</v>
      </c>
      <c r="K1241" s="133">
        <v>31072</v>
      </c>
      <c r="M1241" t="s">
        <v>267</v>
      </c>
      <c r="N1241" t="s">
        <v>6102</v>
      </c>
      <c r="O1241" t="str">
        <f t="shared" si="58"/>
        <v>Electromechanical Engineer</v>
      </c>
      <c r="P1241" s="4"/>
      <c r="Q1241" s="4" t="s">
        <v>1045</v>
      </c>
      <c r="R1241" s="45">
        <v>6100</v>
      </c>
      <c r="S1241" s="45">
        <v>5</v>
      </c>
      <c r="T1241" s="45">
        <f t="shared" si="59"/>
        <v>30500</v>
      </c>
    </row>
    <row r="1242" spans="2:20" x14ac:dyDescent="0.3">
      <c r="B1242" t="s">
        <v>8366</v>
      </c>
      <c r="C1242" t="s">
        <v>1516</v>
      </c>
      <c r="D1242" t="s">
        <v>2752</v>
      </c>
      <c r="E1242" t="s">
        <v>1020</v>
      </c>
      <c r="F1242" t="s">
        <v>3496</v>
      </c>
      <c r="G1242" s="47" t="str">
        <f t="shared" si="57"/>
        <v>CHAABI_Bilel</v>
      </c>
      <c r="H1242" t="s">
        <v>689</v>
      </c>
      <c r="I1242" t="s">
        <v>5675</v>
      </c>
      <c r="J1242">
        <v>21692190082</v>
      </c>
      <c r="K1242" s="133">
        <v>34107</v>
      </c>
      <c r="M1242" t="s">
        <v>267</v>
      </c>
      <c r="N1242" t="s">
        <v>6102</v>
      </c>
      <c r="O1242" t="str">
        <f t="shared" si="58"/>
        <v>Electromechanical Engineer</v>
      </c>
      <c r="P1242" s="4"/>
      <c r="Q1242" s="4" t="s">
        <v>1045</v>
      </c>
      <c r="R1242" s="45">
        <v>6100</v>
      </c>
      <c r="S1242" s="45">
        <v>5</v>
      </c>
      <c r="T1242" s="45">
        <f t="shared" si="59"/>
        <v>30500</v>
      </c>
    </row>
    <row r="1243" spans="2:20" x14ac:dyDescent="0.3">
      <c r="B1243" t="s">
        <v>8366</v>
      </c>
      <c r="C1243" t="s">
        <v>1516</v>
      </c>
      <c r="D1243" t="s">
        <v>2753</v>
      </c>
      <c r="E1243" t="s">
        <v>1288</v>
      </c>
      <c r="F1243" t="s">
        <v>3405</v>
      </c>
      <c r="G1243" s="47" t="str">
        <f t="shared" si="57"/>
        <v>OUERTANI_Hamza</v>
      </c>
      <c r="H1243" t="s">
        <v>689</v>
      </c>
      <c r="I1243" t="s">
        <v>5676</v>
      </c>
      <c r="J1243">
        <v>21626631611</v>
      </c>
      <c r="K1243" s="133">
        <v>33497</v>
      </c>
      <c r="M1243" t="s">
        <v>267</v>
      </c>
      <c r="N1243" t="s">
        <v>6102</v>
      </c>
      <c r="O1243" t="str">
        <f t="shared" si="58"/>
        <v>Electromechanical Engineer</v>
      </c>
      <c r="P1243" s="4"/>
      <c r="Q1243" s="4" t="s">
        <v>1045</v>
      </c>
      <c r="R1243" s="45">
        <v>6100</v>
      </c>
      <c r="S1243" s="45">
        <v>5</v>
      </c>
      <c r="T1243" s="45">
        <f t="shared" si="59"/>
        <v>30500</v>
      </c>
    </row>
    <row r="1244" spans="2:20" x14ac:dyDescent="0.3">
      <c r="B1244" t="s">
        <v>8366</v>
      </c>
      <c r="C1244" t="s">
        <v>1516</v>
      </c>
      <c r="D1244" t="s">
        <v>2754</v>
      </c>
      <c r="E1244" t="s">
        <v>874</v>
      </c>
      <c r="F1244" t="s">
        <v>3208</v>
      </c>
      <c r="G1244" s="47" t="str">
        <f t="shared" si="57"/>
        <v>DAOUD_Ahmed</v>
      </c>
      <c r="H1244" t="s">
        <v>689</v>
      </c>
      <c r="I1244" t="s">
        <v>5677</v>
      </c>
      <c r="J1244">
        <v>21620422610</v>
      </c>
      <c r="K1244" s="133">
        <v>34612</v>
      </c>
      <c r="M1244" t="s">
        <v>267</v>
      </c>
      <c r="N1244" t="s">
        <v>6102</v>
      </c>
      <c r="O1244" t="str">
        <f t="shared" si="58"/>
        <v>Electromechanical Engineer</v>
      </c>
      <c r="P1244" s="4"/>
      <c r="Q1244" s="4" t="s">
        <v>1045</v>
      </c>
      <c r="R1244" s="45">
        <v>6100</v>
      </c>
      <c r="S1244" s="45">
        <v>5</v>
      </c>
      <c r="T1244" s="45">
        <f t="shared" si="59"/>
        <v>30500</v>
      </c>
    </row>
    <row r="1245" spans="2:20" x14ac:dyDescent="0.3">
      <c r="B1245" t="s">
        <v>8366</v>
      </c>
      <c r="C1245" t="s">
        <v>1516</v>
      </c>
      <c r="D1245" t="s">
        <v>2755</v>
      </c>
      <c r="E1245" t="s">
        <v>854</v>
      </c>
      <c r="F1245" t="s">
        <v>3524</v>
      </c>
      <c r="G1245" s="47" t="str">
        <f t="shared" si="57"/>
        <v>BEN REJEB_Achref</v>
      </c>
      <c r="H1245" t="s">
        <v>689</v>
      </c>
      <c r="I1245" t="s">
        <v>5678</v>
      </c>
      <c r="J1245">
        <v>21655184112</v>
      </c>
      <c r="K1245" s="133">
        <v>34292</v>
      </c>
      <c r="M1245" t="s">
        <v>267</v>
      </c>
      <c r="N1245" t="s">
        <v>6102</v>
      </c>
      <c r="O1245" t="str">
        <f t="shared" si="58"/>
        <v>Electromechanical Engineer</v>
      </c>
      <c r="P1245" s="4"/>
      <c r="Q1245" s="4" t="s">
        <v>1045</v>
      </c>
      <c r="R1245" s="45">
        <v>6100</v>
      </c>
      <c r="S1245" s="45">
        <v>5</v>
      </c>
      <c r="T1245" s="45">
        <f t="shared" si="59"/>
        <v>30500</v>
      </c>
    </row>
    <row r="1246" spans="2:20" x14ac:dyDescent="0.3">
      <c r="B1246" t="s">
        <v>8366</v>
      </c>
      <c r="C1246" t="s">
        <v>1516</v>
      </c>
      <c r="D1246" t="s">
        <v>2756</v>
      </c>
      <c r="E1246" t="s">
        <v>6879</v>
      </c>
      <c r="F1246" t="s">
        <v>6878</v>
      </c>
      <c r="G1246" s="47" t="str">
        <f t="shared" si="57"/>
        <v>WELHAZI_Jawher</v>
      </c>
      <c r="H1246" t="s">
        <v>689</v>
      </c>
      <c r="I1246" t="s">
        <v>5679</v>
      </c>
      <c r="J1246">
        <v>21655068107</v>
      </c>
      <c r="K1246" s="133">
        <v>34376</v>
      </c>
      <c r="M1246" t="s">
        <v>267</v>
      </c>
      <c r="N1246" t="s">
        <v>6102</v>
      </c>
      <c r="O1246" t="str">
        <f t="shared" si="58"/>
        <v>Electromechanical Engineer</v>
      </c>
      <c r="P1246" s="4"/>
      <c r="Q1246" s="4" t="s">
        <v>1045</v>
      </c>
      <c r="R1246" s="45">
        <v>6100</v>
      </c>
      <c r="S1246" s="45">
        <v>5</v>
      </c>
      <c r="T1246" s="45">
        <f t="shared" si="59"/>
        <v>30500</v>
      </c>
    </row>
    <row r="1247" spans="2:20" x14ac:dyDescent="0.3">
      <c r="B1247" t="s">
        <v>8366</v>
      </c>
      <c r="C1247" t="s">
        <v>1516</v>
      </c>
      <c r="D1247" t="s">
        <v>2757</v>
      </c>
      <c r="E1247" t="s">
        <v>1380</v>
      </c>
      <c r="F1247" t="s">
        <v>3199</v>
      </c>
      <c r="G1247" s="47" t="str">
        <f t="shared" si="57"/>
        <v>BELGUESMI_Aymen</v>
      </c>
      <c r="H1247" t="s">
        <v>689</v>
      </c>
      <c r="I1247" t="s">
        <v>5680</v>
      </c>
      <c r="J1247">
        <v>21621208838</v>
      </c>
      <c r="K1247" s="133">
        <v>33793</v>
      </c>
      <c r="M1247" t="s">
        <v>267</v>
      </c>
      <c r="N1247" t="s">
        <v>6101</v>
      </c>
      <c r="O1247" t="str">
        <f t="shared" si="58"/>
        <v>Computer science</v>
      </c>
      <c r="P1247" s="4"/>
      <c r="Q1247" s="4" t="s">
        <v>1045</v>
      </c>
      <c r="R1247" s="45">
        <v>6100</v>
      </c>
      <c r="S1247" s="45">
        <v>5</v>
      </c>
      <c r="T1247" s="45">
        <f t="shared" si="59"/>
        <v>30500</v>
      </c>
    </row>
    <row r="1248" spans="2:20" x14ac:dyDescent="0.3">
      <c r="B1248" t="s">
        <v>8366</v>
      </c>
      <c r="C1248" t="s">
        <v>1516</v>
      </c>
      <c r="D1248" t="s">
        <v>2758</v>
      </c>
      <c r="E1248" t="s">
        <v>6862</v>
      </c>
      <c r="F1248" t="s">
        <v>4267</v>
      </c>
      <c r="G1248" s="47" t="str">
        <f t="shared" si="57"/>
        <v>BAKIR_Najib</v>
      </c>
      <c r="H1248" t="s">
        <v>689</v>
      </c>
      <c r="I1248" t="s">
        <v>5681</v>
      </c>
      <c r="J1248">
        <v>21653031545</v>
      </c>
      <c r="K1248" s="133">
        <v>33870</v>
      </c>
      <c r="M1248" t="s">
        <v>267</v>
      </c>
      <c r="N1248" t="s">
        <v>6101</v>
      </c>
      <c r="O1248" t="str">
        <f t="shared" si="58"/>
        <v>Computer science</v>
      </c>
      <c r="P1248" s="4"/>
      <c r="Q1248" s="4" t="s">
        <v>1045</v>
      </c>
      <c r="R1248" s="45">
        <v>6100</v>
      </c>
      <c r="S1248" s="45">
        <v>5</v>
      </c>
      <c r="T1248" s="45">
        <f t="shared" si="59"/>
        <v>30500</v>
      </c>
    </row>
    <row r="1249" spans="2:20" x14ac:dyDescent="0.3">
      <c r="B1249" t="s">
        <v>8366</v>
      </c>
      <c r="C1249" t="s">
        <v>1516</v>
      </c>
      <c r="D1249" t="s">
        <v>2759</v>
      </c>
      <c r="E1249" t="s">
        <v>4350</v>
      </c>
      <c r="F1249" t="s">
        <v>3208</v>
      </c>
      <c r="G1249" s="47" t="str">
        <f t="shared" si="57"/>
        <v>MEHRI_Ahmed</v>
      </c>
      <c r="H1249" t="s">
        <v>689</v>
      </c>
      <c r="I1249" t="s">
        <v>5682</v>
      </c>
      <c r="J1249">
        <v>21658338644</v>
      </c>
      <c r="K1249" s="133">
        <v>34462</v>
      </c>
      <c r="M1249" t="s">
        <v>267</v>
      </c>
      <c r="N1249" t="s">
        <v>6101</v>
      </c>
      <c r="O1249" t="str">
        <f t="shared" si="58"/>
        <v>Computer science</v>
      </c>
      <c r="P1249" s="4"/>
      <c r="Q1249" s="4" t="s">
        <v>1045</v>
      </c>
      <c r="R1249" s="45">
        <v>6100</v>
      </c>
      <c r="S1249" s="45">
        <v>5</v>
      </c>
      <c r="T1249" s="45">
        <f t="shared" si="59"/>
        <v>30500</v>
      </c>
    </row>
    <row r="1250" spans="2:20" x14ac:dyDescent="0.3">
      <c r="B1250" t="s">
        <v>8366</v>
      </c>
      <c r="C1250" t="s">
        <v>1516</v>
      </c>
      <c r="D1250" t="s">
        <v>2760</v>
      </c>
      <c r="E1250" t="s">
        <v>1357</v>
      </c>
      <c r="F1250" t="s">
        <v>3208</v>
      </c>
      <c r="G1250" s="47" t="str">
        <f t="shared" si="57"/>
        <v>MHATLI_Ahmed</v>
      </c>
      <c r="H1250" t="s">
        <v>689</v>
      </c>
      <c r="I1250" t="s">
        <v>5683</v>
      </c>
      <c r="J1250">
        <v>21623979911</v>
      </c>
      <c r="K1250" s="133">
        <v>34164</v>
      </c>
      <c r="M1250" t="s">
        <v>267</v>
      </c>
      <c r="N1250" t="s">
        <v>6101</v>
      </c>
      <c r="O1250" t="str">
        <f t="shared" si="58"/>
        <v>Computer science</v>
      </c>
      <c r="P1250" s="4"/>
      <c r="Q1250" s="4" t="s">
        <v>1045</v>
      </c>
      <c r="R1250" s="45">
        <v>6100</v>
      </c>
      <c r="S1250" s="45">
        <v>5</v>
      </c>
      <c r="T1250" s="45">
        <f t="shared" si="59"/>
        <v>30500</v>
      </c>
    </row>
    <row r="1251" spans="2:20" x14ac:dyDescent="0.3">
      <c r="B1251" t="s">
        <v>8366</v>
      </c>
      <c r="C1251" t="s">
        <v>1516</v>
      </c>
      <c r="D1251" t="s">
        <v>2761</v>
      </c>
      <c r="E1251" t="s">
        <v>850</v>
      </c>
      <c r="F1251" t="s">
        <v>6533</v>
      </c>
      <c r="G1251" s="47" t="str">
        <f t="shared" si="57"/>
        <v>BEN SALHA_Haykel</v>
      </c>
      <c r="H1251" t="s">
        <v>689</v>
      </c>
      <c r="I1251" t="s">
        <v>5684</v>
      </c>
      <c r="J1251">
        <v>21622954710</v>
      </c>
      <c r="K1251" s="133">
        <v>33992</v>
      </c>
      <c r="M1251" t="s">
        <v>267</v>
      </c>
      <c r="N1251" t="s">
        <v>6101</v>
      </c>
      <c r="O1251" t="str">
        <f t="shared" si="58"/>
        <v>Computer science</v>
      </c>
      <c r="P1251" s="4"/>
      <c r="Q1251" s="4" t="s">
        <v>1045</v>
      </c>
      <c r="R1251" s="45">
        <v>6100</v>
      </c>
      <c r="S1251" s="45">
        <v>5</v>
      </c>
      <c r="T1251" s="45">
        <f t="shared" si="59"/>
        <v>30500</v>
      </c>
    </row>
    <row r="1252" spans="2:20" x14ac:dyDescent="0.3">
      <c r="B1252" t="s">
        <v>8366</v>
      </c>
      <c r="C1252" t="s">
        <v>1516</v>
      </c>
      <c r="D1252" t="s">
        <v>2762</v>
      </c>
      <c r="E1252" t="s">
        <v>952</v>
      </c>
      <c r="F1252" t="s">
        <v>7597</v>
      </c>
      <c r="G1252" s="47" t="str">
        <f t="shared" si="57"/>
        <v>MAHFOUDHI_Mouhamed Achref</v>
      </c>
      <c r="H1252" t="s">
        <v>689</v>
      </c>
      <c r="I1252" t="s">
        <v>5685</v>
      </c>
      <c r="J1252">
        <v>21627904951</v>
      </c>
      <c r="K1252" s="133">
        <v>33770</v>
      </c>
      <c r="M1252" t="s">
        <v>267</v>
      </c>
      <c r="N1252" t="s">
        <v>453</v>
      </c>
      <c r="O1252" t="str">
        <f t="shared" si="58"/>
        <v>Civil Engineering</v>
      </c>
      <c r="P1252" s="4"/>
      <c r="Q1252" s="4" t="s">
        <v>1045</v>
      </c>
      <c r="R1252" s="45">
        <v>6100</v>
      </c>
      <c r="S1252" s="45">
        <v>5</v>
      </c>
      <c r="T1252" s="45">
        <f t="shared" si="59"/>
        <v>30500</v>
      </c>
    </row>
    <row r="1253" spans="2:20" x14ac:dyDescent="0.3">
      <c r="B1253" t="s">
        <v>8366</v>
      </c>
      <c r="C1253" t="s">
        <v>1516</v>
      </c>
      <c r="D1253" t="s">
        <v>2763</v>
      </c>
      <c r="E1253" t="s">
        <v>4268</v>
      </c>
      <c r="F1253" t="s">
        <v>4013</v>
      </c>
      <c r="G1253" s="47" t="str">
        <f t="shared" si="57"/>
        <v>CHEFAI_Ayoub</v>
      </c>
      <c r="H1253" t="s">
        <v>689</v>
      </c>
      <c r="I1253" t="s">
        <v>5686</v>
      </c>
      <c r="J1253">
        <v>21620880593</v>
      </c>
      <c r="K1253" s="133">
        <v>33911</v>
      </c>
      <c r="M1253" t="s">
        <v>267</v>
      </c>
      <c r="N1253" t="s">
        <v>6101</v>
      </c>
      <c r="O1253" t="str">
        <f t="shared" si="58"/>
        <v>Computer science</v>
      </c>
      <c r="P1253" s="4"/>
      <c r="Q1253" s="4" t="s">
        <v>1045</v>
      </c>
      <c r="R1253" s="45">
        <v>6100</v>
      </c>
      <c r="S1253" s="45">
        <v>5</v>
      </c>
      <c r="T1253" s="45">
        <f t="shared" si="59"/>
        <v>30500</v>
      </c>
    </row>
    <row r="1254" spans="2:20" x14ac:dyDescent="0.3">
      <c r="B1254" t="s">
        <v>8366</v>
      </c>
      <c r="C1254" t="s">
        <v>1516</v>
      </c>
      <c r="D1254" t="s">
        <v>2764</v>
      </c>
      <c r="E1254" t="s">
        <v>3979</v>
      </c>
      <c r="F1254" t="s">
        <v>3421</v>
      </c>
      <c r="G1254" s="47" t="str">
        <f t="shared" si="57"/>
        <v>SLIMANI_Yassine</v>
      </c>
      <c r="H1254" t="s">
        <v>689</v>
      </c>
      <c r="I1254" t="s">
        <v>5687</v>
      </c>
      <c r="J1254">
        <v>21655675561</v>
      </c>
      <c r="K1254" s="133">
        <v>33732</v>
      </c>
      <c r="M1254" t="s">
        <v>267</v>
      </c>
      <c r="N1254" t="s">
        <v>6101</v>
      </c>
      <c r="O1254" t="str">
        <f t="shared" si="58"/>
        <v>Computer science</v>
      </c>
      <c r="P1254" s="4"/>
      <c r="Q1254" s="4" t="s">
        <v>1045</v>
      </c>
      <c r="R1254" s="45">
        <v>6100</v>
      </c>
      <c r="S1254" s="45">
        <v>5</v>
      </c>
      <c r="T1254" s="45">
        <f t="shared" si="59"/>
        <v>30500</v>
      </c>
    </row>
    <row r="1255" spans="2:20" x14ac:dyDescent="0.3">
      <c r="B1255" t="s">
        <v>8366</v>
      </c>
      <c r="C1255" t="s">
        <v>1516</v>
      </c>
      <c r="D1255" t="s">
        <v>2765</v>
      </c>
      <c r="E1255" t="s">
        <v>444</v>
      </c>
      <c r="F1255" t="s">
        <v>8209</v>
      </c>
      <c r="G1255" s="47" t="str">
        <f t="shared" si="57"/>
        <v>HANNACHI_Wadii</v>
      </c>
      <c r="H1255" t="s">
        <v>690</v>
      </c>
      <c r="I1255" t="s">
        <v>5688</v>
      </c>
      <c r="J1255">
        <v>21624308827</v>
      </c>
      <c r="K1255" s="133">
        <v>33088</v>
      </c>
      <c r="M1255" t="s">
        <v>267</v>
      </c>
      <c r="N1255" t="s">
        <v>6101</v>
      </c>
      <c r="O1255" t="str">
        <f t="shared" si="58"/>
        <v>Computer science</v>
      </c>
      <c r="P1255" s="4"/>
      <c r="Q1255" s="4" t="s">
        <v>1045</v>
      </c>
      <c r="R1255" s="45">
        <v>6100</v>
      </c>
      <c r="S1255" s="45">
        <v>5</v>
      </c>
      <c r="T1255" s="45">
        <f t="shared" si="59"/>
        <v>30500</v>
      </c>
    </row>
    <row r="1256" spans="2:20" x14ac:dyDescent="0.3">
      <c r="B1256" t="s">
        <v>8366</v>
      </c>
      <c r="C1256" t="s">
        <v>1516</v>
      </c>
      <c r="D1256" t="s">
        <v>2766</v>
      </c>
      <c r="E1256" t="s">
        <v>449</v>
      </c>
      <c r="F1256" t="s">
        <v>3401</v>
      </c>
      <c r="G1256" s="47" t="str">
        <f t="shared" si="57"/>
        <v>GHARBI_Mohamed Ali</v>
      </c>
      <c r="H1256" t="s">
        <v>689</v>
      </c>
      <c r="I1256" t="s">
        <v>5689</v>
      </c>
      <c r="J1256">
        <v>21653330558</v>
      </c>
      <c r="K1256" s="133">
        <v>33662</v>
      </c>
      <c r="M1256" t="s">
        <v>267</v>
      </c>
      <c r="N1256" t="s">
        <v>6101</v>
      </c>
      <c r="O1256" t="str">
        <f t="shared" si="58"/>
        <v>Computer science</v>
      </c>
      <c r="P1256" s="4"/>
      <c r="Q1256" s="4" t="s">
        <v>1045</v>
      </c>
      <c r="R1256" s="45">
        <v>6100</v>
      </c>
      <c r="S1256" s="45">
        <v>5</v>
      </c>
      <c r="T1256" s="45">
        <f t="shared" si="59"/>
        <v>30500</v>
      </c>
    </row>
    <row r="1257" spans="2:20" x14ac:dyDescent="0.3">
      <c r="B1257" t="s">
        <v>8366</v>
      </c>
      <c r="C1257" t="s">
        <v>1516</v>
      </c>
      <c r="D1257" t="s">
        <v>2767</v>
      </c>
      <c r="E1257" t="s">
        <v>4269</v>
      </c>
      <c r="F1257" t="s">
        <v>4270</v>
      </c>
      <c r="G1257" s="47" t="str">
        <f t="shared" si="57"/>
        <v>MHISSEN_Saida</v>
      </c>
      <c r="H1257" t="s">
        <v>690</v>
      </c>
      <c r="I1257" t="s">
        <v>4506</v>
      </c>
      <c r="J1257">
        <v>21622501758</v>
      </c>
      <c r="K1257" s="133">
        <v>33154</v>
      </c>
      <c r="M1257" t="s">
        <v>267</v>
      </c>
      <c r="N1257" t="s">
        <v>6101</v>
      </c>
      <c r="O1257" t="str">
        <f t="shared" si="58"/>
        <v>Computer science</v>
      </c>
      <c r="P1257" s="4"/>
      <c r="Q1257" s="4" t="s">
        <v>1045</v>
      </c>
      <c r="R1257" s="45">
        <v>6100</v>
      </c>
      <c r="S1257" s="45">
        <v>5</v>
      </c>
      <c r="T1257" s="45">
        <f t="shared" si="59"/>
        <v>30500</v>
      </c>
    </row>
    <row r="1258" spans="2:20" x14ac:dyDescent="0.3">
      <c r="B1258" t="s">
        <v>8366</v>
      </c>
      <c r="C1258" t="s">
        <v>1516</v>
      </c>
      <c r="D1258" t="s">
        <v>2768</v>
      </c>
      <c r="E1258" t="s">
        <v>4271</v>
      </c>
      <c r="F1258" t="s">
        <v>3391</v>
      </c>
      <c r="G1258" s="47" t="str">
        <f t="shared" si="57"/>
        <v>MSELMI_Marwen</v>
      </c>
      <c r="H1258" t="s">
        <v>689</v>
      </c>
      <c r="I1258" t="s">
        <v>5690</v>
      </c>
      <c r="J1258">
        <v>21652221914</v>
      </c>
      <c r="K1258" s="133">
        <v>33883</v>
      </c>
      <c r="M1258" t="s">
        <v>267</v>
      </c>
      <c r="N1258" t="s">
        <v>6101</v>
      </c>
      <c r="O1258" t="str">
        <f t="shared" si="58"/>
        <v>Computer science</v>
      </c>
      <c r="P1258" s="4"/>
      <c r="Q1258" s="4" t="s">
        <v>1045</v>
      </c>
      <c r="R1258" s="45">
        <v>6100</v>
      </c>
      <c r="S1258" s="45">
        <v>5</v>
      </c>
      <c r="T1258" s="45">
        <f t="shared" si="59"/>
        <v>30500</v>
      </c>
    </row>
    <row r="1259" spans="2:20" x14ac:dyDescent="0.3">
      <c r="B1259" t="s">
        <v>8366</v>
      </c>
      <c r="C1259" t="s">
        <v>1516</v>
      </c>
      <c r="D1259" t="s">
        <v>2769</v>
      </c>
      <c r="E1259" t="s">
        <v>7163</v>
      </c>
      <c r="F1259" t="s">
        <v>4368</v>
      </c>
      <c r="G1259" s="47" t="str">
        <f t="shared" si="57"/>
        <v>GOUISSEM_Issam</v>
      </c>
      <c r="H1259" t="s">
        <v>689</v>
      </c>
      <c r="I1259" t="s">
        <v>5691</v>
      </c>
      <c r="J1259">
        <v>21658551507</v>
      </c>
      <c r="K1259" s="133">
        <v>30106</v>
      </c>
      <c r="M1259" t="s">
        <v>267</v>
      </c>
      <c r="N1259" t="s">
        <v>6101</v>
      </c>
      <c r="O1259" t="str">
        <f t="shared" si="58"/>
        <v>Computer science</v>
      </c>
      <c r="P1259" s="4"/>
      <c r="Q1259" s="4" t="s">
        <v>1045</v>
      </c>
      <c r="R1259" s="45">
        <v>6100</v>
      </c>
      <c r="S1259" s="45">
        <v>5</v>
      </c>
      <c r="T1259" s="45">
        <f t="shared" si="59"/>
        <v>30500</v>
      </c>
    </row>
    <row r="1260" spans="2:20" x14ac:dyDescent="0.3">
      <c r="B1260" t="s">
        <v>8366</v>
      </c>
      <c r="C1260" t="s">
        <v>1516</v>
      </c>
      <c r="D1260" t="s">
        <v>2770</v>
      </c>
      <c r="E1260" t="s">
        <v>4272</v>
      </c>
      <c r="F1260" t="s">
        <v>3391</v>
      </c>
      <c r="G1260" s="47" t="str">
        <f t="shared" si="57"/>
        <v>BEN RABIA_Marwen</v>
      </c>
      <c r="H1260" t="s">
        <v>689</v>
      </c>
      <c r="I1260" t="s">
        <v>5692</v>
      </c>
      <c r="J1260">
        <v>21628095106</v>
      </c>
      <c r="K1260" s="133">
        <v>33111</v>
      </c>
      <c r="M1260" t="s">
        <v>267</v>
      </c>
      <c r="N1260" t="s">
        <v>6101</v>
      </c>
      <c r="O1260" t="str">
        <f t="shared" si="58"/>
        <v>Computer science</v>
      </c>
      <c r="P1260" s="4"/>
      <c r="Q1260" s="4" t="s">
        <v>1045</v>
      </c>
      <c r="R1260" s="45">
        <v>6100</v>
      </c>
      <c r="S1260" s="45">
        <v>5</v>
      </c>
      <c r="T1260" s="45">
        <f t="shared" si="59"/>
        <v>30500</v>
      </c>
    </row>
    <row r="1261" spans="2:20" x14ac:dyDescent="0.3">
      <c r="B1261" t="s">
        <v>8366</v>
      </c>
      <c r="C1261" t="s">
        <v>1516</v>
      </c>
      <c r="D1261" t="s">
        <v>2771</v>
      </c>
      <c r="E1261" t="s">
        <v>912</v>
      </c>
      <c r="F1261" t="s">
        <v>3213</v>
      </c>
      <c r="G1261" s="47" t="str">
        <f t="shared" si="57"/>
        <v>MABROUKI_Ali</v>
      </c>
      <c r="H1261" t="s">
        <v>689</v>
      </c>
      <c r="I1261" t="s">
        <v>4506</v>
      </c>
      <c r="J1261">
        <v>21699387329</v>
      </c>
      <c r="K1261" s="133">
        <v>31820</v>
      </c>
      <c r="M1261" t="s">
        <v>267</v>
      </c>
      <c r="N1261" t="s">
        <v>6101</v>
      </c>
      <c r="O1261" t="str">
        <f t="shared" si="58"/>
        <v>Computer science</v>
      </c>
      <c r="P1261" s="4"/>
      <c r="Q1261" s="4" t="s">
        <v>1045</v>
      </c>
      <c r="R1261" s="45">
        <v>6100</v>
      </c>
      <c r="S1261" s="45">
        <v>5</v>
      </c>
      <c r="T1261" s="45">
        <f t="shared" si="59"/>
        <v>30500</v>
      </c>
    </row>
    <row r="1262" spans="2:20" x14ac:dyDescent="0.3">
      <c r="B1262" t="s">
        <v>8366</v>
      </c>
      <c r="C1262" t="s">
        <v>1516</v>
      </c>
      <c r="D1262" t="s">
        <v>2772</v>
      </c>
      <c r="E1262" t="s">
        <v>8308</v>
      </c>
      <c r="F1262" t="s">
        <v>4211</v>
      </c>
      <c r="G1262" s="47" t="str">
        <f t="shared" si="57"/>
        <v>MAAREF_Yosra</v>
      </c>
      <c r="H1262" t="s">
        <v>690</v>
      </c>
      <c r="I1262" t="s">
        <v>5693</v>
      </c>
      <c r="J1262">
        <v>21629233962</v>
      </c>
      <c r="K1262" s="133">
        <v>33860</v>
      </c>
      <c r="M1262" t="s">
        <v>267</v>
      </c>
      <c r="N1262" t="s">
        <v>6101</v>
      </c>
      <c r="O1262" t="str">
        <f t="shared" si="58"/>
        <v>Computer science</v>
      </c>
      <c r="P1262" s="4"/>
      <c r="Q1262" s="4" t="s">
        <v>1045</v>
      </c>
      <c r="R1262" s="45">
        <v>6100</v>
      </c>
      <c r="S1262" s="45">
        <v>5</v>
      </c>
      <c r="T1262" s="45">
        <f t="shared" si="59"/>
        <v>30500</v>
      </c>
    </row>
    <row r="1263" spans="2:20" x14ac:dyDescent="0.3">
      <c r="B1263" t="s">
        <v>8366</v>
      </c>
      <c r="C1263" t="s">
        <v>1516</v>
      </c>
      <c r="D1263" t="s">
        <v>2773</v>
      </c>
      <c r="E1263" t="s">
        <v>4273</v>
      </c>
      <c r="F1263" t="s">
        <v>3321</v>
      </c>
      <c r="G1263" s="47" t="str">
        <f t="shared" si="57"/>
        <v>SAFRAOUI_Khalil</v>
      </c>
      <c r="H1263" t="s">
        <v>689</v>
      </c>
      <c r="I1263" t="s">
        <v>5694</v>
      </c>
      <c r="J1263">
        <v>21623347874</v>
      </c>
      <c r="K1263" s="133">
        <v>33690</v>
      </c>
      <c r="M1263" t="s">
        <v>267</v>
      </c>
      <c r="N1263" t="s">
        <v>6101</v>
      </c>
      <c r="O1263" t="str">
        <f t="shared" si="58"/>
        <v>Computer science</v>
      </c>
      <c r="P1263" s="4"/>
      <c r="Q1263" s="4" t="s">
        <v>1045</v>
      </c>
      <c r="R1263" s="45">
        <v>6100</v>
      </c>
      <c r="S1263" s="45">
        <v>5</v>
      </c>
      <c r="T1263" s="45">
        <f t="shared" si="59"/>
        <v>30500</v>
      </c>
    </row>
    <row r="1264" spans="2:20" x14ac:dyDescent="0.3">
      <c r="B1264" t="s">
        <v>8366</v>
      </c>
      <c r="C1264" t="s">
        <v>1516</v>
      </c>
      <c r="D1264" t="s">
        <v>2774</v>
      </c>
      <c r="E1264" t="s">
        <v>4274</v>
      </c>
      <c r="F1264" t="s">
        <v>3733</v>
      </c>
      <c r="G1264" s="47" t="str">
        <f t="shared" si="57"/>
        <v>BOUFARES_Safa</v>
      </c>
      <c r="H1264" t="s">
        <v>690</v>
      </c>
      <c r="I1264" t="s">
        <v>5695</v>
      </c>
      <c r="J1264">
        <v>21626003275</v>
      </c>
      <c r="K1264" s="133">
        <v>33409</v>
      </c>
      <c r="M1264" t="s">
        <v>267</v>
      </c>
      <c r="N1264" t="s">
        <v>6101</v>
      </c>
      <c r="O1264" t="str">
        <f t="shared" si="58"/>
        <v>Computer science</v>
      </c>
      <c r="P1264" s="4"/>
      <c r="Q1264" s="4" t="s">
        <v>1045</v>
      </c>
      <c r="R1264" s="45">
        <v>6100</v>
      </c>
      <c r="S1264" s="45">
        <v>5</v>
      </c>
      <c r="T1264" s="45">
        <f t="shared" si="59"/>
        <v>30500</v>
      </c>
    </row>
    <row r="1265" spans="2:20" x14ac:dyDescent="0.3">
      <c r="B1265" t="s">
        <v>8366</v>
      </c>
      <c r="C1265" t="s">
        <v>1516</v>
      </c>
      <c r="D1265" t="s">
        <v>2775</v>
      </c>
      <c r="E1265" t="s">
        <v>1026</v>
      </c>
      <c r="F1265" t="s">
        <v>3675</v>
      </c>
      <c r="G1265" s="47" t="str">
        <f t="shared" si="57"/>
        <v>ZAMMALI_Soumaya</v>
      </c>
      <c r="H1265" t="s">
        <v>690</v>
      </c>
      <c r="I1265" t="s">
        <v>5696</v>
      </c>
      <c r="J1265">
        <v>21621824665</v>
      </c>
      <c r="K1265" s="133">
        <v>34114</v>
      </c>
      <c r="M1265" t="s">
        <v>267</v>
      </c>
      <c r="N1265" t="s">
        <v>6101</v>
      </c>
      <c r="O1265" t="str">
        <f t="shared" si="58"/>
        <v>Computer science</v>
      </c>
      <c r="P1265" s="4"/>
      <c r="Q1265" s="4" t="s">
        <v>1045</v>
      </c>
      <c r="R1265" s="45">
        <v>6100</v>
      </c>
      <c r="S1265" s="45">
        <v>5</v>
      </c>
      <c r="T1265" s="45">
        <f t="shared" si="59"/>
        <v>30500</v>
      </c>
    </row>
    <row r="1266" spans="2:20" x14ac:dyDescent="0.3">
      <c r="B1266" t="s">
        <v>8366</v>
      </c>
      <c r="C1266" t="s">
        <v>1516</v>
      </c>
      <c r="D1266" t="s">
        <v>2776</v>
      </c>
      <c r="E1266" t="s">
        <v>562</v>
      </c>
      <c r="F1266" t="s">
        <v>3371</v>
      </c>
      <c r="G1266" s="47" t="str">
        <f t="shared" si="57"/>
        <v>BEN RHOUMA_Hajer</v>
      </c>
      <c r="H1266" t="s">
        <v>690</v>
      </c>
      <c r="I1266" t="s">
        <v>5697</v>
      </c>
      <c r="J1266">
        <v>21627273225</v>
      </c>
      <c r="K1266" s="133">
        <v>33601</v>
      </c>
      <c r="M1266" t="s">
        <v>267</v>
      </c>
      <c r="N1266" t="s">
        <v>6101</v>
      </c>
      <c r="O1266" t="str">
        <f t="shared" si="58"/>
        <v>Computer science</v>
      </c>
      <c r="P1266" s="4"/>
      <c r="Q1266" s="4" t="s">
        <v>1045</v>
      </c>
      <c r="R1266" s="45">
        <v>6100</v>
      </c>
      <c r="S1266" s="45">
        <v>5</v>
      </c>
      <c r="T1266" s="45">
        <f t="shared" si="59"/>
        <v>30500</v>
      </c>
    </row>
    <row r="1267" spans="2:20" x14ac:dyDescent="0.3">
      <c r="B1267" t="s">
        <v>8366</v>
      </c>
      <c r="C1267" t="s">
        <v>1516</v>
      </c>
      <c r="D1267" t="s">
        <v>2777</v>
      </c>
      <c r="E1267" t="s">
        <v>919</v>
      </c>
      <c r="F1267" t="s">
        <v>7399</v>
      </c>
      <c r="G1267" s="47" t="str">
        <f t="shared" si="57"/>
        <v>ACHOUR_Arwa</v>
      </c>
      <c r="H1267" t="s">
        <v>690</v>
      </c>
      <c r="I1267" t="s">
        <v>5698</v>
      </c>
      <c r="J1267">
        <v>21627309747</v>
      </c>
      <c r="K1267" s="133">
        <v>34706</v>
      </c>
      <c r="M1267" t="s">
        <v>267</v>
      </c>
      <c r="N1267" t="s">
        <v>6101</v>
      </c>
      <c r="O1267" t="str">
        <f t="shared" si="58"/>
        <v>Computer science</v>
      </c>
      <c r="P1267" s="4"/>
      <c r="Q1267" s="4" t="s">
        <v>1045</v>
      </c>
      <c r="R1267" s="45">
        <v>6100</v>
      </c>
      <c r="S1267" s="45">
        <v>5</v>
      </c>
      <c r="T1267" s="45">
        <f t="shared" si="59"/>
        <v>30500</v>
      </c>
    </row>
    <row r="1268" spans="2:20" x14ac:dyDescent="0.3">
      <c r="B1268" t="s">
        <v>8366</v>
      </c>
      <c r="C1268" t="s">
        <v>1516</v>
      </c>
      <c r="D1268" t="s">
        <v>2778</v>
      </c>
      <c r="E1268" t="s">
        <v>4275</v>
      </c>
      <c r="F1268" t="s">
        <v>4212</v>
      </c>
      <c r="G1268" s="47" t="str">
        <f t="shared" si="57"/>
        <v>BOUSLIMI_Syrine</v>
      </c>
      <c r="H1268" t="s">
        <v>690</v>
      </c>
      <c r="I1268" t="s">
        <v>5699</v>
      </c>
      <c r="J1268">
        <v>21623285906</v>
      </c>
      <c r="K1268" s="133">
        <v>34558</v>
      </c>
      <c r="M1268" t="s">
        <v>267</v>
      </c>
      <c r="N1268" t="s">
        <v>6101</v>
      </c>
      <c r="O1268" t="str">
        <f t="shared" si="58"/>
        <v>Computer science</v>
      </c>
      <c r="P1268" s="4"/>
      <c r="Q1268" s="4" t="s">
        <v>1045</v>
      </c>
      <c r="R1268" s="45">
        <v>6100</v>
      </c>
      <c r="S1268" s="45">
        <v>5</v>
      </c>
      <c r="T1268" s="45">
        <f t="shared" si="59"/>
        <v>30500</v>
      </c>
    </row>
    <row r="1269" spans="2:20" x14ac:dyDescent="0.3">
      <c r="B1269" t="s">
        <v>8366</v>
      </c>
      <c r="C1269" t="s">
        <v>1516</v>
      </c>
      <c r="D1269" t="s">
        <v>2779</v>
      </c>
      <c r="E1269" t="s">
        <v>4276</v>
      </c>
      <c r="F1269" t="s">
        <v>4134</v>
      </c>
      <c r="G1269" s="47" t="str">
        <f t="shared" si="57"/>
        <v>BANBIA_Nour El Houda</v>
      </c>
      <c r="H1269" t="s">
        <v>690</v>
      </c>
      <c r="I1269" t="s">
        <v>5700</v>
      </c>
      <c r="J1269">
        <v>21622643622</v>
      </c>
      <c r="K1269" s="133">
        <v>33547</v>
      </c>
      <c r="M1269" t="s">
        <v>267</v>
      </c>
      <c r="N1269" t="s">
        <v>6101</v>
      </c>
      <c r="O1269" t="str">
        <f t="shared" si="58"/>
        <v>Computer science</v>
      </c>
      <c r="P1269" s="4"/>
      <c r="Q1269" s="4" t="s">
        <v>1045</v>
      </c>
      <c r="R1269" s="45">
        <v>6100</v>
      </c>
      <c r="S1269" s="45">
        <v>5</v>
      </c>
      <c r="T1269" s="45">
        <f t="shared" si="59"/>
        <v>30500</v>
      </c>
    </row>
    <row r="1270" spans="2:20" x14ac:dyDescent="0.3">
      <c r="B1270" t="s">
        <v>8365</v>
      </c>
      <c r="C1270" t="s">
        <v>1517</v>
      </c>
      <c r="D1270" t="s">
        <v>2780</v>
      </c>
      <c r="E1270" t="s">
        <v>3843</v>
      </c>
      <c r="F1270" t="s">
        <v>4277</v>
      </c>
      <c r="G1270" s="47" t="str">
        <f t="shared" si="57"/>
        <v>Asma_ALLAL</v>
      </c>
      <c r="H1270" t="s">
        <v>690</v>
      </c>
      <c r="I1270" t="s">
        <v>5701</v>
      </c>
      <c r="J1270">
        <v>21653708011</v>
      </c>
      <c r="K1270" s="133">
        <v>34324</v>
      </c>
      <c r="M1270" t="s">
        <v>267</v>
      </c>
      <c r="N1270" t="s">
        <v>6103</v>
      </c>
      <c r="O1270"/>
      <c r="P1270" s="4"/>
      <c r="Q1270" s="4" t="s">
        <v>1145</v>
      </c>
      <c r="R1270" s="45">
        <v>6955</v>
      </c>
      <c r="S1270" s="45">
        <v>2</v>
      </c>
      <c r="T1270" s="45">
        <f>R1270*S1270</f>
        <v>13910</v>
      </c>
    </row>
    <row r="1271" spans="2:20" x14ac:dyDescent="0.3">
      <c r="B1271" t="s">
        <v>8365</v>
      </c>
      <c r="C1271" t="s">
        <v>1517</v>
      </c>
      <c r="D1271" t="s">
        <v>2781</v>
      </c>
      <c r="E1271" t="s">
        <v>3421</v>
      </c>
      <c r="F1271" t="s">
        <v>461</v>
      </c>
      <c r="G1271" s="47" t="str">
        <f t="shared" si="57"/>
        <v>Yassine_BEN AYED</v>
      </c>
      <c r="H1271" t="s">
        <v>689</v>
      </c>
      <c r="I1271" t="s">
        <v>5702</v>
      </c>
      <c r="J1271">
        <v>21624250610</v>
      </c>
      <c r="K1271" s="133">
        <v>34699</v>
      </c>
      <c r="M1271" t="s">
        <v>267</v>
      </c>
      <c r="N1271" t="s">
        <v>6103</v>
      </c>
      <c r="O1271"/>
      <c r="P1271" s="4"/>
      <c r="Q1271" s="4" t="s">
        <v>1145</v>
      </c>
      <c r="R1271" s="45">
        <v>6955</v>
      </c>
      <c r="S1271" s="45">
        <v>2</v>
      </c>
      <c r="T1271" s="45">
        <f t="shared" ref="T1271:T1334" si="60">R1271*S1271</f>
        <v>13910</v>
      </c>
    </row>
    <row r="1272" spans="2:20" x14ac:dyDescent="0.3">
      <c r="B1272" t="s">
        <v>8365</v>
      </c>
      <c r="C1272" t="s">
        <v>1517</v>
      </c>
      <c r="D1272" t="s">
        <v>2782</v>
      </c>
      <c r="E1272" t="s">
        <v>3421</v>
      </c>
      <c r="F1272" t="s">
        <v>1294</v>
      </c>
      <c r="G1272" s="47" t="str">
        <f t="shared" si="57"/>
        <v>Yassine_CHARFI</v>
      </c>
      <c r="H1272" t="s">
        <v>689</v>
      </c>
      <c r="I1272" t="s">
        <v>5703</v>
      </c>
      <c r="J1272">
        <v>21655510723</v>
      </c>
      <c r="K1272" s="133">
        <v>33465</v>
      </c>
      <c r="M1272" t="s">
        <v>267</v>
      </c>
      <c r="N1272" t="s">
        <v>6103</v>
      </c>
      <c r="O1272"/>
      <c r="P1272" s="4"/>
      <c r="Q1272" s="4" t="s">
        <v>1145</v>
      </c>
      <c r="R1272" s="45">
        <v>6955</v>
      </c>
      <c r="S1272" s="45">
        <v>2</v>
      </c>
      <c r="T1272" s="45">
        <f t="shared" si="60"/>
        <v>13910</v>
      </c>
    </row>
    <row r="1273" spans="2:20" x14ac:dyDescent="0.3">
      <c r="B1273" t="s">
        <v>8365</v>
      </c>
      <c r="C1273" t="s">
        <v>1517</v>
      </c>
      <c r="D1273" t="s">
        <v>2783</v>
      </c>
      <c r="E1273" t="s">
        <v>3260</v>
      </c>
      <c r="F1273" t="s">
        <v>874</v>
      </c>
      <c r="G1273" s="47" t="str">
        <f t="shared" si="57"/>
        <v>Aicha_DAOUD</v>
      </c>
      <c r="H1273" t="s">
        <v>690</v>
      </c>
      <c r="I1273" t="s">
        <v>5704</v>
      </c>
      <c r="J1273">
        <v>21622918160</v>
      </c>
      <c r="K1273" s="133">
        <v>34250</v>
      </c>
      <c r="M1273" t="s">
        <v>267</v>
      </c>
      <c r="N1273" t="s">
        <v>6103</v>
      </c>
      <c r="O1273"/>
      <c r="P1273" s="4"/>
      <c r="Q1273" s="4" t="s">
        <v>1145</v>
      </c>
      <c r="R1273" s="45">
        <v>6955</v>
      </c>
      <c r="S1273" s="45">
        <v>2</v>
      </c>
      <c r="T1273" s="45">
        <f t="shared" si="60"/>
        <v>13910</v>
      </c>
    </row>
    <row r="1274" spans="2:20" x14ac:dyDescent="0.3">
      <c r="B1274" t="s">
        <v>8365</v>
      </c>
      <c r="C1274" t="s">
        <v>1517</v>
      </c>
      <c r="D1274" t="s">
        <v>2784</v>
      </c>
      <c r="E1274" t="s">
        <v>3405</v>
      </c>
      <c r="F1274" t="s">
        <v>620</v>
      </c>
      <c r="G1274" s="47" t="str">
        <f t="shared" si="57"/>
        <v>Hamza_GUESMI</v>
      </c>
      <c r="H1274" t="s">
        <v>689</v>
      </c>
      <c r="I1274" t="s">
        <v>5705</v>
      </c>
      <c r="J1274">
        <v>21655339340</v>
      </c>
      <c r="K1274" s="133">
        <v>34639</v>
      </c>
      <c r="M1274" t="s">
        <v>267</v>
      </c>
      <c r="N1274" t="s">
        <v>6103</v>
      </c>
      <c r="O1274"/>
      <c r="P1274" s="4"/>
      <c r="Q1274" s="4" t="s">
        <v>1145</v>
      </c>
      <c r="R1274" s="45">
        <v>6955</v>
      </c>
      <c r="S1274" s="45">
        <v>2</v>
      </c>
      <c r="T1274" s="45">
        <f t="shared" si="60"/>
        <v>13910</v>
      </c>
    </row>
    <row r="1275" spans="2:20" x14ac:dyDescent="0.3">
      <c r="B1275" t="s">
        <v>8365</v>
      </c>
      <c r="C1275" t="s">
        <v>1517</v>
      </c>
      <c r="D1275" t="s">
        <v>2785</v>
      </c>
      <c r="E1275" t="s">
        <v>3230</v>
      </c>
      <c r="F1275" t="s">
        <v>4278</v>
      </c>
      <c r="G1275" s="47" t="str">
        <f t="shared" si="57"/>
        <v>Mohamed_JEBNOUN</v>
      </c>
      <c r="H1275" t="s">
        <v>689</v>
      </c>
      <c r="I1275" t="s">
        <v>5706</v>
      </c>
      <c r="J1275">
        <v>21624044003</v>
      </c>
      <c r="K1275" s="133">
        <v>34068</v>
      </c>
      <c r="M1275" t="s">
        <v>267</v>
      </c>
      <c r="N1275" t="s">
        <v>6103</v>
      </c>
      <c r="O1275"/>
      <c r="P1275" s="4"/>
      <c r="Q1275" s="4" t="s">
        <v>1145</v>
      </c>
      <c r="R1275" s="45">
        <v>6955</v>
      </c>
      <c r="S1275" s="45">
        <v>2</v>
      </c>
      <c r="T1275" s="45">
        <f t="shared" si="60"/>
        <v>13910</v>
      </c>
    </row>
    <row r="1276" spans="2:20" x14ac:dyDescent="0.3">
      <c r="B1276" t="s">
        <v>8365</v>
      </c>
      <c r="C1276" t="s">
        <v>1517</v>
      </c>
      <c r="D1276" t="s">
        <v>2786</v>
      </c>
      <c r="E1276" t="s">
        <v>3733</v>
      </c>
      <c r="F1276" t="s">
        <v>4279</v>
      </c>
      <c r="G1276" s="47" t="str">
        <f t="shared" si="57"/>
        <v>Safa_LABBOUZ</v>
      </c>
      <c r="H1276" t="s">
        <v>690</v>
      </c>
      <c r="I1276" t="s">
        <v>5707</v>
      </c>
      <c r="J1276">
        <v>21699184518</v>
      </c>
      <c r="K1276" s="133">
        <v>33780</v>
      </c>
      <c r="M1276" t="s">
        <v>267</v>
      </c>
      <c r="N1276" t="s">
        <v>6103</v>
      </c>
      <c r="O1276"/>
      <c r="P1276" s="4"/>
      <c r="Q1276" s="4" t="s">
        <v>1145</v>
      </c>
      <c r="R1276" s="45">
        <v>6955</v>
      </c>
      <c r="S1276" s="45">
        <v>2</v>
      </c>
      <c r="T1276" s="45">
        <f t="shared" si="60"/>
        <v>13910</v>
      </c>
    </row>
    <row r="1277" spans="2:20" x14ac:dyDescent="0.3">
      <c r="B1277" t="s">
        <v>8365</v>
      </c>
      <c r="C1277" t="s">
        <v>1517</v>
      </c>
      <c r="D1277" t="s">
        <v>2787</v>
      </c>
      <c r="E1277" t="s">
        <v>4280</v>
      </c>
      <c r="F1277" t="s">
        <v>3451</v>
      </c>
      <c r="G1277" s="47" t="str">
        <f t="shared" si="57"/>
        <v>Abdessalem_MAALEJ</v>
      </c>
      <c r="H1277" t="s">
        <v>689</v>
      </c>
      <c r="I1277" t="s">
        <v>5708</v>
      </c>
      <c r="J1277">
        <v>21653775570</v>
      </c>
      <c r="K1277" s="133">
        <v>34031</v>
      </c>
      <c r="M1277" t="s">
        <v>267</v>
      </c>
      <c r="N1277" t="s">
        <v>6103</v>
      </c>
      <c r="O1277"/>
      <c r="P1277" s="4"/>
      <c r="Q1277" s="4" t="s">
        <v>1145</v>
      </c>
      <c r="R1277" s="45">
        <v>6955</v>
      </c>
      <c r="S1277" s="45">
        <v>2</v>
      </c>
      <c r="T1277" s="45">
        <f t="shared" si="60"/>
        <v>13910</v>
      </c>
    </row>
    <row r="1278" spans="2:20" x14ac:dyDescent="0.3">
      <c r="B1278" t="s">
        <v>8365</v>
      </c>
      <c r="C1278" t="s">
        <v>1517</v>
      </c>
      <c r="D1278" t="s">
        <v>2788</v>
      </c>
      <c r="E1278" t="s">
        <v>3900</v>
      </c>
      <c r="F1278" t="s">
        <v>459</v>
      </c>
      <c r="G1278" s="47" t="str">
        <f t="shared" si="57"/>
        <v>Khouloud_MANSOURI</v>
      </c>
      <c r="H1278" t="s">
        <v>690</v>
      </c>
      <c r="I1278" t="s">
        <v>5709</v>
      </c>
      <c r="J1278">
        <v>21623884753</v>
      </c>
      <c r="K1278" s="133">
        <v>33980</v>
      </c>
      <c r="M1278" t="s">
        <v>267</v>
      </c>
      <c r="N1278" t="s">
        <v>6103</v>
      </c>
      <c r="O1278"/>
      <c r="P1278" s="4"/>
      <c r="Q1278" s="4" t="s">
        <v>1145</v>
      </c>
      <c r="R1278" s="45">
        <v>6955</v>
      </c>
      <c r="S1278" s="45">
        <v>2</v>
      </c>
      <c r="T1278" s="45">
        <f t="shared" si="60"/>
        <v>13910</v>
      </c>
    </row>
    <row r="1279" spans="2:20" x14ac:dyDescent="0.3">
      <c r="B1279" t="s">
        <v>8365</v>
      </c>
      <c r="C1279" t="s">
        <v>1517</v>
      </c>
      <c r="D1279" t="s">
        <v>2789</v>
      </c>
      <c r="E1279" t="s">
        <v>3523</v>
      </c>
      <c r="F1279" t="s">
        <v>4281</v>
      </c>
      <c r="G1279" s="47" t="str">
        <f t="shared" si="57"/>
        <v>Noureddine_MEKADA</v>
      </c>
      <c r="H1279" t="s">
        <v>689</v>
      </c>
      <c r="I1279" t="s">
        <v>5710</v>
      </c>
      <c r="J1279">
        <v>21626412555</v>
      </c>
      <c r="K1279" s="133">
        <v>34010</v>
      </c>
      <c r="M1279" t="s">
        <v>267</v>
      </c>
      <c r="N1279" t="s">
        <v>6103</v>
      </c>
      <c r="O1279"/>
      <c r="P1279" s="4"/>
      <c r="Q1279" s="4" t="s">
        <v>1145</v>
      </c>
      <c r="R1279" s="45">
        <v>6955</v>
      </c>
      <c r="S1279" s="45">
        <v>2</v>
      </c>
      <c r="T1279" s="45">
        <f t="shared" si="60"/>
        <v>13910</v>
      </c>
    </row>
    <row r="1280" spans="2:20" x14ac:dyDescent="0.3">
      <c r="B1280" t="s">
        <v>8365</v>
      </c>
      <c r="C1280" t="s">
        <v>1517</v>
      </c>
      <c r="D1280" t="s">
        <v>2790</v>
      </c>
      <c r="E1280" t="s">
        <v>4282</v>
      </c>
      <c r="F1280" t="s">
        <v>4283</v>
      </c>
      <c r="G1280" s="47" t="str">
        <f t="shared" si="57"/>
        <v>Ramzi_MELLAH</v>
      </c>
      <c r="H1280" t="s">
        <v>689</v>
      </c>
      <c r="I1280" t="s">
        <v>5711</v>
      </c>
      <c r="J1280">
        <v>21622572720</v>
      </c>
      <c r="K1280" s="133">
        <v>34710</v>
      </c>
      <c r="M1280" t="s">
        <v>267</v>
      </c>
      <c r="N1280" t="s">
        <v>6103</v>
      </c>
      <c r="O1280"/>
      <c r="P1280" s="4"/>
      <c r="Q1280" s="4" t="s">
        <v>1145</v>
      </c>
      <c r="R1280" s="45">
        <v>6955</v>
      </c>
      <c r="S1280" s="45">
        <v>2</v>
      </c>
      <c r="T1280" s="45">
        <f t="shared" si="60"/>
        <v>13910</v>
      </c>
    </row>
    <row r="1281" spans="2:20" x14ac:dyDescent="0.3">
      <c r="B1281" t="s">
        <v>8365</v>
      </c>
      <c r="C1281" t="s">
        <v>1517</v>
      </c>
      <c r="D1281" t="s">
        <v>2791</v>
      </c>
      <c r="E1281" t="s">
        <v>3496</v>
      </c>
      <c r="F1281" t="s">
        <v>4284</v>
      </c>
      <c r="G1281" s="47" t="str">
        <f t="shared" si="57"/>
        <v>Bilel_OUERSIGHNI</v>
      </c>
      <c r="H1281" t="s">
        <v>689</v>
      </c>
      <c r="I1281" t="s">
        <v>5712</v>
      </c>
      <c r="J1281">
        <v>21650770257</v>
      </c>
      <c r="K1281" s="133">
        <v>33516</v>
      </c>
      <c r="M1281" t="s">
        <v>267</v>
      </c>
      <c r="N1281" t="s">
        <v>6103</v>
      </c>
      <c r="O1281"/>
      <c r="P1281" s="4"/>
      <c r="Q1281" s="4" t="s">
        <v>1145</v>
      </c>
      <c r="R1281" s="45">
        <v>6955</v>
      </c>
      <c r="S1281" s="45">
        <v>2</v>
      </c>
      <c r="T1281" s="45">
        <f t="shared" si="60"/>
        <v>13910</v>
      </c>
    </row>
    <row r="1282" spans="2:20" x14ac:dyDescent="0.3">
      <c r="B1282" t="s">
        <v>8365</v>
      </c>
      <c r="C1282" t="s">
        <v>1517</v>
      </c>
      <c r="D1282" t="s">
        <v>2792</v>
      </c>
      <c r="E1282" t="s">
        <v>4285</v>
      </c>
      <c r="F1282" t="s">
        <v>4286</v>
      </c>
      <c r="G1282" s="47" t="str">
        <f t="shared" si="57"/>
        <v>Michele Yolande_TAMOUKOU TONLEU</v>
      </c>
      <c r="H1282" t="s">
        <v>690</v>
      </c>
      <c r="I1282" t="s">
        <v>5713</v>
      </c>
      <c r="J1282">
        <v>21656340951</v>
      </c>
      <c r="K1282" s="133">
        <v>34309</v>
      </c>
      <c r="M1282" t="s">
        <v>6098</v>
      </c>
      <c r="N1282" t="s">
        <v>6103</v>
      </c>
      <c r="O1282"/>
      <c r="P1282" s="4"/>
      <c r="Q1282" s="4" t="s">
        <v>1145</v>
      </c>
      <c r="R1282" s="45">
        <v>6955</v>
      </c>
      <c r="S1282" s="45">
        <v>2</v>
      </c>
      <c r="T1282" s="45">
        <f t="shared" si="60"/>
        <v>13910</v>
      </c>
    </row>
    <row r="1283" spans="2:20" x14ac:dyDescent="0.3">
      <c r="B1283" t="s">
        <v>8365</v>
      </c>
      <c r="C1283" t="s">
        <v>1517</v>
      </c>
      <c r="D1283" t="s">
        <v>2793</v>
      </c>
      <c r="E1283" t="s">
        <v>3697</v>
      </c>
      <c r="F1283" t="s">
        <v>663</v>
      </c>
      <c r="G1283" s="47" t="str">
        <f t="shared" si="57"/>
        <v>Sabrine_ABDELLATIF</v>
      </c>
      <c r="H1283" t="s">
        <v>690</v>
      </c>
      <c r="I1283" t="s">
        <v>5714</v>
      </c>
      <c r="J1283">
        <v>21626789830</v>
      </c>
      <c r="K1283" s="133">
        <v>33712</v>
      </c>
      <c r="M1283" t="s">
        <v>267</v>
      </c>
      <c r="N1283" t="s">
        <v>6103</v>
      </c>
      <c r="O1283"/>
      <c r="P1283" s="4"/>
      <c r="Q1283" s="4" t="s">
        <v>1145</v>
      </c>
      <c r="R1283" s="45">
        <v>6955</v>
      </c>
      <c r="S1283" s="45">
        <v>2</v>
      </c>
      <c r="T1283" s="45">
        <f t="shared" si="60"/>
        <v>13910</v>
      </c>
    </row>
    <row r="1284" spans="2:20" x14ac:dyDescent="0.3">
      <c r="B1284" t="s">
        <v>8365</v>
      </c>
      <c r="C1284" t="s">
        <v>1517</v>
      </c>
      <c r="D1284" t="s">
        <v>2794</v>
      </c>
      <c r="E1284" t="s">
        <v>3712</v>
      </c>
      <c r="F1284" t="s">
        <v>6660</v>
      </c>
      <c r="G1284" s="47" t="str">
        <f t="shared" si="57"/>
        <v>Hamdi_AFIFI</v>
      </c>
      <c r="H1284" t="s">
        <v>689</v>
      </c>
      <c r="I1284" t="s">
        <v>5715</v>
      </c>
      <c r="J1284">
        <v>21695337152</v>
      </c>
      <c r="K1284" s="133">
        <v>33952</v>
      </c>
      <c r="M1284" t="s">
        <v>267</v>
      </c>
      <c r="N1284" t="s">
        <v>6103</v>
      </c>
      <c r="O1284"/>
      <c r="P1284" s="4"/>
      <c r="Q1284" s="4" t="s">
        <v>1145</v>
      </c>
      <c r="R1284" s="45">
        <v>6955</v>
      </c>
      <c r="S1284" s="45">
        <v>2</v>
      </c>
      <c r="T1284" s="45">
        <f t="shared" si="60"/>
        <v>13910</v>
      </c>
    </row>
    <row r="1285" spans="2:20" x14ac:dyDescent="0.3">
      <c r="B1285" t="s">
        <v>8365</v>
      </c>
      <c r="C1285" t="s">
        <v>1517</v>
      </c>
      <c r="D1285" t="s">
        <v>2795</v>
      </c>
      <c r="E1285" t="s">
        <v>3424</v>
      </c>
      <c r="F1285" t="s">
        <v>468</v>
      </c>
      <c r="G1285" s="47" t="str">
        <f t="shared" si="57"/>
        <v>Mohamed Amine_AISSAOUI</v>
      </c>
      <c r="H1285" t="s">
        <v>689</v>
      </c>
      <c r="I1285" t="s">
        <v>5716</v>
      </c>
      <c r="J1285">
        <v>21653846869</v>
      </c>
      <c r="K1285" s="133">
        <v>34881</v>
      </c>
      <c r="M1285" t="s">
        <v>267</v>
      </c>
      <c r="N1285" t="s">
        <v>6103</v>
      </c>
      <c r="O1285"/>
      <c r="P1285" s="4"/>
      <c r="Q1285" s="4" t="s">
        <v>1145</v>
      </c>
      <c r="R1285" s="45">
        <v>6955</v>
      </c>
      <c r="S1285" s="45">
        <v>2</v>
      </c>
      <c r="T1285" s="45">
        <f t="shared" si="60"/>
        <v>13910</v>
      </c>
    </row>
    <row r="1286" spans="2:20" x14ac:dyDescent="0.3">
      <c r="B1286" t="s">
        <v>8365</v>
      </c>
      <c r="C1286" t="s">
        <v>1517</v>
      </c>
      <c r="D1286" t="s">
        <v>2796</v>
      </c>
      <c r="E1286" t="s">
        <v>7028</v>
      </c>
      <c r="F1286" t="s">
        <v>7027</v>
      </c>
      <c r="G1286" s="47" t="str">
        <f t="shared" si="57"/>
        <v>Chiraze_AJROUDI</v>
      </c>
      <c r="H1286" t="s">
        <v>690</v>
      </c>
      <c r="I1286" t="s">
        <v>5717</v>
      </c>
      <c r="J1286">
        <v>21620126212</v>
      </c>
      <c r="K1286" s="133">
        <v>34440</v>
      </c>
      <c r="M1286" t="s">
        <v>267</v>
      </c>
      <c r="N1286" t="s">
        <v>6103</v>
      </c>
      <c r="O1286"/>
      <c r="P1286" s="4"/>
      <c r="Q1286" s="4" t="s">
        <v>1145</v>
      </c>
      <c r="R1286" s="45">
        <v>6955</v>
      </c>
      <c r="S1286" s="45">
        <v>2</v>
      </c>
      <c r="T1286" s="45">
        <f t="shared" si="60"/>
        <v>13910</v>
      </c>
    </row>
    <row r="1287" spans="2:20" x14ac:dyDescent="0.3">
      <c r="B1287" t="s">
        <v>8365</v>
      </c>
      <c r="C1287" t="s">
        <v>1517</v>
      </c>
      <c r="D1287" t="s">
        <v>2797</v>
      </c>
      <c r="E1287" t="s">
        <v>3661</v>
      </c>
      <c r="F1287" t="s">
        <v>8309</v>
      </c>
      <c r="G1287" s="47" t="str">
        <f t="shared" si="57"/>
        <v>Jihene_BESSIOUD</v>
      </c>
      <c r="H1287" t="s">
        <v>690</v>
      </c>
      <c r="I1287" t="s">
        <v>5718</v>
      </c>
      <c r="J1287">
        <v>21653776678</v>
      </c>
      <c r="K1287" s="133">
        <v>34870</v>
      </c>
      <c r="M1287" t="s">
        <v>267</v>
      </c>
      <c r="N1287" t="s">
        <v>6103</v>
      </c>
      <c r="O1287"/>
      <c r="P1287" s="4"/>
      <c r="Q1287" s="4" t="s">
        <v>1145</v>
      </c>
      <c r="R1287" s="45">
        <v>6955</v>
      </c>
      <c r="S1287" s="45">
        <v>2</v>
      </c>
      <c r="T1287" s="45">
        <f t="shared" si="60"/>
        <v>13910</v>
      </c>
    </row>
    <row r="1288" spans="2:20" x14ac:dyDescent="0.3">
      <c r="B1288" t="s">
        <v>8365</v>
      </c>
      <c r="C1288" t="s">
        <v>1517</v>
      </c>
      <c r="D1288" t="s">
        <v>2798</v>
      </c>
      <c r="E1288" t="s">
        <v>3717</v>
      </c>
      <c r="F1288" t="s">
        <v>1310</v>
      </c>
      <c r="G1288" s="47" t="str">
        <f t="shared" si="57"/>
        <v>Nesrine_BETTAIEB</v>
      </c>
      <c r="H1288" t="s">
        <v>690</v>
      </c>
      <c r="I1288" t="s">
        <v>5719</v>
      </c>
      <c r="J1288">
        <v>21626571117</v>
      </c>
      <c r="K1288" s="133">
        <v>35118</v>
      </c>
      <c r="M1288" t="s">
        <v>267</v>
      </c>
      <c r="N1288" t="s">
        <v>6103</v>
      </c>
      <c r="O1288"/>
      <c r="P1288" s="4"/>
      <c r="Q1288" s="4" t="s">
        <v>1145</v>
      </c>
      <c r="R1288" s="45">
        <v>6955</v>
      </c>
      <c r="S1288" s="45">
        <v>2</v>
      </c>
      <c r="T1288" s="45">
        <f t="shared" si="60"/>
        <v>13910</v>
      </c>
    </row>
    <row r="1289" spans="2:20" x14ac:dyDescent="0.3">
      <c r="B1289" t="s">
        <v>8365</v>
      </c>
      <c r="C1289" t="s">
        <v>1517</v>
      </c>
      <c r="D1289" t="s">
        <v>2799</v>
      </c>
      <c r="E1289" t="s">
        <v>3208</v>
      </c>
      <c r="F1289" t="s">
        <v>3813</v>
      </c>
      <c r="G1289" s="47" t="str">
        <f t="shared" ref="G1289:G1352" si="61">CONCATENATE(E1289,"_",F1289)</f>
        <v>Ahmed_BORGI</v>
      </c>
      <c r="H1289" t="s">
        <v>689</v>
      </c>
      <c r="I1289" t="s">
        <v>5720</v>
      </c>
      <c r="J1289">
        <v>21621747776</v>
      </c>
      <c r="K1289" s="133">
        <v>33737</v>
      </c>
      <c r="M1289" t="s">
        <v>267</v>
      </c>
      <c r="N1289" t="s">
        <v>6103</v>
      </c>
      <c r="O1289"/>
      <c r="P1289" s="4"/>
      <c r="Q1289" s="4" t="s">
        <v>1145</v>
      </c>
      <c r="R1289" s="45">
        <v>6955</v>
      </c>
      <c r="S1289" s="45">
        <v>2</v>
      </c>
      <c r="T1289" s="45">
        <f t="shared" si="60"/>
        <v>13910</v>
      </c>
    </row>
    <row r="1290" spans="2:20" x14ac:dyDescent="0.3">
      <c r="B1290" t="s">
        <v>8365</v>
      </c>
      <c r="C1290" t="s">
        <v>1517</v>
      </c>
      <c r="D1290" t="s">
        <v>2800</v>
      </c>
      <c r="E1290" t="s">
        <v>4212</v>
      </c>
      <c r="F1290" t="s">
        <v>8310</v>
      </c>
      <c r="G1290" s="47" t="str">
        <f t="shared" si="61"/>
        <v>Syrine_HTIOUECH</v>
      </c>
      <c r="H1290" t="s">
        <v>690</v>
      </c>
      <c r="I1290" t="s">
        <v>5721</v>
      </c>
      <c r="J1290">
        <v>21655619320</v>
      </c>
      <c r="K1290" s="133">
        <v>35228</v>
      </c>
      <c r="M1290" t="s">
        <v>267</v>
      </c>
      <c r="N1290" t="s">
        <v>6103</v>
      </c>
      <c r="O1290"/>
      <c r="P1290" s="4"/>
      <c r="Q1290" s="4" t="s">
        <v>1145</v>
      </c>
      <c r="R1290" s="45">
        <v>6955</v>
      </c>
      <c r="S1290" s="45">
        <v>2</v>
      </c>
      <c r="T1290" s="45">
        <f t="shared" si="60"/>
        <v>13910</v>
      </c>
    </row>
    <row r="1291" spans="2:20" x14ac:dyDescent="0.3">
      <c r="B1291" t="s">
        <v>8365</v>
      </c>
      <c r="C1291" t="s">
        <v>1517</v>
      </c>
      <c r="D1291" t="s">
        <v>2801</v>
      </c>
      <c r="E1291" t="s">
        <v>3230</v>
      </c>
      <c r="F1291" t="s">
        <v>1309</v>
      </c>
      <c r="G1291" s="47" t="str">
        <f t="shared" si="61"/>
        <v>Mohamed_KAHOUACH</v>
      </c>
      <c r="H1291" t="s">
        <v>689</v>
      </c>
      <c r="I1291" t="s">
        <v>5722</v>
      </c>
      <c r="J1291">
        <v>21655444000</v>
      </c>
      <c r="K1291" s="133">
        <v>34910</v>
      </c>
      <c r="M1291" t="s">
        <v>267</v>
      </c>
      <c r="N1291" t="s">
        <v>6103</v>
      </c>
      <c r="O1291"/>
      <c r="P1291" s="4"/>
      <c r="Q1291" s="4" t="s">
        <v>1145</v>
      </c>
      <c r="R1291" s="45">
        <v>6955</v>
      </c>
      <c r="S1291" s="45">
        <v>2</v>
      </c>
      <c r="T1291" s="45">
        <f t="shared" si="60"/>
        <v>13910</v>
      </c>
    </row>
    <row r="1292" spans="2:20" x14ac:dyDescent="0.3">
      <c r="B1292" t="s">
        <v>8365</v>
      </c>
      <c r="C1292" t="s">
        <v>1517</v>
      </c>
      <c r="D1292" t="s">
        <v>2802</v>
      </c>
      <c r="E1292" t="s">
        <v>3640</v>
      </c>
      <c r="F1292" t="s">
        <v>3413</v>
      </c>
      <c r="G1292" s="47" t="str">
        <f t="shared" si="61"/>
        <v>Chaima_LAHMAR</v>
      </c>
      <c r="H1292" t="s">
        <v>690</v>
      </c>
      <c r="I1292" t="s">
        <v>5723</v>
      </c>
      <c r="J1292">
        <v>21653591890</v>
      </c>
      <c r="K1292" s="133">
        <v>35297</v>
      </c>
      <c r="M1292" t="s">
        <v>267</v>
      </c>
      <c r="N1292" t="s">
        <v>6103</v>
      </c>
      <c r="O1292"/>
      <c r="P1292" s="4"/>
      <c r="Q1292" s="4" t="s">
        <v>1145</v>
      </c>
      <c r="R1292" s="45">
        <v>6955</v>
      </c>
      <c r="S1292" s="45">
        <v>2</v>
      </c>
      <c r="T1292" s="45">
        <f t="shared" si="60"/>
        <v>13910</v>
      </c>
    </row>
    <row r="1293" spans="2:20" x14ac:dyDescent="0.3">
      <c r="B1293" t="s">
        <v>8365</v>
      </c>
      <c r="C1293" t="s">
        <v>1517</v>
      </c>
      <c r="D1293" t="s">
        <v>2803</v>
      </c>
      <c r="E1293" t="s">
        <v>3646</v>
      </c>
      <c r="F1293" t="s">
        <v>3703</v>
      </c>
      <c r="G1293" s="47" t="str">
        <f t="shared" si="61"/>
        <v>Sana_MAGHZAOUI</v>
      </c>
      <c r="H1293" t="s">
        <v>690</v>
      </c>
      <c r="I1293" t="s">
        <v>5724</v>
      </c>
      <c r="J1293">
        <v>21629533108</v>
      </c>
      <c r="K1293" s="133">
        <v>34747</v>
      </c>
      <c r="M1293" t="s">
        <v>267</v>
      </c>
      <c r="N1293" t="s">
        <v>6103</v>
      </c>
      <c r="O1293"/>
      <c r="P1293" s="4"/>
      <c r="Q1293" s="4" t="s">
        <v>1145</v>
      </c>
      <c r="R1293" s="45">
        <v>6955</v>
      </c>
      <c r="S1293" s="45">
        <v>2</v>
      </c>
      <c r="T1293" s="45">
        <f t="shared" si="60"/>
        <v>13910</v>
      </c>
    </row>
    <row r="1294" spans="2:20" x14ac:dyDescent="0.3">
      <c r="B1294" t="s">
        <v>8365</v>
      </c>
      <c r="C1294" t="s">
        <v>1517</v>
      </c>
      <c r="D1294" t="s">
        <v>2804</v>
      </c>
      <c r="E1294" t="s">
        <v>8198</v>
      </c>
      <c r="F1294" t="s">
        <v>1363</v>
      </c>
      <c r="G1294" s="47" t="str">
        <f t="shared" si="61"/>
        <v>Mohamed Weal_MATTOUSSI</v>
      </c>
      <c r="H1294" t="s">
        <v>689</v>
      </c>
      <c r="I1294" t="s">
        <v>5725</v>
      </c>
      <c r="J1294">
        <v>21696542290</v>
      </c>
      <c r="K1294" s="133">
        <v>34175</v>
      </c>
      <c r="M1294" t="s">
        <v>267</v>
      </c>
      <c r="N1294" t="s">
        <v>6103</v>
      </c>
      <c r="O1294"/>
      <c r="P1294" s="4"/>
      <c r="Q1294" s="4" t="s">
        <v>1145</v>
      </c>
      <c r="R1294" s="45">
        <v>6955</v>
      </c>
      <c r="S1294" s="45">
        <v>2</v>
      </c>
      <c r="T1294" s="45">
        <f t="shared" si="60"/>
        <v>13910</v>
      </c>
    </row>
    <row r="1295" spans="2:20" x14ac:dyDescent="0.3">
      <c r="B1295" t="s">
        <v>8365</v>
      </c>
      <c r="C1295" t="s">
        <v>1517</v>
      </c>
      <c r="D1295" t="s">
        <v>2805</v>
      </c>
      <c r="E1295" t="s">
        <v>3208</v>
      </c>
      <c r="F1295" t="s">
        <v>8311</v>
      </c>
      <c r="G1295" s="47" t="str">
        <f t="shared" si="61"/>
        <v>Ahmed_MEHREZ</v>
      </c>
      <c r="H1295" t="s">
        <v>689</v>
      </c>
      <c r="I1295" t="s">
        <v>5726</v>
      </c>
      <c r="J1295">
        <v>21653920370</v>
      </c>
      <c r="K1295" s="133">
        <v>35094</v>
      </c>
      <c r="M1295" t="s">
        <v>267</v>
      </c>
      <c r="N1295" t="s">
        <v>6103</v>
      </c>
      <c r="O1295"/>
      <c r="P1295" s="4"/>
      <c r="Q1295" s="4" t="s">
        <v>1145</v>
      </c>
      <c r="R1295" s="45">
        <v>6955</v>
      </c>
      <c r="S1295" s="45">
        <v>2</v>
      </c>
      <c r="T1295" s="45">
        <f t="shared" si="60"/>
        <v>13910</v>
      </c>
    </row>
    <row r="1296" spans="2:20" x14ac:dyDescent="0.3">
      <c r="B1296" t="s">
        <v>8365</v>
      </c>
      <c r="C1296" t="s">
        <v>1517</v>
      </c>
      <c r="D1296" t="s">
        <v>2806</v>
      </c>
      <c r="E1296" t="s">
        <v>3267</v>
      </c>
      <c r="F1296" t="s">
        <v>3315</v>
      </c>
      <c r="G1296" s="47" t="str">
        <f t="shared" si="61"/>
        <v>Dorra_M'RAD</v>
      </c>
      <c r="H1296" t="s">
        <v>690</v>
      </c>
      <c r="I1296" t="s">
        <v>5727</v>
      </c>
      <c r="J1296">
        <v>21628222023</v>
      </c>
      <c r="K1296" s="133">
        <v>34828</v>
      </c>
      <c r="M1296" t="s">
        <v>267</v>
      </c>
      <c r="N1296" t="s">
        <v>6103</v>
      </c>
      <c r="O1296"/>
      <c r="P1296" s="4"/>
      <c r="Q1296" s="4" t="s">
        <v>1145</v>
      </c>
      <c r="R1296" s="45">
        <v>6955</v>
      </c>
      <c r="S1296" s="45">
        <v>2</v>
      </c>
      <c r="T1296" s="45">
        <f t="shared" si="60"/>
        <v>13910</v>
      </c>
    </row>
    <row r="1297" spans="2:20" x14ac:dyDescent="0.3">
      <c r="B1297" t="s">
        <v>8365</v>
      </c>
      <c r="C1297" t="s">
        <v>1517</v>
      </c>
      <c r="D1297" t="s">
        <v>2807</v>
      </c>
      <c r="E1297" t="s">
        <v>3232</v>
      </c>
      <c r="F1297" t="s">
        <v>8312</v>
      </c>
      <c r="G1297" s="47" t="str">
        <f t="shared" si="61"/>
        <v>Mahdi_ROKBANI</v>
      </c>
      <c r="H1297" t="s">
        <v>689</v>
      </c>
      <c r="I1297" t="s">
        <v>5728</v>
      </c>
      <c r="J1297">
        <v>21650206936</v>
      </c>
      <c r="K1297" s="133">
        <v>35105</v>
      </c>
      <c r="M1297" t="s">
        <v>267</v>
      </c>
      <c r="N1297" t="s">
        <v>6103</v>
      </c>
      <c r="O1297"/>
      <c r="P1297" s="4"/>
      <c r="Q1297" s="4" t="s">
        <v>1145</v>
      </c>
      <c r="R1297" s="45">
        <v>6955</v>
      </c>
      <c r="S1297" s="45">
        <v>2</v>
      </c>
      <c r="T1297" s="45">
        <f t="shared" si="60"/>
        <v>13910</v>
      </c>
    </row>
    <row r="1298" spans="2:20" x14ac:dyDescent="0.3">
      <c r="B1298" t="s">
        <v>8365</v>
      </c>
      <c r="C1298" t="s">
        <v>1517</v>
      </c>
      <c r="D1298" t="s">
        <v>2808</v>
      </c>
      <c r="E1298" t="s">
        <v>3782</v>
      </c>
      <c r="F1298" t="s">
        <v>573</v>
      </c>
      <c r="G1298" s="47" t="str">
        <f t="shared" si="61"/>
        <v>Wafa_SAIDI</v>
      </c>
      <c r="H1298" t="s">
        <v>690</v>
      </c>
      <c r="I1298" t="s">
        <v>5729</v>
      </c>
      <c r="J1298">
        <v>21651046500</v>
      </c>
      <c r="K1298" s="133">
        <v>35014</v>
      </c>
      <c r="M1298" t="s">
        <v>267</v>
      </c>
      <c r="N1298" t="s">
        <v>6103</v>
      </c>
      <c r="O1298"/>
      <c r="P1298" s="4"/>
      <c r="Q1298" s="4" t="s">
        <v>1145</v>
      </c>
      <c r="R1298" s="45">
        <v>6955</v>
      </c>
      <c r="S1298" s="45">
        <v>2</v>
      </c>
      <c r="T1298" s="45">
        <f t="shared" si="60"/>
        <v>13910</v>
      </c>
    </row>
    <row r="1299" spans="2:20" x14ac:dyDescent="0.3">
      <c r="B1299" t="s">
        <v>8365</v>
      </c>
      <c r="C1299" t="s">
        <v>1517</v>
      </c>
      <c r="D1299" t="s">
        <v>2809</v>
      </c>
      <c r="E1299" t="s">
        <v>6727</v>
      </c>
      <c r="F1299" t="s">
        <v>573</v>
      </c>
      <c r="G1299" s="47" t="str">
        <f t="shared" si="61"/>
        <v>Senda_SAIDI</v>
      </c>
      <c r="H1299" t="s">
        <v>690</v>
      </c>
      <c r="I1299" t="s">
        <v>5730</v>
      </c>
      <c r="J1299">
        <v>21654393951</v>
      </c>
      <c r="K1299" s="133">
        <v>34519</v>
      </c>
      <c r="M1299" t="s">
        <v>267</v>
      </c>
      <c r="N1299" t="s">
        <v>6103</v>
      </c>
      <c r="O1299"/>
      <c r="P1299" s="4"/>
      <c r="Q1299" s="4" t="s">
        <v>1145</v>
      </c>
      <c r="R1299" s="45">
        <v>6955</v>
      </c>
      <c r="S1299" s="45">
        <v>2</v>
      </c>
      <c r="T1299" s="45">
        <f t="shared" si="60"/>
        <v>13910</v>
      </c>
    </row>
    <row r="1300" spans="2:20" x14ac:dyDescent="0.3">
      <c r="B1300" t="s">
        <v>8365</v>
      </c>
      <c r="C1300" t="s">
        <v>1517</v>
      </c>
      <c r="D1300" t="s">
        <v>2810</v>
      </c>
      <c r="E1300" t="s">
        <v>4374</v>
      </c>
      <c r="F1300" t="s">
        <v>349</v>
      </c>
      <c r="G1300" s="47" t="str">
        <f t="shared" si="61"/>
        <v>Adam_TRABELSI</v>
      </c>
      <c r="H1300" t="s">
        <v>689</v>
      </c>
      <c r="I1300" t="s">
        <v>5731</v>
      </c>
      <c r="J1300">
        <v>21653865539</v>
      </c>
      <c r="K1300" s="133">
        <v>34634</v>
      </c>
      <c r="M1300" t="s">
        <v>267</v>
      </c>
      <c r="N1300" t="s">
        <v>6103</v>
      </c>
      <c r="O1300"/>
      <c r="P1300" s="4"/>
      <c r="Q1300" s="4" t="s">
        <v>1145</v>
      </c>
      <c r="R1300" s="45">
        <v>6955</v>
      </c>
      <c r="S1300" s="45">
        <v>2</v>
      </c>
      <c r="T1300" s="45">
        <f t="shared" si="60"/>
        <v>13910</v>
      </c>
    </row>
    <row r="1301" spans="2:20" x14ac:dyDescent="0.3">
      <c r="B1301" t="s">
        <v>8365</v>
      </c>
      <c r="C1301" t="s">
        <v>1517</v>
      </c>
      <c r="D1301" t="s">
        <v>2811</v>
      </c>
      <c r="E1301" t="s">
        <v>3199</v>
      </c>
      <c r="F1301" t="s">
        <v>8313</v>
      </c>
      <c r="G1301" s="47" t="str">
        <f t="shared" si="61"/>
        <v>Aymen_CHARGUI</v>
      </c>
      <c r="H1301" t="s">
        <v>689</v>
      </c>
      <c r="I1301" t="s">
        <v>5732</v>
      </c>
      <c r="J1301">
        <v>21627909312</v>
      </c>
      <c r="K1301" s="133">
        <v>34924</v>
      </c>
      <c r="M1301" t="s">
        <v>267</v>
      </c>
      <c r="N1301" t="s">
        <v>6103</v>
      </c>
      <c r="O1301"/>
      <c r="P1301" s="4"/>
      <c r="Q1301" s="4" t="s">
        <v>1145</v>
      </c>
      <c r="R1301" s="45">
        <v>6955</v>
      </c>
      <c r="S1301" s="45">
        <v>2</v>
      </c>
      <c r="T1301" s="45">
        <f t="shared" si="60"/>
        <v>13910</v>
      </c>
    </row>
    <row r="1302" spans="2:20" x14ac:dyDescent="0.3">
      <c r="B1302" t="s">
        <v>8365</v>
      </c>
      <c r="C1302" t="s">
        <v>1517</v>
      </c>
      <c r="D1302" t="s">
        <v>2812</v>
      </c>
      <c r="E1302" t="s">
        <v>3371</v>
      </c>
      <c r="F1302" t="s">
        <v>4287</v>
      </c>
      <c r="G1302" s="47" t="str">
        <f t="shared" si="61"/>
        <v>Hajer_ABDELMOUMEN</v>
      </c>
      <c r="H1302" t="s">
        <v>690</v>
      </c>
      <c r="I1302" t="s">
        <v>5733</v>
      </c>
      <c r="J1302">
        <v>21622496049</v>
      </c>
      <c r="K1302" s="133">
        <v>34618</v>
      </c>
      <c r="M1302" t="s">
        <v>267</v>
      </c>
      <c r="N1302" t="s">
        <v>6103</v>
      </c>
      <c r="O1302"/>
      <c r="P1302" s="4"/>
      <c r="Q1302" s="4" t="s">
        <v>1145</v>
      </c>
      <c r="R1302" s="45">
        <v>6955</v>
      </c>
      <c r="S1302" s="45">
        <v>2</v>
      </c>
      <c r="T1302" s="45">
        <f t="shared" si="60"/>
        <v>13910</v>
      </c>
    </row>
    <row r="1303" spans="2:20" x14ac:dyDescent="0.3">
      <c r="B1303" t="s">
        <v>8365</v>
      </c>
      <c r="C1303" t="s">
        <v>1517</v>
      </c>
      <c r="D1303" t="s">
        <v>2813</v>
      </c>
      <c r="E1303" t="s">
        <v>3286</v>
      </c>
      <c r="F1303" t="s">
        <v>880</v>
      </c>
      <c r="G1303" s="47" t="str">
        <f t="shared" si="61"/>
        <v>Ghada_AMMAR</v>
      </c>
      <c r="H1303" t="s">
        <v>690</v>
      </c>
      <c r="I1303" t="s">
        <v>5734</v>
      </c>
      <c r="J1303">
        <v>21628513574</v>
      </c>
      <c r="K1303" s="133">
        <v>34961</v>
      </c>
      <c r="M1303" t="s">
        <v>267</v>
      </c>
      <c r="N1303" t="s">
        <v>6103</v>
      </c>
      <c r="O1303"/>
      <c r="P1303" s="4"/>
      <c r="Q1303" s="4" t="s">
        <v>1145</v>
      </c>
      <c r="R1303" s="45">
        <v>6955</v>
      </c>
      <c r="S1303" s="45">
        <v>2</v>
      </c>
      <c r="T1303" s="45">
        <f t="shared" si="60"/>
        <v>13910</v>
      </c>
    </row>
    <row r="1304" spans="2:20" x14ac:dyDescent="0.3">
      <c r="B1304" t="s">
        <v>8365</v>
      </c>
      <c r="C1304" t="s">
        <v>1517</v>
      </c>
      <c r="D1304" t="s">
        <v>2814</v>
      </c>
      <c r="E1304" t="s">
        <v>4288</v>
      </c>
      <c r="F1304" t="s">
        <v>4289</v>
      </c>
      <c r="G1304" s="47" t="str">
        <f t="shared" si="61"/>
        <v>Ruth Elodie_AMOUGOU</v>
      </c>
      <c r="H1304" t="s">
        <v>690</v>
      </c>
      <c r="I1304" t="s">
        <v>5735</v>
      </c>
      <c r="J1304">
        <v>21652227093</v>
      </c>
      <c r="K1304" s="133">
        <v>34030</v>
      </c>
      <c r="M1304" t="s">
        <v>6098</v>
      </c>
      <c r="N1304" t="s">
        <v>6103</v>
      </c>
      <c r="O1304"/>
      <c r="P1304" s="4"/>
      <c r="Q1304" s="4" t="s">
        <v>1145</v>
      </c>
      <c r="R1304" s="45">
        <v>6955</v>
      </c>
      <c r="S1304" s="45">
        <v>2</v>
      </c>
      <c r="T1304" s="45">
        <f t="shared" si="60"/>
        <v>13910</v>
      </c>
    </row>
    <row r="1305" spans="2:20" x14ac:dyDescent="0.3">
      <c r="B1305" t="s">
        <v>8365</v>
      </c>
      <c r="C1305" t="s">
        <v>1517</v>
      </c>
      <c r="D1305" t="s">
        <v>2815</v>
      </c>
      <c r="E1305" t="s">
        <v>4290</v>
      </c>
      <c r="F1305" t="s">
        <v>4291</v>
      </c>
      <c r="G1305" s="47" t="str">
        <f t="shared" si="61"/>
        <v>Rosemonde Evelyne_BABRI</v>
      </c>
      <c r="H1305" t="s">
        <v>690</v>
      </c>
      <c r="I1305" t="s">
        <v>5736</v>
      </c>
      <c r="J1305">
        <v>22577019738</v>
      </c>
      <c r="K1305" s="133">
        <v>35650</v>
      </c>
      <c r="M1305" t="s">
        <v>6099</v>
      </c>
      <c r="N1305" t="s">
        <v>6103</v>
      </c>
      <c r="O1305"/>
      <c r="P1305" s="4"/>
      <c r="Q1305" s="4" t="s">
        <v>1145</v>
      </c>
      <c r="R1305" s="45">
        <v>6955</v>
      </c>
      <c r="S1305" s="45">
        <v>2</v>
      </c>
      <c r="T1305" s="45">
        <f t="shared" si="60"/>
        <v>13910</v>
      </c>
    </row>
    <row r="1306" spans="2:20" x14ac:dyDescent="0.3">
      <c r="B1306" t="s">
        <v>8365</v>
      </c>
      <c r="C1306" t="s">
        <v>1517</v>
      </c>
      <c r="D1306" t="s">
        <v>2816</v>
      </c>
      <c r="E1306" t="s">
        <v>3482</v>
      </c>
      <c r="F1306" t="s">
        <v>3965</v>
      </c>
      <c r="G1306" s="47" t="str">
        <f t="shared" si="61"/>
        <v>Balkis_BARGAOUI</v>
      </c>
      <c r="H1306" t="s">
        <v>690</v>
      </c>
      <c r="I1306" t="s">
        <v>5737</v>
      </c>
      <c r="J1306">
        <v>21629095111</v>
      </c>
      <c r="K1306" s="133">
        <v>34763</v>
      </c>
      <c r="M1306" t="s">
        <v>267</v>
      </c>
      <c r="N1306" t="s">
        <v>6103</v>
      </c>
      <c r="O1306"/>
      <c r="P1306" s="4"/>
      <c r="Q1306" s="4" t="s">
        <v>1145</v>
      </c>
      <c r="R1306" s="45">
        <v>6955</v>
      </c>
      <c r="S1306" s="45">
        <v>2</v>
      </c>
      <c r="T1306" s="45">
        <f t="shared" si="60"/>
        <v>13910</v>
      </c>
    </row>
    <row r="1307" spans="2:20" x14ac:dyDescent="0.3">
      <c r="B1307" t="s">
        <v>8365</v>
      </c>
      <c r="C1307" t="s">
        <v>1517</v>
      </c>
      <c r="D1307" t="s">
        <v>2817</v>
      </c>
      <c r="E1307" t="s">
        <v>4292</v>
      </c>
      <c r="F1307" t="s">
        <v>4293</v>
      </c>
      <c r="G1307" s="47" t="str">
        <f t="shared" si="61"/>
        <v>Feryel_BEN GUERGUA</v>
      </c>
      <c r="H1307" t="s">
        <v>690</v>
      </c>
      <c r="I1307" t="s">
        <v>5738</v>
      </c>
      <c r="J1307">
        <v>21696374586</v>
      </c>
      <c r="K1307" s="133">
        <v>34406</v>
      </c>
      <c r="M1307" t="s">
        <v>267</v>
      </c>
      <c r="N1307" t="s">
        <v>6103</v>
      </c>
      <c r="O1307"/>
      <c r="P1307" s="4"/>
      <c r="Q1307" s="4" t="s">
        <v>1145</v>
      </c>
      <c r="R1307" s="45">
        <v>6955</v>
      </c>
      <c r="S1307" s="45">
        <v>2</v>
      </c>
      <c r="T1307" s="45">
        <f t="shared" si="60"/>
        <v>13910</v>
      </c>
    </row>
    <row r="1308" spans="2:20" x14ac:dyDescent="0.3">
      <c r="B1308" t="s">
        <v>8365</v>
      </c>
      <c r="C1308" t="s">
        <v>1517</v>
      </c>
      <c r="D1308" t="s">
        <v>2818</v>
      </c>
      <c r="E1308" t="s">
        <v>4294</v>
      </c>
      <c r="F1308" t="s">
        <v>3866</v>
      </c>
      <c r="G1308" s="47" t="str">
        <f t="shared" si="61"/>
        <v>Meriem_BEN MUSTAPHA</v>
      </c>
      <c r="H1308" t="s">
        <v>690</v>
      </c>
      <c r="I1308" t="s">
        <v>5739</v>
      </c>
      <c r="J1308">
        <v>21627091671</v>
      </c>
      <c r="K1308" s="133">
        <v>34737</v>
      </c>
      <c r="M1308" t="s">
        <v>267</v>
      </c>
      <c r="N1308" t="s">
        <v>6103</v>
      </c>
      <c r="O1308"/>
      <c r="P1308" s="4"/>
      <c r="Q1308" s="4" t="s">
        <v>1145</v>
      </c>
      <c r="R1308" s="45">
        <v>6955</v>
      </c>
      <c r="S1308" s="45">
        <v>2</v>
      </c>
      <c r="T1308" s="45">
        <f t="shared" si="60"/>
        <v>13910</v>
      </c>
    </row>
    <row r="1309" spans="2:20" x14ac:dyDescent="0.3">
      <c r="B1309" t="s">
        <v>8365</v>
      </c>
      <c r="C1309" t="s">
        <v>1517</v>
      </c>
      <c r="D1309" t="s">
        <v>2819</v>
      </c>
      <c r="E1309" t="s">
        <v>4295</v>
      </c>
      <c r="F1309" t="s">
        <v>848</v>
      </c>
      <c r="G1309" s="47" t="str">
        <f t="shared" si="61"/>
        <v>Racha_CHEBBI</v>
      </c>
      <c r="H1309" t="s">
        <v>690</v>
      </c>
      <c r="I1309" t="s">
        <v>5740</v>
      </c>
      <c r="J1309">
        <v>21695527738</v>
      </c>
      <c r="K1309" s="133">
        <v>34667</v>
      </c>
      <c r="M1309" t="s">
        <v>267</v>
      </c>
      <c r="N1309" t="s">
        <v>6103</v>
      </c>
      <c r="O1309"/>
      <c r="P1309" s="4"/>
      <c r="Q1309" s="4" t="s">
        <v>1145</v>
      </c>
      <c r="R1309" s="45">
        <v>6955</v>
      </c>
      <c r="S1309" s="45">
        <v>2</v>
      </c>
      <c r="T1309" s="45">
        <f t="shared" si="60"/>
        <v>13910</v>
      </c>
    </row>
    <row r="1310" spans="2:20" x14ac:dyDescent="0.3">
      <c r="B1310" t="s">
        <v>8365</v>
      </c>
      <c r="C1310" t="s">
        <v>1517</v>
      </c>
      <c r="D1310" t="s">
        <v>2820</v>
      </c>
      <c r="E1310" t="s">
        <v>4296</v>
      </c>
      <c r="F1310" t="s">
        <v>4297</v>
      </c>
      <c r="G1310" s="47" t="str">
        <f t="shared" si="61"/>
        <v>Djade Reine_EHU</v>
      </c>
      <c r="H1310" t="s">
        <v>690</v>
      </c>
      <c r="I1310" t="s">
        <v>5741</v>
      </c>
      <c r="J1310">
        <v>22548565646</v>
      </c>
      <c r="K1310" s="133">
        <v>35699</v>
      </c>
      <c r="M1310" t="s">
        <v>6099</v>
      </c>
      <c r="N1310" t="s">
        <v>6103</v>
      </c>
      <c r="O1310"/>
      <c r="P1310" s="4"/>
      <c r="Q1310" s="4" t="s">
        <v>1145</v>
      </c>
      <c r="R1310" s="45">
        <v>6955</v>
      </c>
      <c r="S1310" s="45">
        <v>2</v>
      </c>
      <c r="T1310" s="45">
        <f t="shared" si="60"/>
        <v>13910</v>
      </c>
    </row>
    <row r="1311" spans="2:20" x14ac:dyDescent="0.3">
      <c r="B1311" t="s">
        <v>8365</v>
      </c>
      <c r="C1311" t="s">
        <v>1517</v>
      </c>
      <c r="D1311" t="s">
        <v>2821</v>
      </c>
      <c r="E1311" t="s">
        <v>3396</v>
      </c>
      <c r="F1311" t="s">
        <v>1268</v>
      </c>
      <c r="G1311" s="47" t="str">
        <f t="shared" si="61"/>
        <v>Sarra_GHARIANI</v>
      </c>
      <c r="H1311" t="s">
        <v>690</v>
      </c>
      <c r="I1311" t="s">
        <v>5742</v>
      </c>
      <c r="J1311">
        <v>21629620112</v>
      </c>
      <c r="K1311" s="133">
        <v>34682</v>
      </c>
      <c r="M1311" t="s">
        <v>267</v>
      </c>
      <c r="N1311" t="s">
        <v>6103</v>
      </c>
      <c r="O1311"/>
      <c r="P1311" s="4"/>
      <c r="Q1311" s="4" t="s">
        <v>1145</v>
      </c>
      <c r="R1311" s="45">
        <v>6955</v>
      </c>
      <c r="S1311" s="45">
        <v>2</v>
      </c>
      <c r="T1311" s="45">
        <f t="shared" si="60"/>
        <v>13910</v>
      </c>
    </row>
    <row r="1312" spans="2:20" x14ac:dyDescent="0.3">
      <c r="B1312" t="s">
        <v>8365</v>
      </c>
      <c r="C1312" t="s">
        <v>1517</v>
      </c>
      <c r="D1312" t="s">
        <v>2822</v>
      </c>
      <c r="E1312" t="s">
        <v>4298</v>
      </c>
      <c r="F1312" t="s">
        <v>481</v>
      </c>
      <c r="G1312" s="47" t="str">
        <f t="shared" si="61"/>
        <v>Tahar_HAMDI</v>
      </c>
      <c r="H1312" t="s">
        <v>689</v>
      </c>
      <c r="I1312" t="s">
        <v>5743</v>
      </c>
      <c r="J1312">
        <v>21621239012</v>
      </c>
      <c r="K1312" s="133">
        <v>33534</v>
      </c>
      <c r="M1312" t="s">
        <v>267</v>
      </c>
      <c r="N1312" t="s">
        <v>6103</v>
      </c>
      <c r="O1312"/>
      <c r="P1312" s="4"/>
      <c r="Q1312" s="4" t="s">
        <v>1145</v>
      </c>
      <c r="R1312" s="45">
        <v>6955</v>
      </c>
      <c r="S1312" s="45">
        <v>2</v>
      </c>
      <c r="T1312" s="45">
        <f t="shared" si="60"/>
        <v>13910</v>
      </c>
    </row>
    <row r="1313" spans="2:20" x14ac:dyDescent="0.3">
      <c r="B1313" t="s">
        <v>8365</v>
      </c>
      <c r="C1313" t="s">
        <v>1517</v>
      </c>
      <c r="D1313" t="s">
        <v>2823</v>
      </c>
      <c r="E1313" t="s">
        <v>3717</v>
      </c>
      <c r="F1313" t="s">
        <v>285</v>
      </c>
      <c r="G1313" s="47" t="str">
        <f t="shared" si="61"/>
        <v>Nesrine_JENDOUBI</v>
      </c>
      <c r="H1313" t="s">
        <v>690</v>
      </c>
      <c r="I1313" t="s">
        <v>5744</v>
      </c>
      <c r="J1313">
        <v>21652708745</v>
      </c>
      <c r="K1313" s="133">
        <v>34295</v>
      </c>
      <c r="M1313" t="s">
        <v>267</v>
      </c>
      <c r="N1313" t="s">
        <v>6103</v>
      </c>
      <c r="O1313"/>
      <c r="P1313" s="4"/>
      <c r="Q1313" s="4" t="s">
        <v>1145</v>
      </c>
      <c r="R1313" s="45">
        <v>6955</v>
      </c>
      <c r="S1313" s="45">
        <v>2</v>
      </c>
      <c r="T1313" s="45">
        <f t="shared" si="60"/>
        <v>13910</v>
      </c>
    </row>
    <row r="1314" spans="2:20" x14ac:dyDescent="0.3">
      <c r="B1314" t="s">
        <v>8365</v>
      </c>
      <c r="C1314" t="s">
        <v>1517</v>
      </c>
      <c r="D1314" t="s">
        <v>2824</v>
      </c>
      <c r="E1314" t="s">
        <v>3428</v>
      </c>
      <c r="F1314" t="s">
        <v>836</v>
      </c>
      <c r="G1314" s="47" t="str">
        <f t="shared" si="61"/>
        <v>Yasmine_KHEMIRI</v>
      </c>
      <c r="H1314" t="s">
        <v>690</v>
      </c>
      <c r="I1314" t="s">
        <v>5745</v>
      </c>
      <c r="J1314">
        <v>21628399449</v>
      </c>
      <c r="K1314" s="133">
        <v>34922</v>
      </c>
      <c r="M1314" t="s">
        <v>267</v>
      </c>
      <c r="N1314" t="s">
        <v>6103</v>
      </c>
      <c r="O1314"/>
      <c r="P1314" s="4"/>
      <c r="Q1314" s="4" t="s">
        <v>1145</v>
      </c>
      <c r="R1314" s="45">
        <v>6955</v>
      </c>
      <c r="S1314" s="45">
        <v>2</v>
      </c>
      <c r="T1314" s="45">
        <f t="shared" si="60"/>
        <v>13910</v>
      </c>
    </row>
    <row r="1315" spans="2:20" x14ac:dyDescent="0.3">
      <c r="B1315" t="s">
        <v>8365</v>
      </c>
      <c r="C1315" t="s">
        <v>1517</v>
      </c>
      <c r="D1315" t="s">
        <v>2825</v>
      </c>
      <c r="E1315" t="s">
        <v>3646</v>
      </c>
      <c r="F1315" t="s">
        <v>4299</v>
      </c>
      <c r="G1315" s="47" t="str">
        <f t="shared" si="61"/>
        <v>Sana_KHLASS</v>
      </c>
      <c r="H1315" t="s">
        <v>690</v>
      </c>
      <c r="I1315" t="s">
        <v>5746</v>
      </c>
      <c r="J1315">
        <v>21623739620</v>
      </c>
      <c r="K1315" s="133">
        <v>34526</v>
      </c>
      <c r="M1315" t="s">
        <v>267</v>
      </c>
      <c r="N1315" t="s">
        <v>6103</v>
      </c>
      <c r="O1315"/>
      <c r="P1315" s="4"/>
      <c r="Q1315" s="4" t="s">
        <v>1145</v>
      </c>
      <c r="R1315" s="45">
        <v>6955</v>
      </c>
      <c r="S1315" s="45">
        <v>2</v>
      </c>
      <c r="T1315" s="45">
        <f t="shared" si="60"/>
        <v>13910</v>
      </c>
    </row>
    <row r="1316" spans="2:20" x14ac:dyDescent="0.3">
      <c r="B1316" t="s">
        <v>8365</v>
      </c>
      <c r="C1316" t="s">
        <v>1517</v>
      </c>
      <c r="D1316" t="s">
        <v>2826</v>
      </c>
      <c r="E1316" t="s">
        <v>3506</v>
      </c>
      <c r="F1316" t="s">
        <v>563</v>
      </c>
      <c r="G1316" s="47" t="str">
        <f t="shared" si="61"/>
        <v>Sahar_MESTIRI</v>
      </c>
      <c r="H1316" t="s">
        <v>690</v>
      </c>
      <c r="I1316" t="s">
        <v>5747</v>
      </c>
      <c r="J1316">
        <v>21699918924</v>
      </c>
      <c r="K1316" s="133">
        <v>35126</v>
      </c>
      <c r="M1316" t="s">
        <v>267</v>
      </c>
      <c r="N1316" t="s">
        <v>6103</v>
      </c>
      <c r="O1316"/>
      <c r="P1316" s="4"/>
      <c r="Q1316" s="4" t="s">
        <v>1145</v>
      </c>
      <c r="R1316" s="45">
        <v>6955</v>
      </c>
      <c r="S1316" s="45">
        <v>2</v>
      </c>
      <c r="T1316" s="45">
        <f t="shared" si="60"/>
        <v>13910</v>
      </c>
    </row>
    <row r="1317" spans="2:20" x14ac:dyDescent="0.3">
      <c r="B1317" t="s">
        <v>8365</v>
      </c>
      <c r="C1317" t="s">
        <v>1517</v>
      </c>
      <c r="D1317" t="s">
        <v>2827</v>
      </c>
      <c r="E1317" t="s">
        <v>4300</v>
      </c>
      <c r="F1317" t="s">
        <v>4301</v>
      </c>
      <c r="G1317" s="47" t="str">
        <f t="shared" si="61"/>
        <v>Ahmed Chawki_NABI</v>
      </c>
      <c r="H1317" t="s">
        <v>689</v>
      </c>
      <c r="I1317" t="s">
        <v>5748</v>
      </c>
      <c r="J1317">
        <v>21652872181</v>
      </c>
      <c r="K1317" s="133">
        <v>34642</v>
      </c>
      <c r="M1317" t="s">
        <v>267</v>
      </c>
      <c r="N1317" t="s">
        <v>6103</v>
      </c>
      <c r="O1317"/>
      <c r="P1317" s="4"/>
      <c r="Q1317" s="4" t="s">
        <v>1145</v>
      </c>
      <c r="R1317" s="45">
        <v>6955</v>
      </c>
      <c r="S1317" s="45">
        <v>2</v>
      </c>
      <c r="T1317" s="45">
        <f t="shared" si="60"/>
        <v>13910</v>
      </c>
    </row>
    <row r="1318" spans="2:20" x14ac:dyDescent="0.3">
      <c r="B1318" t="s">
        <v>8365</v>
      </c>
      <c r="C1318" t="s">
        <v>1517</v>
      </c>
      <c r="D1318" t="s">
        <v>2828</v>
      </c>
      <c r="E1318" t="s">
        <v>4302</v>
      </c>
      <c r="F1318" t="s">
        <v>4303</v>
      </c>
      <c r="G1318" s="47" t="str">
        <f t="shared" si="61"/>
        <v>Houceme_NHOUCHI</v>
      </c>
      <c r="H1318" t="s">
        <v>689</v>
      </c>
      <c r="I1318" t="s">
        <v>5749</v>
      </c>
      <c r="J1318">
        <v>21625856672</v>
      </c>
      <c r="K1318" s="133">
        <v>34310</v>
      </c>
      <c r="M1318" t="s">
        <v>267</v>
      </c>
      <c r="N1318" t="s">
        <v>6103</v>
      </c>
      <c r="O1318"/>
      <c r="P1318" s="4"/>
      <c r="Q1318" s="4" t="s">
        <v>1145</v>
      </c>
      <c r="R1318" s="45">
        <v>6955</v>
      </c>
      <c r="S1318" s="45">
        <v>2</v>
      </c>
      <c r="T1318" s="45">
        <f t="shared" si="60"/>
        <v>13910</v>
      </c>
    </row>
    <row r="1319" spans="2:20" x14ac:dyDescent="0.3">
      <c r="B1319" t="s">
        <v>8365</v>
      </c>
      <c r="C1319" t="s">
        <v>1517</v>
      </c>
      <c r="D1319" t="s">
        <v>2829</v>
      </c>
      <c r="E1319" t="s">
        <v>3321</v>
      </c>
      <c r="F1319" t="s">
        <v>3980</v>
      </c>
      <c r="G1319" s="47" t="str">
        <f t="shared" si="61"/>
        <v>Khalil_ROMDHANE</v>
      </c>
      <c r="H1319" t="s">
        <v>689</v>
      </c>
      <c r="I1319" t="s">
        <v>5750</v>
      </c>
      <c r="J1319">
        <v>21621247388</v>
      </c>
      <c r="K1319" s="133">
        <v>33918</v>
      </c>
      <c r="M1319" t="s">
        <v>267</v>
      </c>
      <c r="N1319" t="s">
        <v>6103</v>
      </c>
      <c r="O1319"/>
      <c r="P1319" s="4"/>
      <c r="Q1319" s="4" t="s">
        <v>1145</v>
      </c>
      <c r="R1319" s="45">
        <v>6955</v>
      </c>
      <c r="S1319" s="45">
        <v>2</v>
      </c>
      <c r="T1319" s="45">
        <f t="shared" si="60"/>
        <v>13910</v>
      </c>
    </row>
    <row r="1320" spans="2:20" x14ac:dyDescent="0.3">
      <c r="B1320" t="s">
        <v>8365</v>
      </c>
      <c r="C1320" t="s">
        <v>1517</v>
      </c>
      <c r="D1320" t="s">
        <v>2830</v>
      </c>
      <c r="E1320" t="s">
        <v>3400</v>
      </c>
      <c r="F1320" t="s">
        <v>1394</v>
      </c>
      <c r="G1320" s="47" t="str">
        <f t="shared" si="61"/>
        <v>Ines_BEN CHEIKH</v>
      </c>
      <c r="H1320" t="s">
        <v>690</v>
      </c>
      <c r="I1320" t="s">
        <v>5751</v>
      </c>
      <c r="J1320">
        <v>21627113544</v>
      </c>
      <c r="K1320" s="133">
        <v>35130</v>
      </c>
      <c r="M1320" t="s">
        <v>267</v>
      </c>
      <c r="N1320" t="s">
        <v>6103</v>
      </c>
      <c r="O1320"/>
      <c r="P1320" s="4"/>
      <c r="Q1320" s="4" t="s">
        <v>1145</v>
      </c>
      <c r="R1320" s="45">
        <v>6955</v>
      </c>
      <c r="S1320" s="45">
        <v>2</v>
      </c>
      <c r="T1320" s="45">
        <f t="shared" si="60"/>
        <v>13910</v>
      </c>
    </row>
    <row r="1321" spans="2:20" x14ac:dyDescent="0.3">
      <c r="B1321" t="s">
        <v>8365</v>
      </c>
      <c r="C1321" t="s">
        <v>1517</v>
      </c>
      <c r="D1321" t="s">
        <v>2831</v>
      </c>
      <c r="E1321" t="s">
        <v>3208</v>
      </c>
      <c r="F1321" t="s">
        <v>8314</v>
      </c>
      <c r="G1321" s="47" t="str">
        <f t="shared" si="61"/>
        <v>Ahmed_AZAK</v>
      </c>
      <c r="H1321" t="s">
        <v>689</v>
      </c>
      <c r="I1321" t="s">
        <v>5752</v>
      </c>
      <c r="J1321">
        <v>21620600010</v>
      </c>
      <c r="K1321" s="133">
        <v>35405</v>
      </c>
      <c r="M1321" t="s">
        <v>267</v>
      </c>
      <c r="N1321" t="s">
        <v>6104</v>
      </c>
      <c r="O1321"/>
      <c r="P1321" s="4"/>
      <c r="Q1321" s="4" t="s">
        <v>1145</v>
      </c>
      <c r="R1321" s="45">
        <v>6955</v>
      </c>
      <c r="S1321" s="45">
        <v>2</v>
      </c>
      <c r="T1321" s="45">
        <f t="shared" si="60"/>
        <v>13910</v>
      </c>
    </row>
    <row r="1322" spans="2:20" x14ac:dyDescent="0.3">
      <c r="B1322" t="s">
        <v>8365</v>
      </c>
      <c r="C1322" t="s">
        <v>1517</v>
      </c>
      <c r="D1322" t="s">
        <v>2832</v>
      </c>
      <c r="E1322" t="s">
        <v>3233</v>
      </c>
      <c r="F1322" t="s">
        <v>7145</v>
      </c>
      <c r="G1322" s="47" t="str">
        <f t="shared" si="61"/>
        <v>Habib_BAABOURA</v>
      </c>
      <c r="H1322" t="s">
        <v>689</v>
      </c>
      <c r="I1322" t="s">
        <v>5753</v>
      </c>
      <c r="J1322">
        <v>21625629636</v>
      </c>
      <c r="K1322" s="133">
        <v>34582</v>
      </c>
      <c r="M1322" t="s">
        <v>267</v>
      </c>
      <c r="N1322" t="s">
        <v>6104</v>
      </c>
      <c r="O1322"/>
      <c r="P1322" s="4"/>
      <c r="Q1322" s="4" t="s">
        <v>1145</v>
      </c>
      <c r="R1322" s="45">
        <v>6955</v>
      </c>
      <c r="S1322" s="45">
        <v>2</v>
      </c>
      <c r="T1322" s="45">
        <f t="shared" si="60"/>
        <v>13910</v>
      </c>
    </row>
    <row r="1323" spans="2:20" x14ac:dyDescent="0.3">
      <c r="B1323" t="s">
        <v>8365</v>
      </c>
      <c r="C1323" t="s">
        <v>1517</v>
      </c>
      <c r="D1323" t="s">
        <v>2833</v>
      </c>
      <c r="E1323" t="s">
        <v>3417</v>
      </c>
      <c r="F1323" t="s">
        <v>7975</v>
      </c>
      <c r="G1323" s="47" t="str">
        <f t="shared" si="61"/>
        <v>Walid_BEDHAOUI</v>
      </c>
      <c r="H1323" t="s">
        <v>689</v>
      </c>
      <c r="I1323" t="s">
        <v>5754</v>
      </c>
      <c r="J1323">
        <v>21629399636</v>
      </c>
      <c r="K1323" s="133">
        <v>34848</v>
      </c>
      <c r="M1323" t="s">
        <v>267</v>
      </c>
      <c r="N1323" t="s">
        <v>6104</v>
      </c>
      <c r="O1323"/>
      <c r="P1323" s="4"/>
      <c r="Q1323" s="4" t="s">
        <v>1145</v>
      </c>
      <c r="R1323" s="45">
        <v>6955</v>
      </c>
      <c r="S1323" s="45">
        <v>2</v>
      </c>
      <c r="T1323" s="45">
        <f t="shared" si="60"/>
        <v>13910</v>
      </c>
    </row>
    <row r="1324" spans="2:20" x14ac:dyDescent="0.3">
      <c r="B1324" t="s">
        <v>8365</v>
      </c>
      <c r="C1324" t="s">
        <v>1517</v>
      </c>
      <c r="D1324" t="s">
        <v>2834</v>
      </c>
      <c r="E1324" t="s">
        <v>3287</v>
      </c>
      <c r="F1324" t="s">
        <v>858</v>
      </c>
      <c r="G1324" s="47" t="str">
        <f t="shared" si="61"/>
        <v>Sarah_BEN FRAJ</v>
      </c>
      <c r="H1324" t="s">
        <v>690</v>
      </c>
      <c r="I1324" t="s">
        <v>5755</v>
      </c>
      <c r="J1324">
        <v>21622484900</v>
      </c>
      <c r="K1324" s="133">
        <v>35271</v>
      </c>
      <c r="M1324" t="s">
        <v>267</v>
      </c>
      <c r="N1324" t="s">
        <v>6104</v>
      </c>
      <c r="O1324"/>
      <c r="P1324" s="4"/>
      <c r="Q1324" s="4" t="s">
        <v>1145</v>
      </c>
      <c r="R1324" s="45">
        <v>6955</v>
      </c>
      <c r="S1324" s="45">
        <v>2</v>
      </c>
      <c r="T1324" s="45">
        <f t="shared" si="60"/>
        <v>13910</v>
      </c>
    </row>
    <row r="1325" spans="2:20" x14ac:dyDescent="0.3">
      <c r="B1325" t="s">
        <v>8365</v>
      </c>
      <c r="C1325" t="s">
        <v>1517</v>
      </c>
      <c r="D1325" t="s">
        <v>2835</v>
      </c>
      <c r="E1325" t="s">
        <v>8315</v>
      </c>
      <c r="F1325" t="s">
        <v>8316</v>
      </c>
      <c r="G1325" s="47" t="str">
        <f t="shared" si="61"/>
        <v>Rhym_BEN GHAZI</v>
      </c>
      <c r="H1325" t="s">
        <v>690</v>
      </c>
      <c r="I1325" t="s">
        <v>5756</v>
      </c>
      <c r="J1325">
        <v>21654167053</v>
      </c>
      <c r="K1325" s="133">
        <v>35744</v>
      </c>
      <c r="M1325" t="s">
        <v>267</v>
      </c>
      <c r="N1325" t="s">
        <v>6104</v>
      </c>
      <c r="O1325"/>
      <c r="P1325" s="4"/>
      <c r="Q1325" s="4" t="s">
        <v>1145</v>
      </c>
      <c r="R1325" s="45">
        <v>6955</v>
      </c>
      <c r="S1325" s="45">
        <v>2</v>
      </c>
      <c r="T1325" s="45">
        <f t="shared" si="60"/>
        <v>13910</v>
      </c>
    </row>
    <row r="1326" spans="2:20" x14ac:dyDescent="0.3">
      <c r="B1326" t="s">
        <v>8365</v>
      </c>
      <c r="C1326" t="s">
        <v>1517</v>
      </c>
      <c r="D1326" t="s">
        <v>2836</v>
      </c>
      <c r="E1326" t="s">
        <v>3370</v>
      </c>
      <c r="F1326" t="s">
        <v>8317</v>
      </c>
      <c r="G1326" s="47" t="str">
        <f t="shared" si="61"/>
        <v>Youssef_BEN JEMIA</v>
      </c>
      <c r="H1326" t="s">
        <v>689</v>
      </c>
      <c r="I1326" t="s">
        <v>5757</v>
      </c>
      <c r="J1326">
        <v>21629785058</v>
      </c>
      <c r="K1326" s="133">
        <v>35459</v>
      </c>
      <c r="M1326" t="s">
        <v>267</v>
      </c>
      <c r="N1326" t="s">
        <v>6104</v>
      </c>
      <c r="O1326"/>
      <c r="P1326" s="4"/>
      <c r="Q1326" s="4" t="s">
        <v>1145</v>
      </c>
      <c r="R1326" s="45">
        <v>6955</v>
      </c>
      <c r="S1326" s="45">
        <v>2</v>
      </c>
      <c r="T1326" s="45">
        <f t="shared" si="60"/>
        <v>13910</v>
      </c>
    </row>
    <row r="1327" spans="2:20" x14ac:dyDescent="0.3">
      <c r="B1327" t="s">
        <v>8365</v>
      </c>
      <c r="C1327" t="s">
        <v>1517</v>
      </c>
      <c r="D1327" t="s">
        <v>2837</v>
      </c>
      <c r="E1327" t="s">
        <v>3240</v>
      </c>
      <c r="F1327" t="s">
        <v>387</v>
      </c>
      <c r="G1327" s="47" t="str">
        <f t="shared" si="61"/>
        <v>Ghazi_BEN ROMDHANE</v>
      </c>
      <c r="H1327" t="s">
        <v>689</v>
      </c>
      <c r="I1327" t="s">
        <v>5758</v>
      </c>
      <c r="J1327">
        <v>21620038772</v>
      </c>
      <c r="K1327" s="133">
        <v>35474</v>
      </c>
      <c r="M1327" t="s">
        <v>267</v>
      </c>
      <c r="N1327" t="s">
        <v>6104</v>
      </c>
      <c r="O1327"/>
      <c r="P1327" s="4"/>
      <c r="Q1327" s="4" t="s">
        <v>1145</v>
      </c>
      <c r="R1327" s="45">
        <v>6955</v>
      </c>
      <c r="S1327" s="45">
        <v>2</v>
      </c>
      <c r="T1327" s="45">
        <f t="shared" si="60"/>
        <v>13910</v>
      </c>
    </row>
    <row r="1328" spans="2:20" x14ac:dyDescent="0.3">
      <c r="B1328" t="s">
        <v>8365</v>
      </c>
      <c r="C1328" t="s">
        <v>1517</v>
      </c>
      <c r="D1328" t="s">
        <v>2838</v>
      </c>
      <c r="E1328" t="s">
        <v>8318</v>
      </c>
      <c r="F1328" t="s">
        <v>604</v>
      </c>
      <c r="G1328" s="47" t="str">
        <f t="shared" si="61"/>
        <v>Farhat_BOUBAKER</v>
      </c>
      <c r="H1328" t="s">
        <v>689</v>
      </c>
      <c r="I1328" t="s">
        <v>5759</v>
      </c>
      <c r="J1328">
        <v>21658705626</v>
      </c>
      <c r="K1328" s="133">
        <v>32983</v>
      </c>
      <c r="M1328" t="s">
        <v>267</v>
      </c>
      <c r="N1328" t="s">
        <v>6104</v>
      </c>
      <c r="O1328"/>
      <c r="P1328" s="4"/>
      <c r="Q1328" s="4" t="s">
        <v>1145</v>
      </c>
      <c r="R1328" s="45">
        <v>6955</v>
      </c>
      <c r="S1328" s="45">
        <v>2</v>
      </c>
      <c r="T1328" s="45">
        <f t="shared" si="60"/>
        <v>13910</v>
      </c>
    </row>
    <row r="1329" spans="2:20" x14ac:dyDescent="0.3">
      <c r="B1329" t="s">
        <v>8365</v>
      </c>
      <c r="C1329" t="s">
        <v>1517</v>
      </c>
      <c r="D1329" t="s">
        <v>2839</v>
      </c>
      <c r="E1329" t="s">
        <v>8319</v>
      </c>
      <c r="F1329" t="s">
        <v>347</v>
      </c>
      <c r="G1329" s="47" t="str">
        <f t="shared" si="61"/>
        <v>Chedi Amir_BRAHMI</v>
      </c>
      <c r="H1329" t="s">
        <v>689</v>
      </c>
      <c r="I1329" t="s">
        <v>5760</v>
      </c>
      <c r="J1329">
        <v>21658199085</v>
      </c>
      <c r="K1329" s="133">
        <v>34433</v>
      </c>
      <c r="M1329" t="s">
        <v>267</v>
      </c>
      <c r="N1329" t="s">
        <v>6104</v>
      </c>
      <c r="O1329"/>
      <c r="P1329" s="4"/>
      <c r="Q1329" s="4" t="s">
        <v>1145</v>
      </c>
      <c r="R1329" s="45">
        <v>6955</v>
      </c>
      <c r="S1329" s="45">
        <v>2</v>
      </c>
      <c r="T1329" s="45">
        <f t="shared" si="60"/>
        <v>13910</v>
      </c>
    </row>
    <row r="1330" spans="2:20" x14ac:dyDescent="0.3">
      <c r="B1330" t="s">
        <v>8365</v>
      </c>
      <c r="C1330" t="s">
        <v>1517</v>
      </c>
      <c r="D1330" t="s">
        <v>2840</v>
      </c>
      <c r="E1330" t="s">
        <v>4190</v>
      </c>
      <c r="F1330" t="s">
        <v>478</v>
      </c>
      <c r="G1330" s="47" t="str">
        <f t="shared" si="61"/>
        <v>Yosr_CHAOUCH</v>
      </c>
      <c r="H1330" t="s">
        <v>690</v>
      </c>
      <c r="I1330" t="s">
        <v>5761</v>
      </c>
      <c r="J1330">
        <v>21654949901</v>
      </c>
      <c r="K1330" s="133">
        <v>34615</v>
      </c>
      <c r="M1330" t="s">
        <v>267</v>
      </c>
      <c r="N1330" t="s">
        <v>6104</v>
      </c>
      <c r="O1330"/>
      <c r="P1330" s="4"/>
      <c r="Q1330" s="4" t="s">
        <v>1145</v>
      </c>
      <c r="R1330" s="45">
        <v>6955</v>
      </c>
      <c r="S1330" s="45">
        <v>2</v>
      </c>
      <c r="T1330" s="45">
        <f t="shared" si="60"/>
        <v>13910</v>
      </c>
    </row>
    <row r="1331" spans="2:20" x14ac:dyDescent="0.3">
      <c r="B1331" t="s">
        <v>8365</v>
      </c>
      <c r="C1331" t="s">
        <v>1517</v>
      </c>
      <c r="D1331" t="s">
        <v>2841</v>
      </c>
      <c r="E1331" t="s">
        <v>3701</v>
      </c>
      <c r="F1331" t="s">
        <v>8320</v>
      </c>
      <c r="G1331" s="47" t="str">
        <f t="shared" si="61"/>
        <v>Cyrine_CHARNI</v>
      </c>
      <c r="H1331" t="s">
        <v>690</v>
      </c>
      <c r="I1331" t="s">
        <v>5762</v>
      </c>
      <c r="J1331">
        <v>21626261722</v>
      </c>
      <c r="K1331" s="133">
        <v>34892</v>
      </c>
      <c r="M1331" t="s">
        <v>267</v>
      </c>
      <c r="N1331" t="s">
        <v>6104</v>
      </c>
      <c r="O1331"/>
      <c r="P1331" s="4"/>
      <c r="Q1331" s="4" t="s">
        <v>1145</v>
      </c>
      <c r="R1331" s="45">
        <v>6955</v>
      </c>
      <c r="S1331" s="45">
        <v>2</v>
      </c>
      <c r="T1331" s="45">
        <f t="shared" si="60"/>
        <v>13910</v>
      </c>
    </row>
    <row r="1332" spans="2:20" x14ac:dyDescent="0.3">
      <c r="B1332" t="s">
        <v>8365</v>
      </c>
      <c r="C1332" t="s">
        <v>1517</v>
      </c>
      <c r="D1332" t="s">
        <v>2842</v>
      </c>
      <c r="E1332" t="s">
        <v>3206</v>
      </c>
      <c r="F1332" t="s">
        <v>1263</v>
      </c>
      <c r="G1332" s="47" t="str">
        <f t="shared" si="61"/>
        <v>Omar_CHELLY</v>
      </c>
      <c r="H1332" t="s">
        <v>689</v>
      </c>
      <c r="I1332" t="s">
        <v>5763</v>
      </c>
      <c r="J1332">
        <v>21652860314</v>
      </c>
      <c r="K1332" s="133">
        <v>34577</v>
      </c>
      <c r="M1332" t="s">
        <v>267</v>
      </c>
      <c r="N1332" t="s">
        <v>6104</v>
      </c>
      <c r="O1332"/>
      <c r="P1332" s="4"/>
      <c r="Q1332" s="4" t="s">
        <v>1145</v>
      </c>
      <c r="R1332" s="45">
        <v>6955</v>
      </c>
      <c r="S1332" s="45">
        <v>2</v>
      </c>
      <c r="T1332" s="45">
        <f t="shared" si="60"/>
        <v>13910</v>
      </c>
    </row>
    <row r="1333" spans="2:20" x14ac:dyDescent="0.3">
      <c r="B1333" t="s">
        <v>8365</v>
      </c>
      <c r="C1333" t="s">
        <v>1517</v>
      </c>
      <c r="D1333" t="s">
        <v>2843</v>
      </c>
      <c r="E1333" t="s">
        <v>4304</v>
      </c>
      <c r="F1333" t="s">
        <v>1267</v>
      </c>
      <c r="G1333" s="47" t="str">
        <f t="shared" si="61"/>
        <v>Fadi_GLENZA</v>
      </c>
      <c r="H1333" t="s">
        <v>689</v>
      </c>
      <c r="I1333" t="s">
        <v>5764</v>
      </c>
      <c r="J1333">
        <v>21624075005</v>
      </c>
      <c r="K1333" s="133">
        <v>35180</v>
      </c>
      <c r="M1333" t="s">
        <v>267</v>
      </c>
      <c r="N1333" t="s">
        <v>6104</v>
      </c>
      <c r="O1333"/>
      <c r="P1333" s="4"/>
      <c r="Q1333" s="4" t="s">
        <v>1145</v>
      </c>
      <c r="R1333" s="45">
        <v>6955</v>
      </c>
      <c r="S1333" s="45">
        <v>2</v>
      </c>
      <c r="T1333" s="45">
        <f t="shared" si="60"/>
        <v>13910</v>
      </c>
    </row>
    <row r="1334" spans="2:20" x14ac:dyDescent="0.3">
      <c r="B1334" t="s">
        <v>8365</v>
      </c>
      <c r="C1334" t="s">
        <v>1517</v>
      </c>
      <c r="D1334" t="s">
        <v>2844</v>
      </c>
      <c r="E1334" t="s">
        <v>3444</v>
      </c>
      <c r="F1334" t="s">
        <v>8321</v>
      </c>
      <c r="G1334" s="47" t="str">
        <f t="shared" si="61"/>
        <v>Abir_HAFDHI</v>
      </c>
      <c r="H1334" t="s">
        <v>690</v>
      </c>
      <c r="I1334" t="s">
        <v>5765</v>
      </c>
      <c r="J1334">
        <v>21654914423</v>
      </c>
      <c r="K1334" s="133">
        <v>35311</v>
      </c>
      <c r="M1334" t="s">
        <v>267</v>
      </c>
      <c r="N1334" t="s">
        <v>6104</v>
      </c>
      <c r="O1334"/>
      <c r="P1334" s="4"/>
      <c r="Q1334" s="4" t="s">
        <v>1145</v>
      </c>
      <c r="R1334" s="45">
        <v>6955</v>
      </c>
      <c r="S1334" s="45">
        <v>2</v>
      </c>
      <c r="T1334" s="45">
        <f t="shared" si="60"/>
        <v>13910</v>
      </c>
    </row>
    <row r="1335" spans="2:20" x14ac:dyDescent="0.3">
      <c r="B1335" t="s">
        <v>8365</v>
      </c>
      <c r="C1335" t="s">
        <v>1517</v>
      </c>
      <c r="D1335" t="s">
        <v>2845</v>
      </c>
      <c r="E1335" t="s">
        <v>3267</v>
      </c>
      <c r="F1335" t="s">
        <v>3277</v>
      </c>
      <c r="G1335" s="47" t="str">
        <f t="shared" si="61"/>
        <v>Dorra_JABOU</v>
      </c>
      <c r="H1335" t="s">
        <v>690</v>
      </c>
      <c r="I1335" t="s">
        <v>5766</v>
      </c>
      <c r="J1335">
        <v>21652821989</v>
      </c>
      <c r="K1335" s="133">
        <v>35414</v>
      </c>
      <c r="M1335" t="s">
        <v>267</v>
      </c>
      <c r="N1335" t="s">
        <v>6104</v>
      </c>
      <c r="O1335"/>
      <c r="P1335" s="4"/>
      <c r="Q1335" s="4" t="s">
        <v>1145</v>
      </c>
      <c r="R1335" s="45">
        <v>6955</v>
      </c>
      <c r="S1335" s="45">
        <v>2</v>
      </c>
      <c r="T1335" s="45">
        <f t="shared" ref="T1335:T1378" si="62">R1335*S1335</f>
        <v>13910</v>
      </c>
    </row>
    <row r="1336" spans="2:20" x14ac:dyDescent="0.3">
      <c r="B1336" t="s">
        <v>8365</v>
      </c>
      <c r="C1336" t="s">
        <v>1517</v>
      </c>
      <c r="D1336" t="s">
        <v>2846</v>
      </c>
      <c r="E1336" t="s">
        <v>3213</v>
      </c>
      <c r="F1336" t="s">
        <v>8322</v>
      </c>
      <c r="G1336" s="47" t="str">
        <f t="shared" si="61"/>
        <v>Ali_JARDAK</v>
      </c>
      <c r="H1336" t="s">
        <v>689</v>
      </c>
      <c r="I1336" t="s">
        <v>5767</v>
      </c>
      <c r="J1336">
        <v>21650433640</v>
      </c>
      <c r="K1336" s="133">
        <v>35137</v>
      </c>
      <c r="M1336" t="s">
        <v>267</v>
      </c>
      <c r="N1336" t="s">
        <v>6104</v>
      </c>
      <c r="O1336"/>
      <c r="P1336" s="4"/>
      <c r="Q1336" s="4" t="s">
        <v>1145</v>
      </c>
      <c r="R1336" s="45">
        <v>6955</v>
      </c>
      <c r="S1336" s="45">
        <v>2</v>
      </c>
      <c r="T1336" s="45">
        <f t="shared" si="62"/>
        <v>13910</v>
      </c>
    </row>
    <row r="1337" spans="2:20" x14ac:dyDescent="0.3">
      <c r="B1337" t="s">
        <v>8365</v>
      </c>
      <c r="C1337" t="s">
        <v>1517</v>
      </c>
      <c r="D1337" t="s">
        <v>2847</v>
      </c>
      <c r="E1337" t="s">
        <v>3954</v>
      </c>
      <c r="F1337" t="s">
        <v>1021</v>
      </c>
      <c r="G1337" s="47" t="str">
        <f t="shared" si="61"/>
        <v>Amani_KHAMASSI</v>
      </c>
      <c r="H1337" t="s">
        <v>690</v>
      </c>
      <c r="I1337" t="s">
        <v>5768</v>
      </c>
      <c r="J1337">
        <v>21650813608</v>
      </c>
      <c r="K1337" s="133">
        <v>34802</v>
      </c>
      <c r="M1337" t="s">
        <v>267</v>
      </c>
      <c r="N1337" t="s">
        <v>6104</v>
      </c>
      <c r="O1337"/>
      <c r="P1337" s="4"/>
      <c r="Q1337" s="4" t="s">
        <v>1145</v>
      </c>
      <c r="R1337" s="45">
        <v>6955</v>
      </c>
      <c r="S1337" s="45">
        <v>2</v>
      </c>
      <c r="T1337" s="45">
        <f t="shared" si="62"/>
        <v>13910</v>
      </c>
    </row>
    <row r="1338" spans="2:20" x14ac:dyDescent="0.3">
      <c r="B1338" t="s">
        <v>8365</v>
      </c>
      <c r="C1338" t="s">
        <v>1517</v>
      </c>
      <c r="D1338" t="s">
        <v>2848</v>
      </c>
      <c r="E1338" t="s">
        <v>8323</v>
      </c>
      <c r="F1338" t="s">
        <v>8324</v>
      </c>
      <c r="G1338" s="47" t="str">
        <f t="shared" si="61"/>
        <v>Maryam_KHLIF</v>
      </c>
      <c r="H1338" t="s">
        <v>690</v>
      </c>
      <c r="I1338" t="s">
        <v>5769</v>
      </c>
      <c r="J1338">
        <v>21644429237</v>
      </c>
      <c r="K1338" s="133">
        <v>35187</v>
      </c>
      <c r="M1338" t="s">
        <v>267</v>
      </c>
      <c r="N1338" t="s">
        <v>6104</v>
      </c>
      <c r="O1338"/>
      <c r="P1338" s="4"/>
      <c r="Q1338" s="4" t="s">
        <v>1145</v>
      </c>
      <c r="R1338" s="45">
        <v>6955</v>
      </c>
      <c r="S1338" s="45">
        <v>2</v>
      </c>
      <c r="T1338" s="45">
        <f t="shared" si="62"/>
        <v>13910</v>
      </c>
    </row>
    <row r="1339" spans="2:20" x14ac:dyDescent="0.3">
      <c r="B1339" t="s">
        <v>8365</v>
      </c>
      <c r="C1339" t="s">
        <v>1517</v>
      </c>
      <c r="D1339" t="s">
        <v>2849</v>
      </c>
      <c r="E1339" t="s">
        <v>3782</v>
      </c>
      <c r="F1339" t="s">
        <v>8325</v>
      </c>
      <c r="G1339" s="47" t="str">
        <f t="shared" si="61"/>
        <v>Wafa_LAMINE</v>
      </c>
      <c r="H1339" t="s">
        <v>690</v>
      </c>
      <c r="I1339" t="s">
        <v>5770</v>
      </c>
      <c r="J1339">
        <v>21697484093</v>
      </c>
      <c r="K1339" s="133">
        <v>30508</v>
      </c>
      <c r="M1339" t="s">
        <v>267</v>
      </c>
      <c r="N1339" t="s">
        <v>6104</v>
      </c>
      <c r="O1339"/>
      <c r="P1339" s="4"/>
      <c r="Q1339" s="4" t="s">
        <v>1145</v>
      </c>
      <c r="R1339" s="45">
        <v>6955</v>
      </c>
      <c r="S1339" s="45">
        <v>2</v>
      </c>
      <c r="T1339" s="45">
        <f t="shared" si="62"/>
        <v>13910</v>
      </c>
    </row>
    <row r="1340" spans="2:20" x14ac:dyDescent="0.3">
      <c r="B1340" t="s">
        <v>8365</v>
      </c>
      <c r="C1340" t="s">
        <v>1517</v>
      </c>
      <c r="D1340" t="s">
        <v>2850</v>
      </c>
      <c r="E1340" t="s">
        <v>3580</v>
      </c>
      <c r="F1340" t="s">
        <v>390</v>
      </c>
      <c r="G1340" s="47" t="str">
        <f t="shared" si="61"/>
        <v>Mahmoud_MANAI</v>
      </c>
      <c r="H1340" t="s">
        <v>689</v>
      </c>
      <c r="I1340" t="s">
        <v>5771</v>
      </c>
      <c r="J1340">
        <v>21622750206</v>
      </c>
      <c r="K1340" s="133">
        <v>34449</v>
      </c>
      <c r="M1340" t="s">
        <v>267</v>
      </c>
      <c r="N1340" t="s">
        <v>6104</v>
      </c>
      <c r="O1340"/>
      <c r="P1340" s="4"/>
      <c r="Q1340" s="4" t="s">
        <v>1145</v>
      </c>
      <c r="R1340" s="45">
        <v>6955</v>
      </c>
      <c r="S1340" s="45">
        <v>2</v>
      </c>
      <c r="T1340" s="45">
        <f t="shared" si="62"/>
        <v>13910</v>
      </c>
    </row>
    <row r="1341" spans="2:20" x14ac:dyDescent="0.3">
      <c r="B1341" t="s">
        <v>8365</v>
      </c>
      <c r="C1341" t="s">
        <v>1517</v>
      </c>
      <c r="D1341" t="s">
        <v>2851</v>
      </c>
      <c r="E1341" t="s">
        <v>8326</v>
      </c>
      <c r="F1341" t="s">
        <v>8327</v>
      </c>
      <c r="G1341" s="47" t="str">
        <f t="shared" si="61"/>
        <v>Sejir_MERGHENI</v>
      </c>
      <c r="H1341" t="s">
        <v>689</v>
      </c>
      <c r="I1341" t="s">
        <v>5772</v>
      </c>
      <c r="J1341">
        <v>21624039670</v>
      </c>
      <c r="K1341" s="133">
        <v>34893</v>
      </c>
      <c r="M1341" t="s">
        <v>267</v>
      </c>
      <c r="N1341" t="s">
        <v>6104</v>
      </c>
      <c r="O1341"/>
      <c r="P1341" s="4"/>
      <c r="Q1341" s="4" t="s">
        <v>1145</v>
      </c>
      <c r="R1341" s="45">
        <v>6955</v>
      </c>
      <c r="S1341" s="45">
        <v>2</v>
      </c>
      <c r="T1341" s="45">
        <f t="shared" si="62"/>
        <v>13910</v>
      </c>
    </row>
    <row r="1342" spans="2:20" x14ac:dyDescent="0.3">
      <c r="B1342" t="s">
        <v>8365</v>
      </c>
      <c r="C1342" t="s">
        <v>1517</v>
      </c>
      <c r="D1342" t="s">
        <v>2852</v>
      </c>
      <c r="E1342" t="s">
        <v>3527</v>
      </c>
      <c r="F1342" t="s">
        <v>914</v>
      </c>
      <c r="G1342" s="47" t="str">
        <f t="shared" si="61"/>
        <v>Alaa Eddine_MOUELHI</v>
      </c>
      <c r="H1342" t="s">
        <v>689</v>
      </c>
      <c r="I1342" t="s">
        <v>5773</v>
      </c>
      <c r="J1342">
        <v>21626684310</v>
      </c>
      <c r="K1342" s="133">
        <v>34119</v>
      </c>
      <c r="M1342" t="s">
        <v>267</v>
      </c>
      <c r="N1342" t="s">
        <v>6104</v>
      </c>
      <c r="O1342"/>
      <c r="P1342" s="4"/>
      <c r="Q1342" s="4" t="s">
        <v>1145</v>
      </c>
      <c r="R1342" s="45">
        <v>6955</v>
      </c>
      <c r="S1342" s="45">
        <v>2</v>
      </c>
      <c r="T1342" s="45">
        <f t="shared" si="62"/>
        <v>13910</v>
      </c>
    </row>
    <row r="1343" spans="2:20" x14ac:dyDescent="0.3">
      <c r="B1343" t="s">
        <v>8365</v>
      </c>
      <c r="C1343" t="s">
        <v>1517</v>
      </c>
      <c r="D1343" t="s">
        <v>2853</v>
      </c>
      <c r="E1343" t="s">
        <v>4072</v>
      </c>
      <c r="F1343" t="s">
        <v>8328</v>
      </c>
      <c r="G1343" s="47" t="str">
        <f t="shared" si="61"/>
        <v>Manel_MOUJEHED</v>
      </c>
      <c r="H1343" t="s">
        <v>690</v>
      </c>
      <c r="I1343" t="s">
        <v>5774</v>
      </c>
      <c r="J1343">
        <v>21622228569</v>
      </c>
      <c r="K1343" s="133">
        <v>34250</v>
      </c>
      <c r="M1343" t="s">
        <v>267</v>
      </c>
      <c r="N1343" t="s">
        <v>6104</v>
      </c>
      <c r="O1343"/>
      <c r="P1343" s="4"/>
      <c r="Q1343" s="4" t="s">
        <v>1145</v>
      </c>
      <c r="R1343" s="45">
        <v>6955</v>
      </c>
      <c r="S1343" s="45">
        <v>2</v>
      </c>
      <c r="T1343" s="45">
        <f t="shared" si="62"/>
        <v>13910</v>
      </c>
    </row>
    <row r="1344" spans="2:20" x14ac:dyDescent="0.3">
      <c r="B1344" t="s">
        <v>8365</v>
      </c>
      <c r="C1344" t="s">
        <v>1517</v>
      </c>
      <c r="D1344" t="s">
        <v>2854</v>
      </c>
      <c r="E1344" t="s">
        <v>8329</v>
      </c>
      <c r="F1344" t="s">
        <v>8330</v>
      </c>
      <c r="G1344" s="47" t="str">
        <f t="shared" si="61"/>
        <v>Sihem_NASRAOUI EP MAZOUZ</v>
      </c>
      <c r="H1344" t="s">
        <v>690</v>
      </c>
      <c r="I1344" t="s">
        <v>5775</v>
      </c>
      <c r="J1344">
        <v>21651119884</v>
      </c>
      <c r="K1344" s="133">
        <v>30351</v>
      </c>
      <c r="M1344" t="s">
        <v>267</v>
      </c>
      <c r="N1344" t="s">
        <v>6104</v>
      </c>
      <c r="O1344"/>
      <c r="P1344" s="4"/>
      <c r="Q1344" s="4" t="s">
        <v>1145</v>
      </c>
      <c r="R1344" s="45">
        <v>6955</v>
      </c>
      <c r="S1344" s="45">
        <v>2</v>
      </c>
      <c r="T1344" s="45">
        <f t="shared" si="62"/>
        <v>13910</v>
      </c>
    </row>
    <row r="1345" spans="2:20" x14ac:dyDescent="0.3">
      <c r="B1345" t="s">
        <v>8365</v>
      </c>
      <c r="C1345" t="s">
        <v>1517</v>
      </c>
      <c r="D1345" t="s">
        <v>2855</v>
      </c>
      <c r="E1345" t="s">
        <v>3208</v>
      </c>
      <c r="F1345" t="s">
        <v>4305</v>
      </c>
      <c r="G1345" s="47" t="str">
        <f t="shared" si="61"/>
        <v>Ahmed_SAKLY</v>
      </c>
      <c r="H1345" t="s">
        <v>689</v>
      </c>
      <c r="I1345" t="s">
        <v>5776</v>
      </c>
      <c r="J1345">
        <v>21658018694</v>
      </c>
      <c r="K1345" s="133">
        <v>34416</v>
      </c>
      <c r="M1345" t="s">
        <v>267</v>
      </c>
      <c r="N1345" t="s">
        <v>6104</v>
      </c>
      <c r="O1345"/>
      <c r="P1345" s="4"/>
      <c r="Q1345" s="4" t="s">
        <v>1145</v>
      </c>
      <c r="R1345" s="45">
        <v>6955</v>
      </c>
      <c r="S1345" s="45">
        <v>2</v>
      </c>
      <c r="T1345" s="45">
        <f t="shared" si="62"/>
        <v>13910</v>
      </c>
    </row>
    <row r="1346" spans="2:20" x14ac:dyDescent="0.3">
      <c r="B1346" t="s">
        <v>8365</v>
      </c>
      <c r="C1346" t="s">
        <v>1517</v>
      </c>
      <c r="D1346" t="s">
        <v>2856</v>
      </c>
      <c r="E1346" t="s">
        <v>3424</v>
      </c>
      <c r="F1346" t="s">
        <v>414</v>
      </c>
      <c r="G1346" s="47" t="str">
        <f t="shared" si="61"/>
        <v>Mohamed Amine_SGHAIER</v>
      </c>
      <c r="H1346" t="s">
        <v>689</v>
      </c>
      <c r="I1346" t="s">
        <v>5777</v>
      </c>
      <c r="J1346">
        <v>21626923064</v>
      </c>
      <c r="K1346" s="133">
        <v>34630</v>
      </c>
      <c r="M1346" t="s">
        <v>267</v>
      </c>
      <c r="N1346" t="s">
        <v>6104</v>
      </c>
      <c r="O1346"/>
      <c r="P1346" s="4"/>
      <c r="Q1346" s="4" t="s">
        <v>1145</v>
      </c>
      <c r="R1346" s="45">
        <v>6955</v>
      </c>
      <c r="S1346" s="45">
        <v>2</v>
      </c>
      <c r="T1346" s="45">
        <f t="shared" si="62"/>
        <v>13910</v>
      </c>
    </row>
    <row r="1347" spans="2:20" x14ac:dyDescent="0.3">
      <c r="B1347" t="s">
        <v>8365</v>
      </c>
      <c r="C1347" t="s">
        <v>1517</v>
      </c>
      <c r="D1347" t="s">
        <v>2857</v>
      </c>
      <c r="E1347" t="s">
        <v>611</v>
      </c>
      <c r="F1347" t="s">
        <v>3225</v>
      </c>
      <c r="G1347" s="47" t="str">
        <f t="shared" si="61"/>
        <v>MEDDEB_Skander</v>
      </c>
      <c r="H1347" t="s">
        <v>689</v>
      </c>
      <c r="I1347" t="s">
        <v>5778</v>
      </c>
      <c r="J1347">
        <v>21629689079</v>
      </c>
      <c r="K1347" s="133">
        <v>33365</v>
      </c>
      <c r="M1347" t="s">
        <v>267</v>
      </c>
      <c r="N1347" t="s">
        <v>6104</v>
      </c>
      <c r="O1347"/>
      <c r="P1347" s="4"/>
      <c r="Q1347" s="4" t="s">
        <v>1145</v>
      </c>
      <c r="R1347" s="45">
        <v>6955</v>
      </c>
      <c r="S1347" s="45">
        <v>2</v>
      </c>
      <c r="T1347" s="45">
        <f t="shared" si="62"/>
        <v>13910</v>
      </c>
    </row>
    <row r="1348" spans="2:20" x14ac:dyDescent="0.3">
      <c r="B1348" t="s">
        <v>8365</v>
      </c>
      <c r="C1348" t="s">
        <v>1517</v>
      </c>
      <c r="D1348" t="s">
        <v>2858</v>
      </c>
      <c r="E1348" t="s">
        <v>3349</v>
      </c>
      <c r="F1348" t="s">
        <v>436</v>
      </c>
      <c r="G1348" s="47" t="str">
        <f t="shared" si="61"/>
        <v>Emna_SOUISSI</v>
      </c>
      <c r="H1348" t="s">
        <v>690</v>
      </c>
      <c r="I1348" t="s">
        <v>5779</v>
      </c>
      <c r="J1348">
        <v>21658946217</v>
      </c>
      <c r="K1348" s="133">
        <v>34971</v>
      </c>
      <c r="M1348" t="s">
        <v>267</v>
      </c>
      <c r="N1348" t="s">
        <v>6104</v>
      </c>
      <c r="O1348"/>
      <c r="P1348" s="4"/>
      <c r="Q1348" s="4" t="s">
        <v>1145</v>
      </c>
      <c r="R1348" s="45">
        <v>6955</v>
      </c>
      <c r="S1348" s="45">
        <v>2</v>
      </c>
      <c r="T1348" s="45">
        <f t="shared" si="62"/>
        <v>13910</v>
      </c>
    </row>
    <row r="1349" spans="2:20" x14ac:dyDescent="0.3">
      <c r="B1349" t="s">
        <v>8365</v>
      </c>
      <c r="C1349" t="s">
        <v>1517</v>
      </c>
      <c r="D1349" t="s">
        <v>2859</v>
      </c>
      <c r="E1349" t="s">
        <v>3418</v>
      </c>
      <c r="F1349" t="s">
        <v>841</v>
      </c>
      <c r="G1349" s="47" t="str">
        <f t="shared" si="61"/>
        <v>Faten_TLILI</v>
      </c>
      <c r="H1349" t="s">
        <v>690</v>
      </c>
      <c r="I1349" t="s">
        <v>5780</v>
      </c>
      <c r="J1349">
        <v>21623337785</v>
      </c>
      <c r="K1349" s="133">
        <v>35078</v>
      </c>
      <c r="M1349" t="s">
        <v>267</v>
      </c>
      <c r="N1349" t="s">
        <v>6104</v>
      </c>
      <c r="O1349"/>
      <c r="P1349" s="4"/>
      <c r="Q1349" s="4" t="s">
        <v>1145</v>
      </c>
      <c r="R1349" s="45">
        <v>6955</v>
      </c>
      <c r="S1349" s="45">
        <v>2</v>
      </c>
      <c r="T1349" s="45">
        <f t="shared" si="62"/>
        <v>13910</v>
      </c>
    </row>
    <row r="1350" spans="2:20" x14ac:dyDescent="0.3">
      <c r="B1350" t="s">
        <v>8365</v>
      </c>
      <c r="C1350" t="s">
        <v>1517</v>
      </c>
      <c r="D1350" t="s">
        <v>2860</v>
      </c>
      <c r="E1350" t="s">
        <v>3257</v>
      </c>
      <c r="F1350" t="s">
        <v>3446</v>
      </c>
      <c r="G1350" s="47" t="str">
        <f t="shared" si="61"/>
        <v>Yessine_ZAAFRANE</v>
      </c>
      <c r="H1350" t="s">
        <v>689</v>
      </c>
      <c r="I1350" t="s">
        <v>5781</v>
      </c>
      <c r="J1350">
        <v>21655613362</v>
      </c>
      <c r="K1350" s="133">
        <v>34823</v>
      </c>
      <c r="M1350" t="s">
        <v>267</v>
      </c>
      <c r="N1350" t="s">
        <v>6104</v>
      </c>
      <c r="O1350"/>
      <c r="P1350" s="4"/>
      <c r="Q1350" s="4" t="s">
        <v>1145</v>
      </c>
      <c r="R1350" s="45">
        <v>6955</v>
      </c>
      <c r="S1350" s="45">
        <v>2</v>
      </c>
      <c r="T1350" s="45">
        <f t="shared" si="62"/>
        <v>13910</v>
      </c>
    </row>
    <row r="1351" spans="2:20" x14ac:dyDescent="0.3">
      <c r="B1351" t="s">
        <v>8365</v>
      </c>
      <c r="C1351" t="s">
        <v>1517</v>
      </c>
      <c r="D1351" t="s">
        <v>2861</v>
      </c>
      <c r="E1351" t="s">
        <v>3213</v>
      </c>
      <c r="F1351" t="s">
        <v>8331</v>
      </c>
      <c r="G1351" s="47" t="str">
        <f t="shared" si="61"/>
        <v>Ali_ARNOUT</v>
      </c>
      <c r="H1351" t="s">
        <v>689</v>
      </c>
      <c r="I1351" t="s">
        <v>5782</v>
      </c>
      <c r="J1351">
        <v>21658449216</v>
      </c>
      <c r="K1351" s="133">
        <v>34824</v>
      </c>
      <c r="M1351" t="s">
        <v>267</v>
      </c>
      <c r="N1351" t="s">
        <v>6104</v>
      </c>
      <c r="O1351"/>
      <c r="P1351" s="4"/>
      <c r="Q1351" s="4" t="s">
        <v>1145</v>
      </c>
      <c r="R1351" s="45">
        <v>6955</v>
      </c>
      <c r="S1351" s="45">
        <v>2</v>
      </c>
      <c r="T1351" s="45">
        <f t="shared" si="62"/>
        <v>13910</v>
      </c>
    </row>
    <row r="1352" spans="2:20" x14ac:dyDescent="0.3">
      <c r="B1352" t="s">
        <v>8365</v>
      </c>
      <c r="C1352" t="s">
        <v>1517</v>
      </c>
      <c r="D1352" t="s">
        <v>2862</v>
      </c>
      <c r="E1352" t="s">
        <v>3431</v>
      </c>
      <c r="F1352" t="s">
        <v>877</v>
      </c>
      <c r="G1352" s="47" t="str">
        <f t="shared" si="61"/>
        <v>Imen_MHAMDI</v>
      </c>
      <c r="H1352" t="s">
        <v>690</v>
      </c>
      <c r="I1352" t="s">
        <v>5783</v>
      </c>
      <c r="J1352">
        <v>21658393540</v>
      </c>
      <c r="K1352" s="133">
        <v>33220</v>
      </c>
      <c r="M1352" t="s">
        <v>267</v>
      </c>
      <c r="N1352" t="s">
        <v>6104</v>
      </c>
      <c r="O1352"/>
      <c r="P1352" s="4"/>
      <c r="Q1352" s="4" t="s">
        <v>1145</v>
      </c>
      <c r="R1352" s="45">
        <v>6955</v>
      </c>
      <c r="S1352" s="45">
        <v>2</v>
      </c>
      <c r="T1352" s="45">
        <f t="shared" si="62"/>
        <v>13910</v>
      </c>
    </row>
    <row r="1353" spans="2:20" x14ac:dyDescent="0.3">
      <c r="B1353" t="s">
        <v>8365</v>
      </c>
      <c r="C1353" t="s">
        <v>1517</v>
      </c>
      <c r="D1353" t="s">
        <v>2863</v>
      </c>
      <c r="E1353" t="s">
        <v>3396</v>
      </c>
      <c r="F1353" t="s">
        <v>373</v>
      </c>
      <c r="G1353" s="47" t="str">
        <f t="shared" ref="G1353:G1416" si="63">CONCATENATE(E1353,"_",F1353)</f>
        <v>Sarra_ARFAOUI</v>
      </c>
      <c r="H1353" t="s">
        <v>690</v>
      </c>
      <c r="I1353" t="s">
        <v>5784</v>
      </c>
      <c r="J1353">
        <v>21628052668</v>
      </c>
      <c r="K1353" s="133">
        <v>33794</v>
      </c>
      <c r="M1353" t="s">
        <v>267</v>
      </c>
      <c r="N1353" t="s">
        <v>6104</v>
      </c>
      <c r="O1353"/>
      <c r="P1353" s="4"/>
      <c r="Q1353" s="4" t="s">
        <v>1145</v>
      </c>
      <c r="R1353" s="45">
        <v>6955</v>
      </c>
      <c r="S1353" s="45">
        <v>2</v>
      </c>
      <c r="T1353" s="45">
        <f t="shared" si="62"/>
        <v>13910</v>
      </c>
    </row>
    <row r="1354" spans="2:20" x14ac:dyDescent="0.3">
      <c r="B1354" t="s">
        <v>8365</v>
      </c>
      <c r="C1354" t="s">
        <v>1517</v>
      </c>
      <c r="D1354" t="s">
        <v>2864</v>
      </c>
      <c r="E1354" t="s">
        <v>4306</v>
      </c>
      <c r="F1354" t="s">
        <v>1340</v>
      </c>
      <c r="G1354" s="47" t="str">
        <f t="shared" si="63"/>
        <v>Sami Beker_AZAIEZ</v>
      </c>
      <c r="H1354" t="s">
        <v>689</v>
      </c>
      <c r="I1354" t="s">
        <v>5785</v>
      </c>
      <c r="J1354">
        <v>21627314080</v>
      </c>
      <c r="K1354" s="133">
        <v>35105</v>
      </c>
      <c r="M1354" t="s">
        <v>267</v>
      </c>
      <c r="N1354" t="s">
        <v>6104</v>
      </c>
      <c r="O1354"/>
      <c r="P1354" s="4"/>
      <c r="Q1354" s="4" t="s">
        <v>1145</v>
      </c>
      <c r="R1354" s="45">
        <v>6955</v>
      </c>
      <c r="S1354" s="45">
        <v>2</v>
      </c>
      <c r="T1354" s="45">
        <f t="shared" si="62"/>
        <v>13910</v>
      </c>
    </row>
    <row r="1355" spans="2:20" x14ac:dyDescent="0.3">
      <c r="B1355" t="s">
        <v>8365</v>
      </c>
      <c r="C1355" t="s">
        <v>1517</v>
      </c>
      <c r="D1355" t="s">
        <v>2865</v>
      </c>
      <c r="E1355" t="s">
        <v>3769</v>
      </c>
      <c r="F1355" t="s">
        <v>4307</v>
      </c>
      <c r="G1355" s="47" t="str">
        <f t="shared" si="63"/>
        <v>Tarek_BEJAR</v>
      </c>
      <c r="H1355" t="s">
        <v>689</v>
      </c>
      <c r="I1355" t="s">
        <v>5786</v>
      </c>
      <c r="J1355">
        <v>21629972598</v>
      </c>
      <c r="K1355" s="133">
        <v>34502</v>
      </c>
      <c r="M1355" t="s">
        <v>267</v>
      </c>
      <c r="N1355" t="s">
        <v>6104</v>
      </c>
      <c r="O1355"/>
      <c r="P1355" s="4"/>
      <c r="Q1355" s="4" t="s">
        <v>1145</v>
      </c>
      <c r="R1355" s="45">
        <v>6955</v>
      </c>
      <c r="S1355" s="45">
        <v>2</v>
      </c>
      <c r="T1355" s="45">
        <f t="shared" si="62"/>
        <v>13910</v>
      </c>
    </row>
    <row r="1356" spans="2:20" x14ac:dyDescent="0.3">
      <c r="B1356" t="s">
        <v>8365</v>
      </c>
      <c r="C1356" t="s">
        <v>1517</v>
      </c>
      <c r="D1356" t="s">
        <v>2866</v>
      </c>
      <c r="E1356" t="s">
        <v>3349</v>
      </c>
      <c r="F1356" t="s">
        <v>1256</v>
      </c>
      <c r="G1356" s="47" t="str">
        <f t="shared" si="63"/>
        <v>Emna_BELKADHI</v>
      </c>
      <c r="H1356" t="s">
        <v>690</v>
      </c>
      <c r="I1356" t="s">
        <v>5787</v>
      </c>
      <c r="J1356">
        <v>21624191533</v>
      </c>
      <c r="K1356" s="133">
        <v>34196</v>
      </c>
      <c r="M1356" t="s">
        <v>267</v>
      </c>
      <c r="N1356" t="s">
        <v>6104</v>
      </c>
      <c r="O1356"/>
      <c r="P1356" s="4"/>
      <c r="Q1356" s="4" t="s">
        <v>1145</v>
      </c>
      <c r="R1356" s="45">
        <v>6955</v>
      </c>
      <c r="S1356" s="45">
        <v>2</v>
      </c>
      <c r="T1356" s="45">
        <f t="shared" si="62"/>
        <v>13910</v>
      </c>
    </row>
    <row r="1357" spans="2:20" x14ac:dyDescent="0.3">
      <c r="B1357" t="s">
        <v>8365</v>
      </c>
      <c r="C1357" t="s">
        <v>1517</v>
      </c>
      <c r="D1357" t="s">
        <v>2867</v>
      </c>
      <c r="E1357" t="s">
        <v>3828</v>
      </c>
      <c r="F1357" t="s">
        <v>461</v>
      </c>
      <c r="G1357" s="47" t="str">
        <f t="shared" si="63"/>
        <v>Feriel_BEN AYED</v>
      </c>
      <c r="H1357" t="s">
        <v>690</v>
      </c>
      <c r="I1357" t="s">
        <v>5788</v>
      </c>
      <c r="J1357">
        <v>21655365197</v>
      </c>
      <c r="K1357" s="133">
        <v>34896</v>
      </c>
      <c r="M1357" t="s">
        <v>267</v>
      </c>
      <c r="N1357" t="s">
        <v>6104</v>
      </c>
      <c r="O1357"/>
      <c r="P1357" s="4"/>
      <c r="Q1357" s="4" t="s">
        <v>1145</v>
      </c>
      <c r="R1357" s="45">
        <v>6955</v>
      </c>
      <c r="S1357" s="45">
        <v>2</v>
      </c>
      <c r="T1357" s="45">
        <f t="shared" si="62"/>
        <v>13910</v>
      </c>
    </row>
    <row r="1358" spans="2:20" x14ac:dyDescent="0.3">
      <c r="B1358" t="s">
        <v>8365</v>
      </c>
      <c r="C1358" t="s">
        <v>1517</v>
      </c>
      <c r="D1358" t="s">
        <v>2868</v>
      </c>
      <c r="E1358" t="s">
        <v>3524</v>
      </c>
      <c r="F1358" t="s">
        <v>922</v>
      </c>
      <c r="G1358" s="47" t="str">
        <f t="shared" si="63"/>
        <v>Achref_BEN HAMOUDA</v>
      </c>
      <c r="H1358" t="s">
        <v>689</v>
      </c>
      <c r="I1358" t="s">
        <v>5789</v>
      </c>
      <c r="J1358">
        <v>21653481660</v>
      </c>
      <c r="K1358" s="133">
        <v>34623</v>
      </c>
      <c r="M1358" t="s">
        <v>267</v>
      </c>
      <c r="N1358" t="s">
        <v>6104</v>
      </c>
      <c r="O1358"/>
      <c r="P1358" s="4"/>
      <c r="Q1358" s="4" t="s">
        <v>1145</v>
      </c>
      <c r="R1358" s="45">
        <v>6955</v>
      </c>
      <c r="S1358" s="45">
        <v>2</v>
      </c>
      <c r="T1358" s="45">
        <f t="shared" si="62"/>
        <v>13910</v>
      </c>
    </row>
    <row r="1359" spans="2:20" x14ac:dyDescent="0.3">
      <c r="B1359" t="s">
        <v>8365</v>
      </c>
      <c r="C1359" t="s">
        <v>1517</v>
      </c>
      <c r="D1359" t="s">
        <v>2869</v>
      </c>
      <c r="E1359" t="s">
        <v>3721</v>
      </c>
      <c r="F1359" t="s">
        <v>4308</v>
      </c>
      <c r="G1359" s="47" t="str">
        <f t="shared" si="63"/>
        <v>Khaled_BOURIGUA</v>
      </c>
      <c r="H1359" t="s">
        <v>689</v>
      </c>
      <c r="I1359" t="s">
        <v>5790</v>
      </c>
      <c r="J1359">
        <v>21692665245</v>
      </c>
      <c r="K1359" s="133">
        <v>33838</v>
      </c>
      <c r="M1359" t="s">
        <v>267</v>
      </c>
      <c r="N1359" t="s">
        <v>6104</v>
      </c>
      <c r="O1359"/>
      <c r="P1359" s="4"/>
      <c r="Q1359" s="4" t="s">
        <v>1145</v>
      </c>
      <c r="R1359" s="45">
        <v>6955</v>
      </c>
      <c r="S1359" s="45">
        <v>2</v>
      </c>
      <c r="T1359" s="45">
        <f t="shared" si="62"/>
        <v>13910</v>
      </c>
    </row>
    <row r="1360" spans="2:20" x14ac:dyDescent="0.3">
      <c r="B1360" t="s">
        <v>8365</v>
      </c>
      <c r="C1360" t="s">
        <v>1517</v>
      </c>
      <c r="D1360" t="s">
        <v>2870</v>
      </c>
      <c r="E1360" t="s">
        <v>3371</v>
      </c>
      <c r="F1360" t="s">
        <v>4309</v>
      </c>
      <c r="G1360" s="47" t="str">
        <f t="shared" si="63"/>
        <v>Hajer_DAMAK</v>
      </c>
      <c r="H1360" t="s">
        <v>690</v>
      </c>
      <c r="I1360" t="s">
        <v>5791</v>
      </c>
      <c r="J1360">
        <v>21652386238</v>
      </c>
      <c r="K1360" s="133">
        <v>34980</v>
      </c>
      <c r="M1360" t="s">
        <v>267</v>
      </c>
      <c r="N1360" t="s">
        <v>6104</v>
      </c>
      <c r="O1360"/>
      <c r="P1360" s="4"/>
      <c r="Q1360" s="4" t="s">
        <v>1145</v>
      </c>
      <c r="R1360" s="45">
        <v>6955</v>
      </c>
      <c r="S1360" s="45">
        <v>2</v>
      </c>
      <c r="T1360" s="45">
        <f t="shared" si="62"/>
        <v>13910</v>
      </c>
    </row>
    <row r="1361" spans="2:20" x14ac:dyDescent="0.3">
      <c r="B1361" t="s">
        <v>8365</v>
      </c>
      <c r="C1361" t="s">
        <v>1517</v>
      </c>
      <c r="D1361" t="s">
        <v>2871</v>
      </c>
      <c r="E1361" t="s">
        <v>4310</v>
      </c>
      <c r="F1361" t="s">
        <v>3503</v>
      </c>
      <c r="G1361" s="47" t="str">
        <f t="shared" si="63"/>
        <v>Abdelaziz_DEROUICHE</v>
      </c>
      <c r="H1361" t="s">
        <v>689</v>
      </c>
      <c r="I1361" t="s">
        <v>5792</v>
      </c>
      <c r="J1361">
        <v>21623252087</v>
      </c>
      <c r="K1361" s="133">
        <v>34455</v>
      </c>
      <c r="M1361" t="s">
        <v>267</v>
      </c>
      <c r="N1361" t="s">
        <v>6104</v>
      </c>
      <c r="O1361"/>
      <c r="P1361" s="4"/>
      <c r="Q1361" s="4" t="s">
        <v>1145</v>
      </c>
      <c r="R1361" s="45">
        <v>6955</v>
      </c>
      <c r="S1361" s="45">
        <v>2</v>
      </c>
      <c r="T1361" s="45">
        <f t="shared" si="62"/>
        <v>13910</v>
      </c>
    </row>
    <row r="1362" spans="2:20" x14ac:dyDescent="0.3">
      <c r="B1362" t="s">
        <v>8365</v>
      </c>
      <c r="C1362" t="s">
        <v>1517</v>
      </c>
      <c r="D1362" t="s">
        <v>2872</v>
      </c>
      <c r="E1362" t="s">
        <v>3191</v>
      </c>
      <c r="F1362" t="s">
        <v>4311</v>
      </c>
      <c r="G1362" s="47" t="str">
        <f t="shared" si="63"/>
        <v>Amine_EL BARKI</v>
      </c>
      <c r="H1362" t="s">
        <v>689</v>
      </c>
      <c r="I1362" t="s">
        <v>5793</v>
      </c>
      <c r="J1362">
        <v>21650309509</v>
      </c>
      <c r="K1362" s="133">
        <v>33795</v>
      </c>
      <c r="M1362" t="s">
        <v>267</v>
      </c>
      <c r="N1362" t="s">
        <v>6104</v>
      </c>
      <c r="O1362"/>
      <c r="P1362" s="4"/>
      <c r="Q1362" s="4" t="s">
        <v>1145</v>
      </c>
      <c r="R1362" s="45">
        <v>6955</v>
      </c>
      <c r="S1362" s="45">
        <v>2</v>
      </c>
      <c r="T1362" s="45">
        <f t="shared" si="62"/>
        <v>13910</v>
      </c>
    </row>
    <row r="1363" spans="2:20" x14ac:dyDescent="0.3">
      <c r="B1363" t="s">
        <v>8365</v>
      </c>
      <c r="C1363" t="s">
        <v>1517</v>
      </c>
      <c r="D1363" t="s">
        <v>2873</v>
      </c>
      <c r="E1363" t="s">
        <v>3640</v>
      </c>
      <c r="F1363" t="s">
        <v>489</v>
      </c>
      <c r="G1363" s="47" t="str">
        <f t="shared" si="63"/>
        <v>Chaima_KAROUI</v>
      </c>
      <c r="H1363" t="s">
        <v>690</v>
      </c>
      <c r="I1363" t="s">
        <v>5794</v>
      </c>
      <c r="J1363">
        <v>21623576877</v>
      </c>
      <c r="K1363" s="133">
        <v>34437</v>
      </c>
      <c r="M1363" t="s">
        <v>267</v>
      </c>
      <c r="N1363" t="s">
        <v>6104</v>
      </c>
      <c r="O1363"/>
      <c r="P1363" s="4"/>
      <c r="Q1363" s="4" t="s">
        <v>1145</v>
      </c>
      <c r="R1363" s="45">
        <v>6955</v>
      </c>
      <c r="S1363" s="45">
        <v>2</v>
      </c>
      <c r="T1363" s="45">
        <f t="shared" si="62"/>
        <v>13910</v>
      </c>
    </row>
    <row r="1364" spans="2:20" x14ac:dyDescent="0.3">
      <c r="B1364" t="s">
        <v>8365</v>
      </c>
      <c r="C1364" t="s">
        <v>1517</v>
      </c>
      <c r="D1364" t="s">
        <v>2874</v>
      </c>
      <c r="E1364" t="s">
        <v>3448</v>
      </c>
      <c r="F1364" t="s">
        <v>4312</v>
      </c>
      <c r="G1364" s="47" t="str">
        <f t="shared" si="63"/>
        <v>Nessrine_KETATNI</v>
      </c>
      <c r="H1364" t="s">
        <v>690</v>
      </c>
      <c r="I1364" t="s">
        <v>5795</v>
      </c>
      <c r="J1364">
        <v>21620669140</v>
      </c>
      <c r="K1364" s="133">
        <v>34973</v>
      </c>
      <c r="M1364" t="s">
        <v>267</v>
      </c>
      <c r="N1364" t="s">
        <v>6104</v>
      </c>
      <c r="O1364"/>
      <c r="P1364" s="4"/>
      <c r="Q1364" s="4" t="s">
        <v>1145</v>
      </c>
      <c r="R1364" s="45">
        <v>6955</v>
      </c>
      <c r="S1364" s="45">
        <v>2</v>
      </c>
      <c r="T1364" s="45">
        <f t="shared" si="62"/>
        <v>13910</v>
      </c>
    </row>
    <row r="1365" spans="2:20" x14ac:dyDescent="0.3">
      <c r="B1365" t="s">
        <v>8365</v>
      </c>
      <c r="C1365" t="s">
        <v>1517</v>
      </c>
      <c r="D1365" t="s">
        <v>2875</v>
      </c>
      <c r="E1365" t="s">
        <v>3366</v>
      </c>
      <c r="F1365" t="s">
        <v>1406</v>
      </c>
      <c r="G1365" s="47" t="str">
        <f t="shared" si="63"/>
        <v>Anis_NAOUALI</v>
      </c>
      <c r="H1365" t="s">
        <v>689</v>
      </c>
      <c r="I1365" t="s">
        <v>5796</v>
      </c>
      <c r="J1365">
        <v>21624554599</v>
      </c>
      <c r="K1365" s="133">
        <v>34209</v>
      </c>
      <c r="M1365" t="s">
        <v>267</v>
      </c>
      <c r="N1365" t="s">
        <v>6104</v>
      </c>
      <c r="O1365"/>
      <c r="P1365" s="4"/>
      <c r="Q1365" s="4" t="s">
        <v>1145</v>
      </c>
      <c r="R1365" s="45">
        <v>6955</v>
      </c>
      <c r="S1365" s="45">
        <v>2</v>
      </c>
      <c r="T1365" s="45">
        <f t="shared" si="62"/>
        <v>13910</v>
      </c>
    </row>
    <row r="1366" spans="2:20" x14ac:dyDescent="0.3">
      <c r="B1366" t="s">
        <v>8365</v>
      </c>
      <c r="C1366" t="s">
        <v>1517</v>
      </c>
      <c r="D1366" t="s">
        <v>2876</v>
      </c>
      <c r="E1366" t="s">
        <v>3225</v>
      </c>
      <c r="F1366" t="s">
        <v>497</v>
      </c>
      <c r="G1366" s="47" t="str">
        <f t="shared" si="63"/>
        <v>Skander_NASRI</v>
      </c>
      <c r="H1366" t="s">
        <v>689</v>
      </c>
      <c r="I1366" t="s">
        <v>5797</v>
      </c>
      <c r="J1366">
        <v>21658950225</v>
      </c>
      <c r="K1366" s="133">
        <v>34355</v>
      </c>
      <c r="M1366" t="s">
        <v>267</v>
      </c>
      <c r="N1366" t="s">
        <v>6104</v>
      </c>
      <c r="O1366"/>
      <c r="P1366" s="4"/>
      <c r="Q1366" s="4" t="s">
        <v>1145</v>
      </c>
      <c r="R1366" s="45">
        <v>6955</v>
      </c>
      <c r="S1366" s="45">
        <v>2</v>
      </c>
      <c r="T1366" s="45">
        <f t="shared" si="62"/>
        <v>13910</v>
      </c>
    </row>
    <row r="1367" spans="2:20" x14ac:dyDescent="0.3">
      <c r="B1367" t="s">
        <v>8365</v>
      </c>
      <c r="C1367" t="s">
        <v>1517</v>
      </c>
      <c r="D1367" t="s">
        <v>2877</v>
      </c>
      <c r="E1367" t="s">
        <v>4313</v>
      </c>
      <c r="F1367" t="s">
        <v>4071</v>
      </c>
      <c r="G1367" s="47" t="str">
        <f t="shared" si="63"/>
        <v>Houssem Enour_SAADALLAH</v>
      </c>
      <c r="H1367" t="s">
        <v>689</v>
      </c>
      <c r="I1367" t="s">
        <v>5798</v>
      </c>
      <c r="J1367">
        <v>21650784307</v>
      </c>
      <c r="K1367" s="133">
        <v>34138</v>
      </c>
      <c r="M1367" t="s">
        <v>267</v>
      </c>
      <c r="N1367" t="s">
        <v>6104</v>
      </c>
      <c r="O1367"/>
      <c r="P1367" s="4"/>
      <c r="Q1367" s="4" t="s">
        <v>1145</v>
      </c>
      <c r="R1367" s="45">
        <v>6955</v>
      </c>
      <c r="S1367" s="45">
        <v>2</v>
      </c>
      <c r="T1367" s="45">
        <f t="shared" si="62"/>
        <v>13910</v>
      </c>
    </row>
    <row r="1368" spans="2:20" x14ac:dyDescent="0.3">
      <c r="B1368" t="s">
        <v>8365</v>
      </c>
      <c r="C1368" t="s">
        <v>1517</v>
      </c>
      <c r="D1368" t="s">
        <v>2878</v>
      </c>
      <c r="E1368" t="s">
        <v>3225</v>
      </c>
      <c r="F1368" t="s">
        <v>3485</v>
      </c>
      <c r="G1368" s="47" t="str">
        <f t="shared" si="63"/>
        <v>Skander_SKHIRI</v>
      </c>
      <c r="H1368" t="s">
        <v>689</v>
      </c>
      <c r="I1368" t="s">
        <v>5799</v>
      </c>
      <c r="J1368">
        <v>21651911110</v>
      </c>
      <c r="K1368" s="133">
        <v>33039</v>
      </c>
      <c r="M1368" t="s">
        <v>267</v>
      </c>
      <c r="N1368" t="s">
        <v>6104</v>
      </c>
      <c r="O1368"/>
      <c r="P1368" s="4"/>
      <c r="Q1368" s="4" t="s">
        <v>1145</v>
      </c>
      <c r="R1368" s="45">
        <v>6955</v>
      </c>
      <c r="S1368" s="45">
        <v>2</v>
      </c>
      <c r="T1368" s="45">
        <f t="shared" si="62"/>
        <v>13910</v>
      </c>
    </row>
    <row r="1369" spans="2:20" x14ac:dyDescent="0.3">
      <c r="B1369" t="s">
        <v>8365</v>
      </c>
      <c r="C1369" t="s">
        <v>1517</v>
      </c>
      <c r="D1369" t="s">
        <v>2879</v>
      </c>
      <c r="E1369" t="s">
        <v>3363</v>
      </c>
      <c r="F1369" t="s">
        <v>386</v>
      </c>
      <c r="G1369" s="47" t="str">
        <f t="shared" si="63"/>
        <v>Mohamed Aziz_ZARROUK</v>
      </c>
      <c r="H1369" t="s">
        <v>689</v>
      </c>
      <c r="I1369" t="s">
        <v>5800</v>
      </c>
      <c r="J1369">
        <v>21652966834</v>
      </c>
      <c r="K1369" s="133">
        <v>35121</v>
      </c>
      <c r="M1369" t="s">
        <v>267</v>
      </c>
      <c r="N1369" t="s">
        <v>6104</v>
      </c>
      <c r="O1369"/>
      <c r="P1369" s="4"/>
      <c r="Q1369" s="4" t="s">
        <v>1145</v>
      </c>
      <c r="R1369" s="45">
        <v>6955</v>
      </c>
      <c r="S1369" s="45">
        <v>2</v>
      </c>
      <c r="T1369" s="45">
        <f t="shared" si="62"/>
        <v>13910</v>
      </c>
    </row>
    <row r="1370" spans="2:20" x14ac:dyDescent="0.3">
      <c r="B1370" t="s">
        <v>8365</v>
      </c>
      <c r="C1370" t="s">
        <v>1517</v>
      </c>
      <c r="D1370" t="s">
        <v>2880</v>
      </c>
      <c r="E1370" t="s">
        <v>3524</v>
      </c>
      <c r="F1370" t="s">
        <v>7337</v>
      </c>
      <c r="G1370" s="47" t="str">
        <f t="shared" si="63"/>
        <v>Achref_ABENE</v>
      </c>
      <c r="H1370" t="s">
        <v>689</v>
      </c>
      <c r="I1370" t="s">
        <v>5801</v>
      </c>
      <c r="J1370">
        <v>21627503604</v>
      </c>
      <c r="K1370" s="133">
        <v>32408</v>
      </c>
      <c r="M1370" t="s">
        <v>267</v>
      </c>
      <c r="N1370" t="s">
        <v>6105</v>
      </c>
      <c r="O1370"/>
      <c r="P1370" s="4"/>
      <c r="Q1370" s="4" t="s">
        <v>1145</v>
      </c>
      <c r="R1370" s="45">
        <v>6955</v>
      </c>
      <c r="S1370" s="45">
        <v>2</v>
      </c>
      <c r="T1370" s="45">
        <f t="shared" si="62"/>
        <v>13910</v>
      </c>
    </row>
    <row r="1371" spans="2:20" x14ac:dyDescent="0.3">
      <c r="B1371" t="s">
        <v>8365</v>
      </c>
      <c r="C1371" t="s">
        <v>1517</v>
      </c>
      <c r="D1371" t="s">
        <v>2881</v>
      </c>
      <c r="E1371" t="s">
        <v>3199</v>
      </c>
      <c r="F1371" t="s">
        <v>6660</v>
      </c>
      <c r="G1371" s="47" t="str">
        <f t="shared" si="63"/>
        <v>Aymen_AFIFI</v>
      </c>
      <c r="H1371" t="s">
        <v>689</v>
      </c>
      <c r="I1371" t="s">
        <v>5802</v>
      </c>
      <c r="J1371">
        <v>21695347397</v>
      </c>
      <c r="K1371" s="133">
        <v>33806</v>
      </c>
      <c r="M1371" t="s">
        <v>267</v>
      </c>
      <c r="N1371" t="s">
        <v>6105</v>
      </c>
      <c r="O1371"/>
      <c r="P1371" s="4"/>
      <c r="Q1371" s="4" t="s">
        <v>1145</v>
      </c>
      <c r="R1371" s="45">
        <v>6955</v>
      </c>
      <c r="S1371" s="45">
        <v>2</v>
      </c>
      <c r="T1371" s="45">
        <f t="shared" si="62"/>
        <v>13910</v>
      </c>
    </row>
    <row r="1372" spans="2:20" x14ac:dyDescent="0.3">
      <c r="B1372" t="s">
        <v>8365</v>
      </c>
      <c r="C1372" t="s">
        <v>1517</v>
      </c>
      <c r="D1372" t="s">
        <v>2882</v>
      </c>
      <c r="E1372" t="s">
        <v>8332</v>
      </c>
      <c r="F1372" t="s">
        <v>397</v>
      </c>
      <c r="G1372" s="47" t="str">
        <f t="shared" si="63"/>
        <v>Hideya_AYADI</v>
      </c>
      <c r="H1372" t="s">
        <v>690</v>
      </c>
      <c r="I1372" t="s">
        <v>5803</v>
      </c>
      <c r="J1372">
        <v>21655764330</v>
      </c>
      <c r="K1372" s="133">
        <v>33334</v>
      </c>
      <c r="M1372" t="s">
        <v>267</v>
      </c>
      <c r="N1372" t="s">
        <v>6105</v>
      </c>
      <c r="O1372"/>
      <c r="P1372" s="4"/>
      <c r="Q1372" s="4" t="s">
        <v>1145</v>
      </c>
      <c r="R1372" s="45">
        <v>6955</v>
      </c>
      <c r="S1372" s="45">
        <v>2</v>
      </c>
      <c r="T1372" s="45">
        <f t="shared" si="62"/>
        <v>13910</v>
      </c>
    </row>
    <row r="1373" spans="2:20" x14ac:dyDescent="0.3">
      <c r="B1373" t="s">
        <v>8365</v>
      </c>
      <c r="C1373" t="s">
        <v>1517</v>
      </c>
      <c r="D1373" t="s">
        <v>2883</v>
      </c>
      <c r="E1373" t="s">
        <v>3335</v>
      </c>
      <c r="F1373" t="s">
        <v>634</v>
      </c>
      <c r="G1373" s="47" t="str">
        <f t="shared" si="63"/>
        <v>Meriam_BEN AMARA</v>
      </c>
      <c r="H1373" t="s">
        <v>690</v>
      </c>
      <c r="I1373" t="s">
        <v>5804</v>
      </c>
      <c r="J1373">
        <v>21655887902</v>
      </c>
      <c r="K1373" s="133">
        <v>34454</v>
      </c>
      <c r="M1373" t="s">
        <v>267</v>
      </c>
      <c r="N1373" t="s">
        <v>6105</v>
      </c>
      <c r="O1373"/>
      <c r="P1373" s="4"/>
      <c r="Q1373" s="4" t="s">
        <v>1145</v>
      </c>
      <c r="R1373" s="45">
        <v>6955</v>
      </c>
      <c r="S1373" s="45">
        <v>2</v>
      </c>
      <c r="T1373" s="45">
        <f t="shared" si="62"/>
        <v>13910</v>
      </c>
    </row>
    <row r="1374" spans="2:20" x14ac:dyDescent="0.3">
      <c r="B1374" t="s">
        <v>8365</v>
      </c>
      <c r="C1374" t="s">
        <v>1517</v>
      </c>
      <c r="D1374" t="s">
        <v>2884</v>
      </c>
      <c r="E1374" t="s">
        <v>3208</v>
      </c>
      <c r="F1374" t="s">
        <v>8333</v>
      </c>
      <c r="G1374" s="47" t="str">
        <f t="shared" si="63"/>
        <v>Ahmed_CHETOUANE</v>
      </c>
      <c r="H1374" t="s">
        <v>689</v>
      </c>
      <c r="I1374" t="s">
        <v>5805</v>
      </c>
      <c r="J1374">
        <v>21658041093</v>
      </c>
      <c r="K1374" s="133">
        <v>35270</v>
      </c>
      <c r="M1374" t="s">
        <v>267</v>
      </c>
      <c r="N1374" t="s">
        <v>6105</v>
      </c>
      <c r="O1374"/>
      <c r="P1374" s="4"/>
      <c r="Q1374" s="4" t="s">
        <v>1145</v>
      </c>
      <c r="R1374" s="45">
        <v>6955</v>
      </c>
      <c r="S1374" s="45">
        <v>2</v>
      </c>
      <c r="T1374" s="45">
        <f t="shared" si="62"/>
        <v>13910</v>
      </c>
    </row>
    <row r="1375" spans="2:20" x14ac:dyDescent="0.3">
      <c r="B1375" t="s">
        <v>8365</v>
      </c>
      <c r="C1375" t="s">
        <v>1517</v>
      </c>
      <c r="D1375" t="s">
        <v>2885</v>
      </c>
      <c r="E1375" t="s">
        <v>3230</v>
      </c>
      <c r="F1375" t="s">
        <v>4160</v>
      </c>
      <c r="G1375" s="47" t="str">
        <f t="shared" si="63"/>
        <v>Mohamed_DHAOUI</v>
      </c>
      <c r="H1375" t="s">
        <v>689</v>
      </c>
      <c r="I1375" t="s">
        <v>5806</v>
      </c>
      <c r="J1375">
        <v>21690037351</v>
      </c>
      <c r="K1375" s="133">
        <v>35478</v>
      </c>
      <c r="M1375" t="s">
        <v>267</v>
      </c>
      <c r="N1375" t="s">
        <v>6105</v>
      </c>
      <c r="O1375"/>
      <c r="P1375" s="4"/>
      <c r="Q1375" s="4" t="s">
        <v>1145</v>
      </c>
      <c r="R1375" s="45">
        <v>6955</v>
      </c>
      <c r="S1375" s="45">
        <v>2</v>
      </c>
      <c r="T1375" s="45">
        <f t="shared" si="62"/>
        <v>13910</v>
      </c>
    </row>
    <row r="1376" spans="2:20" x14ac:dyDescent="0.3">
      <c r="B1376" t="s">
        <v>8365</v>
      </c>
      <c r="C1376" t="s">
        <v>1517</v>
      </c>
      <c r="D1376" t="s">
        <v>2886</v>
      </c>
      <c r="E1376" t="s">
        <v>3586</v>
      </c>
      <c r="F1376" t="s">
        <v>8325</v>
      </c>
      <c r="G1376" s="47" t="str">
        <f t="shared" si="63"/>
        <v>Mohamed Ridha_LAMINE</v>
      </c>
      <c r="H1376" t="s">
        <v>689</v>
      </c>
      <c r="I1376" t="s">
        <v>5807</v>
      </c>
      <c r="J1376">
        <v>21628318416</v>
      </c>
      <c r="K1376" s="133">
        <v>34738</v>
      </c>
      <c r="M1376" t="s">
        <v>267</v>
      </c>
      <c r="N1376" t="s">
        <v>6105</v>
      </c>
      <c r="O1376"/>
      <c r="P1376" s="4"/>
      <c r="Q1376" s="4" t="s">
        <v>1145</v>
      </c>
      <c r="R1376" s="45">
        <v>6955</v>
      </c>
      <c r="S1376" s="45">
        <v>2</v>
      </c>
      <c r="T1376" s="45">
        <f t="shared" si="62"/>
        <v>13910</v>
      </c>
    </row>
    <row r="1377" spans="2:20" x14ac:dyDescent="0.3">
      <c r="B1377" t="s">
        <v>8365</v>
      </c>
      <c r="C1377" t="s">
        <v>1517</v>
      </c>
      <c r="D1377" t="s">
        <v>2887</v>
      </c>
      <c r="E1377" t="s">
        <v>8334</v>
      </c>
      <c r="F1377" t="s">
        <v>8335</v>
      </c>
      <c r="G1377" s="47" t="str">
        <f t="shared" si="63"/>
        <v>Nessim_M'NASSRI</v>
      </c>
      <c r="H1377" t="s">
        <v>689</v>
      </c>
      <c r="I1377" t="s">
        <v>5808</v>
      </c>
      <c r="J1377">
        <v>21625918079</v>
      </c>
      <c r="K1377" s="133">
        <v>35228</v>
      </c>
      <c r="M1377" t="s">
        <v>267</v>
      </c>
      <c r="N1377" t="s">
        <v>6105</v>
      </c>
      <c r="O1377"/>
      <c r="P1377" s="4"/>
      <c r="Q1377" s="4" t="s">
        <v>1145</v>
      </c>
      <c r="R1377" s="45">
        <v>6955</v>
      </c>
      <c r="S1377" s="45">
        <v>2</v>
      </c>
      <c r="T1377" s="45">
        <f t="shared" si="62"/>
        <v>13910</v>
      </c>
    </row>
    <row r="1378" spans="2:20" x14ac:dyDescent="0.3">
      <c r="B1378" t="s">
        <v>8365</v>
      </c>
      <c r="C1378" t="s">
        <v>1517</v>
      </c>
      <c r="D1378" t="s">
        <v>2888</v>
      </c>
      <c r="E1378" t="s">
        <v>6884</v>
      </c>
      <c r="F1378" t="s">
        <v>917</v>
      </c>
      <c r="G1378" s="47" t="str">
        <f t="shared" si="63"/>
        <v>Montacer Belleh_SEKRI</v>
      </c>
      <c r="H1378" t="s">
        <v>689</v>
      </c>
      <c r="I1378" t="s">
        <v>5809</v>
      </c>
      <c r="J1378">
        <v>21624769030</v>
      </c>
      <c r="K1378" s="133">
        <v>34531</v>
      </c>
      <c r="M1378" t="s">
        <v>267</v>
      </c>
      <c r="N1378" t="s">
        <v>6105</v>
      </c>
      <c r="O1378"/>
      <c r="P1378" s="4"/>
      <c r="Q1378" s="4" t="s">
        <v>1145</v>
      </c>
      <c r="R1378" s="45">
        <v>6955</v>
      </c>
      <c r="S1378" s="45">
        <v>2</v>
      </c>
      <c r="T1378" s="45">
        <f t="shared" si="62"/>
        <v>13910</v>
      </c>
    </row>
    <row r="1379" spans="2:20" x14ac:dyDescent="0.3">
      <c r="B1379" t="s">
        <v>8365</v>
      </c>
      <c r="C1379" t="s">
        <v>1517</v>
      </c>
      <c r="D1379" t="s">
        <v>2889</v>
      </c>
      <c r="E1379" t="s">
        <v>4067</v>
      </c>
      <c r="F1379" t="s">
        <v>3778</v>
      </c>
      <c r="G1379" s="47" t="str">
        <f t="shared" si="63"/>
        <v>Rached_ABDENNADHER</v>
      </c>
      <c r="H1379" t="s">
        <v>689</v>
      </c>
      <c r="I1379" t="s">
        <v>5810</v>
      </c>
      <c r="J1379">
        <v>21655597455</v>
      </c>
      <c r="K1379" s="133">
        <v>35461</v>
      </c>
      <c r="M1379" t="s">
        <v>267</v>
      </c>
      <c r="N1379" t="s">
        <v>6106</v>
      </c>
      <c r="O1379"/>
      <c r="P1379" s="4"/>
      <c r="Q1379" s="4" t="s">
        <v>8367</v>
      </c>
      <c r="R1379" s="45">
        <v>5885</v>
      </c>
      <c r="S1379" s="45">
        <v>3</v>
      </c>
      <c r="T1379" s="45">
        <f>R1379*S1379</f>
        <v>17655</v>
      </c>
    </row>
    <row r="1380" spans="2:20" x14ac:dyDescent="0.3">
      <c r="B1380" t="s">
        <v>8365</v>
      </c>
      <c r="C1380" t="s">
        <v>1517</v>
      </c>
      <c r="D1380" t="s">
        <v>2890</v>
      </c>
      <c r="E1380" t="s">
        <v>4314</v>
      </c>
      <c r="F1380" t="s">
        <v>4315</v>
      </c>
      <c r="G1380" s="47" t="str">
        <f t="shared" si="63"/>
        <v>Rone_ABDOULKADER AOULED</v>
      </c>
      <c r="H1380" t="s">
        <v>690</v>
      </c>
      <c r="I1380" t="s">
        <v>5811</v>
      </c>
      <c r="J1380">
        <v>25377242040</v>
      </c>
      <c r="K1380" s="133">
        <v>36401</v>
      </c>
      <c r="M1380" t="s">
        <v>1411</v>
      </c>
      <c r="N1380" t="s">
        <v>6106</v>
      </c>
      <c r="O1380"/>
      <c r="P1380" s="4"/>
      <c r="Q1380" s="4" t="s">
        <v>8367</v>
      </c>
      <c r="R1380" s="45">
        <v>5885</v>
      </c>
      <c r="S1380" s="45">
        <v>3</v>
      </c>
      <c r="T1380" s="45">
        <f t="shared" ref="T1380:T1443" si="64">R1380*S1380</f>
        <v>17655</v>
      </c>
    </row>
    <row r="1381" spans="2:20" x14ac:dyDescent="0.3">
      <c r="B1381" t="s">
        <v>8365</v>
      </c>
      <c r="C1381" t="s">
        <v>1517</v>
      </c>
      <c r="D1381" t="s">
        <v>2891</v>
      </c>
      <c r="E1381" t="s">
        <v>3284</v>
      </c>
      <c r="F1381" t="s">
        <v>4316</v>
      </c>
      <c r="G1381" s="47" t="str">
        <f t="shared" si="63"/>
        <v>Selim_ALOUANE</v>
      </c>
      <c r="H1381" t="s">
        <v>689</v>
      </c>
      <c r="I1381" t="s">
        <v>5812</v>
      </c>
      <c r="J1381">
        <v>21699010897</v>
      </c>
      <c r="K1381" s="133">
        <v>35643</v>
      </c>
      <c r="M1381" t="s">
        <v>267</v>
      </c>
      <c r="N1381" t="s">
        <v>6106</v>
      </c>
      <c r="O1381"/>
      <c r="P1381" s="4"/>
      <c r="Q1381" s="4" t="s">
        <v>8367</v>
      </c>
      <c r="R1381" s="45">
        <v>5885</v>
      </c>
      <c r="S1381" s="45">
        <v>3</v>
      </c>
      <c r="T1381" s="45">
        <f t="shared" si="64"/>
        <v>17655</v>
      </c>
    </row>
    <row r="1382" spans="2:20" x14ac:dyDescent="0.3">
      <c r="B1382" t="s">
        <v>8365</v>
      </c>
      <c r="C1382" t="s">
        <v>1517</v>
      </c>
      <c r="D1382" t="s">
        <v>2892</v>
      </c>
      <c r="E1382" t="s">
        <v>3833</v>
      </c>
      <c r="F1382" t="s">
        <v>4317</v>
      </c>
      <c r="G1382" s="47" t="str">
        <f t="shared" si="63"/>
        <v>Nour_BARAKET</v>
      </c>
      <c r="H1382" t="s">
        <v>690</v>
      </c>
      <c r="I1382" t="s">
        <v>5813</v>
      </c>
      <c r="J1382">
        <v>21626450494</v>
      </c>
      <c r="K1382" s="133">
        <v>35624</v>
      </c>
      <c r="M1382" t="s">
        <v>267</v>
      </c>
      <c r="N1382" t="s">
        <v>6106</v>
      </c>
      <c r="O1382"/>
      <c r="P1382" s="4"/>
      <c r="Q1382" s="4" t="s">
        <v>8367</v>
      </c>
      <c r="R1382" s="45">
        <v>5885</v>
      </c>
      <c r="S1382" s="45">
        <v>3</v>
      </c>
      <c r="T1382" s="45">
        <f t="shared" si="64"/>
        <v>17655</v>
      </c>
    </row>
    <row r="1383" spans="2:20" x14ac:dyDescent="0.3">
      <c r="B1383" t="s">
        <v>8365</v>
      </c>
      <c r="C1383" t="s">
        <v>1517</v>
      </c>
      <c r="D1383" t="s">
        <v>2893</v>
      </c>
      <c r="E1383" t="s">
        <v>4318</v>
      </c>
      <c r="F1383" t="s">
        <v>413</v>
      </c>
      <c r="G1383" s="47" t="str">
        <f t="shared" si="63"/>
        <v>Zayneb_BEJAOUI</v>
      </c>
      <c r="H1383" t="s">
        <v>690</v>
      </c>
      <c r="I1383" t="s">
        <v>5814</v>
      </c>
      <c r="J1383">
        <v>21622450918</v>
      </c>
      <c r="K1383" s="133">
        <v>35901</v>
      </c>
      <c r="M1383" t="s">
        <v>267</v>
      </c>
      <c r="N1383" t="s">
        <v>6106</v>
      </c>
      <c r="O1383"/>
      <c r="P1383" s="4"/>
      <c r="Q1383" s="4" t="s">
        <v>8367</v>
      </c>
      <c r="R1383" s="45">
        <v>5885</v>
      </c>
      <c r="S1383" s="45">
        <v>3</v>
      </c>
      <c r="T1383" s="45">
        <f t="shared" si="64"/>
        <v>17655</v>
      </c>
    </row>
    <row r="1384" spans="2:20" x14ac:dyDescent="0.3">
      <c r="B1384" t="s">
        <v>8365</v>
      </c>
      <c r="C1384" t="s">
        <v>1517</v>
      </c>
      <c r="D1384" t="s">
        <v>2894</v>
      </c>
      <c r="E1384" t="s">
        <v>4319</v>
      </c>
      <c r="F1384" t="s">
        <v>4320</v>
      </c>
      <c r="G1384" s="47" t="str">
        <f t="shared" si="63"/>
        <v>Selim Firas_BEJI CHARREK</v>
      </c>
      <c r="H1384" t="s">
        <v>689</v>
      </c>
      <c r="I1384" t="s">
        <v>5815</v>
      </c>
      <c r="J1384">
        <v>21621997249</v>
      </c>
      <c r="K1384" s="133">
        <v>35804</v>
      </c>
      <c r="M1384" t="s">
        <v>267</v>
      </c>
      <c r="N1384" t="s">
        <v>6106</v>
      </c>
      <c r="O1384"/>
      <c r="P1384" s="4"/>
      <c r="Q1384" s="4" t="s">
        <v>8367</v>
      </c>
      <c r="R1384" s="45">
        <v>5885</v>
      </c>
      <c r="S1384" s="45">
        <v>3</v>
      </c>
      <c r="T1384" s="45">
        <f t="shared" si="64"/>
        <v>17655</v>
      </c>
    </row>
    <row r="1385" spans="2:20" x14ac:dyDescent="0.3">
      <c r="B1385" t="s">
        <v>8365</v>
      </c>
      <c r="C1385" t="s">
        <v>1517</v>
      </c>
      <c r="D1385" t="s">
        <v>2895</v>
      </c>
      <c r="E1385" t="s">
        <v>3405</v>
      </c>
      <c r="F1385" t="s">
        <v>616</v>
      </c>
      <c r="G1385" s="47" t="str">
        <f t="shared" si="63"/>
        <v>Hamza_BELHASSEN</v>
      </c>
      <c r="H1385" t="s">
        <v>689</v>
      </c>
      <c r="I1385" t="s">
        <v>5816</v>
      </c>
      <c r="J1385">
        <v>21627008176</v>
      </c>
      <c r="K1385" s="133">
        <v>35571</v>
      </c>
      <c r="M1385" t="s">
        <v>267</v>
      </c>
      <c r="N1385" t="s">
        <v>6106</v>
      </c>
      <c r="O1385"/>
      <c r="P1385" s="4"/>
      <c r="Q1385" s="4" t="s">
        <v>8367</v>
      </c>
      <c r="R1385" s="45">
        <v>5885</v>
      </c>
      <c r="S1385" s="45">
        <v>3</v>
      </c>
      <c r="T1385" s="45">
        <f t="shared" si="64"/>
        <v>17655</v>
      </c>
    </row>
    <row r="1386" spans="2:20" x14ac:dyDescent="0.3">
      <c r="B1386" t="s">
        <v>8365</v>
      </c>
      <c r="C1386" t="s">
        <v>1517</v>
      </c>
      <c r="D1386" t="s">
        <v>2896</v>
      </c>
      <c r="E1386" t="s">
        <v>3208</v>
      </c>
      <c r="F1386" t="s">
        <v>4321</v>
      </c>
      <c r="G1386" s="47" t="str">
        <f t="shared" si="63"/>
        <v>Ahmed_BEN CHEIKH BRAHIM</v>
      </c>
      <c r="H1386" t="s">
        <v>689</v>
      </c>
      <c r="I1386" t="s">
        <v>5817</v>
      </c>
      <c r="J1386">
        <v>21699202066</v>
      </c>
      <c r="K1386" s="133">
        <v>35938</v>
      </c>
      <c r="M1386" t="s">
        <v>267</v>
      </c>
      <c r="N1386" t="s">
        <v>6106</v>
      </c>
      <c r="O1386"/>
      <c r="P1386" s="4"/>
      <c r="Q1386" s="4" t="s">
        <v>8367</v>
      </c>
      <c r="R1386" s="45">
        <v>5885</v>
      </c>
      <c r="S1386" s="45">
        <v>3</v>
      </c>
      <c r="T1386" s="45">
        <f t="shared" si="64"/>
        <v>17655</v>
      </c>
    </row>
    <row r="1387" spans="2:20" x14ac:dyDescent="0.3">
      <c r="B1387" t="s">
        <v>8365</v>
      </c>
      <c r="C1387" t="s">
        <v>1517</v>
      </c>
      <c r="D1387" t="s">
        <v>2897</v>
      </c>
      <c r="E1387" t="s">
        <v>4322</v>
      </c>
      <c r="F1387" t="s">
        <v>953</v>
      </c>
      <c r="G1387" s="47" t="str">
        <f t="shared" si="63"/>
        <v>Khadija_BESBES</v>
      </c>
      <c r="H1387" t="s">
        <v>690</v>
      </c>
      <c r="I1387" t="s">
        <v>5818</v>
      </c>
      <c r="J1387">
        <v>21625463934</v>
      </c>
      <c r="K1387" s="133">
        <v>36005</v>
      </c>
      <c r="M1387" t="s">
        <v>267</v>
      </c>
      <c r="N1387" t="s">
        <v>6106</v>
      </c>
      <c r="O1387"/>
      <c r="P1387" s="4"/>
      <c r="Q1387" s="4" t="s">
        <v>8367</v>
      </c>
      <c r="R1387" s="45">
        <v>5885</v>
      </c>
      <c r="S1387" s="45">
        <v>3</v>
      </c>
      <c r="T1387" s="45">
        <f t="shared" si="64"/>
        <v>17655</v>
      </c>
    </row>
    <row r="1388" spans="2:20" x14ac:dyDescent="0.3">
      <c r="B1388" t="s">
        <v>8365</v>
      </c>
      <c r="C1388" t="s">
        <v>1517</v>
      </c>
      <c r="D1388" t="s">
        <v>2898</v>
      </c>
      <c r="E1388" t="s">
        <v>6571</v>
      </c>
      <c r="F1388" t="s">
        <v>3352</v>
      </c>
      <c r="G1388" s="47" t="str">
        <f t="shared" si="63"/>
        <v>Sidy Bekaye_COULIBALY</v>
      </c>
      <c r="H1388" t="s">
        <v>689</v>
      </c>
      <c r="I1388" t="s">
        <v>5819</v>
      </c>
      <c r="J1388">
        <v>21656045898</v>
      </c>
      <c r="K1388" s="133">
        <v>36357</v>
      </c>
      <c r="M1388" t="s">
        <v>1410</v>
      </c>
      <c r="N1388" t="s">
        <v>6106</v>
      </c>
      <c r="O1388"/>
      <c r="P1388" s="4"/>
      <c r="Q1388" s="4" t="s">
        <v>8367</v>
      </c>
      <c r="R1388" s="45">
        <v>5885</v>
      </c>
      <c r="S1388" s="45">
        <v>3</v>
      </c>
      <c r="T1388" s="45">
        <f t="shared" si="64"/>
        <v>17655</v>
      </c>
    </row>
    <row r="1389" spans="2:20" x14ac:dyDescent="0.3">
      <c r="B1389" t="s">
        <v>8365</v>
      </c>
      <c r="C1389" t="s">
        <v>1517</v>
      </c>
      <c r="D1389" t="s">
        <v>2899</v>
      </c>
      <c r="E1389" t="s">
        <v>4177</v>
      </c>
      <c r="F1389" t="s">
        <v>4323</v>
      </c>
      <c r="G1389" s="47" t="str">
        <f t="shared" si="63"/>
        <v>Meher_DABBOUSSI</v>
      </c>
      <c r="H1389" t="s">
        <v>689</v>
      </c>
      <c r="I1389" t="s">
        <v>5820</v>
      </c>
      <c r="J1389">
        <v>21629972496</v>
      </c>
      <c r="K1389" s="133">
        <v>35828</v>
      </c>
      <c r="M1389" t="s">
        <v>267</v>
      </c>
      <c r="N1389" t="s">
        <v>6106</v>
      </c>
      <c r="O1389"/>
      <c r="P1389" s="4"/>
      <c r="Q1389" s="4" t="s">
        <v>8367</v>
      </c>
      <c r="R1389" s="45">
        <v>5885</v>
      </c>
      <c r="S1389" s="45">
        <v>3</v>
      </c>
      <c r="T1389" s="45">
        <f t="shared" si="64"/>
        <v>17655</v>
      </c>
    </row>
    <row r="1390" spans="2:20" x14ac:dyDescent="0.3">
      <c r="B1390" t="s">
        <v>8365</v>
      </c>
      <c r="C1390" t="s">
        <v>1517</v>
      </c>
      <c r="D1390" t="s">
        <v>2900</v>
      </c>
      <c r="E1390" t="s">
        <v>4157</v>
      </c>
      <c r="F1390" t="s">
        <v>1403</v>
      </c>
      <c r="G1390" s="47" t="str">
        <f t="shared" si="63"/>
        <v>Raghda_DRISSI</v>
      </c>
      <c r="H1390" t="s">
        <v>690</v>
      </c>
      <c r="I1390" t="s">
        <v>5821</v>
      </c>
      <c r="J1390">
        <v>21655567388</v>
      </c>
      <c r="K1390" s="133">
        <v>35478</v>
      </c>
      <c r="M1390" t="s">
        <v>267</v>
      </c>
      <c r="N1390" t="s">
        <v>6106</v>
      </c>
      <c r="O1390"/>
      <c r="P1390" s="4"/>
      <c r="Q1390" s="4" t="s">
        <v>8367</v>
      </c>
      <c r="R1390" s="45">
        <v>5885</v>
      </c>
      <c r="S1390" s="45">
        <v>3</v>
      </c>
      <c r="T1390" s="45">
        <f t="shared" si="64"/>
        <v>17655</v>
      </c>
    </row>
    <row r="1391" spans="2:20" x14ac:dyDescent="0.3">
      <c r="B1391" t="s">
        <v>8365</v>
      </c>
      <c r="C1391" t="s">
        <v>1517</v>
      </c>
      <c r="D1391" t="s">
        <v>2901</v>
      </c>
      <c r="E1391" t="s">
        <v>4324</v>
      </c>
      <c r="F1391" t="s">
        <v>4325</v>
      </c>
      <c r="G1391" s="47" t="str">
        <f t="shared" si="63"/>
        <v>Ouday_ETTIH</v>
      </c>
      <c r="H1391" t="s">
        <v>689</v>
      </c>
      <c r="I1391" t="s">
        <v>5822</v>
      </c>
      <c r="J1391">
        <v>21626003066</v>
      </c>
      <c r="K1391" s="133">
        <v>35921</v>
      </c>
      <c r="M1391" t="s">
        <v>267</v>
      </c>
      <c r="N1391" t="s">
        <v>6106</v>
      </c>
      <c r="O1391"/>
      <c r="P1391" s="4"/>
      <c r="Q1391" s="4" t="s">
        <v>8367</v>
      </c>
      <c r="R1391" s="45">
        <v>5885</v>
      </c>
      <c r="S1391" s="45">
        <v>3</v>
      </c>
      <c r="T1391" s="45">
        <f t="shared" si="64"/>
        <v>17655</v>
      </c>
    </row>
    <row r="1392" spans="2:20" x14ac:dyDescent="0.3">
      <c r="B1392" t="s">
        <v>8365</v>
      </c>
      <c r="C1392" t="s">
        <v>1517</v>
      </c>
      <c r="D1392" t="s">
        <v>2902</v>
      </c>
      <c r="E1392" t="s">
        <v>3572</v>
      </c>
      <c r="F1392" t="s">
        <v>3612</v>
      </c>
      <c r="G1392" s="47" t="str">
        <f t="shared" si="63"/>
        <v>Aziza_FOURATI</v>
      </c>
      <c r="H1392" t="s">
        <v>690</v>
      </c>
      <c r="I1392" t="s">
        <v>5823</v>
      </c>
      <c r="J1392">
        <v>21621424140</v>
      </c>
      <c r="K1392" s="133">
        <v>35562</v>
      </c>
      <c r="M1392" t="s">
        <v>267</v>
      </c>
      <c r="N1392" t="s">
        <v>6106</v>
      </c>
      <c r="O1392"/>
      <c r="P1392" s="4"/>
      <c r="Q1392" s="4" t="s">
        <v>8367</v>
      </c>
      <c r="R1392" s="45">
        <v>5885</v>
      </c>
      <c r="S1392" s="45">
        <v>3</v>
      </c>
      <c r="T1392" s="45">
        <f t="shared" si="64"/>
        <v>17655</v>
      </c>
    </row>
    <row r="1393" spans="2:20" x14ac:dyDescent="0.3">
      <c r="B1393" t="s">
        <v>8365</v>
      </c>
      <c r="C1393" t="s">
        <v>1517</v>
      </c>
      <c r="D1393" t="s">
        <v>2903</v>
      </c>
      <c r="E1393" t="s">
        <v>3833</v>
      </c>
      <c r="F1393" t="s">
        <v>961</v>
      </c>
      <c r="G1393" s="47" t="str">
        <f t="shared" si="63"/>
        <v>Nour_GARGOURI</v>
      </c>
      <c r="H1393" t="s">
        <v>690</v>
      </c>
      <c r="I1393" t="s">
        <v>5824</v>
      </c>
      <c r="J1393">
        <v>21627895009</v>
      </c>
      <c r="K1393" s="133">
        <v>36149</v>
      </c>
      <c r="M1393" t="s">
        <v>267</v>
      </c>
      <c r="N1393" t="s">
        <v>6106</v>
      </c>
      <c r="O1393"/>
      <c r="P1393" s="4"/>
      <c r="Q1393" s="4" t="s">
        <v>8367</v>
      </c>
      <c r="R1393" s="45">
        <v>5885</v>
      </c>
      <c r="S1393" s="45">
        <v>3</v>
      </c>
      <c r="T1393" s="45">
        <f t="shared" si="64"/>
        <v>17655</v>
      </c>
    </row>
    <row r="1394" spans="2:20" x14ac:dyDescent="0.3">
      <c r="B1394" t="s">
        <v>8365</v>
      </c>
      <c r="C1394" t="s">
        <v>1517</v>
      </c>
      <c r="D1394" t="s">
        <v>2904</v>
      </c>
      <c r="E1394" t="s">
        <v>3370</v>
      </c>
      <c r="F1394" t="s">
        <v>4326</v>
      </c>
      <c r="G1394" s="47" t="str">
        <f t="shared" si="63"/>
        <v>Youssef_HORRI</v>
      </c>
      <c r="H1394" t="s">
        <v>689</v>
      </c>
      <c r="I1394" t="s">
        <v>5825</v>
      </c>
      <c r="J1394">
        <v>21627907846</v>
      </c>
      <c r="K1394" s="133">
        <v>35690</v>
      </c>
      <c r="M1394" t="s">
        <v>267</v>
      </c>
      <c r="N1394" t="s">
        <v>6106</v>
      </c>
      <c r="O1394"/>
      <c r="P1394" s="4"/>
      <c r="Q1394" s="4" t="s">
        <v>8367</v>
      </c>
      <c r="R1394" s="45">
        <v>5885</v>
      </c>
      <c r="S1394" s="45">
        <v>3</v>
      </c>
      <c r="T1394" s="45">
        <f t="shared" si="64"/>
        <v>17655</v>
      </c>
    </row>
    <row r="1395" spans="2:20" x14ac:dyDescent="0.3">
      <c r="B1395" t="s">
        <v>8365</v>
      </c>
      <c r="C1395" t="s">
        <v>1517</v>
      </c>
      <c r="D1395" t="s">
        <v>2905</v>
      </c>
      <c r="E1395" t="s">
        <v>3424</v>
      </c>
      <c r="F1395" t="s">
        <v>1341</v>
      </c>
      <c r="G1395" s="47" t="str">
        <f t="shared" si="63"/>
        <v>Mohamed Amine_JDIDI</v>
      </c>
      <c r="H1395" t="s">
        <v>689</v>
      </c>
      <c r="I1395" t="s">
        <v>5826</v>
      </c>
      <c r="J1395">
        <v>21626103832</v>
      </c>
      <c r="K1395" s="133">
        <v>35542</v>
      </c>
      <c r="M1395" t="s">
        <v>267</v>
      </c>
      <c r="N1395" t="s">
        <v>6106</v>
      </c>
      <c r="O1395"/>
      <c r="P1395" s="4"/>
      <c r="Q1395" s="4" t="s">
        <v>8367</v>
      </c>
      <c r="R1395" s="45">
        <v>5885</v>
      </c>
      <c r="S1395" s="45">
        <v>3</v>
      </c>
      <c r="T1395" s="45">
        <f t="shared" si="64"/>
        <v>17655</v>
      </c>
    </row>
    <row r="1396" spans="2:20" x14ac:dyDescent="0.3">
      <c r="B1396" t="s">
        <v>8365</v>
      </c>
      <c r="C1396" t="s">
        <v>1517</v>
      </c>
      <c r="D1396" t="s">
        <v>2906</v>
      </c>
      <c r="E1396" t="s">
        <v>3428</v>
      </c>
      <c r="F1396" t="s">
        <v>4327</v>
      </c>
      <c r="G1396" s="47" t="str">
        <f t="shared" si="63"/>
        <v>Yasmine_KASTOURI</v>
      </c>
      <c r="H1396" t="s">
        <v>690</v>
      </c>
      <c r="I1396" t="s">
        <v>5827</v>
      </c>
      <c r="J1396">
        <v>21653989253</v>
      </c>
      <c r="K1396" s="133">
        <v>35255</v>
      </c>
      <c r="M1396" t="s">
        <v>267</v>
      </c>
      <c r="N1396" t="s">
        <v>6106</v>
      </c>
      <c r="O1396"/>
      <c r="P1396" s="4"/>
      <c r="Q1396" s="4" t="s">
        <v>8367</v>
      </c>
      <c r="R1396" s="45">
        <v>5885</v>
      </c>
      <c r="S1396" s="45">
        <v>3</v>
      </c>
      <c r="T1396" s="45">
        <f t="shared" si="64"/>
        <v>17655</v>
      </c>
    </row>
    <row r="1397" spans="2:20" x14ac:dyDescent="0.3">
      <c r="B1397" t="s">
        <v>8365</v>
      </c>
      <c r="C1397" t="s">
        <v>1517</v>
      </c>
      <c r="D1397" t="s">
        <v>2907</v>
      </c>
      <c r="E1397" t="s">
        <v>4328</v>
      </c>
      <c r="F1397" t="s">
        <v>3856</v>
      </c>
      <c r="G1397" s="47" t="str">
        <f t="shared" si="63"/>
        <v>Sadri_KHEMAKHEM</v>
      </c>
      <c r="H1397" t="s">
        <v>689</v>
      </c>
      <c r="I1397" t="s">
        <v>5828</v>
      </c>
      <c r="J1397">
        <v>21620303663</v>
      </c>
      <c r="K1397" s="133">
        <v>35781</v>
      </c>
      <c r="M1397" t="s">
        <v>267</v>
      </c>
      <c r="N1397" t="s">
        <v>6106</v>
      </c>
      <c r="O1397"/>
      <c r="P1397" s="4"/>
      <c r="Q1397" s="4" t="s">
        <v>8367</v>
      </c>
      <c r="R1397" s="45">
        <v>5885</v>
      </c>
      <c r="S1397" s="45">
        <v>3</v>
      </c>
      <c r="T1397" s="45">
        <f t="shared" si="64"/>
        <v>17655</v>
      </c>
    </row>
    <row r="1398" spans="2:20" x14ac:dyDescent="0.3">
      <c r="B1398" t="s">
        <v>8365</v>
      </c>
      <c r="C1398" t="s">
        <v>1517</v>
      </c>
      <c r="D1398" t="s">
        <v>2908</v>
      </c>
      <c r="E1398" t="s">
        <v>4329</v>
      </c>
      <c r="F1398" t="s">
        <v>836</v>
      </c>
      <c r="G1398" s="47" t="str">
        <f t="shared" si="63"/>
        <v>Afoua_KHEMIRI</v>
      </c>
      <c r="H1398" t="s">
        <v>690</v>
      </c>
      <c r="I1398" t="s">
        <v>5829</v>
      </c>
      <c r="J1398">
        <v>21650912619</v>
      </c>
      <c r="K1398" s="133">
        <v>35626</v>
      </c>
      <c r="M1398" t="s">
        <v>267</v>
      </c>
      <c r="N1398" t="s">
        <v>6106</v>
      </c>
      <c r="O1398"/>
      <c r="P1398" s="4"/>
      <c r="Q1398" s="4" t="s">
        <v>8367</v>
      </c>
      <c r="R1398" s="45">
        <v>5885</v>
      </c>
      <c r="S1398" s="45">
        <v>3</v>
      </c>
      <c r="T1398" s="45">
        <f t="shared" si="64"/>
        <v>17655</v>
      </c>
    </row>
    <row r="1399" spans="2:20" x14ac:dyDescent="0.3">
      <c r="B1399" t="s">
        <v>8365</v>
      </c>
      <c r="C1399" t="s">
        <v>1517</v>
      </c>
      <c r="D1399" t="s">
        <v>2909</v>
      </c>
      <c r="E1399" t="s">
        <v>3935</v>
      </c>
      <c r="F1399" t="s">
        <v>3783</v>
      </c>
      <c r="G1399" s="47" t="str">
        <f t="shared" si="63"/>
        <v>Souad_LENGLIZ</v>
      </c>
      <c r="H1399" t="s">
        <v>690</v>
      </c>
      <c r="I1399" t="s">
        <v>5830</v>
      </c>
      <c r="J1399">
        <v>21621969389</v>
      </c>
      <c r="K1399" s="133">
        <v>36421</v>
      </c>
      <c r="M1399" t="s">
        <v>267</v>
      </c>
      <c r="N1399" t="s">
        <v>6106</v>
      </c>
      <c r="O1399"/>
      <c r="P1399" s="4"/>
      <c r="Q1399" s="4" t="s">
        <v>8367</v>
      </c>
      <c r="R1399" s="45">
        <v>5885</v>
      </c>
      <c r="S1399" s="45">
        <v>3</v>
      </c>
      <c r="T1399" s="45">
        <f t="shared" si="64"/>
        <v>17655</v>
      </c>
    </row>
    <row r="1400" spans="2:20" x14ac:dyDescent="0.3">
      <c r="B1400" t="s">
        <v>8365</v>
      </c>
      <c r="C1400" t="s">
        <v>1517</v>
      </c>
      <c r="D1400" t="s">
        <v>2910</v>
      </c>
      <c r="E1400" t="s">
        <v>4330</v>
      </c>
      <c r="F1400" t="s">
        <v>1291</v>
      </c>
      <c r="G1400" s="47" t="str">
        <f t="shared" si="63"/>
        <v>Nawres_MAHMOUDI</v>
      </c>
      <c r="H1400" t="s">
        <v>690</v>
      </c>
      <c r="I1400" t="s">
        <v>5831</v>
      </c>
      <c r="J1400">
        <v>21658234237</v>
      </c>
      <c r="K1400" s="133">
        <v>34973</v>
      </c>
      <c r="M1400" t="s">
        <v>267</v>
      </c>
      <c r="N1400" t="s">
        <v>6106</v>
      </c>
      <c r="O1400"/>
      <c r="P1400" s="4"/>
      <c r="Q1400" s="4" t="s">
        <v>8367</v>
      </c>
      <c r="R1400" s="45">
        <v>5885</v>
      </c>
      <c r="S1400" s="45">
        <v>3</v>
      </c>
      <c r="T1400" s="45">
        <f t="shared" si="64"/>
        <v>17655</v>
      </c>
    </row>
    <row r="1401" spans="2:20" x14ac:dyDescent="0.3">
      <c r="B1401" t="s">
        <v>8365</v>
      </c>
      <c r="C1401" t="s">
        <v>1517</v>
      </c>
      <c r="D1401" t="s">
        <v>2911</v>
      </c>
      <c r="E1401" t="s">
        <v>3646</v>
      </c>
      <c r="F1401" t="s">
        <v>1391</v>
      </c>
      <c r="G1401" s="47" t="str">
        <f t="shared" si="63"/>
        <v>Sana_MOALLA</v>
      </c>
      <c r="H1401" t="s">
        <v>690</v>
      </c>
      <c r="I1401" t="s">
        <v>5832</v>
      </c>
      <c r="J1401">
        <v>21624572253</v>
      </c>
      <c r="K1401" s="133">
        <v>35192</v>
      </c>
      <c r="M1401" t="s">
        <v>267</v>
      </c>
      <c r="N1401" t="s">
        <v>6106</v>
      </c>
      <c r="O1401"/>
      <c r="P1401" s="4"/>
      <c r="Q1401" s="4" t="s">
        <v>8367</v>
      </c>
      <c r="R1401" s="45">
        <v>5885</v>
      </c>
      <c r="S1401" s="45">
        <v>3</v>
      </c>
      <c r="T1401" s="45">
        <f t="shared" si="64"/>
        <v>17655</v>
      </c>
    </row>
    <row r="1402" spans="2:20" x14ac:dyDescent="0.3">
      <c r="B1402" t="s">
        <v>8365</v>
      </c>
      <c r="C1402" t="s">
        <v>1517</v>
      </c>
      <c r="D1402" t="s">
        <v>2912</v>
      </c>
      <c r="E1402" t="s">
        <v>3701</v>
      </c>
      <c r="F1402" t="s">
        <v>593</v>
      </c>
      <c r="G1402" s="47" t="str">
        <f t="shared" si="63"/>
        <v>Cyrine_OMRI</v>
      </c>
      <c r="H1402" t="s">
        <v>690</v>
      </c>
      <c r="I1402" t="s">
        <v>5833</v>
      </c>
      <c r="J1402">
        <v>21655099561</v>
      </c>
      <c r="K1402" s="133">
        <v>35943</v>
      </c>
      <c r="M1402" t="s">
        <v>267</v>
      </c>
      <c r="N1402" t="s">
        <v>6106</v>
      </c>
      <c r="O1402"/>
      <c r="P1402" s="4"/>
      <c r="Q1402" s="4" t="s">
        <v>8367</v>
      </c>
      <c r="R1402" s="45">
        <v>5885</v>
      </c>
      <c r="S1402" s="45">
        <v>3</v>
      </c>
      <c r="T1402" s="45">
        <f t="shared" si="64"/>
        <v>17655</v>
      </c>
    </row>
    <row r="1403" spans="2:20" x14ac:dyDescent="0.3">
      <c r="B1403" t="s">
        <v>8365</v>
      </c>
      <c r="C1403" t="s">
        <v>1517</v>
      </c>
      <c r="D1403" t="s">
        <v>2913</v>
      </c>
      <c r="E1403" t="s">
        <v>3191</v>
      </c>
      <c r="F1403" t="s">
        <v>4331</v>
      </c>
      <c r="G1403" s="47" t="str">
        <f t="shared" si="63"/>
        <v>Amine_RABBOUDI</v>
      </c>
      <c r="H1403" t="s">
        <v>689</v>
      </c>
      <c r="I1403" t="s">
        <v>5834</v>
      </c>
      <c r="J1403">
        <v>21692390151</v>
      </c>
      <c r="K1403" s="133">
        <v>35715</v>
      </c>
      <c r="M1403" t="s">
        <v>267</v>
      </c>
      <c r="N1403" t="s">
        <v>6106</v>
      </c>
      <c r="O1403"/>
      <c r="P1403" s="4"/>
      <c r="Q1403" s="4" t="s">
        <v>8367</v>
      </c>
      <c r="R1403" s="45">
        <v>5885</v>
      </c>
      <c r="S1403" s="45">
        <v>3</v>
      </c>
      <c r="T1403" s="45">
        <f t="shared" si="64"/>
        <v>17655</v>
      </c>
    </row>
    <row r="1404" spans="2:20" x14ac:dyDescent="0.3">
      <c r="B1404" t="s">
        <v>8365</v>
      </c>
      <c r="C1404" t="s">
        <v>1517</v>
      </c>
      <c r="D1404" t="s">
        <v>2914</v>
      </c>
      <c r="E1404" t="s">
        <v>4332</v>
      </c>
      <c r="F1404" t="s">
        <v>4333</v>
      </c>
      <c r="G1404" s="47" t="str">
        <f t="shared" si="63"/>
        <v>Rima_SBEI</v>
      </c>
      <c r="H1404" t="s">
        <v>690</v>
      </c>
      <c r="I1404" t="s">
        <v>5835</v>
      </c>
      <c r="J1404">
        <v>21696077599</v>
      </c>
      <c r="K1404" s="133">
        <v>36017</v>
      </c>
      <c r="M1404" t="s">
        <v>267</v>
      </c>
      <c r="N1404" t="s">
        <v>6106</v>
      </c>
      <c r="O1404"/>
      <c r="P1404" s="4"/>
      <c r="Q1404" s="4" t="s">
        <v>8367</v>
      </c>
      <c r="R1404" s="45">
        <v>5885</v>
      </c>
      <c r="S1404" s="45">
        <v>3</v>
      </c>
      <c r="T1404" s="45">
        <f t="shared" si="64"/>
        <v>17655</v>
      </c>
    </row>
    <row r="1405" spans="2:20" x14ac:dyDescent="0.3">
      <c r="B1405" t="s">
        <v>8365</v>
      </c>
      <c r="C1405" t="s">
        <v>1517</v>
      </c>
      <c r="D1405" t="s">
        <v>2915</v>
      </c>
      <c r="E1405" t="s">
        <v>4334</v>
      </c>
      <c r="F1405" t="s">
        <v>4335</v>
      </c>
      <c r="G1405" s="47" t="str">
        <f t="shared" si="63"/>
        <v>Desmond Lary_TAMI TABEKOUENG</v>
      </c>
      <c r="H1405" t="s">
        <v>689</v>
      </c>
      <c r="I1405" t="s">
        <v>5836</v>
      </c>
      <c r="J1405" s="132">
        <v>238000000000</v>
      </c>
      <c r="K1405" s="133">
        <v>36168</v>
      </c>
      <c r="M1405" t="s">
        <v>6098</v>
      </c>
      <c r="N1405" t="s">
        <v>6106</v>
      </c>
      <c r="O1405"/>
      <c r="P1405" s="4"/>
      <c r="Q1405" s="4" t="s">
        <v>8367</v>
      </c>
      <c r="R1405" s="45">
        <v>5885</v>
      </c>
      <c r="S1405" s="45">
        <v>3</v>
      </c>
      <c r="T1405" s="45">
        <f t="shared" si="64"/>
        <v>17655</v>
      </c>
    </row>
    <row r="1406" spans="2:20" x14ac:dyDescent="0.3">
      <c r="B1406" t="s">
        <v>8365</v>
      </c>
      <c r="C1406" t="s">
        <v>1517</v>
      </c>
      <c r="D1406" t="s">
        <v>2916</v>
      </c>
      <c r="E1406" t="s">
        <v>3347</v>
      </c>
      <c r="F1406" t="s">
        <v>4336</v>
      </c>
      <c r="G1406" s="47" t="str">
        <f t="shared" si="63"/>
        <v>Zeineb_TOURKI</v>
      </c>
      <c r="H1406" t="s">
        <v>690</v>
      </c>
      <c r="I1406" t="s">
        <v>5837</v>
      </c>
      <c r="J1406">
        <v>21655701157</v>
      </c>
      <c r="K1406" s="133">
        <v>35899</v>
      </c>
      <c r="M1406" t="s">
        <v>267</v>
      </c>
      <c r="N1406" t="s">
        <v>6106</v>
      </c>
      <c r="O1406"/>
      <c r="P1406" s="4"/>
      <c r="Q1406" s="4" t="s">
        <v>8367</v>
      </c>
      <c r="R1406" s="45">
        <v>5885</v>
      </c>
      <c r="S1406" s="45">
        <v>3</v>
      </c>
      <c r="T1406" s="45">
        <f t="shared" si="64"/>
        <v>17655</v>
      </c>
    </row>
    <row r="1407" spans="2:20" x14ac:dyDescent="0.3">
      <c r="B1407" t="s">
        <v>8365</v>
      </c>
      <c r="C1407" t="s">
        <v>1517</v>
      </c>
      <c r="D1407" t="s">
        <v>2917</v>
      </c>
      <c r="E1407" t="s">
        <v>3208</v>
      </c>
      <c r="F1407" t="s">
        <v>667</v>
      </c>
      <c r="G1407" s="47" t="str">
        <f t="shared" si="63"/>
        <v>Ahmed_TURKI</v>
      </c>
      <c r="H1407" t="s">
        <v>689</v>
      </c>
      <c r="I1407" t="s">
        <v>5838</v>
      </c>
      <c r="J1407">
        <v>21626545462</v>
      </c>
      <c r="K1407" s="133">
        <v>35000</v>
      </c>
      <c r="M1407" t="s">
        <v>267</v>
      </c>
      <c r="N1407" t="s">
        <v>6106</v>
      </c>
      <c r="O1407"/>
      <c r="P1407" s="4"/>
      <c r="Q1407" s="4" t="s">
        <v>8367</v>
      </c>
      <c r="R1407" s="45">
        <v>5885</v>
      </c>
      <c r="S1407" s="45">
        <v>3</v>
      </c>
      <c r="T1407" s="45">
        <f t="shared" si="64"/>
        <v>17655</v>
      </c>
    </row>
    <row r="1408" spans="2:20" x14ac:dyDescent="0.3">
      <c r="B1408" t="s">
        <v>8365</v>
      </c>
      <c r="C1408" t="s">
        <v>1517</v>
      </c>
      <c r="D1408" t="s">
        <v>2918</v>
      </c>
      <c r="E1408" t="s">
        <v>3225</v>
      </c>
      <c r="F1408" t="s">
        <v>4337</v>
      </c>
      <c r="G1408" s="47" t="str">
        <f t="shared" si="63"/>
        <v>Skander_AROUAY</v>
      </c>
      <c r="H1408" t="s">
        <v>689</v>
      </c>
      <c r="I1408" t="s">
        <v>5839</v>
      </c>
      <c r="J1408">
        <v>21624723300</v>
      </c>
      <c r="K1408" s="133">
        <v>35983</v>
      </c>
      <c r="M1408" t="s">
        <v>267</v>
      </c>
      <c r="N1408" t="s">
        <v>6106</v>
      </c>
      <c r="O1408"/>
      <c r="P1408" s="4"/>
      <c r="Q1408" s="4" t="s">
        <v>8367</v>
      </c>
      <c r="R1408" s="45">
        <v>5885</v>
      </c>
      <c r="S1408" s="45">
        <v>3</v>
      </c>
      <c r="T1408" s="45">
        <f t="shared" si="64"/>
        <v>17655</v>
      </c>
    </row>
    <row r="1409" spans="2:20" x14ac:dyDescent="0.3">
      <c r="B1409" t="s">
        <v>8365</v>
      </c>
      <c r="C1409" t="s">
        <v>1517</v>
      </c>
      <c r="D1409" t="s">
        <v>2919</v>
      </c>
      <c r="E1409" t="s">
        <v>4338</v>
      </c>
      <c r="F1409" t="s">
        <v>511</v>
      </c>
      <c r="G1409" s="47" t="str">
        <f t="shared" si="63"/>
        <v>Ghassene_AYARI</v>
      </c>
      <c r="H1409" t="s">
        <v>689</v>
      </c>
      <c r="I1409" t="s">
        <v>5840</v>
      </c>
      <c r="J1409">
        <v>21655955159</v>
      </c>
      <c r="K1409" s="133">
        <v>35290</v>
      </c>
      <c r="M1409" t="s">
        <v>267</v>
      </c>
      <c r="N1409" t="s">
        <v>6106</v>
      </c>
      <c r="O1409"/>
      <c r="P1409" s="4"/>
      <c r="Q1409" s="4" t="s">
        <v>8367</v>
      </c>
      <c r="R1409" s="45">
        <v>5885</v>
      </c>
      <c r="S1409" s="45">
        <v>3</v>
      </c>
      <c r="T1409" s="45">
        <f t="shared" si="64"/>
        <v>17655</v>
      </c>
    </row>
    <row r="1410" spans="2:20" x14ac:dyDescent="0.3">
      <c r="B1410" t="s">
        <v>8365</v>
      </c>
      <c r="C1410" t="s">
        <v>1517</v>
      </c>
      <c r="D1410" t="s">
        <v>2920</v>
      </c>
      <c r="E1410" t="s">
        <v>3199</v>
      </c>
      <c r="F1410" t="s">
        <v>511</v>
      </c>
      <c r="G1410" s="47" t="str">
        <f t="shared" si="63"/>
        <v>Aymen_AYARI</v>
      </c>
      <c r="H1410" t="s">
        <v>689</v>
      </c>
      <c r="I1410" t="s">
        <v>5841</v>
      </c>
      <c r="J1410">
        <v>21652346150</v>
      </c>
      <c r="K1410" s="133">
        <v>35679</v>
      </c>
      <c r="M1410" t="s">
        <v>267</v>
      </c>
      <c r="N1410" t="s">
        <v>6106</v>
      </c>
      <c r="O1410"/>
      <c r="P1410" s="4"/>
      <c r="Q1410" s="4" t="s">
        <v>8367</v>
      </c>
      <c r="R1410" s="45">
        <v>5885</v>
      </c>
      <c r="S1410" s="45">
        <v>3</v>
      </c>
      <c r="T1410" s="45">
        <f t="shared" si="64"/>
        <v>17655</v>
      </c>
    </row>
    <row r="1411" spans="2:20" x14ac:dyDescent="0.3">
      <c r="B1411" t="s">
        <v>8365</v>
      </c>
      <c r="C1411" t="s">
        <v>1517</v>
      </c>
      <c r="D1411" t="s">
        <v>2921</v>
      </c>
      <c r="E1411" t="s">
        <v>4339</v>
      </c>
      <c r="F1411" t="s">
        <v>862</v>
      </c>
      <c r="G1411" s="47" t="str">
        <f t="shared" si="63"/>
        <v>Abderrahman_BELHADJ</v>
      </c>
      <c r="H1411" t="s">
        <v>689</v>
      </c>
      <c r="I1411" t="s">
        <v>5842</v>
      </c>
      <c r="J1411">
        <v>21620597146</v>
      </c>
      <c r="K1411" s="133">
        <v>34816</v>
      </c>
      <c r="M1411" t="s">
        <v>267</v>
      </c>
      <c r="N1411" t="s">
        <v>6106</v>
      </c>
      <c r="O1411"/>
      <c r="P1411" s="4"/>
      <c r="Q1411" s="4" t="s">
        <v>8367</v>
      </c>
      <c r="R1411" s="45">
        <v>5885</v>
      </c>
      <c r="S1411" s="45">
        <v>3</v>
      </c>
      <c r="T1411" s="45">
        <f t="shared" si="64"/>
        <v>17655</v>
      </c>
    </row>
    <row r="1412" spans="2:20" x14ac:dyDescent="0.3">
      <c r="B1412" t="s">
        <v>8365</v>
      </c>
      <c r="C1412" t="s">
        <v>1517</v>
      </c>
      <c r="D1412" t="s">
        <v>2922</v>
      </c>
      <c r="E1412" t="s">
        <v>3640</v>
      </c>
      <c r="F1412" t="s">
        <v>4340</v>
      </c>
      <c r="G1412" s="47" t="str">
        <f t="shared" si="63"/>
        <v>Chaima_BEN DAOUD</v>
      </c>
      <c r="H1412" t="s">
        <v>690</v>
      </c>
      <c r="I1412" t="s">
        <v>5843</v>
      </c>
      <c r="J1412">
        <v>21652798692</v>
      </c>
      <c r="K1412" s="133">
        <v>36066</v>
      </c>
      <c r="M1412" t="s">
        <v>267</v>
      </c>
      <c r="N1412" t="s">
        <v>6106</v>
      </c>
      <c r="O1412"/>
      <c r="P1412" s="4"/>
      <c r="Q1412" s="4" t="s">
        <v>8367</v>
      </c>
      <c r="R1412" s="45">
        <v>5885</v>
      </c>
      <c r="S1412" s="45">
        <v>3</v>
      </c>
      <c r="T1412" s="45">
        <f t="shared" si="64"/>
        <v>17655</v>
      </c>
    </row>
    <row r="1413" spans="2:20" x14ac:dyDescent="0.3">
      <c r="B1413" t="s">
        <v>8365</v>
      </c>
      <c r="C1413" t="s">
        <v>1517</v>
      </c>
      <c r="D1413" t="s">
        <v>2923</v>
      </c>
      <c r="E1413" t="s">
        <v>4341</v>
      </c>
      <c r="F1413" t="s">
        <v>4342</v>
      </c>
      <c r="G1413" s="47" t="str">
        <f t="shared" si="63"/>
        <v>Omran_BHAR</v>
      </c>
      <c r="H1413" t="s">
        <v>689</v>
      </c>
      <c r="I1413" t="s">
        <v>5844</v>
      </c>
      <c r="J1413">
        <v>21625016313</v>
      </c>
      <c r="K1413" s="133">
        <v>35851</v>
      </c>
      <c r="M1413" t="s">
        <v>267</v>
      </c>
      <c r="N1413" t="s">
        <v>6106</v>
      </c>
      <c r="O1413"/>
      <c r="P1413" s="4"/>
      <c r="Q1413" s="4" t="s">
        <v>8367</v>
      </c>
      <c r="R1413" s="45">
        <v>5885</v>
      </c>
      <c r="S1413" s="45">
        <v>3</v>
      </c>
      <c r="T1413" s="45">
        <f t="shared" si="64"/>
        <v>17655</v>
      </c>
    </row>
    <row r="1414" spans="2:20" x14ac:dyDescent="0.3">
      <c r="B1414" t="s">
        <v>8365</v>
      </c>
      <c r="C1414" t="s">
        <v>1517</v>
      </c>
      <c r="D1414" t="s">
        <v>2924</v>
      </c>
      <c r="E1414" t="s">
        <v>3396</v>
      </c>
      <c r="F1414" t="s">
        <v>4343</v>
      </c>
      <c r="G1414" s="47" t="str">
        <f t="shared" si="63"/>
        <v>Sarra_BOUREHLA</v>
      </c>
      <c r="H1414" t="s">
        <v>690</v>
      </c>
      <c r="I1414" t="s">
        <v>5845</v>
      </c>
      <c r="J1414">
        <v>21624390436</v>
      </c>
      <c r="K1414" s="133">
        <v>36193</v>
      </c>
      <c r="M1414" t="s">
        <v>267</v>
      </c>
      <c r="N1414" t="s">
        <v>6106</v>
      </c>
      <c r="O1414"/>
      <c r="P1414" s="4"/>
      <c r="Q1414" s="4" t="s">
        <v>8367</v>
      </c>
      <c r="R1414" s="45">
        <v>5885</v>
      </c>
      <c r="S1414" s="45">
        <v>3</v>
      </c>
      <c r="T1414" s="45">
        <f t="shared" si="64"/>
        <v>17655</v>
      </c>
    </row>
    <row r="1415" spans="2:20" x14ac:dyDescent="0.3">
      <c r="B1415" t="s">
        <v>8365</v>
      </c>
      <c r="C1415" t="s">
        <v>1517</v>
      </c>
      <c r="D1415" t="s">
        <v>2925</v>
      </c>
      <c r="E1415" t="s">
        <v>3198</v>
      </c>
      <c r="F1415" t="s">
        <v>4076</v>
      </c>
      <c r="G1415" s="47" t="str">
        <f t="shared" si="63"/>
        <v>Slim_BOUSSAID</v>
      </c>
      <c r="H1415" t="s">
        <v>689</v>
      </c>
      <c r="I1415" t="s">
        <v>5846</v>
      </c>
      <c r="J1415">
        <v>21654404512</v>
      </c>
      <c r="K1415" s="133">
        <v>35348</v>
      </c>
      <c r="M1415" t="s">
        <v>267</v>
      </c>
      <c r="N1415" t="s">
        <v>6106</v>
      </c>
      <c r="O1415"/>
      <c r="P1415" s="4"/>
      <c r="Q1415" s="4" t="s">
        <v>8367</v>
      </c>
      <c r="R1415" s="45">
        <v>5885</v>
      </c>
      <c r="S1415" s="45">
        <v>3</v>
      </c>
      <c r="T1415" s="45">
        <f t="shared" si="64"/>
        <v>17655</v>
      </c>
    </row>
    <row r="1416" spans="2:20" x14ac:dyDescent="0.3">
      <c r="B1416" t="s">
        <v>8365</v>
      </c>
      <c r="C1416" t="s">
        <v>1517</v>
      </c>
      <c r="D1416" t="s">
        <v>2926</v>
      </c>
      <c r="E1416" t="s">
        <v>3370</v>
      </c>
      <c r="F1416" t="s">
        <v>8336</v>
      </c>
      <c r="G1416" s="47" t="str">
        <f t="shared" si="63"/>
        <v>Youssef_CHEMSI</v>
      </c>
      <c r="H1416" t="s">
        <v>689</v>
      </c>
      <c r="I1416" t="s">
        <v>5847</v>
      </c>
      <c r="J1416">
        <v>21699941211</v>
      </c>
      <c r="K1416" s="133">
        <v>34650</v>
      </c>
      <c r="M1416" t="s">
        <v>267</v>
      </c>
      <c r="N1416" t="s">
        <v>6106</v>
      </c>
      <c r="O1416"/>
      <c r="P1416" s="4"/>
      <c r="Q1416" s="4" t="s">
        <v>8367</v>
      </c>
      <c r="R1416" s="45">
        <v>5885</v>
      </c>
      <c r="S1416" s="45">
        <v>3</v>
      </c>
      <c r="T1416" s="45">
        <f t="shared" si="64"/>
        <v>17655</v>
      </c>
    </row>
    <row r="1417" spans="2:20" x14ac:dyDescent="0.3">
      <c r="B1417" t="s">
        <v>8365</v>
      </c>
      <c r="C1417" t="s">
        <v>1517</v>
      </c>
      <c r="D1417" t="s">
        <v>2927</v>
      </c>
      <c r="E1417" t="s">
        <v>3199</v>
      </c>
      <c r="F1417" t="s">
        <v>3503</v>
      </c>
      <c r="G1417" s="47" t="str">
        <f t="shared" ref="G1417:G1480" si="65">CONCATENATE(E1417,"_",F1417)</f>
        <v>Aymen_DEROUICHE</v>
      </c>
      <c r="H1417" t="s">
        <v>689</v>
      </c>
      <c r="I1417" t="s">
        <v>5848</v>
      </c>
      <c r="J1417">
        <v>21653467461</v>
      </c>
      <c r="K1417" s="133">
        <v>35493</v>
      </c>
      <c r="M1417" t="s">
        <v>267</v>
      </c>
      <c r="N1417" t="s">
        <v>6106</v>
      </c>
      <c r="O1417"/>
      <c r="P1417" s="4"/>
      <c r="Q1417" s="4" t="s">
        <v>8367</v>
      </c>
      <c r="R1417" s="45">
        <v>5885</v>
      </c>
      <c r="S1417" s="45">
        <v>3</v>
      </c>
      <c r="T1417" s="45">
        <f t="shared" si="64"/>
        <v>17655</v>
      </c>
    </row>
    <row r="1418" spans="2:20" x14ac:dyDescent="0.3">
      <c r="B1418" t="s">
        <v>8365</v>
      </c>
      <c r="C1418" t="s">
        <v>1517</v>
      </c>
      <c r="D1418" t="s">
        <v>2928</v>
      </c>
      <c r="E1418" t="s">
        <v>3457</v>
      </c>
      <c r="F1418" t="s">
        <v>4344</v>
      </c>
      <c r="G1418" s="47" t="str">
        <f t="shared" si="65"/>
        <v>Wassim_DOM</v>
      </c>
      <c r="H1418" t="s">
        <v>689</v>
      </c>
      <c r="I1418" t="s">
        <v>5849</v>
      </c>
      <c r="J1418">
        <v>21658983205</v>
      </c>
      <c r="K1418" s="133">
        <v>35799</v>
      </c>
      <c r="M1418" t="s">
        <v>267</v>
      </c>
      <c r="N1418" t="s">
        <v>6106</v>
      </c>
      <c r="O1418"/>
      <c r="P1418" s="4"/>
      <c r="Q1418" s="4" t="s">
        <v>8367</v>
      </c>
      <c r="R1418" s="45">
        <v>5885</v>
      </c>
      <c r="S1418" s="45">
        <v>3</v>
      </c>
      <c r="T1418" s="45">
        <f t="shared" si="64"/>
        <v>17655</v>
      </c>
    </row>
    <row r="1419" spans="2:20" x14ac:dyDescent="0.3">
      <c r="B1419" t="s">
        <v>8365</v>
      </c>
      <c r="C1419" t="s">
        <v>1517</v>
      </c>
      <c r="D1419" t="s">
        <v>2929</v>
      </c>
      <c r="E1419" t="s">
        <v>3462</v>
      </c>
      <c r="F1419" t="s">
        <v>1393</v>
      </c>
      <c r="G1419" s="47" t="str">
        <f t="shared" si="65"/>
        <v>Sami_EL ARBI</v>
      </c>
      <c r="H1419" t="s">
        <v>689</v>
      </c>
      <c r="I1419" t="s">
        <v>5850</v>
      </c>
      <c r="J1419">
        <v>21698327645</v>
      </c>
      <c r="K1419" s="133">
        <v>36027</v>
      </c>
      <c r="M1419" t="s">
        <v>267</v>
      </c>
      <c r="N1419" t="s">
        <v>6106</v>
      </c>
      <c r="O1419"/>
      <c r="P1419" s="4"/>
      <c r="Q1419" s="4" t="s">
        <v>8367</v>
      </c>
      <c r="R1419" s="45">
        <v>5885</v>
      </c>
      <c r="S1419" s="45">
        <v>3</v>
      </c>
      <c r="T1419" s="45">
        <f t="shared" si="64"/>
        <v>17655</v>
      </c>
    </row>
    <row r="1420" spans="2:20" x14ac:dyDescent="0.3">
      <c r="B1420" t="s">
        <v>8365</v>
      </c>
      <c r="C1420" t="s">
        <v>1517</v>
      </c>
      <c r="D1420" t="s">
        <v>2930</v>
      </c>
      <c r="E1420" t="s">
        <v>4345</v>
      </c>
      <c r="F1420" t="s">
        <v>1036</v>
      </c>
      <c r="G1420" s="47" t="str">
        <f t="shared" si="65"/>
        <v>Faouz_EL HAMDI</v>
      </c>
      <c r="H1420" t="s">
        <v>690</v>
      </c>
      <c r="I1420" t="s">
        <v>5851</v>
      </c>
      <c r="J1420">
        <v>21625504241</v>
      </c>
      <c r="K1420" s="133">
        <v>36194</v>
      </c>
      <c r="M1420" t="s">
        <v>267</v>
      </c>
      <c r="N1420" t="s">
        <v>6106</v>
      </c>
      <c r="O1420"/>
      <c r="P1420" s="4"/>
      <c r="Q1420" s="4" t="s">
        <v>8367</v>
      </c>
      <c r="R1420" s="45">
        <v>5885</v>
      </c>
      <c r="S1420" s="45">
        <v>3</v>
      </c>
      <c r="T1420" s="45">
        <f t="shared" si="64"/>
        <v>17655</v>
      </c>
    </row>
    <row r="1421" spans="2:20" x14ac:dyDescent="0.3">
      <c r="B1421" t="s">
        <v>8365</v>
      </c>
      <c r="C1421" t="s">
        <v>1517</v>
      </c>
      <c r="D1421" t="s">
        <v>2931</v>
      </c>
      <c r="E1421" t="s">
        <v>4170</v>
      </c>
      <c r="F1421" t="s">
        <v>881</v>
      </c>
      <c r="G1421" s="47" t="str">
        <f t="shared" si="65"/>
        <v>Roua_FERCHICHI</v>
      </c>
      <c r="H1421" t="s">
        <v>690</v>
      </c>
      <c r="I1421" t="s">
        <v>5852</v>
      </c>
      <c r="J1421">
        <v>21626237697</v>
      </c>
      <c r="K1421" s="133">
        <v>36195</v>
      </c>
      <c r="M1421" t="s">
        <v>267</v>
      </c>
      <c r="N1421" t="s">
        <v>6106</v>
      </c>
      <c r="O1421"/>
      <c r="P1421" s="4"/>
      <c r="Q1421" s="4" t="s">
        <v>8367</v>
      </c>
      <c r="R1421" s="45">
        <v>5885</v>
      </c>
      <c r="S1421" s="45">
        <v>3</v>
      </c>
      <c r="T1421" s="45">
        <f t="shared" si="64"/>
        <v>17655</v>
      </c>
    </row>
    <row r="1422" spans="2:20" x14ac:dyDescent="0.3">
      <c r="B1422" t="s">
        <v>8365</v>
      </c>
      <c r="C1422" t="s">
        <v>1517</v>
      </c>
      <c r="D1422" t="s">
        <v>2932</v>
      </c>
      <c r="E1422" t="s">
        <v>3199</v>
      </c>
      <c r="F1422" t="s">
        <v>4346</v>
      </c>
      <c r="G1422" s="47" t="str">
        <f t="shared" si="65"/>
        <v>Aymen_FLISS</v>
      </c>
      <c r="H1422" t="s">
        <v>689</v>
      </c>
      <c r="I1422" t="s">
        <v>5853</v>
      </c>
      <c r="J1422">
        <v>21627744451</v>
      </c>
      <c r="K1422" s="133">
        <v>35801</v>
      </c>
      <c r="M1422" t="s">
        <v>267</v>
      </c>
      <c r="N1422" t="s">
        <v>6106</v>
      </c>
      <c r="O1422"/>
      <c r="P1422" s="4"/>
      <c r="Q1422" s="4" t="s">
        <v>8367</v>
      </c>
      <c r="R1422" s="45">
        <v>5885</v>
      </c>
      <c r="S1422" s="45">
        <v>3</v>
      </c>
      <c r="T1422" s="45">
        <f t="shared" si="64"/>
        <v>17655</v>
      </c>
    </row>
    <row r="1423" spans="2:20" x14ac:dyDescent="0.3">
      <c r="B1423" t="s">
        <v>8365</v>
      </c>
      <c r="C1423" t="s">
        <v>1517</v>
      </c>
      <c r="D1423" t="s">
        <v>2933</v>
      </c>
      <c r="E1423" t="s">
        <v>4212</v>
      </c>
      <c r="F1423" t="s">
        <v>4347</v>
      </c>
      <c r="G1423" s="47" t="str">
        <f t="shared" si="65"/>
        <v>Syrine_KHADER</v>
      </c>
      <c r="H1423" t="s">
        <v>690</v>
      </c>
      <c r="I1423" t="s">
        <v>5854</v>
      </c>
      <c r="J1423">
        <v>21655250398</v>
      </c>
      <c r="K1423" s="133">
        <v>35879</v>
      </c>
      <c r="M1423" t="s">
        <v>267</v>
      </c>
      <c r="N1423" t="s">
        <v>6106</v>
      </c>
      <c r="O1423"/>
      <c r="P1423" s="4"/>
      <c r="Q1423" s="4" t="s">
        <v>8367</v>
      </c>
      <c r="R1423" s="45">
        <v>5885</v>
      </c>
      <c r="S1423" s="45">
        <v>3</v>
      </c>
      <c r="T1423" s="45">
        <f t="shared" si="64"/>
        <v>17655</v>
      </c>
    </row>
    <row r="1424" spans="2:20" x14ac:dyDescent="0.3">
      <c r="B1424" t="s">
        <v>8365</v>
      </c>
      <c r="C1424" t="s">
        <v>1517</v>
      </c>
      <c r="D1424" t="s">
        <v>2934</v>
      </c>
      <c r="E1424" t="s">
        <v>3322</v>
      </c>
      <c r="F1424" t="s">
        <v>1383</v>
      </c>
      <c r="G1424" s="47" t="str">
        <f t="shared" si="65"/>
        <v>Louay_KHALLADI</v>
      </c>
      <c r="H1424" t="s">
        <v>689</v>
      </c>
      <c r="I1424" t="s">
        <v>5855</v>
      </c>
      <c r="J1424">
        <v>21652056699</v>
      </c>
      <c r="K1424" s="133">
        <v>35983</v>
      </c>
      <c r="M1424" t="s">
        <v>267</v>
      </c>
      <c r="N1424" t="s">
        <v>6106</v>
      </c>
      <c r="O1424"/>
      <c r="P1424" s="4"/>
      <c r="Q1424" s="4" t="s">
        <v>8367</v>
      </c>
      <c r="R1424" s="45">
        <v>5885</v>
      </c>
      <c r="S1424" s="45">
        <v>3</v>
      </c>
      <c r="T1424" s="45">
        <f t="shared" si="64"/>
        <v>17655</v>
      </c>
    </row>
    <row r="1425" spans="2:20" x14ac:dyDescent="0.3">
      <c r="B1425" t="s">
        <v>8365</v>
      </c>
      <c r="C1425" t="s">
        <v>1517</v>
      </c>
      <c r="D1425" t="s">
        <v>2935</v>
      </c>
      <c r="E1425" t="s">
        <v>3250</v>
      </c>
      <c r="F1425" t="s">
        <v>4348</v>
      </c>
      <c r="G1425" s="47" t="str">
        <f t="shared" si="65"/>
        <v>Sirine_KHARBICH</v>
      </c>
      <c r="H1425" t="s">
        <v>690</v>
      </c>
      <c r="I1425" t="s">
        <v>5856</v>
      </c>
      <c r="J1425">
        <v>21654626766</v>
      </c>
      <c r="K1425" s="133">
        <v>35383</v>
      </c>
      <c r="M1425" t="s">
        <v>267</v>
      </c>
      <c r="N1425" t="s">
        <v>6106</v>
      </c>
      <c r="O1425"/>
      <c r="P1425" s="4"/>
      <c r="Q1425" s="4" t="s">
        <v>8367</v>
      </c>
      <c r="R1425" s="45">
        <v>5885</v>
      </c>
      <c r="S1425" s="45">
        <v>3</v>
      </c>
      <c r="T1425" s="45">
        <f t="shared" si="64"/>
        <v>17655</v>
      </c>
    </row>
    <row r="1426" spans="2:20" x14ac:dyDescent="0.3">
      <c r="B1426" t="s">
        <v>8365</v>
      </c>
      <c r="C1426" t="s">
        <v>1517</v>
      </c>
      <c r="D1426" t="s">
        <v>2936</v>
      </c>
      <c r="E1426" t="s">
        <v>3210</v>
      </c>
      <c r="F1426" t="s">
        <v>399</v>
      </c>
      <c r="G1426" s="47" t="str">
        <f t="shared" si="65"/>
        <v>Achraf_LOUATI</v>
      </c>
      <c r="H1426" t="s">
        <v>689</v>
      </c>
      <c r="I1426" t="s">
        <v>5857</v>
      </c>
      <c r="J1426">
        <v>21653537478</v>
      </c>
      <c r="K1426" s="133">
        <v>36005</v>
      </c>
      <c r="M1426" t="s">
        <v>267</v>
      </c>
      <c r="N1426" t="s">
        <v>6106</v>
      </c>
      <c r="O1426"/>
      <c r="P1426" s="4"/>
      <c r="Q1426" s="4" t="s">
        <v>8367</v>
      </c>
      <c r="R1426" s="45">
        <v>5885</v>
      </c>
      <c r="S1426" s="45">
        <v>3</v>
      </c>
      <c r="T1426" s="45">
        <f t="shared" si="64"/>
        <v>17655</v>
      </c>
    </row>
    <row r="1427" spans="2:20" x14ac:dyDescent="0.3">
      <c r="B1427" t="s">
        <v>8365</v>
      </c>
      <c r="C1427" t="s">
        <v>1517</v>
      </c>
      <c r="D1427" t="s">
        <v>2937</v>
      </c>
      <c r="E1427" t="s">
        <v>3325</v>
      </c>
      <c r="F1427" t="s">
        <v>941</v>
      </c>
      <c r="G1427" s="47" t="str">
        <f t="shared" si="65"/>
        <v>Kais_LOUKIL</v>
      </c>
      <c r="H1427" t="s">
        <v>689</v>
      </c>
      <c r="I1427" t="s">
        <v>5858</v>
      </c>
      <c r="J1427">
        <v>21658690992</v>
      </c>
      <c r="K1427" s="133">
        <v>35305</v>
      </c>
      <c r="M1427" t="s">
        <v>267</v>
      </c>
      <c r="N1427" t="s">
        <v>6106</v>
      </c>
      <c r="O1427"/>
      <c r="P1427" s="4"/>
      <c r="Q1427" s="4" t="s">
        <v>8367</v>
      </c>
      <c r="R1427" s="45">
        <v>5885</v>
      </c>
      <c r="S1427" s="45">
        <v>3</v>
      </c>
      <c r="T1427" s="45">
        <f t="shared" si="64"/>
        <v>17655</v>
      </c>
    </row>
    <row r="1428" spans="2:20" x14ac:dyDescent="0.3">
      <c r="B1428" t="s">
        <v>8365</v>
      </c>
      <c r="C1428" t="s">
        <v>1517</v>
      </c>
      <c r="D1428" t="s">
        <v>2938</v>
      </c>
      <c r="E1428" t="s">
        <v>3396</v>
      </c>
      <c r="F1428" t="s">
        <v>4349</v>
      </c>
      <c r="G1428" s="47" t="str">
        <f t="shared" si="65"/>
        <v>Sarra_MDIMAGH</v>
      </c>
      <c r="H1428" t="s">
        <v>690</v>
      </c>
      <c r="I1428" t="s">
        <v>5859</v>
      </c>
      <c r="J1428">
        <v>21693805205</v>
      </c>
      <c r="K1428" s="133">
        <v>36089</v>
      </c>
      <c r="M1428" t="s">
        <v>267</v>
      </c>
      <c r="N1428" t="s">
        <v>6106</v>
      </c>
      <c r="O1428"/>
      <c r="P1428" s="4"/>
      <c r="Q1428" s="4" t="s">
        <v>8367</v>
      </c>
      <c r="R1428" s="45">
        <v>5885</v>
      </c>
      <c r="S1428" s="45">
        <v>3</v>
      </c>
      <c r="T1428" s="45">
        <f t="shared" si="64"/>
        <v>17655</v>
      </c>
    </row>
    <row r="1429" spans="2:20" x14ac:dyDescent="0.3">
      <c r="B1429" t="s">
        <v>8365</v>
      </c>
      <c r="C1429" t="s">
        <v>1517</v>
      </c>
      <c r="D1429" t="s">
        <v>2939</v>
      </c>
      <c r="E1429" t="s">
        <v>3349</v>
      </c>
      <c r="F1429" t="s">
        <v>4350</v>
      </c>
      <c r="G1429" s="47" t="str">
        <f t="shared" si="65"/>
        <v>Emna_MEHRI</v>
      </c>
      <c r="H1429" t="s">
        <v>690</v>
      </c>
      <c r="I1429" t="s">
        <v>5860</v>
      </c>
      <c r="J1429">
        <v>21692642907</v>
      </c>
      <c r="K1429" s="133">
        <v>35418</v>
      </c>
      <c r="M1429" t="s">
        <v>267</v>
      </c>
      <c r="N1429" t="s">
        <v>6106</v>
      </c>
      <c r="O1429"/>
      <c r="P1429" s="4"/>
      <c r="Q1429" s="4" t="s">
        <v>8367</v>
      </c>
      <c r="R1429" s="45">
        <v>5885</v>
      </c>
      <c r="S1429" s="45">
        <v>3</v>
      </c>
      <c r="T1429" s="45">
        <f t="shared" si="64"/>
        <v>17655</v>
      </c>
    </row>
    <row r="1430" spans="2:20" x14ac:dyDescent="0.3">
      <c r="B1430" t="s">
        <v>8365</v>
      </c>
      <c r="C1430" t="s">
        <v>1517</v>
      </c>
      <c r="D1430" t="s">
        <v>2940</v>
      </c>
      <c r="E1430" t="s">
        <v>3302</v>
      </c>
      <c r="F1430" t="s">
        <v>497</v>
      </c>
      <c r="G1430" s="47" t="str">
        <f t="shared" si="65"/>
        <v>Firas_NASRI</v>
      </c>
      <c r="H1430" t="s">
        <v>689</v>
      </c>
      <c r="I1430" t="s">
        <v>5861</v>
      </c>
      <c r="J1430">
        <v>21624361072</v>
      </c>
      <c r="K1430" s="133">
        <v>35259</v>
      </c>
      <c r="M1430" t="s">
        <v>267</v>
      </c>
      <c r="N1430" t="s">
        <v>6106</v>
      </c>
      <c r="O1430"/>
      <c r="P1430" s="4"/>
      <c r="Q1430" s="4" t="s">
        <v>8367</v>
      </c>
      <c r="R1430" s="45">
        <v>5885</v>
      </c>
      <c r="S1430" s="45">
        <v>3</v>
      </c>
      <c r="T1430" s="45">
        <f t="shared" si="64"/>
        <v>17655</v>
      </c>
    </row>
    <row r="1431" spans="2:20" x14ac:dyDescent="0.3">
      <c r="B1431" t="s">
        <v>8365</v>
      </c>
      <c r="C1431" t="s">
        <v>1517</v>
      </c>
      <c r="D1431" t="s">
        <v>2941</v>
      </c>
      <c r="E1431" t="s">
        <v>3831</v>
      </c>
      <c r="F1431" t="s">
        <v>573</v>
      </c>
      <c r="G1431" s="47" t="str">
        <f t="shared" si="65"/>
        <v>Oussema_SAIDI</v>
      </c>
      <c r="H1431" t="s">
        <v>689</v>
      </c>
      <c r="I1431" t="s">
        <v>5862</v>
      </c>
      <c r="J1431">
        <v>21654766791</v>
      </c>
      <c r="K1431" s="133">
        <v>35283</v>
      </c>
      <c r="M1431" t="s">
        <v>267</v>
      </c>
      <c r="N1431" t="s">
        <v>6106</v>
      </c>
      <c r="O1431"/>
      <c r="P1431" s="4"/>
      <c r="Q1431" s="4" t="s">
        <v>8367</v>
      </c>
      <c r="R1431" s="45">
        <v>5885</v>
      </c>
      <c r="S1431" s="45">
        <v>3</v>
      </c>
      <c r="T1431" s="45">
        <f t="shared" si="64"/>
        <v>17655</v>
      </c>
    </row>
    <row r="1432" spans="2:20" x14ac:dyDescent="0.3">
      <c r="B1432" t="s">
        <v>8365</v>
      </c>
      <c r="C1432" t="s">
        <v>1517</v>
      </c>
      <c r="D1432" t="s">
        <v>2942</v>
      </c>
      <c r="E1432" t="s">
        <v>3507</v>
      </c>
      <c r="F1432" t="s">
        <v>3686</v>
      </c>
      <c r="G1432" s="47" t="str">
        <f t="shared" si="65"/>
        <v>Oumayma_SAYADI</v>
      </c>
      <c r="H1432" t="s">
        <v>690</v>
      </c>
      <c r="I1432" t="s">
        <v>5863</v>
      </c>
      <c r="J1432">
        <v>21629314208</v>
      </c>
      <c r="K1432" s="133">
        <v>35570</v>
      </c>
      <c r="M1432" t="s">
        <v>267</v>
      </c>
      <c r="N1432" t="s">
        <v>6106</v>
      </c>
      <c r="O1432"/>
      <c r="P1432" s="4"/>
      <c r="Q1432" s="4" t="s">
        <v>8367</v>
      </c>
      <c r="R1432" s="45">
        <v>5885</v>
      </c>
      <c r="S1432" s="45">
        <v>3</v>
      </c>
      <c r="T1432" s="45">
        <f t="shared" si="64"/>
        <v>17655</v>
      </c>
    </row>
    <row r="1433" spans="2:20" x14ac:dyDescent="0.3">
      <c r="B1433" t="s">
        <v>8365</v>
      </c>
      <c r="C1433" t="s">
        <v>1517</v>
      </c>
      <c r="D1433" t="s">
        <v>2943</v>
      </c>
      <c r="E1433" t="s">
        <v>4351</v>
      </c>
      <c r="F1433" t="s">
        <v>3979</v>
      </c>
      <c r="G1433" s="47" t="str">
        <f t="shared" si="65"/>
        <v>Sajir_SLIMANI</v>
      </c>
      <c r="H1433" t="s">
        <v>689</v>
      </c>
      <c r="I1433" t="s">
        <v>5864</v>
      </c>
      <c r="J1433">
        <v>21654606155</v>
      </c>
      <c r="K1433" s="133">
        <v>35929</v>
      </c>
      <c r="M1433" t="s">
        <v>267</v>
      </c>
      <c r="N1433" t="s">
        <v>6106</v>
      </c>
      <c r="O1433"/>
      <c r="P1433" s="4"/>
      <c r="Q1433" s="4" t="s">
        <v>8367</v>
      </c>
      <c r="R1433" s="45">
        <v>5885</v>
      </c>
      <c r="S1433" s="45">
        <v>3</v>
      </c>
      <c r="T1433" s="45">
        <f t="shared" si="64"/>
        <v>17655</v>
      </c>
    </row>
    <row r="1434" spans="2:20" x14ac:dyDescent="0.3">
      <c r="B1434" t="s">
        <v>8365</v>
      </c>
      <c r="C1434" t="s">
        <v>1517</v>
      </c>
      <c r="D1434" t="s">
        <v>2944</v>
      </c>
      <c r="E1434" t="s">
        <v>4352</v>
      </c>
      <c r="F1434" t="s">
        <v>628</v>
      </c>
      <c r="G1434" s="47" t="str">
        <f t="shared" si="65"/>
        <v>Shems_YAHYAOUI</v>
      </c>
      <c r="H1434" t="s">
        <v>690</v>
      </c>
      <c r="I1434" t="s">
        <v>5865</v>
      </c>
      <c r="J1434">
        <v>21625106827</v>
      </c>
      <c r="K1434" s="133">
        <v>36261</v>
      </c>
      <c r="M1434" t="s">
        <v>267</v>
      </c>
      <c r="N1434" t="s">
        <v>6106</v>
      </c>
      <c r="O1434"/>
      <c r="P1434" s="4"/>
      <c r="Q1434" s="4" t="s">
        <v>8367</v>
      </c>
      <c r="R1434" s="45">
        <v>5885</v>
      </c>
      <c r="S1434" s="45">
        <v>3</v>
      </c>
      <c r="T1434" s="45">
        <f t="shared" si="64"/>
        <v>17655</v>
      </c>
    </row>
    <row r="1435" spans="2:20" x14ac:dyDescent="0.3">
      <c r="B1435" t="s">
        <v>8365</v>
      </c>
      <c r="C1435" t="s">
        <v>1517</v>
      </c>
      <c r="D1435" t="s">
        <v>2945</v>
      </c>
      <c r="E1435" t="s">
        <v>3302</v>
      </c>
      <c r="F1435" t="s">
        <v>3778</v>
      </c>
      <c r="G1435" s="47" t="str">
        <f t="shared" si="65"/>
        <v>Firas_ABDENNADHER</v>
      </c>
      <c r="H1435" t="s">
        <v>689</v>
      </c>
      <c r="I1435" t="s">
        <v>5866</v>
      </c>
      <c r="J1435">
        <v>21621783008</v>
      </c>
      <c r="K1435" s="133">
        <v>35901</v>
      </c>
      <c r="M1435" t="s">
        <v>267</v>
      </c>
      <c r="N1435" t="s">
        <v>6106</v>
      </c>
      <c r="O1435"/>
      <c r="P1435" s="4"/>
      <c r="Q1435" s="4" t="s">
        <v>8367</v>
      </c>
      <c r="R1435" s="45">
        <v>5885</v>
      </c>
      <c r="S1435" s="45">
        <v>3</v>
      </c>
      <c r="T1435" s="45">
        <f t="shared" si="64"/>
        <v>17655</v>
      </c>
    </row>
    <row r="1436" spans="2:20" x14ac:dyDescent="0.3">
      <c r="B1436" t="s">
        <v>8365</v>
      </c>
      <c r="C1436" t="s">
        <v>1517</v>
      </c>
      <c r="D1436" t="s">
        <v>2946</v>
      </c>
      <c r="E1436" t="s">
        <v>3565</v>
      </c>
      <c r="F1436" t="s">
        <v>892</v>
      </c>
      <c r="G1436" s="47" t="str">
        <f t="shared" si="65"/>
        <v>Sinda_ARBI</v>
      </c>
      <c r="H1436" t="s">
        <v>690</v>
      </c>
      <c r="I1436" t="s">
        <v>5867</v>
      </c>
      <c r="J1436">
        <v>21627495208</v>
      </c>
      <c r="K1436" s="133">
        <v>35222</v>
      </c>
      <c r="M1436" t="s">
        <v>267</v>
      </c>
      <c r="N1436" t="s">
        <v>6106</v>
      </c>
      <c r="O1436"/>
      <c r="P1436" s="4"/>
      <c r="Q1436" s="4" t="s">
        <v>8367</v>
      </c>
      <c r="R1436" s="45">
        <v>5885</v>
      </c>
      <c r="S1436" s="45">
        <v>3</v>
      </c>
      <c r="T1436" s="45">
        <f t="shared" si="64"/>
        <v>17655</v>
      </c>
    </row>
    <row r="1437" spans="2:20" x14ac:dyDescent="0.3">
      <c r="B1437" t="s">
        <v>8365</v>
      </c>
      <c r="C1437" t="s">
        <v>1517</v>
      </c>
      <c r="D1437" t="s">
        <v>2947</v>
      </c>
      <c r="E1437" t="s">
        <v>3282</v>
      </c>
      <c r="F1437" t="s">
        <v>838</v>
      </c>
      <c r="G1437" s="47" t="str">
        <f t="shared" si="65"/>
        <v>Houssem_BACCOUCHE</v>
      </c>
      <c r="H1437" t="s">
        <v>689</v>
      </c>
      <c r="I1437" t="s">
        <v>5868</v>
      </c>
      <c r="J1437">
        <v>21621336831</v>
      </c>
      <c r="K1437" s="133">
        <v>36042</v>
      </c>
      <c r="M1437" t="s">
        <v>267</v>
      </c>
      <c r="N1437" t="s">
        <v>6106</v>
      </c>
      <c r="O1437"/>
      <c r="P1437" s="4"/>
      <c r="Q1437" s="4" t="s">
        <v>8367</v>
      </c>
      <c r="R1437" s="45">
        <v>5885</v>
      </c>
      <c r="S1437" s="45">
        <v>3</v>
      </c>
      <c r="T1437" s="45">
        <f t="shared" si="64"/>
        <v>17655</v>
      </c>
    </row>
    <row r="1438" spans="2:20" x14ac:dyDescent="0.3">
      <c r="B1438" t="s">
        <v>8365</v>
      </c>
      <c r="C1438" t="s">
        <v>1517</v>
      </c>
      <c r="D1438" t="s">
        <v>2948</v>
      </c>
      <c r="E1438" t="s">
        <v>4353</v>
      </c>
      <c r="F1438" t="s">
        <v>4354</v>
      </c>
      <c r="G1438" s="47" t="str">
        <f t="shared" si="65"/>
        <v>Chedy_BEN ABDESSELEM</v>
      </c>
      <c r="H1438" t="s">
        <v>689</v>
      </c>
      <c r="I1438" t="s">
        <v>5869</v>
      </c>
      <c r="J1438">
        <v>21650050049</v>
      </c>
      <c r="K1438" s="133">
        <v>35877</v>
      </c>
      <c r="M1438" t="s">
        <v>267</v>
      </c>
      <c r="N1438" t="s">
        <v>6106</v>
      </c>
      <c r="O1438"/>
      <c r="P1438" s="4"/>
      <c r="Q1438" s="4" t="s">
        <v>8367</v>
      </c>
      <c r="R1438" s="45">
        <v>5885</v>
      </c>
      <c r="S1438" s="45">
        <v>3</v>
      </c>
      <c r="T1438" s="45">
        <f t="shared" si="64"/>
        <v>17655</v>
      </c>
    </row>
    <row r="1439" spans="2:20" x14ac:dyDescent="0.3">
      <c r="B1439" t="s">
        <v>8365</v>
      </c>
      <c r="C1439" t="s">
        <v>1517</v>
      </c>
      <c r="D1439" t="s">
        <v>2949</v>
      </c>
      <c r="E1439" t="s">
        <v>3671</v>
      </c>
      <c r="F1439" t="s">
        <v>4355</v>
      </c>
      <c r="G1439" s="47" t="str">
        <f t="shared" si="65"/>
        <v>Houssemeddine_BEN AISSIA</v>
      </c>
      <c r="H1439" t="s">
        <v>689</v>
      </c>
      <c r="I1439" t="s">
        <v>5870</v>
      </c>
      <c r="J1439">
        <v>21697416227</v>
      </c>
      <c r="K1439" s="133">
        <v>36311</v>
      </c>
      <c r="M1439" t="s">
        <v>267</v>
      </c>
      <c r="N1439" t="s">
        <v>6106</v>
      </c>
      <c r="O1439"/>
      <c r="P1439" s="4"/>
      <c r="Q1439" s="4" t="s">
        <v>8367</v>
      </c>
      <c r="R1439" s="45">
        <v>5885</v>
      </c>
      <c r="S1439" s="45">
        <v>3</v>
      </c>
      <c r="T1439" s="45">
        <f t="shared" si="64"/>
        <v>17655</v>
      </c>
    </row>
    <row r="1440" spans="2:20" x14ac:dyDescent="0.3">
      <c r="B1440" t="s">
        <v>8365</v>
      </c>
      <c r="C1440" t="s">
        <v>1517</v>
      </c>
      <c r="D1440" t="s">
        <v>2950</v>
      </c>
      <c r="E1440" t="s">
        <v>3428</v>
      </c>
      <c r="F1440" t="s">
        <v>4356</v>
      </c>
      <c r="G1440" s="47" t="str">
        <f t="shared" si="65"/>
        <v>Yasmine_BEN ALAYA</v>
      </c>
      <c r="H1440" t="s">
        <v>690</v>
      </c>
      <c r="I1440" t="s">
        <v>5871</v>
      </c>
      <c r="J1440">
        <v>21654380798</v>
      </c>
      <c r="K1440" s="133">
        <v>35994</v>
      </c>
      <c r="M1440" t="s">
        <v>267</v>
      </c>
      <c r="N1440" t="s">
        <v>6106</v>
      </c>
      <c r="O1440"/>
      <c r="P1440" s="4"/>
      <c r="Q1440" s="4" t="s">
        <v>8367</v>
      </c>
      <c r="R1440" s="45">
        <v>5885</v>
      </c>
      <c r="S1440" s="45">
        <v>3</v>
      </c>
      <c r="T1440" s="45">
        <f t="shared" si="64"/>
        <v>17655</v>
      </c>
    </row>
    <row r="1441" spans="2:20" x14ac:dyDescent="0.3">
      <c r="B1441" t="s">
        <v>8365</v>
      </c>
      <c r="C1441" t="s">
        <v>1517</v>
      </c>
      <c r="D1441" t="s">
        <v>2951</v>
      </c>
      <c r="E1441" t="s">
        <v>3421</v>
      </c>
      <c r="F1441" t="s">
        <v>4357</v>
      </c>
      <c r="G1441" s="47" t="str">
        <f t="shared" si="65"/>
        <v>Yassine_BEN AMIRA</v>
      </c>
      <c r="H1441" t="s">
        <v>689</v>
      </c>
      <c r="I1441" t="s">
        <v>5872</v>
      </c>
      <c r="J1441">
        <v>21624141295</v>
      </c>
      <c r="K1441" s="133">
        <v>35047</v>
      </c>
      <c r="M1441" t="s">
        <v>267</v>
      </c>
      <c r="N1441" t="s">
        <v>6106</v>
      </c>
      <c r="O1441"/>
      <c r="P1441" s="4"/>
      <c r="Q1441" s="4" t="s">
        <v>8367</v>
      </c>
      <c r="R1441" s="45">
        <v>5885</v>
      </c>
      <c r="S1441" s="45">
        <v>3</v>
      </c>
      <c r="T1441" s="45">
        <f t="shared" si="64"/>
        <v>17655</v>
      </c>
    </row>
    <row r="1442" spans="2:20" x14ac:dyDescent="0.3">
      <c r="B1442" t="s">
        <v>8365</v>
      </c>
      <c r="C1442" t="s">
        <v>1517</v>
      </c>
      <c r="D1442" t="s">
        <v>2952</v>
      </c>
      <c r="E1442" t="s">
        <v>4318</v>
      </c>
      <c r="F1442" t="s">
        <v>4358</v>
      </c>
      <c r="G1442" s="47" t="str">
        <f t="shared" si="65"/>
        <v>Zayneb_BEN FREJ</v>
      </c>
      <c r="H1442" t="s">
        <v>690</v>
      </c>
      <c r="I1442" t="s">
        <v>5873</v>
      </c>
      <c r="J1442">
        <v>21654436464</v>
      </c>
      <c r="K1442" s="133">
        <v>36001</v>
      </c>
      <c r="M1442" t="s">
        <v>267</v>
      </c>
      <c r="N1442" t="s">
        <v>6106</v>
      </c>
      <c r="O1442"/>
      <c r="P1442" s="4"/>
      <c r="Q1442" s="4" t="s">
        <v>8367</v>
      </c>
      <c r="R1442" s="45">
        <v>5885</v>
      </c>
      <c r="S1442" s="45">
        <v>3</v>
      </c>
      <c r="T1442" s="45">
        <f t="shared" si="64"/>
        <v>17655</v>
      </c>
    </row>
    <row r="1443" spans="2:20" x14ac:dyDescent="0.3">
      <c r="B1443" t="s">
        <v>8365</v>
      </c>
      <c r="C1443" t="s">
        <v>1517</v>
      </c>
      <c r="D1443" t="s">
        <v>2953</v>
      </c>
      <c r="E1443" t="s">
        <v>3674</v>
      </c>
      <c r="F1443" t="s">
        <v>4359</v>
      </c>
      <c r="G1443" s="47" t="str">
        <f t="shared" si="65"/>
        <v>Ilyes_BOUGHZELA</v>
      </c>
      <c r="H1443" t="s">
        <v>689</v>
      </c>
      <c r="I1443" t="s">
        <v>5874</v>
      </c>
      <c r="J1443">
        <v>21620581188</v>
      </c>
      <c r="K1443" s="133">
        <v>36067</v>
      </c>
      <c r="M1443" t="s">
        <v>267</v>
      </c>
      <c r="N1443" t="s">
        <v>6106</v>
      </c>
      <c r="O1443"/>
      <c r="P1443" s="4"/>
      <c r="Q1443" s="4" t="s">
        <v>8367</v>
      </c>
      <c r="R1443" s="45">
        <v>5885</v>
      </c>
      <c r="S1443" s="45">
        <v>3</v>
      </c>
      <c r="T1443" s="45">
        <f t="shared" si="64"/>
        <v>17655</v>
      </c>
    </row>
    <row r="1444" spans="2:20" x14ac:dyDescent="0.3">
      <c r="B1444" t="s">
        <v>8365</v>
      </c>
      <c r="C1444" t="s">
        <v>1517</v>
      </c>
      <c r="D1444" t="s">
        <v>2954</v>
      </c>
      <c r="E1444" t="s">
        <v>3428</v>
      </c>
      <c r="F1444" t="s">
        <v>4360</v>
      </c>
      <c r="G1444" s="47" t="str">
        <f t="shared" si="65"/>
        <v>Yasmine_BOUHEJBA</v>
      </c>
      <c r="H1444" t="s">
        <v>690</v>
      </c>
      <c r="I1444" t="s">
        <v>5875</v>
      </c>
      <c r="J1444">
        <v>21652180272</v>
      </c>
      <c r="K1444" s="133">
        <v>36093</v>
      </c>
      <c r="M1444" t="s">
        <v>267</v>
      </c>
      <c r="N1444" t="s">
        <v>6106</v>
      </c>
      <c r="O1444"/>
      <c r="P1444" s="4"/>
      <c r="Q1444" s="4" t="s">
        <v>8367</v>
      </c>
      <c r="R1444" s="45">
        <v>5885</v>
      </c>
      <c r="S1444" s="45">
        <v>3</v>
      </c>
      <c r="T1444" s="45">
        <f t="shared" ref="T1444:T1507" si="66">R1444*S1444</f>
        <v>17655</v>
      </c>
    </row>
    <row r="1445" spans="2:20" x14ac:dyDescent="0.3">
      <c r="B1445" t="s">
        <v>8365</v>
      </c>
      <c r="C1445" t="s">
        <v>1517</v>
      </c>
      <c r="D1445" t="s">
        <v>2955</v>
      </c>
      <c r="E1445" t="s">
        <v>3191</v>
      </c>
      <c r="F1445" t="s">
        <v>889</v>
      </c>
      <c r="G1445" s="47" t="str">
        <f t="shared" si="65"/>
        <v>Amine_CHAKROUN</v>
      </c>
      <c r="H1445" t="s">
        <v>689</v>
      </c>
      <c r="I1445" t="s">
        <v>5876</v>
      </c>
      <c r="J1445">
        <v>21620390506</v>
      </c>
      <c r="K1445" s="133">
        <v>35966</v>
      </c>
      <c r="M1445" t="s">
        <v>267</v>
      </c>
      <c r="N1445" t="s">
        <v>6106</v>
      </c>
      <c r="O1445"/>
      <c r="P1445" s="4"/>
      <c r="Q1445" s="4" t="s">
        <v>8367</v>
      </c>
      <c r="R1445" s="45">
        <v>5885</v>
      </c>
      <c r="S1445" s="45">
        <v>3</v>
      </c>
      <c r="T1445" s="45">
        <f t="shared" si="66"/>
        <v>17655</v>
      </c>
    </row>
    <row r="1446" spans="2:20" x14ac:dyDescent="0.3">
      <c r="B1446" t="s">
        <v>8365</v>
      </c>
      <c r="C1446" t="s">
        <v>1517</v>
      </c>
      <c r="D1446" t="s">
        <v>2956</v>
      </c>
      <c r="E1446" t="s">
        <v>3370</v>
      </c>
      <c r="F1446" t="s">
        <v>3894</v>
      </c>
      <c r="G1446" s="47" t="str">
        <f t="shared" si="65"/>
        <v>Youssef_CHAOUACHI</v>
      </c>
      <c r="H1446" t="s">
        <v>689</v>
      </c>
      <c r="I1446" t="s">
        <v>5877</v>
      </c>
      <c r="J1446">
        <v>21627322321</v>
      </c>
      <c r="K1446" s="133">
        <v>36133</v>
      </c>
      <c r="M1446" t="s">
        <v>267</v>
      </c>
      <c r="N1446" t="s">
        <v>6106</v>
      </c>
      <c r="O1446"/>
      <c r="P1446" s="4"/>
      <c r="Q1446" s="4" t="s">
        <v>8367</v>
      </c>
      <c r="R1446" s="45">
        <v>5885</v>
      </c>
      <c r="S1446" s="45">
        <v>3</v>
      </c>
      <c r="T1446" s="45">
        <f t="shared" si="66"/>
        <v>17655</v>
      </c>
    </row>
    <row r="1447" spans="2:20" x14ac:dyDescent="0.3">
      <c r="B1447" t="s">
        <v>8365</v>
      </c>
      <c r="C1447" t="s">
        <v>1517</v>
      </c>
      <c r="D1447" t="s">
        <v>2957</v>
      </c>
      <c r="E1447" t="s">
        <v>3381</v>
      </c>
      <c r="F1447" t="s">
        <v>4361</v>
      </c>
      <c r="G1447" s="47" t="str">
        <f t="shared" si="65"/>
        <v>Rayen_GHANEM</v>
      </c>
      <c r="H1447" t="s">
        <v>689</v>
      </c>
      <c r="I1447" t="s">
        <v>5878</v>
      </c>
      <c r="J1447">
        <v>21620522334</v>
      </c>
      <c r="K1447" s="133">
        <v>35128</v>
      </c>
      <c r="M1447" t="s">
        <v>267</v>
      </c>
      <c r="N1447" t="s">
        <v>6106</v>
      </c>
      <c r="O1447"/>
      <c r="P1447" s="4"/>
      <c r="Q1447" s="4" t="s">
        <v>8367</v>
      </c>
      <c r="R1447" s="45">
        <v>5885</v>
      </c>
      <c r="S1447" s="45">
        <v>3</v>
      </c>
      <c r="T1447" s="45">
        <f t="shared" si="66"/>
        <v>17655</v>
      </c>
    </row>
    <row r="1448" spans="2:20" x14ac:dyDescent="0.3">
      <c r="B1448" t="s">
        <v>8365</v>
      </c>
      <c r="C1448" t="s">
        <v>1517</v>
      </c>
      <c r="D1448" t="s">
        <v>2958</v>
      </c>
      <c r="E1448" t="s">
        <v>3347</v>
      </c>
      <c r="F1448" t="s">
        <v>825</v>
      </c>
      <c r="G1448" s="47" t="str">
        <f t="shared" si="65"/>
        <v>Zeineb_GHAZOUANI</v>
      </c>
      <c r="H1448" t="s">
        <v>690</v>
      </c>
      <c r="I1448" t="s">
        <v>5879</v>
      </c>
      <c r="J1448">
        <v>21693184785</v>
      </c>
      <c r="K1448" s="133">
        <v>35930</v>
      </c>
      <c r="M1448" t="s">
        <v>267</v>
      </c>
      <c r="N1448" t="s">
        <v>6106</v>
      </c>
      <c r="O1448"/>
      <c r="P1448" s="4"/>
      <c r="Q1448" s="4" t="s">
        <v>8367</v>
      </c>
      <c r="R1448" s="45">
        <v>5885</v>
      </c>
      <c r="S1448" s="45">
        <v>3</v>
      </c>
      <c r="T1448" s="45">
        <f t="shared" si="66"/>
        <v>17655</v>
      </c>
    </row>
    <row r="1449" spans="2:20" x14ac:dyDescent="0.3">
      <c r="B1449" t="s">
        <v>8365</v>
      </c>
      <c r="C1449" t="s">
        <v>1517</v>
      </c>
      <c r="D1449" t="s">
        <v>2959</v>
      </c>
      <c r="E1449" t="s">
        <v>3389</v>
      </c>
      <c r="F1449" t="s">
        <v>463</v>
      </c>
      <c r="G1449" s="47" t="str">
        <f t="shared" si="65"/>
        <v>Malek_HAMMAMI</v>
      </c>
      <c r="H1449" t="s">
        <v>690</v>
      </c>
      <c r="I1449" t="s">
        <v>5880</v>
      </c>
      <c r="J1449">
        <v>21652444710</v>
      </c>
      <c r="K1449" s="133">
        <v>35976</v>
      </c>
      <c r="M1449" t="s">
        <v>267</v>
      </c>
      <c r="N1449" t="s">
        <v>6106</v>
      </c>
      <c r="O1449"/>
      <c r="P1449" s="4"/>
      <c r="Q1449" s="4" t="s">
        <v>8367</v>
      </c>
      <c r="R1449" s="45">
        <v>5885</v>
      </c>
      <c r="S1449" s="45">
        <v>3</v>
      </c>
      <c r="T1449" s="45">
        <f t="shared" si="66"/>
        <v>17655</v>
      </c>
    </row>
    <row r="1450" spans="2:20" x14ac:dyDescent="0.3">
      <c r="B1450" t="s">
        <v>8365</v>
      </c>
      <c r="C1450" t="s">
        <v>1517</v>
      </c>
      <c r="D1450" t="s">
        <v>2960</v>
      </c>
      <c r="E1450" t="s">
        <v>4362</v>
      </c>
      <c r="F1450" t="s">
        <v>4363</v>
      </c>
      <c r="G1450" s="47" t="str">
        <f t="shared" si="65"/>
        <v>Souhir_KAHIA</v>
      </c>
      <c r="H1450" t="s">
        <v>690</v>
      </c>
      <c r="I1450" t="s">
        <v>5881</v>
      </c>
      <c r="J1450">
        <v>21652870162</v>
      </c>
      <c r="K1450" s="133">
        <v>35384</v>
      </c>
      <c r="M1450" t="s">
        <v>267</v>
      </c>
      <c r="N1450" t="s">
        <v>6106</v>
      </c>
      <c r="O1450"/>
      <c r="P1450" s="4"/>
      <c r="Q1450" s="4" t="s">
        <v>8367</v>
      </c>
      <c r="R1450" s="45">
        <v>5885</v>
      </c>
      <c r="S1450" s="45">
        <v>3</v>
      </c>
      <c r="T1450" s="45">
        <f t="shared" si="66"/>
        <v>17655</v>
      </c>
    </row>
    <row r="1451" spans="2:20" x14ac:dyDescent="0.3">
      <c r="B1451" t="s">
        <v>8365</v>
      </c>
      <c r="C1451" t="s">
        <v>1517</v>
      </c>
      <c r="D1451" t="s">
        <v>2961</v>
      </c>
      <c r="E1451" t="s">
        <v>4364</v>
      </c>
      <c r="F1451" t="s">
        <v>1265</v>
      </c>
      <c r="G1451" s="47" t="str">
        <f t="shared" si="65"/>
        <v>Hazar_KANZARI</v>
      </c>
      <c r="H1451" t="s">
        <v>690</v>
      </c>
      <c r="I1451" t="s">
        <v>5882</v>
      </c>
      <c r="J1451">
        <v>21695764909</v>
      </c>
      <c r="K1451" s="133">
        <v>34811</v>
      </c>
      <c r="M1451" t="s">
        <v>267</v>
      </c>
      <c r="N1451" t="s">
        <v>6106</v>
      </c>
      <c r="O1451"/>
      <c r="P1451" s="4"/>
      <c r="Q1451" s="4" t="s">
        <v>8367</v>
      </c>
      <c r="R1451" s="45">
        <v>5885</v>
      </c>
      <c r="S1451" s="45">
        <v>3</v>
      </c>
      <c r="T1451" s="45">
        <f t="shared" si="66"/>
        <v>17655</v>
      </c>
    </row>
    <row r="1452" spans="2:20" x14ac:dyDescent="0.3">
      <c r="B1452" t="s">
        <v>8365</v>
      </c>
      <c r="C1452" t="s">
        <v>1517</v>
      </c>
      <c r="D1452" t="s">
        <v>2962</v>
      </c>
      <c r="E1452" t="s">
        <v>4365</v>
      </c>
      <c r="F1452" t="s">
        <v>1346</v>
      </c>
      <c r="G1452" s="47" t="str">
        <f t="shared" si="65"/>
        <v>Mohamed Mehdi_KHRISSI</v>
      </c>
      <c r="H1452" t="s">
        <v>689</v>
      </c>
      <c r="I1452" t="s">
        <v>5883</v>
      </c>
      <c r="J1452">
        <v>21652953361</v>
      </c>
      <c r="K1452" s="133">
        <v>36199</v>
      </c>
      <c r="M1452" t="s">
        <v>267</v>
      </c>
      <c r="N1452" t="s">
        <v>6106</v>
      </c>
      <c r="O1452"/>
      <c r="P1452" s="4"/>
      <c r="Q1452" s="4" t="s">
        <v>8367</v>
      </c>
      <c r="R1452" s="45">
        <v>5885</v>
      </c>
      <c r="S1452" s="45">
        <v>3</v>
      </c>
      <c r="T1452" s="45">
        <f t="shared" si="66"/>
        <v>17655</v>
      </c>
    </row>
    <row r="1453" spans="2:20" x14ac:dyDescent="0.3">
      <c r="B1453" t="s">
        <v>8365</v>
      </c>
      <c r="C1453" t="s">
        <v>1517</v>
      </c>
      <c r="D1453" t="s">
        <v>2963</v>
      </c>
      <c r="E1453" t="s">
        <v>3833</v>
      </c>
      <c r="F1453" t="s">
        <v>4366</v>
      </c>
      <c r="G1453" s="47" t="str">
        <f t="shared" si="65"/>
        <v>Nour_NAAMENE</v>
      </c>
      <c r="H1453" t="s">
        <v>690</v>
      </c>
      <c r="I1453" t="s">
        <v>5884</v>
      </c>
      <c r="J1453">
        <v>21620703245</v>
      </c>
      <c r="K1453" s="133">
        <v>36013</v>
      </c>
      <c r="M1453" t="s">
        <v>267</v>
      </c>
      <c r="N1453" t="s">
        <v>6106</v>
      </c>
      <c r="O1453"/>
      <c r="P1453" s="4"/>
      <c r="Q1453" s="4" t="s">
        <v>8367</v>
      </c>
      <c r="R1453" s="45">
        <v>5885</v>
      </c>
      <c r="S1453" s="45">
        <v>3</v>
      </c>
      <c r="T1453" s="45">
        <f t="shared" si="66"/>
        <v>17655</v>
      </c>
    </row>
    <row r="1454" spans="2:20" x14ac:dyDescent="0.3">
      <c r="B1454" t="s">
        <v>8365</v>
      </c>
      <c r="C1454" t="s">
        <v>1517</v>
      </c>
      <c r="D1454" t="s">
        <v>2964</v>
      </c>
      <c r="E1454" t="s">
        <v>3349</v>
      </c>
      <c r="F1454" t="s">
        <v>4367</v>
      </c>
      <c r="G1454" s="47" t="str">
        <f t="shared" si="65"/>
        <v>Emna_OSMAN</v>
      </c>
      <c r="H1454" t="s">
        <v>690</v>
      </c>
      <c r="I1454" t="s">
        <v>5885</v>
      </c>
      <c r="J1454">
        <v>21621543100</v>
      </c>
      <c r="K1454" s="133">
        <v>36179</v>
      </c>
      <c r="M1454" t="s">
        <v>267</v>
      </c>
      <c r="N1454" t="s">
        <v>6106</v>
      </c>
      <c r="O1454"/>
      <c r="P1454" s="4"/>
      <c r="Q1454" s="4" t="s">
        <v>8367</v>
      </c>
      <c r="R1454" s="45">
        <v>5885</v>
      </c>
      <c r="S1454" s="45">
        <v>3</v>
      </c>
      <c r="T1454" s="45">
        <f t="shared" si="66"/>
        <v>17655</v>
      </c>
    </row>
    <row r="1455" spans="2:20" x14ac:dyDescent="0.3">
      <c r="B1455" t="s">
        <v>8365</v>
      </c>
      <c r="C1455" t="s">
        <v>1517</v>
      </c>
      <c r="D1455" t="s">
        <v>2965</v>
      </c>
      <c r="E1455" t="s">
        <v>4368</v>
      </c>
      <c r="F1455" t="s">
        <v>4369</v>
      </c>
      <c r="G1455" s="47" t="str">
        <f t="shared" si="65"/>
        <v>Issam_OUAGHREM</v>
      </c>
      <c r="H1455" t="s">
        <v>689</v>
      </c>
      <c r="I1455" t="s">
        <v>5886</v>
      </c>
      <c r="J1455">
        <v>21699839860</v>
      </c>
      <c r="K1455" s="133">
        <v>35931</v>
      </c>
      <c r="M1455" t="s">
        <v>267</v>
      </c>
      <c r="N1455" t="s">
        <v>6106</v>
      </c>
      <c r="O1455"/>
      <c r="P1455" s="4"/>
      <c r="Q1455" s="4" t="s">
        <v>8367</v>
      </c>
      <c r="R1455" s="45">
        <v>5885</v>
      </c>
      <c r="S1455" s="45">
        <v>3</v>
      </c>
      <c r="T1455" s="45">
        <f t="shared" si="66"/>
        <v>17655</v>
      </c>
    </row>
    <row r="1456" spans="2:20" x14ac:dyDescent="0.3">
      <c r="B1456" t="s">
        <v>8365</v>
      </c>
      <c r="C1456" t="s">
        <v>1517</v>
      </c>
      <c r="D1456" t="s">
        <v>2966</v>
      </c>
      <c r="E1456" t="s">
        <v>4370</v>
      </c>
      <c r="F1456" t="s">
        <v>4371</v>
      </c>
      <c r="G1456" s="47" t="str">
        <f t="shared" si="65"/>
        <v>Amina_REKHISS</v>
      </c>
      <c r="H1456" t="s">
        <v>690</v>
      </c>
      <c r="I1456" t="s">
        <v>5887</v>
      </c>
      <c r="J1456">
        <v>21653885990</v>
      </c>
      <c r="K1456" s="133">
        <v>35304</v>
      </c>
      <c r="M1456" t="s">
        <v>267</v>
      </c>
      <c r="N1456" t="s">
        <v>6106</v>
      </c>
      <c r="O1456"/>
      <c r="P1456" s="4"/>
      <c r="Q1456" s="4" t="s">
        <v>8367</v>
      </c>
      <c r="R1456" s="45">
        <v>5885</v>
      </c>
      <c r="S1456" s="45">
        <v>3</v>
      </c>
      <c r="T1456" s="45">
        <f t="shared" si="66"/>
        <v>17655</v>
      </c>
    </row>
    <row r="1457" spans="2:20" x14ac:dyDescent="0.3">
      <c r="B1457" t="s">
        <v>8365</v>
      </c>
      <c r="C1457" t="s">
        <v>1517</v>
      </c>
      <c r="D1457" t="s">
        <v>2967</v>
      </c>
      <c r="E1457" t="s">
        <v>3230</v>
      </c>
      <c r="F1457" t="s">
        <v>1321</v>
      </c>
      <c r="G1457" s="47" t="str">
        <f t="shared" si="65"/>
        <v>Mohamed_SKOURI</v>
      </c>
      <c r="H1457" t="s">
        <v>689</v>
      </c>
      <c r="I1457" t="s">
        <v>5888</v>
      </c>
      <c r="J1457">
        <v>21692506183</v>
      </c>
      <c r="K1457" s="133">
        <v>36207</v>
      </c>
      <c r="M1457" t="s">
        <v>267</v>
      </c>
      <c r="N1457" t="s">
        <v>6106</v>
      </c>
      <c r="O1457"/>
      <c r="P1457" s="4"/>
      <c r="Q1457" s="4" t="s">
        <v>8367</v>
      </c>
      <c r="R1457" s="45">
        <v>5885</v>
      </c>
      <c r="S1457" s="45">
        <v>3</v>
      </c>
      <c r="T1457" s="45">
        <f t="shared" si="66"/>
        <v>17655</v>
      </c>
    </row>
    <row r="1458" spans="2:20" x14ac:dyDescent="0.3">
      <c r="B1458" t="s">
        <v>8365</v>
      </c>
      <c r="C1458" t="s">
        <v>1517</v>
      </c>
      <c r="D1458" t="s">
        <v>2968</v>
      </c>
      <c r="E1458" t="s">
        <v>3396</v>
      </c>
      <c r="F1458" t="s">
        <v>924</v>
      </c>
      <c r="G1458" s="47" t="str">
        <f t="shared" si="65"/>
        <v>Sarra_SNOUSSI</v>
      </c>
      <c r="H1458" t="s">
        <v>690</v>
      </c>
      <c r="I1458" t="s">
        <v>5889</v>
      </c>
      <c r="J1458">
        <v>21698303196</v>
      </c>
      <c r="K1458" s="133">
        <v>36211</v>
      </c>
      <c r="M1458" t="s">
        <v>267</v>
      </c>
      <c r="N1458" t="s">
        <v>6106</v>
      </c>
      <c r="O1458"/>
      <c r="P1458" s="4"/>
      <c r="Q1458" s="4" t="s">
        <v>8367</v>
      </c>
      <c r="R1458" s="45">
        <v>5885</v>
      </c>
      <c r="S1458" s="45">
        <v>3</v>
      </c>
      <c r="T1458" s="45">
        <f t="shared" si="66"/>
        <v>17655</v>
      </c>
    </row>
    <row r="1459" spans="2:20" x14ac:dyDescent="0.3">
      <c r="B1459" t="s">
        <v>8365</v>
      </c>
      <c r="C1459" t="s">
        <v>1517</v>
      </c>
      <c r="D1459" t="s">
        <v>2969</v>
      </c>
      <c r="E1459" t="s">
        <v>4372</v>
      </c>
      <c r="F1459" t="s">
        <v>3406</v>
      </c>
      <c r="G1459" s="47" t="str">
        <f t="shared" si="65"/>
        <v>Mohamed Hedi_TAIEB</v>
      </c>
      <c r="H1459" t="s">
        <v>689</v>
      </c>
      <c r="I1459" t="s">
        <v>5890</v>
      </c>
      <c r="J1459">
        <v>21628657667</v>
      </c>
      <c r="K1459" s="133">
        <v>35711</v>
      </c>
      <c r="M1459" t="s">
        <v>267</v>
      </c>
      <c r="N1459" t="s">
        <v>6106</v>
      </c>
      <c r="O1459"/>
      <c r="P1459" s="4"/>
      <c r="Q1459" s="4" t="s">
        <v>8367</v>
      </c>
      <c r="R1459" s="45">
        <v>5885</v>
      </c>
      <c r="S1459" s="45">
        <v>3</v>
      </c>
      <c r="T1459" s="45">
        <f t="shared" si="66"/>
        <v>17655</v>
      </c>
    </row>
    <row r="1460" spans="2:20" x14ac:dyDescent="0.3">
      <c r="B1460" t="s">
        <v>8365</v>
      </c>
      <c r="C1460" t="s">
        <v>1517</v>
      </c>
      <c r="D1460" t="s">
        <v>2970</v>
      </c>
      <c r="E1460" t="s">
        <v>4373</v>
      </c>
      <c r="F1460" t="s">
        <v>1348</v>
      </c>
      <c r="G1460" s="47" t="str">
        <f t="shared" si="65"/>
        <v>Youssef Kacem_TEJ</v>
      </c>
      <c r="H1460" t="s">
        <v>689</v>
      </c>
      <c r="I1460" t="s">
        <v>5891</v>
      </c>
      <c r="J1460">
        <v>21629301442</v>
      </c>
      <c r="K1460" s="133">
        <v>35708</v>
      </c>
      <c r="M1460" t="s">
        <v>267</v>
      </c>
      <c r="N1460" t="s">
        <v>6106</v>
      </c>
      <c r="O1460"/>
      <c r="P1460" s="4"/>
      <c r="Q1460" s="4" t="s">
        <v>8367</v>
      </c>
      <c r="R1460" s="45">
        <v>5885</v>
      </c>
      <c r="S1460" s="45">
        <v>3</v>
      </c>
      <c r="T1460" s="45">
        <f t="shared" si="66"/>
        <v>17655</v>
      </c>
    </row>
    <row r="1461" spans="2:20" x14ac:dyDescent="0.3">
      <c r="B1461" t="s">
        <v>8365</v>
      </c>
      <c r="C1461" t="s">
        <v>1517</v>
      </c>
      <c r="D1461" t="s">
        <v>2971</v>
      </c>
      <c r="E1461" t="s">
        <v>3274</v>
      </c>
      <c r="F1461" t="s">
        <v>1361</v>
      </c>
      <c r="G1461" s="47" t="str">
        <f t="shared" si="65"/>
        <v>Haithem_TEMANI</v>
      </c>
      <c r="H1461" t="s">
        <v>689</v>
      </c>
      <c r="I1461" t="s">
        <v>5892</v>
      </c>
      <c r="J1461">
        <v>21654386202</v>
      </c>
      <c r="K1461" s="133">
        <v>35584</v>
      </c>
      <c r="M1461" t="s">
        <v>267</v>
      </c>
      <c r="N1461" t="s">
        <v>6106</v>
      </c>
      <c r="O1461"/>
      <c r="P1461" s="4"/>
      <c r="Q1461" s="4" t="s">
        <v>8367</v>
      </c>
      <c r="R1461" s="45">
        <v>5885</v>
      </c>
      <c r="S1461" s="45">
        <v>3</v>
      </c>
      <c r="T1461" s="45">
        <f t="shared" si="66"/>
        <v>17655</v>
      </c>
    </row>
    <row r="1462" spans="2:20" x14ac:dyDescent="0.3">
      <c r="B1462" t="s">
        <v>8365</v>
      </c>
      <c r="C1462" t="s">
        <v>1517</v>
      </c>
      <c r="D1462" t="s">
        <v>2972</v>
      </c>
      <c r="E1462" t="s">
        <v>8003</v>
      </c>
      <c r="F1462" t="s">
        <v>1441</v>
      </c>
      <c r="G1462" s="47" t="str">
        <f t="shared" si="65"/>
        <v>Gaoussou_TRAORE</v>
      </c>
      <c r="H1462" t="s">
        <v>689</v>
      </c>
      <c r="I1462" t="s">
        <v>5893</v>
      </c>
      <c r="J1462">
        <v>21656045894</v>
      </c>
      <c r="K1462" s="133">
        <v>35806</v>
      </c>
      <c r="M1462" t="s">
        <v>1410</v>
      </c>
      <c r="N1462" t="s">
        <v>6106</v>
      </c>
      <c r="O1462"/>
      <c r="P1462" s="4"/>
      <c r="Q1462" s="4" t="s">
        <v>8367</v>
      </c>
      <c r="R1462" s="45">
        <v>5885</v>
      </c>
      <c r="S1462" s="45">
        <v>3</v>
      </c>
      <c r="T1462" s="45">
        <f t="shared" si="66"/>
        <v>17655</v>
      </c>
    </row>
    <row r="1463" spans="2:20" x14ac:dyDescent="0.3">
      <c r="B1463" t="s">
        <v>8365</v>
      </c>
      <c r="C1463" t="s">
        <v>1517</v>
      </c>
      <c r="D1463" t="s">
        <v>2973</v>
      </c>
      <c r="E1463" t="s">
        <v>3330</v>
      </c>
      <c r="F1463" t="s">
        <v>827</v>
      </c>
      <c r="G1463" s="47" t="str">
        <f t="shared" si="65"/>
        <v>Amir_ABASSI</v>
      </c>
      <c r="H1463" t="s">
        <v>689</v>
      </c>
      <c r="I1463" t="s">
        <v>5894</v>
      </c>
      <c r="J1463">
        <v>21625445166</v>
      </c>
      <c r="K1463" s="133">
        <v>35720</v>
      </c>
      <c r="M1463" t="s">
        <v>267</v>
      </c>
      <c r="N1463" t="s">
        <v>6106</v>
      </c>
      <c r="O1463"/>
      <c r="P1463" s="4"/>
      <c r="Q1463" s="4" t="s">
        <v>8367</v>
      </c>
      <c r="R1463" s="45">
        <v>5885</v>
      </c>
      <c r="S1463" s="45">
        <v>3</v>
      </c>
      <c r="T1463" s="45">
        <f t="shared" si="66"/>
        <v>17655</v>
      </c>
    </row>
    <row r="1464" spans="2:20" x14ac:dyDescent="0.3">
      <c r="B1464" t="s">
        <v>8365</v>
      </c>
      <c r="C1464" t="s">
        <v>1517</v>
      </c>
      <c r="D1464" t="s">
        <v>2974</v>
      </c>
      <c r="E1464" t="s">
        <v>4374</v>
      </c>
      <c r="F1464" t="s">
        <v>4202</v>
      </c>
      <c r="G1464" s="47" t="str">
        <f t="shared" si="65"/>
        <v>Adam_BEN CHAABANE</v>
      </c>
      <c r="H1464" t="s">
        <v>689</v>
      </c>
      <c r="I1464" t="s">
        <v>5895</v>
      </c>
      <c r="J1464">
        <v>21696212996</v>
      </c>
      <c r="K1464" s="133">
        <v>35460</v>
      </c>
      <c r="M1464" t="s">
        <v>267</v>
      </c>
      <c r="N1464" t="s">
        <v>6106</v>
      </c>
      <c r="O1464"/>
      <c r="P1464" s="4"/>
      <c r="Q1464" s="4" t="s">
        <v>8367</v>
      </c>
      <c r="R1464" s="45">
        <v>5885</v>
      </c>
      <c r="S1464" s="45">
        <v>3</v>
      </c>
      <c r="T1464" s="45">
        <f t="shared" si="66"/>
        <v>17655</v>
      </c>
    </row>
    <row r="1465" spans="2:20" x14ac:dyDescent="0.3">
      <c r="B1465" t="s">
        <v>8365</v>
      </c>
      <c r="C1465" t="s">
        <v>1517</v>
      </c>
      <c r="D1465" t="s">
        <v>2975</v>
      </c>
      <c r="E1465" t="s">
        <v>3489</v>
      </c>
      <c r="F1465" t="s">
        <v>4375</v>
      </c>
      <c r="G1465" s="47" t="str">
        <f t="shared" si="65"/>
        <v>Nourchene_BOUAISSI</v>
      </c>
      <c r="H1465" t="s">
        <v>690</v>
      </c>
      <c r="I1465" t="s">
        <v>5896</v>
      </c>
      <c r="J1465">
        <v>21621428601</v>
      </c>
      <c r="K1465" s="133">
        <v>35207</v>
      </c>
      <c r="M1465" t="s">
        <v>267</v>
      </c>
      <c r="N1465" t="s">
        <v>6106</v>
      </c>
      <c r="O1465"/>
      <c r="P1465" s="4"/>
      <c r="Q1465" s="4" t="s">
        <v>8367</v>
      </c>
      <c r="R1465" s="45">
        <v>5885</v>
      </c>
      <c r="S1465" s="45">
        <v>3</v>
      </c>
      <c r="T1465" s="45">
        <f t="shared" si="66"/>
        <v>17655</v>
      </c>
    </row>
    <row r="1466" spans="2:20" x14ac:dyDescent="0.3">
      <c r="B1466" t="s">
        <v>8365</v>
      </c>
      <c r="C1466" t="s">
        <v>1517</v>
      </c>
      <c r="D1466" t="s">
        <v>2976</v>
      </c>
      <c r="E1466" t="s">
        <v>4376</v>
      </c>
      <c r="F1466" t="s">
        <v>4377</v>
      </c>
      <c r="G1466" s="47" t="str">
        <f t="shared" si="65"/>
        <v>Abderrahmene_ENNAIFER</v>
      </c>
      <c r="H1466" t="s">
        <v>689</v>
      </c>
      <c r="I1466" t="s">
        <v>5897</v>
      </c>
      <c r="J1466">
        <v>21654706152</v>
      </c>
      <c r="K1466" s="133">
        <v>34820</v>
      </c>
      <c r="M1466" t="s">
        <v>267</v>
      </c>
      <c r="N1466" t="s">
        <v>6106</v>
      </c>
      <c r="O1466"/>
      <c r="P1466" s="4"/>
      <c r="Q1466" s="4" t="s">
        <v>8367</v>
      </c>
      <c r="R1466" s="45">
        <v>5885</v>
      </c>
      <c r="S1466" s="45">
        <v>3</v>
      </c>
      <c r="T1466" s="45">
        <f t="shared" si="66"/>
        <v>17655</v>
      </c>
    </row>
    <row r="1467" spans="2:20" x14ac:dyDescent="0.3">
      <c r="B1467" t="s">
        <v>8365</v>
      </c>
      <c r="C1467" t="s">
        <v>1517</v>
      </c>
      <c r="D1467" t="s">
        <v>2977</v>
      </c>
      <c r="E1467" t="s">
        <v>4003</v>
      </c>
      <c r="F1467" t="s">
        <v>4378</v>
      </c>
      <c r="G1467" s="47" t="str">
        <f t="shared" si="65"/>
        <v>Meyssa_GASSAB</v>
      </c>
      <c r="H1467" t="s">
        <v>690</v>
      </c>
      <c r="I1467" t="s">
        <v>5898</v>
      </c>
      <c r="J1467">
        <v>21624980123</v>
      </c>
      <c r="K1467" s="133">
        <v>35818</v>
      </c>
      <c r="M1467" t="s">
        <v>267</v>
      </c>
      <c r="N1467" t="s">
        <v>6106</v>
      </c>
      <c r="O1467"/>
      <c r="P1467" s="4"/>
      <c r="Q1467" s="4" t="s">
        <v>8367</v>
      </c>
      <c r="R1467" s="45">
        <v>5885</v>
      </c>
      <c r="S1467" s="45">
        <v>3</v>
      </c>
      <c r="T1467" s="45">
        <f t="shared" si="66"/>
        <v>17655</v>
      </c>
    </row>
    <row r="1468" spans="2:20" x14ac:dyDescent="0.3">
      <c r="B1468" t="s">
        <v>8365</v>
      </c>
      <c r="C1468" t="s">
        <v>1517</v>
      </c>
      <c r="D1468" t="s">
        <v>2978</v>
      </c>
      <c r="E1468" t="s">
        <v>4379</v>
      </c>
      <c r="F1468" t="s">
        <v>1261</v>
      </c>
      <c r="G1468" s="47" t="str">
        <f t="shared" si="65"/>
        <v>Mustapha_KHABTHANI</v>
      </c>
      <c r="H1468" t="s">
        <v>689</v>
      </c>
      <c r="I1468" t="s">
        <v>5899</v>
      </c>
      <c r="J1468">
        <v>21655541134</v>
      </c>
      <c r="K1468" s="133">
        <v>35021</v>
      </c>
      <c r="M1468" t="s">
        <v>267</v>
      </c>
      <c r="N1468" t="s">
        <v>6106</v>
      </c>
      <c r="O1468"/>
      <c r="P1468" s="4"/>
      <c r="Q1468" s="4" t="s">
        <v>8367</v>
      </c>
      <c r="R1468" s="45">
        <v>5885</v>
      </c>
      <c r="S1468" s="45">
        <v>3</v>
      </c>
      <c r="T1468" s="45">
        <f t="shared" si="66"/>
        <v>17655</v>
      </c>
    </row>
    <row r="1469" spans="2:20" x14ac:dyDescent="0.3">
      <c r="B1469" t="s">
        <v>8365</v>
      </c>
      <c r="C1469" t="s">
        <v>1517</v>
      </c>
      <c r="D1469" t="s">
        <v>2979</v>
      </c>
      <c r="E1469" t="s">
        <v>3436</v>
      </c>
      <c r="F1469" t="s">
        <v>932</v>
      </c>
      <c r="G1469" s="47" t="str">
        <f t="shared" si="65"/>
        <v>Wissem_LABIDI</v>
      </c>
      <c r="H1469" t="s">
        <v>689</v>
      </c>
      <c r="I1469" t="s">
        <v>5900</v>
      </c>
      <c r="J1469">
        <v>21658967261</v>
      </c>
      <c r="K1469" s="133">
        <v>35589</v>
      </c>
      <c r="M1469" t="s">
        <v>267</v>
      </c>
      <c r="N1469" t="s">
        <v>6106</v>
      </c>
      <c r="O1469"/>
      <c r="P1469" s="4"/>
      <c r="Q1469" s="4" t="s">
        <v>8367</v>
      </c>
      <c r="R1469" s="45">
        <v>5885</v>
      </c>
      <c r="S1469" s="45">
        <v>3</v>
      </c>
      <c r="T1469" s="45">
        <f t="shared" si="66"/>
        <v>17655</v>
      </c>
    </row>
    <row r="1470" spans="2:20" x14ac:dyDescent="0.3">
      <c r="B1470" t="s">
        <v>8365</v>
      </c>
      <c r="C1470" t="s">
        <v>1517</v>
      </c>
      <c r="D1470" t="s">
        <v>2980</v>
      </c>
      <c r="E1470" t="s">
        <v>3471</v>
      </c>
      <c r="F1470" t="s">
        <v>397</v>
      </c>
      <c r="G1470" s="47" t="str">
        <f t="shared" si="65"/>
        <v>Hassen_AYADI</v>
      </c>
      <c r="H1470" t="s">
        <v>689</v>
      </c>
      <c r="I1470" t="s">
        <v>5901</v>
      </c>
      <c r="J1470">
        <v>21650495945</v>
      </c>
      <c r="K1470" s="133">
        <v>34981</v>
      </c>
      <c r="M1470" t="s">
        <v>267</v>
      </c>
      <c r="N1470" t="s">
        <v>6106</v>
      </c>
      <c r="O1470"/>
      <c r="P1470" s="4"/>
      <c r="Q1470" s="4" t="s">
        <v>8367</v>
      </c>
      <c r="R1470" s="45">
        <v>5885</v>
      </c>
      <c r="S1470" s="45">
        <v>3</v>
      </c>
      <c r="T1470" s="45">
        <f t="shared" si="66"/>
        <v>17655</v>
      </c>
    </row>
    <row r="1471" spans="2:20" x14ac:dyDescent="0.3">
      <c r="B1471" t="s">
        <v>8365</v>
      </c>
      <c r="C1471" t="s">
        <v>1517</v>
      </c>
      <c r="D1471" t="s">
        <v>2981</v>
      </c>
      <c r="E1471" t="s">
        <v>3820</v>
      </c>
      <c r="F1471" t="s">
        <v>4380</v>
      </c>
      <c r="G1471" s="47" t="str">
        <f t="shared" si="65"/>
        <v>Oumaima_CHEOUR</v>
      </c>
      <c r="H1471" t="s">
        <v>690</v>
      </c>
      <c r="I1471" t="s">
        <v>5902</v>
      </c>
      <c r="J1471">
        <v>21655723401</v>
      </c>
      <c r="K1471" s="133">
        <v>34780</v>
      </c>
      <c r="M1471" t="s">
        <v>267</v>
      </c>
      <c r="N1471" t="s">
        <v>6106</v>
      </c>
      <c r="O1471"/>
      <c r="P1471" s="4"/>
      <c r="Q1471" s="4" t="s">
        <v>8367</v>
      </c>
      <c r="R1471" s="45">
        <v>5885</v>
      </c>
      <c r="S1471" s="45">
        <v>3</v>
      </c>
      <c r="T1471" s="45">
        <f t="shared" si="66"/>
        <v>17655</v>
      </c>
    </row>
    <row r="1472" spans="2:20" x14ac:dyDescent="0.3">
      <c r="B1472" t="s">
        <v>8365</v>
      </c>
      <c r="C1472" t="s">
        <v>1517</v>
      </c>
      <c r="D1472" t="s">
        <v>2982</v>
      </c>
      <c r="E1472" t="s">
        <v>3355</v>
      </c>
      <c r="F1472" t="s">
        <v>4381</v>
      </c>
      <c r="G1472" s="47" t="str">
        <f t="shared" si="65"/>
        <v>Mariem_LICHIHEB</v>
      </c>
      <c r="H1472" t="s">
        <v>690</v>
      </c>
      <c r="I1472" t="s">
        <v>5903</v>
      </c>
      <c r="J1472">
        <v>21623683240</v>
      </c>
      <c r="K1472" s="133">
        <v>35399</v>
      </c>
      <c r="M1472" t="s">
        <v>267</v>
      </c>
      <c r="N1472" t="s">
        <v>6106</v>
      </c>
      <c r="O1472"/>
      <c r="P1472" s="4"/>
      <c r="Q1472" s="4" t="s">
        <v>8367</v>
      </c>
      <c r="R1472" s="45">
        <v>5885</v>
      </c>
      <c r="S1472" s="45">
        <v>3</v>
      </c>
      <c r="T1472" s="45">
        <f t="shared" si="66"/>
        <v>17655</v>
      </c>
    </row>
    <row r="1473" spans="2:20" x14ac:dyDescent="0.3">
      <c r="B1473" t="s">
        <v>8365</v>
      </c>
      <c r="C1473" t="s">
        <v>1517</v>
      </c>
      <c r="D1473" t="s">
        <v>2983</v>
      </c>
      <c r="E1473" t="s">
        <v>3843</v>
      </c>
      <c r="F1473" t="s">
        <v>4382</v>
      </c>
      <c r="G1473" s="47" t="str">
        <f t="shared" si="65"/>
        <v>Asma_AOUINA</v>
      </c>
      <c r="H1473" t="s">
        <v>690</v>
      </c>
      <c r="I1473" t="s">
        <v>5904</v>
      </c>
      <c r="J1473">
        <v>21628609905</v>
      </c>
      <c r="K1473" s="133">
        <v>35876</v>
      </c>
      <c r="M1473" t="s">
        <v>267</v>
      </c>
      <c r="N1473" t="s">
        <v>6106</v>
      </c>
      <c r="O1473"/>
      <c r="P1473" s="4"/>
      <c r="Q1473" s="4" t="s">
        <v>8367</v>
      </c>
      <c r="R1473" s="45">
        <v>5885</v>
      </c>
      <c r="S1473" s="45">
        <v>3</v>
      </c>
      <c r="T1473" s="45">
        <f t="shared" si="66"/>
        <v>17655</v>
      </c>
    </row>
    <row r="1474" spans="2:20" x14ac:dyDescent="0.3">
      <c r="B1474" t="s">
        <v>8365</v>
      </c>
      <c r="C1474" t="s">
        <v>1517</v>
      </c>
      <c r="D1474" t="s">
        <v>2984</v>
      </c>
      <c r="E1474" t="s">
        <v>3572</v>
      </c>
      <c r="F1474" t="s">
        <v>377</v>
      </c>
      <c r="G1474" s="47" t="str">
        <f t="shared" si="65"/>
        <v>Aziza_BEN NASR</v>
      </c>
      <c r="H1474" t="s">
        <v>690</v>
      </c>
      <c r="I1474" t="s">
        <v>5905</v>
      </c>
      <c r="J1474">
        <v>21621814074</v>
      </c>
      <c r="K1474" s="133">
        <v>35702</v>
      </c>
      <c r="M1474" t="s">
        <v>267</v>
      </c>
      <c r="N1474" t="s">
        <v>6106</v>
      </c>
      <c r="O1474"/>
      <c r="P1474" s="4"/>
      <c r="Q1474" s="4" t="s">
        <v>8367</v>
      </c>
      <c r="R1474" s="45">
        <v>5885</v>
      </c>
      <c r="S1474" s="45">
        <v>3</v>
      </c>
      <c r="T1474" s="45">
        <f t="shared" si="66"/>
        <v>17655</v>
      </c>
    </row>
    <row r="1475" spans="2:20" x14ac:dyDescent="0.3">
      <c r="B1475" t="s">
        <v>8365</v>
      </c>
      <c r="C1475" t="s">
        <v>1517</v>
      </c>
      <c r="D1475" t="s">
        <v>2985</v>
      </c>
      <c r="E1475" t="s">
        <v>3421</v>
      </c>
      <c r="F1475" t="s">
        <v>956</v>
      </c>
      <c r="G1475" s="47" t="str">
        <f t="shared" si="65"/>
        <v>Yassine_BOUALLEGUE</v>
      </c>
      <c r="H1475" t="s">
        <v>689</v>
      </c>
      <c r="I1475" t="s">
        <v>5906</v>
      </c>
      <c r="J1475">
        <v>21651050920</v>
      </c>
      <c r="K1475" s="133">
        <v>35020</v>
      </c>
      <c r="M1475" t="s">
        <v>267</v>
      </c>
      <c r="N1475" t="s">
        <v>6106</v>
      </c>
      <c r="O1475"/>
      <c r="P1475" s="4"/>
      <c r="Q1475" s="4" t="s">
        <v>8367</v>
      </c>
      <c r="R1475" s="45">
        <v>5885</v>
      </c>
      <c r="S1475" s="45">
        <v>3</v>
      </c>
      <c r="T1475" s="45">
        <f t="shared" si="66"/>
        <v>17655</v>
      </c>
    </row>
    <row r="1476" spans="2:20" x14ac:dyDescent="0.3">
      <c r="B1476" t="s">
        <v>8365</v>
      </c>
      <c r="C1476" t="s">
        <v>1517</v>
      </c>
      <c r="D1476" t="s">
        <v>2986</v>
      </c>
      <c r="E1476" t="s">
        <v>3240</v>
      </c>
      <c r="F1476" t="s">
        <v>4383</v>
      </c>
      <c r="G1476" s="47" t="str">
        <f t="shared" si="65"/>
        <v>Ghazi_BOUSSARSAR</v>
      </c>
      <c r="H1476" t="s">
        <v>689</v>
      </c>
      <c r="I1476" t="s">
        <v>5907</v>
      </c>
      <c r="J1476">
        <v>21626680192</v>
      </c>
      <c r="K1476" s="133">
        <v>35787</v>
      </c>
      <c r="M1476" t="s">
        <v>267</v>
      </c>
      <c r="N1476" t="s">
        <v>6106</v>
      </c>
      <c r="O1476"/>
      <c r="P1476" s="4"/>
      <c r="Q1476" s="4" t="s">
        <v>8367</v>
      </c>
      <c r="R1476" s="45">
        <v>5885</v>
      </c>
      <c r="S1476" s="45">
        <v>3</v>
      </c>
      <c r="T1476" s="45">
        <f t="shared" si="66"/>
        <v>17655</v>
      </c>
    </row>
    <row r="1477" spans="2:20" x14ac:dyDescent="0.3">
      <c r="B1477" t="s">
        <v>8365</v>
      </c>
      <c r="C1477" t="s">
        <v>1517</v>
      </c>
      <c r="D1477" t="s">
        <v>2987</v>
      </c>
      <c r="E1477" t="s">
        <v>3321</v>
      </c>
      <c r="F1477" t="s">
        <v>853</v>
      </c>
      <c r="G1477" s="47" t="str">
        <f t="shared" si="65"/>
        <v>Khalil_ESSID</v>
      </c>
      <c r="H1477" t="s">
        <v>689</v>
      </c>
      <c r="I1477" t="s">
        <v>5908</v>
      </c>
      <c r="J1477">
        <v>21653639967</v>
      </c>
      <c r="K1477" s="133">
        <v>34738</v>
      </c>
      <c r="M1477" t="s">
        <v>267</v>
      </c>
      <c r="N1477" t="s">
        <v>6106</v>
      </c>
      <c r="O1477"/>
      <c r="P1477" s="4"/>
      <c r="Q1477" s="4" t="s">
        <v>8367</v>
      </c>
      <c r="R1477" s="45">
        <v>5885</v>
      </c>
      <c r="S1477" s="45">
        <v>3</v>
      </c>
      <c r="T1477" s="45">
        <f t="shared" si="66"/>
        <v>17655</v>
      </c>
    </row>
    <row r="1478" spans="2:20" x14ac:dyDescent="0.3">
      <c r="B1478" t="s">
        <v>8365</v>
      </c>
      <c r="C1478" t="s">
        <v>1517</v>
      </c>
      <c r="D1478" t="s">
        <v>2988</v>
      </c>
      <c r="E1478" t="s">
        <v>3421</v>
      </c>
      <c r="F1478" t="s">
        <v>4384</v>
      </c>
      <c r="G1478" s="47" t="str">
        <f t="shared" si="65"/>
        <v>Yassine_KANDARA</v>
      </c>
      <c r="H1478" t="s">
        <v>689</v>
      </c>
      <c r="I1478" t="s">
        <v>5909</v>
      </c>
      <c r="J1478">
        <v>21653307996</v>
      </c>
      <c r="K1478" s="133">
        <v>35276</v>
      </c>
      <c r="M1478" t="s">
        <v>267</v>
      </c>
      <c r="N1478" t="s">
        <v>6106</v>
      </c>
      <c r="O1478"/>
      <c r="P1478" s="4"/>
      <c r="Q1478" s="4" t="s">
        <v>8367</v>
      </c>
      <c r="R1478" s="45">
        <v>5885</v>
      </c>
      <c r="S1478" s="45">
        <v>3</v>
      </c>
      <c r="T1478" s="45">
        <f t="shared" si="66"/>
        <v>17655</v>
      </c>
    </row>
    <row r="1479" spans="2:20" x14ac:dyDescent="0.3">
      <c r="B1479" t="s">
        <v>8365</v>
      </c>
      <c r="C1479" t="s">
        <v>1517</v>
      </c>
      <c r="D1479" t="s">
        <v>2989</v>
      </c>
      <c r="E1479" t="s">
        <v>4385</v>
      </c>
      <c r="F1479" t="s">
        <v>3906</v>
      </c>
      <c r="G1479" s="47" t="str">
        <f t="shared" si="65"/>
        <v>Ahmed Anis_NSIRI</v>
      </c>
      <c r="H1479" t="s">
        <v>689</v>
      </c>
      <c r="I1479" t="s">
        <v>5910</v>
      </c>
      <c r="J1479">
        <v>21627965404</v>
      </c>
      <c r="K1479" s="133">
        <v>35249</v>
      </c>
      <c r="M1479" t="s">
        <v>267</v>
      </c>
      <c r="N1479" t="s">
        <v>6106</v>
      </c>
      <c r="O1479"/>
      <c r="P1479" s="4"/>
      <c r="Q1479" s="4" t="s">
        <v>8367</v>
      </c>
      <c r="R1479" s="45">
        <v>5885</v>
      </c>
      <c r="S1479" s="45">
        <v>3</v>
      </c>
      <c r="T1479" s="45">
        <f t="shared" si="66"/>
        <v>17655</v>
      </c>
    </row>
    <row r="1480" spans="2:20" x14ac:dyDescent="0.3">
      <c r="B1480" t="s">
        <v>8365</v>
      </c>
      <c r="C1480" t="s">
        <v>1517</v>
      </c>
      <c r="D1480" t="s">
        <v>2990</v>
      </c>
      <c r="E1480" t="s">
        <v>4282</v>
      </c>
      <c r="F1480" t="s">
        <v>835</v>
      </c>
      <c r="G1480" s="47" t="str">
        <f t="shared" si="65"/>
        <v>Ramzi_RAYAN</v>
      </c>
      <c r="H1480" t="s">
        <v>689</v>
      </c>
      <c r="I1480" t="s">
        <v>5911</v>
      </c>
      <c r="J1480">
        <v>21654529090</v>
      </c>
      <c r="K1480" s="133">
        <v>35517</v>
      </c>
      <c r="M1480" t="s">
        <v>267</v>
      </c>
      <c r="N1480" t="s">
        <v>6106</v>
      </c>
      <c r="O1480"/>
      <c r="P1480" s="4"/>
      <c r="Q1480" s="4" t="s">
        <v>8367</v>
      </c>
      <c r="R1480" s="45">
        <v>5885</v>
      </c>
      <c r="S1480" s="45">
        <v>3</v>
      </c>
      <c r="T1480" s="45">
        <f t="shared" si="66"/>
        <v>17655</v>
      </c>
    </row>
    <row r="1481" spans="2:20" x14ac:dyDescent="0.3">
      <c r="B1481" t="s">
        <v>8365</v>
      </c>
      <c r="C1481" t="s">
        <v>1517</v>
      </c>
      <c r="D1481" t="s">
        <v>2991</v>
      </c>
      <c r="E1481" t="s">
        <v>3563</v>
      </c>
      <c r="F1481" t="s">
        <v>4386</v>
      </c>
      <c r="G1481" s="47" t="str">
        <f t="shared" ref="G1481:G1544" si="67">CONCATENATE(E1481,"_",F1481)</f>
        <v>Maha_WASLI</v>
      </c>
      <c r="H1481" t="s">
        <v>690</v>
      </c>
      <c r="I1481" t="s">
        <v>5912</v>
      </c>
      <c r="J1481">
        <v>21621030196</v>
      </c>
      <c r="K1481" s="133">
        <v>35529</v>
      </c>
      <c r="M1481" t="s">
        <v>267</v>
      </c>
      <c r="N1481" t="s">
        <v>6106</v>
      </c>
      <c r="O1481"/>
      <c r="P1481" s="4"/>
      <c r="Q1481" s="4" t="s">
        <v>8367</v>
      </c>
      <c r="R1481" s="45">
        <v>5885</v>
      </c>
      <c r="S1481" s="45">
        <v>3</v>
      </c>
      <c r="T1481" s="45">
        <f t="shared" si="66"/>
        <v>17655</v>
      </c>
    </row>
    <row r="1482" spans="2:20" x14ac:dyDescent="0.3">
      <c r="B1482" t="s">
        <v>8365</v>
      </c>
      <c r="C1482" t="s">
        <v>1517</v>
      </c>
      <c r="D1482" t="s">
        <v>2992</v>
      </c>
      <c r="E1482" t="s">
        <v>3482</v>
      </c>
      <c r="F1482" t="s">
        <v>4016</v>
      </c>
      <c r="G1482" s="47" t="str">
        <f t="shared" si="67"/>
        <v>Balkis_ZITOUN</v>
      </c>
      <c r="H1482" t="s">
        <v>690</v>
      </c>
      <c r="I1482" t="s">
        <v>5913</v>
      </c>
      <c r="J1482">
        <v>21628701451</v>
      </c>
      <c r="K1482" s="133">
        <v>35280</v>
      </c>
      <c r="M1482" t="s">
        <v>267</v>
      </c>
      <c r="N1482" t="s">
        <v>6106</v>
      </c>
      <c r="O1482"/>
      <c r="P1482" s="4"/>
      <c r="Q1482" s="4" t="s">
        <v>8367</v>
      </c>
      <c r="R1482" s="45">
        <v>5885</v>
      </c>
      <c r="S1482" s="45">
        <v>3</v>
      </c>
      <c r="T1482" s="45">
        <f t="shared" si="66"/>
        <v>17655</v>
      </c>
    </row>
    <row r="1483" spans="2:20" x14ac:dyDescent="0.3">
      <c r="B1483" t="s">
        <v>8365</v>
      </c>
      <c r="C1483" t="s">
        <v>1517</v>
      </c>
      <c r="D1483" t="s">
        <v>2993</v>
      </c>
      <c r="E1483" t="s">
        <v>3833</v>
      </c>
      <c r="F1483" t="s">
        <v>451</v>
      </c>
      <c r="G1483" s="47" t="str">
        <f t="shared" si="67"/>
        <v>Nour_BEN AMOR</v>
      </c>
      <c r="H1483" t="s">
        <v>690</v>
      </c>
      <c r="I1483" t="s">
        <v>5914</v>
      </c>
      <c r="J1483">
        <v>21626506070</v>
      </c>
      <c r="K1483" s="133">
        <v>35219</v>
      </c>
      <c r="M1483" t="s">
        <v>267</v>
      </c>
      <c r="N1483" t="s">
        <v>6106</v>
      </c>
      <c r="O1483"/>
      <c r="P1483" s="4"/>
      <c r="Q1483" s="4" t="s">
        <v>8367</v>
      </c>
      <c r="R1483" s="45">
        <v>5885</v>
      </c>
      <c r="S1483" s="45">
        <v>3</v>
      </c>
      <c r="T1483" s="45">
        <f t="shared" si="66"/>
        <v>17655</v>
      </c>
    </row>
    <row r="1484" spans="2:20" x14ac:dyDescent="0.3">
      <c r="B1484" t="s">
        <v>8365</v>
      </c>
      <c r="C1484" t="s">
        <v>1517</v>
      </c>
      <c r="D1484" t="s">
        <v>2994</v>
      </c>
      <c r="E1484" t="s">
        <v>4374</v>
      </c>
      <c r="F1484" t="s">
        <v>4387</v>
      </c>
      <c r="G1484" s="47" t="str">
        <f t="shared" si="67"/>
        <v>Adam_BEN HAMADI</v>
      </c>
      <c r="H1484" t="s">
        <v>689</v>
      </c>
      <c r="I1484" t="s">
        <v>5915</v>
      </c>
      <c r="J1484">
        <v>21624585058</v>
      </c>
      <c r="K1484" s="133">
        <v>35331</v>
      </c>
      <c r="M1484" t="s">
        <v>267</v>
      </c>
      <c r="N1484" t="s">
        <v>6106</v>
      </c>
      <c r="O1484"/>
      <c r="P1484" s="4"/>
      <c r="Q1484" s="4" t="s">
        <v>8367</v>
      </c>
      <c r="R1484" s="45">
        <v>5885</v>
      </c>
      <c r="S1484" s="45">
        <v>3</v>
      </c>
      <c r="T1484" s="45">
        <f t="shared" si="66"/>
        <v>17655</v>
      </c>
    </row>
    <row r="1485" spans="2:20" x14ac:dyDescent="0.3">
      <c r="B1485" t="s">
        <v>8365</v>
      </c>
      <c r="C1485" t="s">
        <v>1517</v>
      </c>
      <c r="D1485" t="s">
        <v>2995</v>
      </c>
      <c r="E1485" t="s">
        <v>3905</v>
      </c>
      <c r="F1485" t="s">
        <v>4309</v>
      </c>
      <c r="G1485" s="47" t="str">
        <f t="shared" si="67"/>
        <v>Amira_DAMAK</v>
      </c>
      <c r="H1485" t="s">
        <v>690</v>
      </c>
      <c r="I1485" t="s">
        <v>5916</v>
      </c>
      <c r="J1485">
        <v>21624130021</v>
      </c>
      <c r="K1485" s="133">
        <v>35722</v>
      </c>
      <c r="M1485" t="s">
        <v>267</v>
      </c>
      <c r="N1485" t="s">
        <v>6106</v>
      </c>
      <c r="O1485"/>
      <c r="P1485" s="4"/>
      <c r="Q1485" s="4" t="s">
        <v>8367</v>
      </c>
      <c r="R1485" s="45">
        <v>5885</v>
      </c>
      <c r="S1485" s="45">
        <v>3</v>
      </c>
      <c r="T1485" s="45">
        <f t="shared" si="66"/>
        <v>17655</v>
      </c>
    </row>
    <row r="1486" spans="2:20" x14ac:dyDescent="0.3">
      <c r="B1486" t="s">
        <v>8365</v>
      </c>
      <c r="C1486" t="s">
        <v>1517</v>
      </c>
      <c r="D1486" t="s">
        <v>2996</v>
      </c>
      <c r="E1486" t="s">
        <v>4388</v>
      </c>
      <c r="F1486" t="s">
        <v>3918</v>
      </c>
      <c r="G1486" s="47" t="str">
        <f t="shared" si="67"/>
        <v>Inès_BEN AZIZA</v>
      </c>
      <c r="H1486" t="s">
        <v>690</v>
      </c>
      <c r="I1486" t="s">
        <v>5917</v>
      </c>
      <c r="J1486">
        <v>21655889738</v>
      </c>
      <c r="K1486" s="133">
        <v>35564</v>
      </c>
      <c r="M1486" t="s">
        <v>267</v>
      </c>
      <c r="N1486" t="s">
        <v>6106</v>
      </c>
      <c r="O1486"/>
      <c r="P1486" s="4"/>
      <c r="Q1486" s="4" t="s">
        <v>8367</v>
      </c>
      <c r="R1486" s="45">
        <v>5885</v>
      </c>
      <c r="S1486" s="45">
        <v>3</v>
      </c>
      <c r="T1486" s="45">
        <f t="shared" si="66"/>
        <v>17655</v>
      </c>
    </row>
    <row r="1487" spans="2:20" x14ac:dyDescent="0.3">
      <c r="B1487" t="s">
        <v>8365</v>
      </c>
      <c r="C1487" t="s">
        <v>1517</v>
      </c>
      <c r="D1487" t="s">
        <v>2997</v>
      </c>
      <c r="E1487" t="s">
        <v>3858</v>
      </c>
      <c r="F1487" t="s">
        <v>4389</v>
      </c>
      <c r="G1487" s="47" t="str">
        <f t="shared" si="67"/>
        <v>Ichrak_BOUSHILA</v>
      </c>
      <c r="H1487" t="s">
        <v>690</v>
      </c>
      <c r="I1487" t="s">
        <v>5918</v>
      </c>
      <c r="J1487">
        <v>21658914811</v>
      </c>
      <c r="K1487" s="133">
        <v>35119</v>
      </c>
      <c r="M1487" t="s">
        <v>267</v>
      </c>
      <c r="N1487" t="s">
        <v>6106</v>
      </c>
      <c r="O1487"/>
      <c r="P1487" s="4"/>
      <c r="Q1487" s="4" t="s">
        <v>8367</v>
      </c>
      <c r="R1487" s="45">
        <v>5885</v>
      </c>
      <c r="S1487" s="45">
        <v>3</v>
      </c>
      <c r="T1487" s="45">
        <f t="shared" si="66"/>
        <v>17655</v>
      </c>
    </row>
    <row r="1488" spans="2:20" x14ac:dyDescent="0.3">
      <c r="B1488" t="s">
        <v>8365</v>
      </c>
      <c r="C1488" t="s">
        <v>1517</v>
      </c>
      <c r="D1488" t="s">
        <v>2998</v>
      </c>
      <c r="E1488" t="s">
        <v>3708</v>
      </c>
      <c r="F1488" t="s">
        <v>4390</v>
      </c>
      <c r="G1488" s="47" t="str">
        <f t="shared" si="67"/>
        <v>Maissa_CHEIKH AHMED</v>
      </c>
      <c r="H1488" t="s">
        <v>690</v>
      </c>
      <c r="I1488" t="s">
        <v>5919</v>
      </c>
      <c r="J1488">
        <v>21654810123</v>
      </c>
      <c r="K1488" s="133">
        <v>35544</v>
      </c>
      <c r="M1488" t="s">
        <v>267</v>
      </c>
      <c r="N1488" t="s">
        <v>6106</v>
      </c>
      <c r="O1488"/>
      <c r="P1488" s="4"/>
      <c r="Q1488" s="4" t="s">
        <v>8367</v>
      </c>
      <c r="R1488" s="45">
        <v>5885</v>
      </c>
      <c r="S1488" s="45">
        <v>3</v>
      </c>
      <c r="T1488" s="45">
        <f t="shared" si="66"/>
        <v>17655</v>
      </c>
    </row>
    <row r="1489" spans="2:20" x14ac:dyDescent="0.3">
      <c r="B1489" t="s">
        <v>8365</v>
      </c>
      <c r="C1489" t="s">
        <v>1517</v>
      </c>
      <c r="D1489" t="s">
        <v>2999</v>
      </c>
      <c r="E1489" t="s">
        <v>3490</v>
      </c>
      <c r="F1489" t="s">
        <v>4077</v>
      </c>
      <c r="G1489" s="47" t="str">
        <f t="shared" si="67"/>
        <v>Eya_ELKAMEL</v>
      </c>
      <c r="H1489" t="s">
        <v>690</v>
      </c>
      <c r="I1489" t="s">
        <v>5920</v>
      </c>
      <c r="J1489">
        <v>21655020573</v>
      </c>
      <c r="K1489" s="133">
        <v>35597</v>
      </c>
      <c r="M1489" t="s">
        <v>267</v>
      </c>
      <c r="N1489" t="s">
        <v>6106</v>
      </c>
      <c r="O1489"/>
      <c r="P1489" s="4"/>
      <c r="Q1489" s="4" t="s">
        <v>8367</v>
      </c>
      <c r="R1489" s="45">
        <v>5885</v>
      </c>
      <c r="S1489" s="45">
        <v>3</v>
      </c>
      <c r="T1489" s="45">
        <f t="shared" si="66"/>
        <v>17655</v>
      </c>
    </row>
    <row r="1490" spans="2:20" x14ac:dyDescent="0.3">
      <c r="B1490" t="s">
        <v>8365</v>
      </c>
      <c r="C1490" t="s">
        <v>1517</v>
      </c>
      <c r="D1490" t="s">
        <v>3000</v>
      </c>
      <c r="E1490" t="s">
        <v>4391</v>
      </c>
      <c r="F1490" t="s">
        <v>519</v>
      </c>
      <c r="G1490" s="47" t="str">
        <f t="shared" si="67"/>
        <v>Zaineb_LAABIDI</v>
      </c>
      <c r="H1490" t="s">
        <v>690</v>
      </c>
      <c r="I1490" t="s">
        <v>5921</v>
      </c>
      <c r="J1490">
        <v>21626462313</v>
      </c>
      <c r="K1490" s="133">
        <v>35826</v>
      </c>
      <c r="M1490" t="s">
        <v>267</v>
      </c>
      <c r="N1490" t="s">
        <v>6106</v>
      </c>
      <c r="O1490"/>
      <c r="P1490" s="4"/>
      <c r="Q1490" s="4" t="s">
        <v>8367</v>
      </c>
      <c r="R1490" s="45">
        <v>5885</v>
      </c>
      <c r="S1490" s="45">
        <v>3</v>
      </c>
      <c r="T1490" s="45">
        <f t="shared" si="66"/>
        <v>17655</v>
      </c>
    </row>
    <row r="1491" spans="2:20" x14ac:dyDescent="0.3">
      <c r="B1491" t="s">
        <v>8365</v>
      </c>
      <c r="C1491" t="s">
        <v>1517</v>
      </c>
      <c r="D1491" t="s">
        <v>3001</v>
      </c>
      <c r="E1491" t="s">
        <v>3580</v>
      </c>
      <c r="F1491" t="s">
        <v>4392</v>
      </c>
      <c r="G1491" s="47" t="str">
        <f t="shared" si="67"/>
        <v>Mahmoud_MNIF</v>
      </c>
      <c r="H1491" t="s">
        <v>689</v>
      </c>
      <c r="I1491" t="s">
        <v>5922</v>
      </c>
      <c r="J1491">
        <v>21695431818</v>
      </c>
      <c r="K1491" s="133">
        <v>35782</v>
      </c>
      <c r="M1491" t="s">
        <v>267</v>
      </c>
      <c r="N1491" t="s">
        <v>6106</v>
      </c>
      <c r="O1491"/>
      <c r="P1491" s="4"/>
      <c r="Q1491" s="4" t="s">
        <v>8367</v>
      </c>
      <c r="R1491" s="45">
        <v>5885</v>
      </c>
      <c r="S1491" s="45">
        <v>3</v>
      </c>
      <c r="T1491" s="45">
        <f t="shared" si="66"/>
        <v>17655</v>
      </c>
    </row>
    <row r="1492" spans="2:20" x14ac:dyDescent="0.3">
      <c r="B1492" t="s">
        <v>8365</v>
      </c>
      <c r="C1492" t="s">
        <v>1517</v>
      </c>
      <c r="D1492" t="s">
        <v>3002</v>
      </c>
      <c r="E1492" t="s">
        <v>3370</v>
      </c>
      <c r="F1492" t="s">
        <v>4393</v>
      </c>
      <c r="G1492" s="47" t="str">
        <f t="shared" si="67"/>
        <v>Youssef_OUAZ</v>
      </c>
      <c r="H1492" t="s">
        <v>689</v>
      </c>
      <c r="I1492" t="s">
        <v>5923</v>
      </c>
      <c r="J1492">
        <v>21628801006</v>
      </c>
      <c r="K1492" s="133">
        <v>35439</v>
      </c>
      <c r="M1492" t="s">
        <v>267</v>
      </c>
      <c r="N1492" t="s">
        <v>6106</v>
      </c>
      <c r="O1492"/>
      <c r="P1492" s="4"/>
      <c r="Q1492" s="4" t="s">
        <v>8367</v>
      </c>
      <c r="R1492" s="45">
        <v>5885</v>
      </c>
      <c r="S1492" s="45">
        <v>3</v>
      </c>
      <c r="T1492" s="45">
        <f t="shared" si="66"/>
        <v>17655</v>
      </c>
    </row>
    <row r="1493" spans="2:20" x14ac:dyDescent="0.3">
      <c r="B1493" t="s">
        <v>8365</v>
      </c>
      <c r="C1493" t="s">
        <v>1517</v>
      </c>
      <c r="D1493" t="s">
        <v>3003</v>
      </c>
      <c r="E1493" t="s">
        <v>3198</v>
      </c>
      <c r="F1493" t="s">
        <v>835</v>
      </c>
      <c r="G1493" s="47" t="str">
        <f t="shared" si="67"/>
        <v>Slim_RAYAN</v>
      </c>
      <c r="H1493" t="s">
        <v>689</v>
      </c>
      <c r="I1493" t="s">
        <v>5924</v>
      </c>
      <c r="J1493">
        <v>21654170675</v>
      </c>
      <c r="K1493" s="133">
        <v>34815</v>
      </c>
      <c r="M1493" t="s">
        <v>267</v>
      </c>
      <c r="N1493" t="s">
        <v>6106</v>
      </c>
      <c r="O1493"/>
      <c r="P1493" s="4"/>
      <c r="Q1493" s="4" t="s">
        <v>8367</v>
      </c>
      <c r="R1493" s="45">
        <v>5885</v>
      </c>
      <c r="S1493" s="45">
        <v>3</v>
      </c>
      <c r="T1493" s="45">
        <f t="shared" si="66"/>
        <v>17655</v>
      </c>
    </row>
    <row r="1494" spans="2:20" x14ac:dyDescent="0.3">
      <c r="B1494" t="s">
        <v>8365</v>
      </c>
      <c r="C1494" t="s">
        <v>1517</v>
      </c>
      <c r="D1494" t="s">
        <v>3004</v>
      </c>
      <c r="E1494" t="s">
        <v>4294</v>
      </c>
      <c r="F1494" t="s">
        <v>4394</v>
      </c>
      <c r="G1494" s="47" t="str">
        <f t="shared" si="67"/>
        <v>Meriem_SAYAH</v>
      </c>
      <c r="H1494" t="s">
        <v>690</v>
      </c>
      <c r="I1494" t="s">
        <v>5925</v>
      </c>
      <c r="J1494">
        <v>21658120360</v>
      </c>
      <c r="K1494" s="133">
        <v>35878</v>
      </c>
      <c r="M1494" t="s">
        <v>267</v>
      </c>
      <c r="N1494" t="s">
        <v>6106</v>
      </c>
      <c r="O1494"/>
      <c r="P1494" s="4"/>
      <c r="Q1494" s="4" t="s">
        <v>8367</v>
      </c>
      <c r="R1494" s="45">
        <v>5885</v>
      </c>
      <c r="S1494" s="45">
        <v>3</v>
      </c>
      <c r="T1494" s="45">
        <f t="shared" si="66"/>
        <v>17655</v>
      </c>
    </row>
    <row r="1495" spans="2:20" x14ac:dyDescent="0.3">
      <c r="B1495" t="s">
        <v>8365</v>
      </c>
      <c r="C1495" t="s">
        <v>1517</v>
      </c>
      <c r="D1495" t="s">
        <v>3005</v>
      </c>
      <c r="E1495" t="s">
        <v>4395</v>
      </c>
      <c r="F1495" t="s">
        <v>1377</v>
      </c>
      <c r="G1495" s="47" t="str">
        <f t="shared" si="67"/>
        <v>Selima_SBOUI</v>
      </c>
      <c r="H1495" t="s">
        <v>690</v>
      </c>
      <c r="I1495" t="s">
        <v>5926</v>
      </c>
      <c r="J1495">
        <v>21624889907</v>
      </c>
      <c r="K1495" s="133">
        <v>35695</v>
      </c>
      <c r="M1495" t="s">
        <v>267</v>
      </c>
      <c r="N1495" t="s">
        <v>6106</v>
      </c>
      <c r="O1495"/>
      <c r="P1495" s="4"/>
      <c r="Q1495" s="4" t="s">
        <v>8367</v>
      </c>
      <c r="R1495" s="45">
        <v>5885</v>
      </c>
      <c r="S1495" s="45">
        <v>3</v>
      </c>
      <c r="T1495" s="45">
        <f t="shared" si="66"/>
        <v>17655</v>
      </c>
    </row>
    <row r="1496" spans="2:20" x14ac:dyDescent="0.3">
      <c r="B1496" t="s">
        <v>8365</v>
      </c>
      <c r="C1496" t="s">
        <v>1517</v>
      </c>
      <c r="D1496" t="s">
        <v>3006</v>
      </c>
      <c r="E1496" t="s">
        <v>4396</v>
      </c>
      <c r="F1496" t="s">
        <v>4397</v>
      </c>
      <c r="G1496" s="47" t="str">
        <f t="shared" si="67"/>
        <v>Badis_TEBIB</v>
      </c>
      <c r="H1496" t="s">
        <v>689</v>
      </c>
      <c r="I1496" t="s">
        <v>5927</v>
      </c>
      <c r="J1496">
        <v>21623545101</v>
      </c>
      <c r="K1496" s="133">
        <v>34803</v>
      </c>
      <c r="M1496" t="s">
        <v>267</v>
      </c>
      <c r="N1496" t="s">
        <v>6106</v>
      </c>
      <c r="O1496"/>
      <c r="P1496" s="4"/>
      <c r="Q1496" s="4" t="s">
        <v>8367</v>
      </c>
      <c r="R1496" s="45">
        <v>5885</v>
      </c>
      <c r="S1496" s="45">
        <v>3</v>
      </c>
      <c r="T1496" s="45">
        <f t="shared" si="66"/>
        <v>17655</v>
      </c>
    </row>
    <row r="1497" spans="2:20" x14ac:dyDescent="0.3">
      <c r="B1497" t="s">
        <v>8365</v>
      </c>
      <c r="C1497" t="s">
        <v>1517</v>
      </c>
      <c r="D1497" t="s">
        <v>3007</v>
      </c>
      <c r="E1497" t="s">
        <v>3433</v>
      </c>
      <c r="F1497" t="s">
        <v>511</v>
      </c>
      <c r="G1497" s="47" t="str">
        <f t="shared" si="67"/>
        <v>Fatma_AYARI</v>
      </c>
      <c r="H1497" t="s">
        <v>690</v>
      </c>
      <c r="I1497" t="s">
        <v>5928</v>
      </c>
      <c r="J1497">
        <v>21627266156</v>
      </c>
      <c r="K1497" s="133">
        <v>35468</v>
      </c>
      <c r="M1497" t="s">
        <v>267</v>
      </c>
      <c r="N1497" t="s">
        <v>6106</v>
      </c>
      <c r="O1497"/>
      <c r="P1497" s="4"/>
      <c r="Q1497" s="4" t="s">
        <v>8367</v>
      </c>
      <c r="R1497" s="45">
        <v>5885</v>
      </c>
      <c r="S1497" s="45">
        <v>3</v>
      </c>
      <c r="T1497" s="45">
        <f t="shared" si="66"/>
        <v>17655</v>
      </c>
    </row>
    <row r="1498" spans="2:20" x14ac:dyDescent="0.3">
      <c r="B1498" t="s">
        <v>8365</v>
      </c>
      <c r="C1498" t="s">
        <v>1517</v>
      </c>
      <c r="D1498" t="s">
        <v>3008</v>
      </c>
      <c r="E1498" t="s">
        <v>4398</v>
      </c>
      <c r="F1498" t="s">
        <v>4399</v>
      </c>
      <c r="G1498" s="47" t="str">
        <f t="shared" si="67"/>
        <v>Mortadha_HAMITOUCHE</v>
      </c>
      <c r="H1498" t="s">
        <v>689</v>
      </c>
      <c r="I1498" t="s">
        <v>5929</v>
      </c>
      <c r="J1498">
        <v>21650902871</v>
      </c>
      <c r="K1498" s="133">
        <v>34972</v>
      </c>
      <c r="M1498" t="s">
        <v>267</v>
      </c>
      <c r="N1498" t="s">
        <v>6106</v>
      </c>
      <c r="O1498"/>
      <c r="P1498" s="4"/>
      <c r="Q1498" s="4" t="s">
        <v>8367</v>
      </c>
      <c r="R1498" s="45">
        <v>5885</v>
      </c>
      <c r="S1498" s="45">
        <v>3</v>
      </c>
      <c r="T1498" s="45">
        <f t="shared" si="66"/>
        <v>17655</v>
      </c>
    </row>
    <row r="1499" spans="2:20" x14ac:dyDescent="0.3">
      <c r="B1499" t="s">
        <v>8365</v>
      </c>
      <c r="C1499" t="s">
        <v>1517</v>
      </c>
      <c r="D1499" t="s">
        <v>3009</v>
      </c>
      <c r="E1499" t="s">
        <v>3682</v>
      </c>
      <c r="F1499" t="s">
        <v>3451</v>
      </c>
      <c r="G1499" s="47" t="str">
        <f t="shared" si="67"/>
        <v>Marwa_MAALEJ</v>
      </c>
      <c r="H1499" t="s">
        <v>690</v>
      </c>
      <c r="I1499" t="s">
        <v>5930</v>
      </c>
      <c r="J1499">
        <v>21625767795</v>
      </c>
      <c r="K1499" s="133">
        <v>35465</v>
      </c>
      <c r="M1499" t="s">
        <v>267</v>
      </c>
      <c r="N1499" t="s">
        <v>6106</v>
      </c>
      <c r="O1499"/>
      <c r="P1499" s="4"/>
      <c r="Q1499" s="4" t="s">
        <v>8367</v>
      </c>
      <c r="R1499" s="45">
        <v>5885</v>
      </c>
      <c r="S1499" s="45">
        <v>3</v>
      </c>
      <c r="T1499" s="45">
        <f t="shared" si="66"/>
        <v>17655</v>
      </c>
    </row>
    <row r="1500" spans="2:20" x14ac:dyDescent="0.3">
      <c r="B1500" t="s">
        <v>8365</v>
      </c>
      <c r="C1500" t="s">
        <v>1517</v>
      </c>
      <c r="D1500" t="s">
        <v>3010</v>
      </c>
      <c r="E1500" t="s">
        <v>3230</v>
      </c>
      <c r="F1500" t="s">
        <v>962</v>
      </c>
      <c r="G1500" s="47" t="str">
        <f t="shared" si="67"/>
        <v>Mohamed_NAOUI</v>
      </c>
      <c r="H1500" t="s">
        <v>689</v>
      </c>
      <c r="I1500" t="s">
        <v>5931</v>
      </c>
      <c r="J1500">
        <v>21624407815</v>
      </c>
      <c r="K1500" s="133">
        <v>35505</v>
      </c>
      <c r="M1500" t="s">
        <v>267</v>
      </c>
      <c r="N1500" t="s">
        <v>6106</v>
      </c>
      <c r="O1500"/>
      <c r="P1500" s="4"/>
      <c r="Q1500" s="4" t="s">
        <v>8367</v>
      </c>
      <c r="R1500" s="45">
        <v>5885</v>
      </c>
      <c r="S1500" s="45">
        <v>3</v>
      </c>
      <c r="T1500" s="45">
        <f t="shared" si="66"/>
        <v>17655</v>
      </c>
    </row>
    <row r="1501" spans="2:20" x14ac:dyDescent="0.3">
      <c r="B1501" t="s">
        <v>8365</v>
      </c>
      <c r="C1501" t="s">
        <v>1517</v>
      </c>
      <c r="D1501" t="s">
        <v>3011</v>
      </c>
      <c r="E1501" t="s">
        <v>4400</v>
      </c>
      <c r="F1501" t="s">
        <v>873</v>
      </c>
      <c r="G1501" s="47" t="str">
        <f t="shared" si="67"/>
        <v>Hachem_AKRIMI</v>
      </c>
      <c r="H1501" t="s">
        <v>689</v>
      </c>
      <c r="I1501" t="s">
        <v>5932</v>
      </c>
      <c r="J1501">
        <v>21621836825</v>
      </c>
      <c r="K1501" s="133">
        <v>34663</v>
      </c>
      <c r="M1501" t="s">
        <v>267</v>
      </c>
      <c r="N1501" t="s">
        <v>6106</v>
      </c>
      <c r="O1501"/>
      <c r="P1501" s="4"/>
      <c r="Q1501" s="4" t="s">
        <v>8367</v>
      </c>
      <c r="R1501" s="45">
        <v>5885</v>
      </c>
      <c r="S1501" s="45">
        <v>3</v>
      </c>
      <c r="T1501" s="45">
        <f t="shared" si="66"/>
        <v>17655</v>
      </c>
    </row>
    <row r="1502" spans="2:20" x14ac:dyDescent="0.3">
      <c r="B1502" t="s">
        <v>8365</v>
      </c>
      <c r="C1502" t="s">
        <v>1517</v>
      </c>
      <c r="D1502" t="s">
        <v>3012</v>
      </c>
      <c r="E1502" t="s">
        <v>3321</v>
      </c>
      <c r="F1502" t="s">
        <v>645</v>
      </c>
      <c r="G1502" s="47" t="str">
        <f t="shared" si="67"/>
        <v>Khalil_BRAHEM</v>
      </c>
      <c r="H1502" t="s">
        <v>689</v>
      </c>
      <c r="I1502" t="s">
        <v>5933</v>
      </c>
      <c r="J1502">
        <v>21652947231</v>
      </c>
      <c r="K1502" s="133">
        <v>35708</v>
      </c>
      <c r="M1502" t="s">
        <v>267</v>
      </c>
      <c r="N1502" t="s">
        <v>6106</v>
      </c>
      <c r="O1502"/>
      <c r="P1502" s="4"/>
      <c r="Q1502" s="4" t="s">
        <v>8367</v>
      </c>
      <c r="R1502" s="45">
        <v>5885</v>
      </c>
      <c r="S1502" s="45">
        <v>3</v>
      </c>
      <c r="T1502" s="45">
        <f t="shared" si="66"/>
        <v>17655</v>
      </c>
    </row>
    <row r="1503" spans="2:20" x14ac:dyDescent="0.3">
      <c r="B1503" t="s">
        <v>8365</v>
      </c>
      <c r="C1503" t="s">
        <v>1517</v>
      </c>
      <c r="D1503" t="s">
        <v>3013</v>
      </c>
      <c r="E1503" t="s">
        <v>3363</v>
      </c>
      <c r="F1503" t="s">
        <v>3503</v>
      </c>
      <c r="G1503" s="47" t="str">
        <f t="shared" si="67"/>
        <v>Mohamed Aziz_DEROUICHE</v>
      </c>
      <c r="H1503" t="s">
        <v>689</v>
      </c>
      <c r="I1503" t="s">
        <v>5934</v>
      </c>
      <c r="J1503">
        <v>21692706469</v>
      </c>
      <c r="K1503" s="133">
        <v>35662</v>
      </c>
      <c r="M1503" t="s">
        <v>267</v>
      </c>
      <c r="N1503" t="s">
        <v>6106</v>
      </c>
      <c r="O1503"/>
      <c r="P1503" s="4"/>
      <c r="Q1503" s="4" t="s">
        <v>8367</v>
      </c>
      <c r="R1503" s="45">
        <v>5885</v>
      </c>
      <c r="S1503" s="45">
        <v>3</v>
      </c>
      <c r="T1503" s="45">
        <f t="shared" si="66"/>
        <v>17655</v>
      </c>
    </row>
    <row r="1504" spans="2:20" x14ac:dyDescent="0.3">
      <c r="B1504" t="s">
        <v>8365</v>
      </c>
      <c r="C1504" t="s">
        <v>1517</v>
      </c>
      <c r="D1504" t="s">
        <v>3014</v>
      </c>
      <c r="E1504" t="s">
        <v>4322</v>
      </c>
      <c r="F1504" t="s">
        <v>4401</v>
      </c>
      <c r="G1504" s="47" t="str">
        <f t="shared" si="67"/>
        <v>Khadija_GAMHA</v>
      </c>
      <c r="H1504" t="s">
        <v>690</v>
      </c>
      <c r="I1504" t="s">
        <v>5935</v>
      </c>
      <c r="J1504">
        <v>21698783461</v>
      </c>
      <c r="K1504" s="133">
        <v>35612</v>
      </c>
      <c r="M1504" t="s">
        <v>267</v>
      </c>
      <c r="N1504" t="s">
        <v>6106</v>
      </c>
      <c r="O1504"/>
      <c r="P1504" s="4"/>
      <c r="Q1504" s="4" t="s">
        <v>8367</v>
      </c>
      <c r="R1504" s="45">
        <v>5885</v>
      </c>
      <c r="S1504" s="45">
        <v>3</v>
      </c>
      <c r="T1504" s="45">
        <f t="shared" si="66"/>
        <v>17655</v>
      </c>
    </row>
    <row r="1505" spans="2:20" x14ac:dyDescent="0.3">
      <c r="B1505" t="s">
        <v>8365</v>
      </c>
      <c r="C1505" t="s">
        <v>1517</v>
      </c>
      <c r="D1505" t="s">
        <v>3015</v>
      </c>
      <c r="E1505" t="s">
        <v>3431</v>
      </c>
      <c r="F1505" t="s">
        <v>918</v>
      </c>
      <c r="G1505" s="47" t="str">
        <f t="shared" si="67"/>
        <v>Imen_KEFI</v>
      </c>
      <c r="H1505" t="s">
        <v>690</v>
      </c>
      <c r="I1505" t="s">
        <v>5936</v>
      </c>
      <c r="J1505">
        <v>21624112797</v>
      </c>
      <c r="K1505" s="133">
        <v>35761</v>
      </c>
      <c r="M1505" t="s">
        <v>267</v>
      </c>
      <c r="N1505" t="s">
        <v>6106</v>
      </c>
      <c r="O1505"/>
      <c r="P1505" s="4"/>
      <c r="Q1505" s="4" t="s">
        <v>8367</v>
      </c>
      <c r="R1505" s="45">
        <v>5885</v>
      </c>
      <c r="S1505" s="45">
        <v>3</v>
      </c>
      <c r="T1505" s="45">
        <f t="shared" si="66"/>
        <v>17655</v>
      </c>
    </row>
    <row r="1506" spans="2:20" x14ac:dyDescent="0.3">
      <c r="B1506" t="s">
        <v>8365</v>
      </c>
      <c r="C1506" t="s">
        <v>1517</v>
      </c>
      <c r="D1506" t="s">
        <v>3016</v>
      </c>
      <c r="E1506" t="s">
        <v>3551</v>
      </c>
      <c r="F1506" t="s">
        <v>4402</v>
      </c>
      <c r="G1506" s="47" t="str">
        <f t="shared" si="67"/>
        <v>Mehdi_OUENNICH</v>
      </c>
      <c r="H1506" t="s">
        <v>689</v>
      </c>
      <c r="I1506" t="s">
        <v>5937</v>
      </c>
      <c r="J1506">
        <v>21622961106</v>
      </c>
      <c r="K1506" s="133">
        <v>33989</v>
      </c>
      <c r="M1506" t="s">
        <v>267</v>
      </c>
      <c r="N1506" t="s">
        <v>6106</v>
      </c>
      <c r="O1506"/>
      <c r="P1506" s="4"/>
      <c r="Q1506" s="4" t="s">
        <v>8367</v>
      </c>
      <c r="R1506" s="45">
        <v>5885</v>
      </c>
      <c r="S1506" s="45">
        <v>3</v>
      </c>
      <c r="T1506" s="45">
        <f t="shared" si="66"/>
        <v>17655</v>
      </c>
    </row>
    <row r="1507" spans="2:20" x14ac:dyDescent="0.3">
      <c r="B1507" t="s">
        <v>8365</v>
      </c>
      <c r="C1507" t="s">
        <v>1517</v>
      </c>
      <c r="D1507" t="s">
        <v>3017</v>
      </c>
      <c r="E1507" t="s">
        <v>4212</v>
      </c>
      <c r="F1507" t="s">
        <v>373</v>
      </c>
      <c r="G1507" s="47" t="str">
        <f t="shared" si="67"/>
        <v>Syrine_ARFAOUI</v>
      </c>
      <c r="H1507" t="s">
        <v>690</v>
      </c>
      <c r="I1507" t="s">
        <v>5938</v>
      </c>
      <c r="J1507">
        <v>21623421343</v>
      </c>
      <c r="K1507" s="133">
        <v>35243</v>
      </c>
      <c r="M1507" t="s">
        <v>267</v>
      </c>
      <c r="N1507" t="s">
        <v>6107</v>
      </c>
      <c r="O1507"/>
      <c r="P1507" s="4"/>
      <c r="Q1507" s="4" t="s">
        <v>8367</v>
      </c>
      <c r="R1507" s="45">
        <v>5885</v>
      </c>
      <c r="S1507" s="45">
        <v>3</v>
      </c>
      <c r="T1507" s="45">
        <f t="shared" si="66"/>
        <v>17655</v>
      </c>
    </row>
    <row r="1508" spans="2:20" x14ac:dyDescent="0.3">
      <c r="B1508" t="s">
        <v>8365</v>
      </c>
      <c r="C1508" t="s">
        <v>1517</v>
      </c>
      <c r="D1508" t="s">
        <v>3018</v>
      </c>
      <c r="E1508" t="s">
        <v>3428</v>
      </c>
      <c r="F1508" t="s">
        <v>511</v>
      </c>
      <c r="G1508" s="47" t="str">
        <f t="shared" si="67"/>
        <v>Yasmine_AYARI</v>
      </c>
      <c r="H1508" t="s">
        <v>690</v>
      </c>
      <c r="I1508" t="s">
        <v>5939</v>
      </c>
      <c r="J1508">
        <v>21623979885</v>
      </c>
      <c r="K1508" s="133">
        <v>35724</v>
      </c>
      <c r="M1508" t="s">
        <v>267</v>
      </c>
      <c r="N1508" t="s">
        <v>6107</v>
      </c>
      <c r="O1508"/>
      <c r="P1508" s="4"/>
      <c r="Q1508" s="4" t="s">
        <v>8367</v>
      </c>
      <c r="R1508" s="45">
        <v>5885</v>
      </c>
      <c r="S1508" s="45">
        <v>3</v>
      </c>
      <c r="T1508" s="45">
        <f t="shared" ref="T1508:T1571" si="68">R1508*S1508</f>
        <v>17655</v>
      </c>
    </row>
    <row r="1509" spans="2:20" x14ac:dyDescent="0.3">
      <c r="B1509" t="s">
        <v>8365</v>
      </c>
      <c r="C1509" t="s">
        <v>1517</v>
      </c>
      <c r="D1509" t="s">
        <v>3019</v>
      </c>
      <c r="E1509" t="s">
        <v>3565</v>
      </c>
      <c r="F1509" t="s">
        <v>913</v>
      </c>
      <c r="G1509" s="47" t="str">
        <f t="shared" si="67"/>
        <v>Sinda_BACCAR</v>
      </c>
      <c r="H1509" t="s">
        <v>690</v>
      </c>
      <c r="I1509" t="s">
        <v>5940</v>
      </c>
      <c r="J1509">
        <v>21652422886</v>
      </c>
      <c r="K1509" s="133">
        <v>35855</v>
      </c>
      <c r="M1509" t="s">
        <v>267</v>
      </c>
      <c r="N1509" t="s">
        <v>6107</v>
      </c>
      <c r="O1509"/>
      <c r="P1509" s="4"/>
      <c r="Q1509" s="4" t="s">
        <v>8367</v>
      </c>
      <c r="R1509" s="45">
        <v>5885</v>
      </c>
      <c r="S1509" s="45">
        <v>3</v>
      </c>
      <c r="T1509" s="45">
        <f t="shared" si="68"/>
        <v>17655</v>
      </c>
    </row>
    <row r="1510" spans="2:20" x14ac:dyDescent="0.3">
      <c r="B1510" t="s">
        <v>8365</v>
      </c>
      <c r="C1510" t="s">
        <v>1517</v>
      </c>
      <c r="D1510" t="s">
        <v>3020</v>
      </c>
      <c r="E1510" t="s">
        <v>3347</v>
      </c>
      <c r="F1510" t="s">
        <v>4403</v>
      </c>
      <c r="G1510" s="47" t="str">
        <f t="shared" si="67"/>
        <v>Zeineb_BELHOULA</v>
      </c>
      <c r="H1510" t="s">
        <v>690</v>
      </c>
      <c r="I1510" t="s">
        <v>5941</v>
      </c>
      <c r="J1510">
        <v>21655119768</v>
      </c>
      <c r="K1510" s="133">
        <v>35779</v>
      </c>
      <c r="M1510" t="s">
        <v>267</v>
      </c>
      <c r="N1510" t="s">
        <v>6107</v>
      </c>
      <c r="O1510"/>
      <c r="P1510" s="4"/>
      <c r="Q1510" s="4" t="s">
        <v>8367</v>
      </c>
      <c r="R1510" s="45">
        <v>5885</v>
      </c>
      <c r="S1510" s="45">
        <v>3</v>
      </c>
      <c r="T1510" s="45">
        <f t="shared" si="68"/>
        <v>17655</v>
      </c>
    </row>
    <row r="1511" spans="2:20" x14ac:dyDescent="0.3">
      <c r="B1511" t="s">
        <v>8365</v>
      </c>
      <c r="C1511" t="s">
        <v>1517</v>
      </c>
      <c r="D1511" t="s">
        <v>3021</v>
      </c>
      <c r="E1511" t="s">
        <v>3208</v>
      </c>
      <c r="F1511" t="s">
        <v>4404</v>
      </c>
      <c r="G1511" s="47" t="str">
        <f t="shared" si="67"/>
        <v>Ahmed_BELLOUMA</v>
      </c>
      <c r="H1511" t="s">
        <v>689</v>
      </c>
      <c r="I1511" t="s">
        <v>5942</v>
      </c>
      <c r="J1511">
        <v>21625337253</v>
      </c>
      <c r="K1511" s="133">
        <v>35633</v>
      </c>
      <c r="M1511" t="s">
        <v>267</v>
      </c>
      <c r="N1511" t="s">
        <v>6107</v>
      </c>
      <c r="O1511"/>
      <c r="P1511" s="4"/>
      <c r="Q1511" s="4" t="s">
        <v>8367</v>
      </c>
      <c r="R1511" s="45">
        <v>5885</v>
      </c>
      <c r="S1511" s="45">
        <v>3</v>
      </c>
      <c r="T1511" s="45">
        <f t="shared" si="68"/>
        <v>17655</v>
      </c>
    </row>
    <row r="1512" spans="2:20" x14ac:dyDescent="0.3">
      <c r="B1512" t="s">
        <v>8365</v>
      </c>
      <c r="C1512" t="s">
        <v>1517</v>
      </c>
      <c r="D1512" t="s">
        <v>3022</v>
      </c>
      <c r="E1512" t="s">
        <v>4405</v>
      </c>
      <c r="F1512" t="s">
        <v>4406</v>
      </c>
      <c r="G1512" s="47" t="str">
        <f t="shared" si="67"/>
        <v>Noamen_BEN MAKHLOUF</v>
      </c>
      <c r="H1512" t="s">
        <v>689</v>
      </c>
      <c r="I1512" t="s">
        <v>5943</v>
      </c>
      <c r="J1512">
        <v>21625364754</v>
      </c>
      <c r="K1512" s="133">
        <v>35024</v>
      </c>
      <c r="M1512" t="s">
        <v>267</v>
      </c>
      <c r="N1512" t="s">
        <v>6107</v>
      </c>
      <c r="O1512"/>
      <c r="P1512" s="4"/>
      <c r="Q1512" s="4" t="s">
        <v>8367</v>
      </c>
      <c r="R1512" s="45">
        <v>5885</v>
      </c>
      <c r="S1512" s="45">
        <v>3</v>
      </c>
      <c r="T1512" s="45">
        <f t="shared" si="68"/>
        <v>17655</v>
      </c>
    </row>
    <row r="1513" spans="2:20" x14ac:dyDescent="0.3">
      <c r="B1513" t="s">
        <v>8365</v>
      </c>
      <c r="C1513" t="s">
        <v>1517</v>
      </c>
      <c r="D1513" t="s">
        <v>3023</v>
      </c>
      <c r="E1513" t="s">
        <v>4407</v>
      </c>
      <c r="F1513" t="s">
        <v>4408</v>
      </c>
      <c r="G1513" s="47" t="str">
        <f t="shared" si="67"/>
        <v>Abdi_BOUKHEIR</v>
      </c>
      <c r="H1513" t="s">
        <v>689</v>
      </c>
      <c r="I1513" t="s">
        <v>5944</v>
      </c>
      <c r="J1513">
        <v>2223434852</v>
      </c>
      <c r="K1513" s="133">
        <v>35587</v>
      </c>
      <c r="M1513" t="s">
        <v>6095</v>
      </c>
      <c r="N1513" t="s">
        <v>6107</v>
      </c>
      <c r="O1513"/>
      <c r="P1513" s="4"/>
      <c r="Q1513" s="4" t="s">
        <v>8367</v>
      </c>
      <c r="R1513" s="45">
        <v>5885</v>
      </c>
      <c r="S1513" s="45">
        <v>3</v>
      </c>
      <c r="T1513" s="45">
        <f t="shared" si="68"/>
        <v>17655</v>
      </c>
    </row>
    <row r="1514" spans="2:20" x14ac:dyDescent="0.3">
      <c r="B1514" t="s">
        <v>8365</v>
      </c>
      <c r="C1514" t="s">
        <v>1517</v>
      </c>
      <c r="D1514" t="s">
        <v>3024</v>
      </c>
      <c r="E1514" t="s">
        <v>3400</v>
      </c>
      <c r="F1514" t="s">
        <v>4409</v>
      </c>
      <c r="G1514" s="47" t="str">
        <f t="shared" si="67"/>
        <v>Ines_DORAI</v>
      </c>
      <c r="H1514" t="s">
        <v>690</v>
      </c>
      <c r="I1514" t="s">
        <v>5945</v>
      </c>
      <c r="J1514">
        <v>21650706293</v>
      </c>
      <c r="K1514" s="133">
        <v>36035</v>
      </c>
      <c r="M1514" t="s">
        <v>267</v>
      </c>
      <c r="N1514" t="s">
        <v>6107</v>
      </c>
      <c r="O1514"/>
      <c r="P1514" s="4"/>
      <c r="Q1514" s="4" t="s">
        <v>8367</v>
      </c>
      <c r="R1514" s="45">
        <v>5885</v>
      </c>
      <c r="S1514" s="45">
        <v>3</v>
      </c>
      <c r="T1514" s="45">
        <f t="shared" si="68"/>
        <v>17655</v>
      </c>
    </row>
    <row r="1515" spans="2:20" x14ac:dyDescent="0.3">
      <c r="B1515" t="s">
        <v>8365</v>
      </c>
      <c r="C1515" t="s">
        <v>1517</v>
      </c>
      <c r="D1515" t="s">
        <v>3025</v>
      </c>
      <c r="E1515" t="s">
        <v>4410</v>
      </c>
      <c r="F1515" t="s">
        <v>656</v>
      </c>
      <c r="G1515" s="47" t="str">
        <f t="shared" si="67"/>
        <v>Ala_HAMROUNI</v>
      </c>
      <c r="H1515" t="s">
        <v>689</v>
      </c>
      <c r="I1515" t="s">
        <v>5946</v>
      </c>
      <c r="J1515">
        <v>21692588973</v>
      </c>
      <c r="K1515" s="133">
        <v>35637</v>
      </c>
      <c r="M1515" t="s">
        <v>267</v>
      </c>
      <c r="N1515" t="s">
        <v>6107</v>
      </c>
      <c r="O1515"/>
      <c r="P1515" s="4"/>
      <c r="Q1515" s="4" t="s">
        <v>8367</v>
      </c>
      <c r="R1515" s="45">
        <v>5885</v>
      </c>
      <c r="S1515" s="45">
        <v>3</v>
      </c>
      <c r="T1515" s="45">
        <f t="shared" si="68"/>
        <v>17655</v>
      </c>
    </row>
    <row r="1516" spans="2:20" x14ac:dyDescent="0.3">
      <c r="B1516" t="s">
        <v>8365</v>
      </c>
      <c r="C1516" t="s">
        <v>1517</v>
      </c>
      <c r="D1516" t="s">
        <v>3026</v>
      </c>
      <c r="E1516" t="s">
        <v>4411</v>
      </c>
      <c r="F1516" t="s">
        <v>285</v>
      </c>
      <c r="G1516" s="47" t="str">
        <f t="shared" si="67"/>
        <v>Roufaida_JENDOUBI</v>
      </c>
      <c r="H1516" t="s">
        <v>690</v>
      </c>
      <c r="I1516" t="s">
        <v>5947</v>
      </c>
      <c r="J1516">
        <v>21690780942</v>
      </c>
      <c r="K1516" s="133">
        <v>34863</v>
      </c>
      <c r="M1516" t="s">
        <v>267</v>
      </c>
      <c r="N1516" t="s">
        <v>6107</v>
      </c>
      <c r="O1516"/>
      <c r="P1516" s="4"/>
      <c r="Q1516" s="4" t="s">
        <v>8367</v>
      </c>
      <c r="R1516" s="45">
        <v>5885</v>
      </c>
      <c r="S1516" s="45">
        <v>3</v>
      </c>
      <c r="T1516" s="45">
        <f t="shared" si="68"/>
        <v>17655</v>
      </c>
    </row>
    <row r="1517" spans="2:20" x14ac:dyDescent="0.3">
      <c r="B1517" t="s">
        <v>8365</v>
      </c>
      <c r="C1517" t="s">
        <v>1517</v>
      </c>
      <c r="D1517" t="s">
        <v>3027</v>
      </c>
      <c r="E1517" t="s">
        <v>4280</v>
      </c>
      <c r="F1517" t="s">
        <v>4412</v>
      </c>
      <c r="G1517" s="47" t="str">
        <f t="shared" si="67"/>
        <v>Abdessalem_KHARROUBI ESSAIED</v>
      </c>
      <c r="H1517" t="s">
        <v>689</v>
      </c>
      <c r="I1517" t="s">
        <v>5948</v>
      </c>
      <c r="J1517">
        <v>21653757002</v>
      </c>
      <c r="K1517" s="133">
        <v>34908</v>
      </c>
      <c r="M1517" t="s">
        <v>267</v>
      </c>
      <c r="N1517" t="s">
        <v>6107</v>
      </c>
      <c r="O1517"/>
      <c r="P1517" s="4"/>
      <c r="Q1517" s="4" t="s">
        <v>8367</v>
      </c>
      <c r="R1517" s="45">
        <v>5885</v>
      </c>
      <c r="S1517" s="45">
        <v>3</v>
      </c>
      <c r="T1517" s="45">
        <f t="shared" si="68"/>
        <v>17655</v>
      </c>
    </row>
    <row r="1518" spans="2:20" x14ac:dyDescent="0.3">
      <c r="B1518" t="s">
        <v>8365</v>
      </c>
      <c r="C1518" t="s">
        <v>1517</v>
      </c>
      <c r="D1518" t="s">
        <v>3028</v>
      </c>
      <c r="E1518" t="s">
        <v>3370</v>
      </c>
      <c r="F1518" t="s">
        <v>4413</v>
      </c>
      <c r="G1518" s="47" t="str">
        <f t="shared" si="67"/>
        <v>Youssef_LAHIOUEL</v>
      </c>
      <c r="H1518" t="s">
        <v>689</v>
      </c>
      <c r="I1518" t="s">
        <v>5949</v>
      </c>
      <c r="J1518">
        <v>21699475177</v>
      </c>
      <c r="K1518" s="133">
        <v>36116</v>
      </c>
      <c r="M1518" t="s">
        <v>267</v>
      </c>
      <c r="N1518" t="s">
        <v>6107</v>
      </c>
      <c r="O1518"/>
      <c r="P1518" s="4"/>
      <c r="Q1518" s="4" t="s">
        <v>8367</v>
      </c>
      <c r="R1518" s="45">
        <v>5885</v>
      </c>
      <c r="S1518" s="45">
        <v>3</v>
      </c>
      <c r="T1518" s="45">
        <f t="shared" si="68"/>
        <v>17655</v>
      </c>
    </row>
    <row r="1519" spans="2:20" x14ac:dyDescent="0.3">
      <c r="B1519" t="s">
        <v>8365</v>
      </c>
      <c r="C1519" t="s">
        <v>1517</v>
      </c>
      <c r="D1519" t="s">
        <v>3029</v>
      </c>
      <c r="E1519" t="s">
        <v>4414</v>
      </c>
      <c r="F1519" t="s">
        <v>4415</v>
      </c>
      <c r="G1519" s="47" t="str">
        <f t="shared" si="67"/>
        <v>Aida_LASRAM</v>
      </c>
      <c r="H1519" t="s">
        <v>690</v>
      </c>
      <c r="I1519" t="s">
        <v>5950</v>
      </c>
      <c r="J1519">
        <v>21624778870</v>
      </c>
      <c r="K1519" s="133">
        <v>36235</v>
      </c>
      <c r="M1519" t="s">
        <v>267</v>
      </c>
      <c r="N1519" t="s">
        <v>6107</v>
      </c>
      <c r="O1519"/>
      <c r="P1519" s="4"/>
      <c r="Q1519" s="4" t="s">
        <v>8367</v>
      </c>
      <c r="R1519" s="45">
        <v>5885</v>
      </c>
      <c r="S1519" s="45">
        <v>3</v>
      </c>
      <c r="T1519" s="45">
        <f t="shared" si="68"/>
        <v>17655</v>
      </c>
    </row>
    <row r="1520" spans="2:20" x14ac:dyDescent="0.3">
      <c r="B1520" t="s">
        <v>8365</v>
      </c>
      <c r="C1520" t="s">
        <v>1517</v>
      </c>
      <c r="D1520" t="s">
        <v>3030</v>
      </c>
      <c r="E1520" t="s">
        <v>4416</v>
      </c>
      <c r="F1520" t="s">
        <v>4417</v>
      </c>
      <c r="G1520" s="47" t="str">
        <f t="shared" si="67"/>
        <v>Med Aziz_LOUZIR</v>
      </c>
      <c r="H1520" t="s">
        <v>689</v>
      </c>
      <c r="I1520" t="s">
        <v>5951</v>
      </c>
      <c r="J1520">
        <v>21622773174</v>
      </c>
      <c r="K1520" s="133">
        <v>35350</v>
      </c>
      <c r="M1520" t="s">
        <v>267</v>
      </c>
      <c r="N1520" t="s">
        <v>6107</v>
      </c>
      <c r="O1520"/>
      <c r="P1520" s="4"/>
      <c r="Q1520" s="4" t="s">
        <v>8367</v>
      </c>
      <c r="R1520" s="45">
        <v>5885</v>
      </c>
      <c r="S1520" s="45">
        <v>3</v>
      </c>
      <c r="T1520" s="45">
        <f t="shared" si="68"/>
        <v>17655</v>
      </c>
    </row>
    <row r="1521" spans="2:20" x14ac:dyDescent="0.3">
      <c r="B1521" t="s">
        <v>8365</v>
      </c>
      <c r="C1521" t="s">
        <v>1517</v>
      </c>
      <c r="D1521" t="s">
        <v>3031</v>
      </c>
      <c r="E1521" t="s">
        <v>4418</v>
      </c>
      <c r="F1521" t="s">
        <v>895</v>
      </c>
      <c r="G1521" s="47" t="str">
        <f t="shared" si="67"/>
        <v>Hend_NABLI</v>
      </c>
      <c r="H1521" t="s">
        <v>690</v>
      </c>
      <c r="I1521" t="s">
        <v>5952</v>
      </c>
      <c r="J1521">
        <v>21650912997</v>
      </c>
      <c r="K1521" s="133">
        <v>35769</v>
      </c>
      <c r="M1521" t="s">
        <v>267</v>
      </c>
      <c r="N1521" t="s">
        <v>6107</v>
      </c>
      <c r="O1521"/>
      <c r="P1521" s="4"/>
      <c r="Q1521" s="4" t="s">
        <v>8367</v>
      </c>
      <c r="R1521" s="45">
        <v>5885</v>
      </c>
      <c r="S1521" s="45">
        <v>3</v>
      </c>
      <c r="T1521" s="45">
        <f t="shared" si="68"/>
        <v>17655</v>
      </c>
    </row>
    <row r="1522" spans="2:20" x14ac:dyDescent="0.3">
      <c r="B1522" t="s">
        <v>8365</v>
      </c>
      <c r="C1522" t="s">
        <v>1517</v>
      </c>
      <c r="D1522" t="s">
        <v>3032</v>
      </c>
      <c r="E1522" t="s">
        <v>4258</v>
      </c>
      <c r="F1522" t="s">
        <v>896</v>
      </c>
      <c r="G1522" s="47" t="str">
        <f t="shared" si="67"/>
        <v>Feres_RAHMOUNI</v>
      </c>
      <c r="H1522" t="s">
        <v>689</v>
      </c>
      <c r="I1522" t="s">
        <v>5953</v>
      </c>
      <c r="J1522">
        <v>21655718604</v>
      </c>
      <c r="K1522" s="133">
        <v>35922</v>
      </c>
      <c r="M1522" t="s">
        <v>267</v>
      </c>
      <c r="N1522" t="s">
        <v>6107</v>
      </c>
      <c r="O1522"/>
      <c r="P1522" s="4"/>
      <c r="Q1522" s="4" t="s">
        <v>8367</v>
      </c>
      <c r="R1522" s="45">
        <v>5885</v>
      </c>
      <c r="S1522" s="45">
        <v>3</v>
      </c>
      <c r="T1522" s="45">
        <f t="shared" si="68"/>
        <v>17655</v>
      </c>
    </row>
    <row r="1523" spans="2:20" x14ac:dyDescent="0.3">
      <c r="B1523" t="s">
        <v>8365</v>
      </c>
      <c r="C1523" t="s">
        <v>1517</v>
      </c>
      <c r="D1523" t="s">
        <v>3033</v>
      </c>
      <c r="E1523" t="s">
        <v>3239</v>
      </c>
      <c r="F1523" t="s">
        <v>3980</v>
      </c>
      <c r="G1523" s="47" t="str">
        <f t="shared" si="67"/>
        <v>Rania_ROMDHANE</v>
      </c>
      <c r="H1523" t="s">
        <v>690</v>
      </c>
      <c r="I1523" t="s">
        <v>5954</v>
      </c>
      <c r="J1523">
        <v>21624559918</v>
      </c>
      <c r="K1523" s="133">
        <v>35470</v>
      </c>
      <c r="M1523" t="s">
        <v>267</v>
      </c>
      <c r="N1523" t="s">
        <v>6107</v>
      </c>
      <c r="O1523"/>
      <c r="P1523" s="4"/>
      <c r="Q1523" s="4" t="s">
        <v>8367</v>
      </c>
      <c r="R1523" s="45">
        <v>5885</v>
      </c>
      <c r="S1523" s="45">
        <v>3</v>
      </c>
      <c r="T1523" s="45">
        <f t="shared" si="68"/>
        <v>17655</v>
      </c>
    </row>
    <row r="1524" spans="2:20" x14ac:dyDescent="0.3">
      <c r="B1524" t="s">
        <v>8365</v>
      </c>
      <c r="C1524" t="s">
        <v>1517</v>
      </c>
      <c r="D1524" t="s">
        <v>3034</v>
      </c>
      <c r="E1524" t="s">
        <v>3731</v>
      </c>
      <c r="F1524" t="s">
        <v>4419</v>
      </c>
      <c r="G1524" s="47" t="str">
        <f t="shared" si="67"/>
        <v>Helmi_SFIA</v>
      </c>
      <c r="H1524" t="s">
        <v>689</v>
      </c>
      <c r="I1524" t="s">
        <v>5955</v>
      </c>
      <c r="J1524">
        <v>21655986700</v>
      </c>
      <c r="K1524" s="133">
        <v>35560</v>
      </c>
      <c r="M1524" t="s">
        <v>267</v>
      </c>
      <c r="N1524" t="s">
        <v>6107</v>
      </c>
      <c r="O1524"/>
      <c r="P1524" s="4"/>
      <c r="Q1524" s="4" t="s">
        <v>8367</v>
      </c>
      <c r="R1524" s="45">
        <v>5885</v>
      </c>
      <c r="S1524" s="45">
        <v>3</v>
      </c>
      <c r="T1524" s="45">
        <f t="shared" si="68"/>
        <v>17655</v>
      </c>
    </row>
    <row r="1525" spans="2:20" x14ac:dyDescent="0.3">
      <c r="B1525" t="s">
        <v>8365</v>
      </c>
      <c r="C1525" t="s">
        <v>1517</v>
      </c>
      <c r="D1525" t="s">
        <v>3035</v>
      </c>
      <c r="E1525" t="s">
        <v>3874</v>
      </c>
      <c r="F1525" t="s">
        <v>4420</v>
      </c>
      <c r="G1525" s="47" t="str">
        <f t="shared" si="67"/>
        <v>Moncef_TEBOURBI</v>
      </c>
      <c r="H1525" t="s">
        <v>689</v>
      </c>
      <c r="I1525" t="s">
        <v>5956</v>
      </c>
      <c r="J1525">
        <v>21623315395</v>
      </c>
      <c r="K1525" s="133">
        <v>35829</v>
      </c>
      <c r="M1525" t="s">
        <v>267</v>
      </c>
      <c r="N1525" t="s">
        <v>6107</v>
      </c>
      <c r="O1525"/>
      <c r="P1525" s="4"/>
      <c r="Q1525" s="4" t="s">
        <v>8367</v>
      </c>
      <c r="R1525" s="45">
        <v>5885</v>
      </c>
      <c r="S1525" s="45">
        <v>3</v>
      </c>
      <c r="T1525" s="45">
        <f t="shared" si="68"/>
        <v>17655</v>
      </c>
    </row>
    <row r="1526" spans="2:20" x14ac:dyDescent="0.3">
      <c r="B1526" t="s">
        <v>8365</v>
      </c>
      <c r="C1526" t="s">
        <v>1517</v>
      </c>
      <c r="D1526" t="s">
        <v>3036</v>
      </c>
      <c r="E1526" t="s">
        <v>3883</v>
      </c>
      <c r="F1526" t="s">
        <v>349</v>
      </c>
      <c r="G1526" s="47" t="str">
        <f t="shared" si="67"/>
        <v>Mohamed Malek_TRABELSI</v>
      </c>
      <c r="H1526" t="s">
        <v>689</v>
      </c>
      <c r="I1526" t="s">
        <v>5957</v>
      </c>
      <c r="J1526">
        <v>21690178862</v>
      </c>
      <c r="K1526" s="133">
        <v>34966</v>
      </c>
      <c r="M1526" t="s">
        <v>267</v>
      </c>
      <c r="N1526" t="s">
        <v>6107</v>
      </c>
      <c r="O1526"/>
      <c r="P1526" s="4"/>
      <c r="Q1526" s="4" t="s">
        <v>8367</v>
      </c>
      <c r="R1526" s="45">
        <v>5885</v>
      </c>
      <c r="S1526" s="45">
        <v>3</v>
      </c>
      <c r="T1526" s="45">
        <f t="shared" si="68"/>
        <v>17655</v>
      </c>
    </row>
    <row r="1527" spans="2:20" x14ac:dyDescent="0.3">
      <c r="B1527" t="s">
        <v>8365</v>
      </c>
      <c r="C1527" t="s">
        <v>1517</v>
      </c>
      <c r="D1527" t="s">
        <v>3037</v>
      </c>
      <c r="E1527" t="s">
        <v>3820</v>
      </c>
      <c r="F1527" t="s">
        <v>4421</v>
      </c>
      <c r="G1527" s="47" t="str">
        <f t="shared" si="67"/>
        <v>Oumaima_ABDELJAWED</v>
      </c>
      <c r="H1527" t="s">
        <v>690</v>
      </c>
      <c r="I1527" t="s">
        <v>5958</v>
      </c>
      <c r="J1527">
        <v>21620338782</v>
      </c>
      <c r="K1527" s="133">
        <v>35974</v>
      </c>
      <c r="M1527" t="s">
        <v>267</v>
      </c>
      <c r="N1527" t="s">
        <v>6107</v>
      </c>
      <c r="O1527"/>
      <c r="P1527" s="4"/>
      <c r="Q1527" s="4" t="s">
        <v>8367</v>
      </c>
      <c r="R1527" s="45">
        <v>5885</v>
      </c>
      <c r="S1527" s="45">
        <v>3</v>
      </c>
      <c r="T1527" s="45">
        <f t="shared" si="68"/>
        <v>17655</v>
      </c>
    </row>
    <row r="1528" spans="2:20" x14ac:dyDescent="0.3">
      <c r="B1528" t="s">
        <v>8365</v>
      </c>
      <c r="C1528" t="s">
        <v>1517</v>
      </c>
      <c r="D1528" t="s">
        <v>3038</v>
      </c>
      <c r="E1528" t="s">
        <v>4422</v>
      </c>
      <c r="F1528" t="s">
        <v>532</v>
      </c>
      <c r="G1528" s="47" t="str">
        <f t="shared" si="67"/>
        <v>Mohamed Anas_ATTIA</v>
      </c>
      <c r="H1528" t="s">
        <v>689</v>
      </c>
      <c r="I1528" t="s">
        <v>5959</v>
      </c>
      <c r="J1528">
        <v>21650980304</v>
      </c>
      <c r="K1528" s="133">
        <v>35888</v>
      </c>
      <c r="M1528" t="s">
        <v>267</v>
      </c>
      <c r="N1528" t="s">
        <v>6107</v>
      </c>
      <c r="O1528"/>
      <c r="P1528" s="4"/>
      <c r="Q1528" s="4" t="s">
        <v>8367</v>
      </c>
      <c r="R1528" s="45">
        <v>5885</v>
      </c>
      <c r="S1528" s="45">
        <v>3</v>
      </c>
      <c r="T1528" s="45">
        <f t="shared" si="68"/>
        <v>17655</v>
      </c>
    </row>
    <row r="1529" spans="2:20" x14ac:dyDescent="0.3">
      <c r="B1529" t="s">
        <v>8365</v>
      </c>
      <c r="C1529" t="s">
        <v>1517</v>
      </c>
      <c r="D1529" t="s">
        <v>3039</v>
      </c>
      <c r="E1529" t="s">
        <v>3490</v>
      </c>
      <c r="F1529" t="s">
        <v>4356</v>
      </c>
      <c r="G1529" s="47" t="str">
        <f t="shared" si="67"/>
        <v>Eya_BEN ALAYA</v>
      </c>
      <c r="H1529" t="s">
        <v>690</v>
      </c>
      <c r="I1529" t="s">
        <v>5960</v>
      </c>
      <c r="J1529">
        <v>21696755960</v>
      </c>
      <c r="K1529" s="133">
        <v>35917</v>
      </c>
      <c r="M1529" t="s">
        <v>267</v>
      </c>
      <c r="N1529" t="s">
        <v>6107</v>
      </c>
      <c r="O1529"/>
      <c r="P1529" s="4"/>
      <c r="Q1529" s="4" t="s">
        <v>8367</v>
      </c>
      <c r="R1529" s="45">
        <v>5885</v>
      </c>
      <c r="S1529" s="45">
        <v>3</v>
      </c>
      <c r="T1529" s="45">
        <f t="shared" si="68"/>
        <v>17655</v>
      </c>
    </row>
    <row r="1530" spans="2:20" x14ac:dyDescent="0.3">
      <c r="B1530" t="s">
        <v>8365</v>
      </c>
      <c r="C1530" t="s">
        <v>1517</v>
      </c>
      <c r="D1530" t="s">
        <v>3040</v>
      </c>
      <c r="E1530" t="s">
        <v>3858</v>
      </c>
      <c r="F1530" t="s">
        <v>4423</v>
      </c>
      <c r="G1530" s="47" t="str">
        <f t="shared" si="67"/>
        <v>Ichrak_BEN HARZALLAH</v>
      </c>
      <c r="H1530" t="s">
        <v>690</v>
      </c>
      <c r="I1530" t="s">
        <v>5961</v>
      </c>
      <c r="J1530">
        <v>21624973487</v>
      </c>
      <c r="K1530" s="133">
        <v>35998</v>
      </c>
      <c r="M1530" t="s">
        <v>267</v>
      </c>
      <c r="N1530" t="s">
        <v>6107</v>
      </c>
      <c r="O1530"/>
      <c r="P1530" s="4"/>
      <c r="Q1530" s="4" t="s">
        <v>8367</v>
      </c>
      <c r="R1530" s="45">
        <v>5885</v>
      </c>
      <c r="S1530" s="45">
        <v>3</v>
      </c>
      <c r="T1530" s="45">
        <f t="shared" si="68"/>
        <v>17655</v>
      </c>
    </row>
    <row r="1531" spans="2:20" x14ac:dyDescent="0.3">
      <c r="B1531" t="s">
        <v>8365</v>
      </c>
      <c r="C1531" t="s">
        <v>1517</v>
      </c>
      <c r="D1531" t="s">
        <v>3041</v>
      </c>
      <c r="E1531" t="s">
        <v>3211</v>
      </c>
      <c r="F1531" t="s">
        <v>317</v>
      </c>
      <c r="G1531" s="47" t="str">
        <f t="shared" si="67"/>
        <v>Alaeddine_BEN SALAH</v>
      </c>
      <c r="H1531" t="s">
        <v>689</v>
      </c>
      <c r="I1531" t="s">
        <v>5962</v>
      </c>
      <c r="J1531">
        <v>21658781213</v>
      </c>
      <c r="K1531" s="133">
        <v>35495</v>
      </c>
      <c r="M1531" t="s">
        <v>267</v>
      </c>
      <c r="N1531" t="s">
        <v>6107</v>
      </c>
      <c r="O1531"/>
      <c r="P1531" s="4"/>
      <c r="Q1531" s="4" t="s">
        <v>8367</v>
      </c>
      <c r="R1531" s="45">
        <v>5885</v>
      </c>
      <c r="S1531" s="45">
        <v>3</v>
      </c>
      <c r="T1531" s="45">
        <f t="shared" si="68"/>
        <v>17655</v>
      </c>
    </row>
    <row r="1532" spans="2:20" x14ac:dyDescent="0.3">
      <c r="B1532" t="s">
        <v>8365</v>
      </c>
      <c r="C1532" t="s">
        <v>1517</v>
      </c>
      <c r="D1532" t="s">
        <v>3042</v>
      </c>
      <c r="E1532" t="s">
        <v>4424</v>
      </c>
      <c r="F1532" t="s">
        <v>909</v>
      </c>
      <c r="G1532" s="47" t="str">
        <f t="shared" si="67"/>
        <v>El Mehdi_BEN YAHIA</v>
      </c>
      <c r="H1532" t="s">
        <v>689</v>
      </c>
      <c r="I1532" t="s">
        <v>5963</v>
      </c>
      <c r="J1532">
        <v>21655362735</v>
      </c>
      <c r="K1532" s="133">
        <v>35582</v>
      </c>
      <c r="M1532" t="s">
        <v>267</v>
      </c>
      <c r="N1532" t="s">
        <v>6107</v>
      </c>
      <c r="O1532"/>
      <c r="P1532" s="4"/>
      <c r="Q1532" s="4" t="s">
        <v>8367</v>
      </c>
      <c r="R1532" s="45">
        <v>5885</v>
      </c>
      <c r="S1532" s="45">
        <v>3</v>
      </c>
      <c r="T1532" s="45">
        <f t="shared" si="68"/>
        <v>17655</v>
      </c>
    </row>
    <row r="1533" spans="2:20" x14ac:dyDescent="0.3">
      <c r="B1533" t="s">
        <v>8365</v>
      </c>
      <c r="C1533" t="s">
        <v>1517</v>
      </c>
      <c r="D1533" t="s">
        <v>3043</v>
      </c>
      <c r="E1533" t="s">
        <v>3221</v>
      </c>
      <c r="F1533" t="s">
        <v>4425</v>
      </c>
      <c r="G1533" s="47" t="str">
        <f t="shared" si="67"/>
        <v>Nadia_BENKACEM</v>
      </c>
      <c r="H1533" t="s">
        <v>690</v>
      </c>
      <c r="I1533" t="s">
        <v>5964</v>
      </c>
      <c r="J1533">
        <v>21697652687</v>
      </c>
      <c r="K1533" s="133">
        <v>36155</v>
      </c>
      <c r="M1533" t="s">
        <v>267</v>
      </c>
      <c r="N1533" t="s">
        <v>6107</v>
      </c>
      <c r="O1533"/>
      <c r="P1533" s="4"/>
      <c r="Q1533" s="4" t="s">
        <v>8367</v>
      </c>
      <c r="R1533" s="45">
        <v>5885</v>
      </c>
      <c r="S1533" s="45">
        <v>3</v>
      </c>
      <c r="T1533" s="45">
        <f t="shared" si="68"/>
        <v>17655</v>
      </c>
    </row>
    <row r="1534" spans="2:20" x14ac:dyDescent="0.3">
      <c r="B1534" t="s">
        <v>8365</v>
      </c>
      <c r="C1534" t="s">
        <v>1517</v>
      </c>
      <c r="D1534" t="s">
        <v>3044</v>
      </c>
      <c r="E1534" t="s">
        <v>3191</v>
      </c>
      <c r="F1534" t="s">
        <v>1362</v>
      </c>
      <c r="G1534" s="47" t="str">
        <f t="shared" si="67"/>
        <v>Amine_BOUIDA</v>
      </c>
      <c r="H1534" t="s">
        <v>689</v>
      </c>
      <c r="I1534" t="s">
        <v>5965</v>
      </c>
      <c r="J1534">
        <v>21620238901</v>
      </c>
      <c r="K1534" s="133">
        <v>35194</v>
      </c>
      <c r="M1534" t="s">
        <v>267</v>
      </c>
      <c r="N1534" t="s">
        <v>6107</v>
      </c>
      <c r="O1534"/>
      <c r="P1534" s="4"/>
      <c r="Q1534" s="4" t="s">
        <v>8367</v>
      </c>
      <c r="R1534" s="45">
        <v>5885</v>
      </c>
      <c r="S1534" s="45">
        <v>3</v>
      </c>
      <c r="T1534" s="45">
        <f t="shared" si="68"/>
        <v>17655</v>
      </c>
    </row>
    <row r="1535" spans="2:20" x14ac:dyDescent="0.3">
      <c r="B1535" t="s">
        <v>8365</v>
      </c>
      <c r="C1535" t="s">
        <v>1517</v>
      </c>
      <c r="D1535" t="s">
        <v>3045</v>
      </c>
      <c r="E1535" t="s">
        <v>4013</v>
      </c>
      <c r="F1535" t="s">
        <v>4275</v>
      </c>
      <c r="G1535" s="47" t="str">
        <f t="shared" si="67"/>
        <v>Ayoub_BOUSLIMI</v>
      </c>
      <c r="H1535" t="s">
        <v>689</v>
      </c>
      <c r="I1535" t="s">
        <v>5966</v>
      </c>
      <c r="J1535">
        <v>21650878583</v>
      </c>
      <c r="K1535" s="133">
        <v>35713</v>
      </c>
      <c r="M1535" t="s">
        <v>267</v>
      </c>
      <c r="N1535" t="s">
        <v>6107</v>
      </c>
      <c r="O1535"/>
      <c r="P1535" s="4"/>
      <c r="Q1535" s="4" t="s">
        <v>8367</v>
      </c>
      <c r="R1535" s="45">
        <v>5885</v>
      </c>
      <c r="S1535" s="45">
        <v>3</v>
      </c>
      <c r="T1535" s="45">
        <f t="shared" si="68"/>
        <v>17655</v>
      </c>
    </row>
    <row r="1536" spans="2:20" x14ac:dyDescent="0.3">
      <c r="B1536" t="s">
        <v>8365</v>
      </c>
      <c r="C1536" t="s">
        <v>1517</v>
      </c>
      <c r="D1536" t="s">
        <v>3046</v>
      </c>
      <c r="E1536" t="s">
        <v>4426</v>
      </c>
      <c r="F1536" t="s">
        <v>4427</v>
      </c>
      <c r="G1536" s="47" t="str">
        <f t="shared" si="67"/>
        <v>Bochra_EL KATEB</v>
      </c>
      <c r="H1536" t="s">
        <v>690</v>
      </c>
      <c r="I1536" t="s">
        <v>5967</v>
      </c>
      <c r="J1536">
        <v>21654056336</v>
      </c>
      <c r="K1536" s="133">
        <v>35953</v>
      </c>
      <c r="M1536" t="s">
        <v>267</v>
      </c>
      <c r="N1536" t="s">
        <v>6107</v>
      </c>
      <c r="O1536"/>
      <c r="P1536" s="4"/>
      <c r="Q1536" s="4" t="s">
        <v>8367</v>
      </c>
      <c r="R1536" s="45">
        <v>5885</v>
      </c>
      <c r="S1536" s="45">
        <v>3</v>
      </c>
      <c r="T1536" s="45">
        <f t="shared" si="68"/>
        <v>17655</v>
      </c>
    </row>
    <row r="1537" spans="2:20" x14ac:dyDescent="0.3">
      <c r="B1537" t="s">
        <v>8365</v>
      </c>
      <c r="C1537" t="s">
        <v>1517</v>
      </c>
      <c r="D1537" t="s">
        <v>3047</v>
      </c>
      <c r="E1537" t="s">
        <v>3833</v>
      </c>
      <c r="F1537" t="s">
        <v>4428</v>
      </c>
      <c r="G1537" s="47" t="str">
        <f t="shared" si="67"/>
        <v>Nour_JEMLI</v>
      </c>
      <c r="H1537" t="s">
        <v>690</v>
      </c>
      <c r="I1537" t="s">
        <v>5968</v>
      </c>
      <c r="J1537">
        <v>21628141035</v>
      </c>
      <c r="K1537" s="133">
        <v>36056</v>
      </c>
      <c r="M1537" t="s">
        <v>267</v>
      </c>
      <c r="N1537" t="s">
        <v>6107</v>
      </c>
      <c r="O1537"/>
      <c r="P1537" s="4"/>
      <c r="Q1537" s="4" t="s">
        <v>8367</v>
      </c>
      <c r="R1537" s="45">
        <v>5885</v>
      </c>
      <c r="S1537" s="45">
        <v>3</v>
      </c>
      <c r="T1537" s="45">
        <f t="shared" si="68"/>
        <v>17655</v>
      </c>
    </row>
    <row r="1538" spans="2:20" x14ac:dyDescent="0.3">
      <c r="B1538" t="s">
        <v>8365</v>
      </c>
      <c r="C1538" t="s">
        <v>1517</v>
      </c>
      <c r="D1538" t="s">
        <v>3048</v>
      </c>
      <c r="E1538" t="s">
        <v>3424</v>
      </c>
      <c r="F1538" t="s">
        <v>455</v>
      </c>
      <c r="G1538" s="47" t="str">
        <f t="shared" si="67"/>
        <v>Mohamed Amine_JLASSI</v>
      </c>
      <c r="H1538" t="s">
        <v>689</v>
      </c>
      <c r="I1538" t="s">
        <v>5969</v>
      </c>
      <c r="J1538">
        <v>21621048406</v>
      </c>
      <c r="K1538" s="133">
        <v>35007</v>
      </c>
      <c r="M1538" t="s">
        <v>267</v>
      </c>
      <c r="N1538" t="s">
        <v>6107</v>
      </c>
      <c r="O1538"/>
      <c r="P1538" s="4"/>
      <c r="Q1538" s="4" t="s">
        <v>8367</v>
      </c>
      <c r="R1538" s="45">
        <v>5885</v>
      </c>
      <c r="S1538" s="45">
        <v>3</v>
      </c>
      <c r="T1538" s="45">
        <f t="shared" si="68"/>
        <v>17655</v>
      </c>
    </row>
    <row r="1539" spans="2:20" x14ac:dyDescent="0.3">
      <c r="B1539" t="s">
        <v>8365</v>
      </c>
      <c r="C1539" t="s">
        <v>1517</v>
      </c>
      <c r="D1539" t="s">
        <v>3049</v>
      </c>
      <c r="E1539" t="s">
        <v>3371</v>
      </c>
      <c r="F1539" t="s">
        <v>4429</v>
      </c>
      <c r="G1539" s="47" t="str">
        <f t="shared" si="67"/>
        <v>Hajer_LANDOULSY</v>
      </c>
      <c r="H1539" t="s">
        <v>690</v>
      </c>
      <c r="I1539" t="s">
        <v>5970</v>
      </c>
      <c r="J1539">
        <v>21625737715</v>
      </c>
      <c r="K1539" s="133">
        <v>36020</v>
      </c>
      <c r="M1539" t="s">
        <v>267</v>
      </c>
      <c r="N1539" t="s">
        <v>6107</v>
      </c>
      <c r="O1539"/>
      <c r="P1539" s="4"/>
      <c r="Q1539" s="4" t="s">
        <v>8367</v>
      </c>
      <c r="R1539" s="45">
        <v>5885</v>
      </c>
      <c r="S1539" s="45">
        <v>3</v>
      </c>
      <c r="T1539" s="45">
        <f t="shared" si="68"/>
        <v>17655</v>
      </c>
    </row>
    <row r="1540" spans="2:20" x14ac:dyDescent="0.3">
      <c r="B1540" t="s">
        <v>8365</v>
      </c>
      <c r="C1540" t="s">
        <v>1517</v>
      </c>
      <c r="D1540" t="s">
        <v>3050</v>
      </c>
      <c r="E1540" t="s">
        <v>3296</v>
      </c>
      <c r="F1540" t="s">
        <v>1274</v>
      </c>
      <c r="G1540" s="47" t="str">
        <f t="shared" si="67"/>
        <v>Iheb_MARWENI</v>
      </c>
      <c r="H1540" t="s">
        <v>689</v>
      </c>
      <c r="I1540" t="s">
        <v>5971</v>
      </c>
      <c r="J1540">
        <v>21655556015</v>
      </c>
      <c r="K1540" s="133">
        <v>35780</v>
      </c>
      <c r="M1540" t="s">
        <v>267</v>
      </c>
      <c r="N1540" t="s">
        <v>6107</v>
      </c>
      <c r="O1540"/>
      <c r="P1540" s="4"/>
      <c r="Q1540" s="4" t="s">
        <v>8367</v>
      </c>
      <c r="R1540" s="45">
        <v>5885</v>
      </c>
      <c r="S1540" s="45">
        <v>3</v>
      </c>
      <c r="T1540" s="45">
        <f t="shared" si="68"/>
        <v>17655</v>
      </c>
    </row>
    <row r="1541" spans="2:20" x14ac:dyDescent="0.3">
      <c r="B1541" t="s">
        <v>8365</v>
      </c>
      <c r="C1541" t="s">
        <v>1517</v>
      </c>
      <c r="D1541" t="s">
        <v>3051</v>
      </c>
      <c r="E1541" t="s">
        <v>4430</v>
      </c>
      <c r="F1541" t="s">
        <v>3984</v>
      </c>
      <c r="G1541" s="47" t="str">
        <f t="shared" si="67"/>
        <v>Mejdi_MEZRIGUI</v>
      </c>
      <c r="H1541" t="s">
        <v>689</v>
      </c>
      <c r="I1541" t="s">
        <v>5972</v>
      </c>
      <c r="J1541">
        <v>21627594660</v>
      </c>
      <c r="K1541" s="133">
        <v>35812</v>
      </c>
      <c r="M1541" t="s">
        <v>267</v>
      </c>
      <c r="N1541" t="s">
        <v>6107</v>
      </c>
      <c r="O1541"/>
      <c r="P1541" s="4"/>
      <c r="Q1541" s="4" t="s">
        <v>8367</v>
      </c>
      <c r="R1541" s="45">
        <v>5885</v>
      </c>
      <c r="S1541" s="45">
        <v>3</v>
      </c>
      <c r="T1541" s="45">
        <f t="shared" si="68"/>
        <v>17655</v>
      </c>
    </row>
    <row r="1542" spans="2:20" x14ac:dyDescent="0.3">
      <c r="B1542" t="s">
        <v>8365</v>
      </c>
      <c r="C1542" t="s">
        <v>1517</v>
      </c>
      <c r="D1542" t="s">
        <v>3052</v>
      </c>
      <c r="E1542" t="s">
        <v>3225</v>
      </c>
      <c r="F1542" t="s">
        <v>3827</v>
      </c>
      <c r="G1542" s="47" t="str">
        <f t="shared" si="67"/>
        <v>Skander_MUFTI</v>
      </c>
      <c r="H1542" t="s">
        <v>689</v>
      </c>
      <c r="I1542" t="s">
        <v>5973</v>
      </c>
      <c r="J1542">
        <v>21627123913</v>
      </c>
      <c r="K1542" s="133">
        <v>36040</v>
      </c>
      <c r="M1542" t="s">
        <v>267</v>
      </c>
      <c r="N1542" t="s">
        <v>6107</v>
      </c>
      <c r="O1542"/>
      <c r="P1542" s="4"/>
      <c r="Q1542" s="4" t="s">
        <v>8367</v>
      </c>
      <c r="R1542" s="45">
        <v>5885</v>
      </c>
      <c r="S1542" s="45">
        <v>3</v>
      </c>
      <c r="T1542" s="45">
        <f t="shared" si="68"/>
        <v>17655</v>
      </c>
    </row>
    <row r="1543" spans="2:20" x14ac:dyDescent="0.3">
      <c r="B1543" t="s">
        <v>8365</v>
      </c>
      <c r="C1543" t="s">
        <v>1517</v>
      </c>
      <c r="D1543" t="s">
        <v>3053</v>
      </c>
      <c r="E1543" t="s">
        <v>3581</v>
      </c>
      <c r="F1543" t="s">
        <v>4431</v>
      </c>
      <c r="G1543" s="47" t="str">
        <f t="shared" si="67"/>
        <v>Siwar_NOUILI</v>
      </c>
      <c r="H1543" t="s">
        <v>690</v>
      </c>
      <c r="I1543" t="s">
        <v>5974</v>
      </c>
      <c r="J1543">
        <v>21650344369</v>
      </c>
      <c r="K1543" s="133">
        <v>36104</v>
      </c>
      <c r="M1543" t="s">
        <v>267</v>
      </c>
      <c r="N1543" t="s">
        <v>6107</v>
      </c>
      <c r="O1543"/>
      <c r="P1543" s="4"/>
      <c r="Q1543" s="4" t="s">
        <v>8367</v>
      </c>
      <c r="R1543" s="45">
        <v>5885</v>
      </c>
      <c r="S1543" s="45">
        <v>3</v>
      </c>
      <c r="T1543" s="45">
        <f t="shared" si="68"/>
        <v>17655</v>
      </c>
    </row>
    <row r="1544" spans="2:20" x14ac:dyDescent="0.3">
      <c r="B1544" t="s">
        <v>8365</v>
      </c>
      <c r="C1544" t="s">
        <v>1517</v>
      </c>
      <c r="D1544" t="s">
        <v>3054</v>
      </c>
      <c r="E1544" t="s">
        <v>3250</v>
      </c>
      <c r="F1544" t="s">
        <v>4432</v>
      </c>
      <c r="G1544" s="47" t="str">
        <f t="shared" si="67"/>
        <v>Sirine_OUERHANI</v>
      </c>
      <c r="H1544" t="s">
        <v>690</v>
      </c>
      <c r="I1544" t="s">
        <v>5975</v>
      </c>
      <c r="J1544">
        <v>21694770862</v>
      </c>
      <c r="K1544" s="133">
        <v>35612</v>
      </c>
      <c r="M1544" t="s">
        <v>267</v>
      </c>
      <c r="N1544" t="s">
        <v>6107</v>
      </c>
      <c r="O1544"/>
      <c r="P1544" s="4"/>
      <c r="Q1544" s="4" t="s">
        <v>8367</v>
      </c>
      <c r="R1544" s="45">
        <v>5885</v>
      </c>
      <c r="S1544" s="45">
        <v>3</v>
      </c>
      <c r="T1544" s="45">
        <f t="shared" si="68"/>
        <v>17655</v>
      </c>
    </row>
    <row r="1545" spans="2:20" x14ac:dyDescent="0.3">
      <c r="B1545" t="s">
        <v>8365</v>
      </c>
      <c r="C1545" t="s">
        <v>1517</v>
      </c>
      <c r="D1545" t="s">
        <v>3055</v>
      </c>
      <c r="E1545" t="s">
        <v>3640</v>
      </c>
      <c r="F1545" t="s">
        <v>367</v>
      </c>
      <c r="G1545" s="47" t="str">
        <f t="shared" ref="G1545:G1608" si="69">CONCATENATE(E1545,"_",F1545)</f>
        <v>Chaima_OUESLATI</v>
      </c>
      <c r="H1545" t="s">
        <v>690</v>
      </c>
      <c r="I1545" t="s">
        <v>5976</v>
      </c>
      <c r="J1545">
        <v>21628393550</v>
      </c>
      <c r="K1545" s="133">
        <v>35917</v>
      </c>
      <c r="M1545" t="s">
        <v>267</v>
      </c>
      <c r="N1545" t="s">
        <v>6107</v>
      </c>
      <c r="O1545"/>
      <c r="P1545" s="4"/>
      <c r="Q1545" s="4" t="s">
        <v>8367</v>
      </c>
      <c r="R1545" s="45">
        <v>5885</v>
      </c>
      <c r="S1545" s="45">
        <v>3</v>
      </c>
      <c r="T1545" s="45">
        <f t="shared" si="68"/>
        <v>17655</v>
      </c>
    </row>
    <row r="1546" spans="2:20" x14ac:dyDescent="0.3">
      <c r="B1546" t="s">
        <v>8365</v>
      </c>
      <c r="C1546" t="s">
        <v>1517</v>
      </c>
      <c r="D1546" t="s">
        <v>3056</v>
      </c>
      <c r="E1546" t="s">
        <v>3421</v>
      </c>
      <c r="F1546" t="s">
        <v>1377</v>
      </c>
      <c r="G1546" s="47" t="str">
        <f t="shared" si="69"/>
        <v>Yassine_SBOUI</v>
      </c>
      <c r="H1546" t="s">
        <v>689</v>
      </c>
      <c r="I1546" t="s">
        <v>5977</v>
      </c>
      <c r="J1546">
        <v>21641815899</v>
      </c>
      <c r="K1546" s="133">
        <v>35745</v>
      </c>
      <c r="M1546" t="s">
        <v>267</v>
      </c>
      <c r="N1546" t="s">
        <v>6107</v>
      </c>
      <c r="O1546"/>
      <c r="P1546" s="4"/>
      <c r="Q1546" s="4" t="s">
        <v>8367</v>
      </c>
      <c r="R1546" s="45">
        <v>5885</v>
      </c>
      <c r="S1546" s="45">
        <v>3</v>
      </c>
      <c r="T1546" s="45">
        <f t="shared" si="68"/>
        <v>17655</v>
      </c>
    </row>
    <row r="1547" spans="2:20" x14ac:dyDescent="0.3">
      <c r="B1547" t="s">
        <v>8365</v>
      </c>
      <c r="C1547" t="s">
        <v>1517</v>
      </c>
      <c r="D1547" t="s">
        <v>3057</v>
      </c>
      <c r="E1547" t="s">
        <v>3407</v>
      </c>
      <c r="F1547" t="s">
        <v>4433</v>
      </c>
      <c r="G1547" s="47" t="str">
        <f t="shared" si="69"/>
        <v>Nada_TAGORTI</v>
      </c>
      <c r="H1547" t="s">
        <v>690</v>
      </c>
      <c r="I1547" t="s">
        <v>5978</v>
      </c>
      <c r="J1547">
        <v>21625467083</v>
      </c>
      <c r="K1547" s="133">
        <v>35865</v>
      </c>
      <c r="M1547" t="s">
        <v>267</v>
      </c>
      <c r="N1547" t="s">
        <v>6107</v>
      </c>
      <c r="O1547"/>
      <c r="P1547" s="4"/>
      <c r="Q1547" s="4" t="s">
        <v>8367</v>
      </c>
      <c r="R1547" s="45">
        <v>5885</v>
      </c>
      <c r="S1547" s="45">
        <v>3</v>
      </c>
      <c r="T1547" s="45">
        <f t="shared" si="68"/>
        <v>17655</v>
      </c>
    </row>
    <row r="1548" spans="2:20" x14ac:dyDescent="0.3">
      <c r="B1548" t="s">
        <v>8365</v>
      </c>
      <c r="C1548" t="s">
        <v>1517</v>
      </c>
      <c r="D1548" t="s">
        <v>3058</v>
      </c>
      <c r="E1548" t="s">
        <v>4434</v>
      </c>
      <c r="F1548" t="s">
        <v>4435</v>
      </c>
      <c r="G1548" s="47" t="str">
        <f t="shared" si="69"/>
        <v>Kaouther_ZARGOUNI</v>
      </c>
      <c r="H1548" t="s">
        <v>690</v>
      </c>
      <c r="I1548" t="s">
        <v>5979</v>
      </c>
      <c r="J1548">
        <v>21625318970</v>
      </c>
      <c r="K1548" s="133">
        <v>36174</v>
      </c>
      <c r="M1548" t="s">
        <v>267</v>
      </c>
      <c r="N1548" t="s">
        <v>6107</v>
      </c>
      <c r="O1548"/>
      <c r="P1548" s="4"/>
      <c r="Q1548" s="4" t="s">
        <v>8367</v>
      </c>
      <c r="R1548" s="45">
        <v>5885</v>
      </c>
      <c r="S1548" s="45">
        <v>3</v>
      </c>
      <c r="T1548" s="45">
        <f t="shared" si="68"/>
        <v>17655</v>
      </c>
    </row>
    <row r="1549" spans="2:20" x14ac:dyDescent="0.3">
      <c r="B1549" t="s">
        <v>8365</v>
      </c>
      <c r="C1549" t="s">
        <v>1517</v>
      </c>
      <c r="D1549" t="s">
        <v>3059</v>
      </c>
      <c r="E1549" t="s">
        <v>4190</v>
      </c>
      <c r="F1549" t="s">
        <v>1329</v>
      </c>
      <c r="G1549" s="47" t="str">
        <f t="shared" si="69"/>
        <v>Yosr_ZEDDINI</v>
      </c>
      <c r="H1549" t="s">
        <v>690</v>
      </c>
      <c r="I1549" t="s">
        <v>5980</v>
      </c>
      <c r="J1549">
        <v>21652528345</v>
      </c>
      <c r="K1549" s="133">
        <v>36100</v>
      </c>
      <c r="M1549" t="s">
        <v>267</v>
      </c>
      <c r="N1549" t="s">
        <v>6107</v>
      </c>
      <c r="O1549"/>
      <c r="P1549" s="4"/>
      <c r="Q1549" s="4" t="s">
        <v>8367</v>
      </c>
      <c r="R1549" s="45">
        <v>5885</v>
      </c>
      <c r="S1549" s="45">
        <v>3</v>
      </c>
      <c r="T1549" s="45">
        <f t="shared" si="68"/>
        <v>17655</v>
      </c>
    </row>
    <row r="1550" spans="2:20" x14ac:dyDescent="0.3">
      <c r="B1550" t="s">
        <v>8365</v>
      </c>
      <c r="C1550" t="s">
        <v>1517</v>
      </c>
      <c r="D1550" t="s">
        <v>3060</v>
      </c>
      <c r="E1550" t="s">
        <v>3457</v>
      </c>
      <c r="F1550" t="s">
        <v>1266</v>
      </c>
      <c r="G1550" s="47" t="str">
        <f t="shared" si="69"/>
        <v>Wassim_ZOGHLAMI</v>
      </c>
      <c r="H1550" t="s">
        <v>689</v>
      </c>
      <c r="I1550" t="s">
        <v>5981</v>
      </c>
      <c r="J1550">
        <v>21650310220</v>
      </c>
      <c r="K1550" s="133">
        <v>35234</v>
      </c>
      <c r="M1550" t="s">
        <v>267</v>
      </c>
      <c r="N1550" t="s">
        <v>6107</v>
      </c>
      <c r="O1550"/>
      <c r="P1550" s="4"/>
      <c r="Q1550" s="4" t="s">
        <v>8367</v>
      </c>
      <c r="R1550" s="45">
        <v>5885</v>
      </c>
      <c r="S1550" s="45">
        <v>3</v>
      </c>
      <c r="T1550" s="45">
        <f t="shared" si="68"/>
        <v>17655</v>
      </c>
    </row>
    <row r="1551" spans="2:20" x14ac:dyDescent="0.3">
      <c r="B1551" t="s">
        <v>8365</v>
      </c>
      <c r="C1551" t="s">
        <v>1517</v>
      </c>
      <c r="D1551" t="s">
        <v>3061</v>
      </c>
      <c r="E1551" t="s">
        <v>4436</v>
      </c>
      <c r="F1551" t="s">
        <v>837</v>
      </c>
      <c r="G1551" s="47" t="str">
        <f t="shared" si="69"/>
        <v>Mouhamed Amine_ZOUARI</v>
      </c>
      <c r="H1551" t="s">
        <v>689</v>
      </c>
      <c r="I1551" t="s">
        <v>5982</v>
      </c>
      <c r="J1551">
        <v>21623033036</v>
      </c>
      <c r="K1551" s="133">
        <v>35189</v>
      </c>
      <c r="M1551" t="s">
        <v>267</v>
      </c>
      <c r="N1551" t="s">
        <v>6107</v>
      </c>
      <c r="O1551"/>
      <c r="P1551" s="4"/>
      <c r="Q1551" s="4" t="s">
        <v>8367</v>
      </c>
      <c r="R1551" s="45">
        <v>5885</v>
      </c>
      <c r="S1551" s="45">
        <v>3</v>
      </c>
      <c r="T1551" s="45">
        <f t="shared" si="68"/>
        <v>17655</v>
      </c>
    </row>
    <row r="1552" spans="2:20" x14ac:dyDescent="0.3">
      <c r="B1552" t="s">
        <v>8365</v>
      </c>
      <c r="C1552" t="s">
        <v>1517</v>
      </c>
      <c r="D1552" t="s">
        <v>3062</v>
      </c>
      <c r="E1552" t="s">
        <v>3765</v>
      </c>
      <c r="F1552" t="s">
        <v>4437</v>
      </c>
      <c r="G1552" s="47" t="str">
        <f t="shared" si="69"/>
        <v>Taher_BEL HADJ HASSEN</v>
      </c>
      <c r="H1552" t="s">
        <v>689</v>
      </c>
      <c r="I1552" t="s">
        <v>5983</v>
      </c>
      <c r="J1552">
        <v>21626305903</v>
      </c>
      <c r="K1552" s="133">
        <v>35129</v>
      </c>
      <c r="M1552" t="s">
        <v>267</v>
      </c>
      <c r="N1552" t="s">
        <v>6107</v>
      </c>
      <c r="O1552"/>
      <c r="P1552" s="4"/>
      <c r="Q1552" s="4" t="s">
        <v>8367</v>
      </c>
      <c r="R1552" s="45">
        <v>5885</v>
      </c>
      <c r="S1552" s="45">
        <v>3</v>
      </c>
      <c r="T1552" s="45">
        <f t="shared" si="68"/>
        <v>17655</v>
      </c>
    </row>
    <row r="1553" spans="2:20" x14ac:dyDescent="0.3">
      <c r="B1553" t="s">
        <v>8365</v>
      </c>
      <c r="C1553" t="s">
        <v>1517</v>
      </c>
      <c r="D1553" t="s">
        <v>3063</v>
      </c>
      <c r="E1553" t="s">
        <v>4438</v>
      </c>
      <c r="F1553" t="s">
        <v>4439</v>
      </c>
      <c r="G1553" s="47" t="str">
        <f t="shared" si="69"/>
        <v>Camilia_BELKILANI</v>
      </c>
      <c r="H1553" t="s">
        <v>690</v>
      </c>
      <c r="I1553" t="s">
        <v>5984</v>
      </c>
      <c r="J1553">
        <v>21652072882</v>
      </c>
      <c r="K1553" s="133">
        <v>35768</v>
      </c>
      <c r="M1553" t="s">
        <v>267</v>
      </c>
      <c r="N1553" t="s">
        <v>6107</v>
      </c>
      <c r="O1553"/>
      <c r="P1553" s="4"/>
      <c r="Q1553" s="4" t="s">
        <v>8367</v>
      </c>
      <c r="R1553" s="45">
        <v>5885</v>
      </c>
      <c r="S1553" s="45">
        <v>3</v>
      </c>
      <c r="T1553" s="45">
        <f t="shared" si="68"/>
        <v>17655</v>
      </c>
    </row>
    <row r="1554" spans="2:20" x14ac:dyDescent="0.3">
      <c r="B1554" t="s">
        <v>8365</v>
      </c>
      <c r="C1554" t="s">
        <v>1517</v>
      </c>
      <c r="D1554" t="s">
        <v>3064</v>
      </c>
      <c r="E1554" t="s">
        <v>3714</v>
      </c>
      <c r="F1554" t="s">
        <v>4440</v>
      </c>
      <c r="G1554" s="47" t="str">
        <f t="shared" si="69"/>
        <v>Haythem_BOUCHADDEKH</v>
      </c>
      <c r="H1554" t="s">
        <v>689</v>
      </c>
      <c r="I1554" t="s">
        <v>5985</v>
      </c>
      <c r="J1554">
        <v>21656158893</v>
      </c>
      <c r="K1554" s="133">
        <v>35623</v>
      </c>
      <c r="M1554" t="s">
        <v>267</v>
      </c>
      <c r="N1554" t="s">
        <v>6107</v>
      </c>
      <c r="O1554"/>
      <c r="P1554" s="4"/>
      <c r="Q1554" s="4" t="s">
        <v>8367</v>
      </c>
      <c r="R1554" s="45">
        <v>5885</v>
      </c>
      <c r="S1554" s="45">
        <v>3</v>
      </c>
      <c r="T1554" s="45">
        <f t="shared" si="68"/>
        <v>17655</v>
      </c>
    </row>
    <row r="1555" spans="2:20" x14ac:dyDescent="0.3">
      <c r="B1555" t="s">
        <v>8365</v>
      </c>
      <c r="C1555" t="s">
        <v>1517</v>
      </c>
      <c r="D1555" t="s">
        <v>3065</v>
      </c>
      <c r="E1555" t="s">
        <v>4388</v>
      </c>
      <c r="F1555" t="s">
        <v>4441</v>
      </c>
      <c r="G1555" s="47" t="str">
        <f t="shared" si="69"/>
        <v>Inès_BOUSSABAH</v>
      </c>
      <c r="H1555" t="s">
        <v>690</v>
      </c>
      <c r="I1555" t="s">
        <v>5986</v>
      </c>
      <c r="J1555">
        <v>21623250297</v>
      </c>
      <c r="K1555" s="133">
        <v>35482</v>
      </c>
      <c r="M1555" t="s">
        <v>267</v>
      </c>
      <c r="N1555" t="s">
        <v>6107</v>
      </c>
      <c r="O1555"/>
      <c r="P1555" s="4"/>
      <c r="Q1555" s="4" t="s">
        <v>8367</v>
      </c>
      <c r="R1555" s="45">
        <v>5885</v>
      </c>
      <c r="S1555" s="45">
        <v>3</v>
      </c>
      <c r="T1555" s="45">
        <f t="shared" si="68"/>
        <v>17655</v>
      </c>
    </row>
    <row r="1556" spans="2:20" x14ac:dyDescent="0.3">
      <c r="B1556" t="s">
        <v>8365</v>
      </c>
      <c r="C1556" t="s">
        <v>1517</v>
      </c>
      <c r="D1556" t="s">
        <v>3066</v>
      </c>
      <c r="E1556" t="s">
        <v>3421</v>
      </c>
      <c r="F1556" t="s">
        <v>419</v>
      </c>
      <c r="G1556" s="47" t="str">
        <f t="shared" si="69"/>
        <v>Yassine_DRIDI</v>
      </c>
      <c r="H1556" t="s">
        <v>689</v>
      </c>
      <c r="I1556" t="s">
        <v>5987</v>
      </c>
      <c r="J1556">
        <v>21655418931</v>
      </c>
      <c r="K1556" s="133">
        <v>35545</v>
      </c>
      <c r="M1556" t="s">
        <v>267</v>
      </c>
      <c r="N1556" t="s">
        <v>6107</v>
      </c>
      <c r="O1556"/>
      <c r="P1556" s="4"/>
      <c r="Q1556" s="4" t="s">
        <v>8367</v>
      </c>
      <c r="R1556" s="45">
        <v>5885</v>
      </c>
      <c r="S1556" s="45">
        <v>3</v>
      </c>
      <c r="T1556" s="45">
        <f t="shared" si="68"/>
        <v>17655</v>
      </c>
    </row>
    <row r="1557" spans="2:20" x14ac:dyDescent="0.3">
      <c r="B1557" t="s">
        <v>8365</v>
      </c>
      <c r="C1557" t="s">
        <v>1517</v>
      </c>
      <c r="D1557" t="s">
        <v>3067</v>
      </c>
      <c r="E1557" t="s">
        <v>3421</v>
      </c>
      <c r="F1557" t="s">
        <v>4442</v>
      </c>
      <c r="G1557" s="47" t="str">
        <f t="shared" si="69"/>
        <v>Yassine_EZZEDINI</v>
      </c>
      <c r="H1557" t="s">
        <v>689</v>
      </c>
      <c r="I1557" t="s">
        <v>5988</v>
      </c>
      <c r="J1557">
        <v>21694975435</v>
      </c>
      <c r="K1557" s="133">
        <v>33968</v>
      </c>
      <c r="M1557" t="s">
        <v>267</v>
      </c>
      <c r="N1557" t="s">
        <v>6107</v>
      </c>
      <c r="O1557"/>
      <c r="P1557" s="4"/>
      <c r="Q1557" s="4" t="s">
        <v>8367</v>
      </c>
      <c r="R1557" s="45">
        <v>5885</v>
      </c>
      <c r="S1557" s="45">
        <v>3</v>
      </c>
      <c r="T1557" s="45">
        <f t="shared" si="68"/>
        <v>17655</v>
      </c>
    </row>
    <row r="1558" spans="2:20" x14ac:dyDescent="0.3">
      <c r="B1558" t="s">
        <v>8365</v>
      </c>
      <c r="C1558" t="s">
        <v>1517</v>
      </c>
      <c r="D1558" t="s">
        <v>3068</v>
      </c>
      <c r="E1558" t="s">
        <v>3831</v>
      </c>
      <c r="F1558" t="s">
        <v>3344</v>
      </c>
      <c r="G1558" s="47" t="str">
        <f t="shared" si="69"/>
        <v>Oussema_LAOUINI</v>
      </c>
      <c r="H1558" t="s">
        <v>689</v>
      </c>
      <c r="I1558" t="s">
        <v>5989</v>
      </c>
      <c r="J1558">
        <v>21654728344</v>
      </c>
      <c r="K1558" s="133">
        <v>34819</v>
      </c>
      <c r="M1558" t="s">
        <v>267</v>
      </c>
      <c r="N1558" t="s">
        <v>6107</v>
      </c>
      <c r="O1558"/>
      <c r="P1558" s="4"/>
      <c r="Q1558" s="4" t="s">
        <v>8367</v>
      </c>
      <c r="R1558" s="45">
        <v>5885</v>
      </c>
      <c r="S1558" s="45">
        <v>3</v>
      </c>
      <c r="T1558" s="45">
        <f t="shared" si="68"/>
        <v>17655</v>
      </c>
    </row>
    <row r="1559" spans="2:20" x14ac:dyDescent="0.3">
      <c r="B1559" t="s">
        <v>8365</v>
      </c>
      <c r="C1559" t="s">
        <v>1517</v>
      </c>
      <c r="D1559" t="s">
        <v>3069</v>
      </c>
      <c r="E1559" t="s">
        <v>3526</v>
      </c>
      <c r="F1559" t="s">
        <v>491</v>
      </c>
      <c r="G1559" s="47" t="str">
        <f t="shared" si="69"/>
        <v>Rami_MAMI</v>
      </c>
      <c r="H1559" t="s">
        <v>689</v>
      </c>
      <c r="I1559" t="s">
        <v>5990</v>
      </c>
      <c r="J1559">
        <v>21653051501</v>
      </c>
      <c r="K1559" s="133">
        <v>35217</v>
      </c>
      <c r="M1559" t="s">
        <v>267</v>
      </c>
      <c r="N1559" t="s">
        <v>6107</v>
      </c>
      <c r="O1559"/>
      <c r="P1559" s="4"/>
      <c r="Q1559" s="4" t="s">
        <v>8367</v>
      </c>
      <c r="R1559" s="45">
        <v>5885</v>
      </c>
      <c r="S1559" s="45">
        <v>3</v>
      </c>
      <c r="T1559" s="45">
        <f t="shared" si="68"/>
        <v>17655</v>
      </c>
    </row>
    <row r="1560" spans="2:20" x14ac:dyDescent="0.3">
      <c r="B1560" t="s">
        <v>8365</v>
      </c>
      <c r="C1560" t="s">
        <v>1517</v>
      </c>
      <c r="D1560" t="s">
        <v>3070</v>
      </c>
      <c r="E1560" t="s">
        <v>4443</v>
      </c>
      <c r="F1560" t="s">
        <v>410</v>
      </c>
      <c r="G1560" s="47" t="str">
        <f t="shared" si="69"/>
        <v>Moughith_SALHI</v>
      </c>
      <c r="H1560" t="s">
        <v>689</v>
      </c>
      <c r="I1560" t="s">
        <v>5991</v>
      </c>
      <c r="J1560">
        <v>21654631067</v>
      </c>
      <c r="K1560" s="133">
        <v>34186</v>
      </c>
      <c r="M1560" t="s">
        <v>267</v>
      </c>
      <c r="N1560" t="s">
        <v>6107</v>
      </c>
      <c r="O1560"/>
      <c r="P1560" s="4"/>
      <c r="Q1560" s="4" t="s">
        <v>8367</v>
      </c>
      <c r="R1560" s="45">
        <v>5885</v>
      </c>
      <c r="S1560" s="45">
        <v>3</v>
      </c>
      <c r="T1560" s="45">
        <f t="shared" si="68"/>
        <v>17655</v>
      </c>
    </row>
    <row r="1561" spans="2:20" x14ac:dyDescent="0.3">
      <c r="B1561" t="s">
        <v>8365</v>
      </c>
      <c r="C1561" t="s">
        <v>1517</v>
      </c>
      <c r="D1561" t="s">
        <v>3071</v>
      </c>
      <c r="E1561" t="s">
        <v>3370</v>
      </c>
      <c r="F1561" t="s">
        <v>4444</v>
      </c>
      <c r="G1561" s="47" t="str">
        <f t="shared" si="69"/>
        <v>Youssef_SKANDAJI</v>
      </c>
      <c r="H1561" t="s">
        <v>689</v>
      </c>
      <c r="I1561" t="s">
        <v>5992</v>
      </c>
      <c r="J1561">
        <v>21625306679</v>
      </c>
      <c r="K1561" s="133">
        <v>35665</v>
      </c>
      <c r="M1561" t="s">
        <v>267</v>
      </c>
      <c r="N1561" t="s">
        <v>6107</v>
      </c>
      <c r="O1561"/>
      <c r="P1561" s="4"/>
      <c r="Q1561" s="4" t="s">
        <v>8367</v>
      </c>
      <c r="R1561" s="45">
        <v>5885</v>
      </c>
      <c r="S1561" s="45">
        <v>3</v>
      </c>
      <c r="T1561" s="45">
        <f t="shared" si="68"/>
        <v>17655</v>
      </c>
    </row>
    <row r="1562" spans="2:20" x14ac:dyDescent="0.3">
      <c r="B1562" t="s">
        <v>8365</v>
      </c>
      <c r="C1562" t="s">
        <v>1517</v>
      </c>
      <c r="D1562" t="s">
        <v>3072</v>
      </c>
      <c r="E1562" t="s">
        <v>4013</v>
      </c>
      <c r="F1562" t="s">
        <v>1024</v>
      </c>
      <c r="G1562" s="47" t="str">
        <f t="shared" si="69"/>
        <v>Ayoub_TARHOUNI</v>
      </c>
      <c r="H1562" t="s">
        <v>689</v>
      </c>
      <c r="I1562" t="s">
        <v>5993</v>
      </c>
      <c r="J1562">
        <v>21620750822</v>
      </c>
      <c r="K1562" s="133">
        <v>34940</v>
      </c>
      <c r="M1562" t="s">
        <v>267</v>
      </c>
      <c r="N1562" t="s">
        <v>6107</v>
      </c>
      <c r="O1562"/>
      <c r="P1562" s="4"/>
      <c r="Q1562" s="4" t="s">
        <v>8367</v>
      </c>
      <c r="R1562" s="45">
        <v>5885</v>
      </c>
      <c r="S1562" s="45">
        <v>3</v>
      </c>
      <c r="T1562" s="45">
        <f t="shared" si="68"/>
        <v>17655</v>
      </c>
    </row>
    <row r="1563" spans="2:20" x14ac:dyDescent="0.3">
      <c r="B1563" t="s">
        <v>8365</v>
      </c>
      <c r="C1563" t="s">
        <v>1517</v>
      </c>
      <c r="D1563" t="s">
        <v>3073</v>
      </c>
      <c r="E1563" t="s">
        <v>3717</v>
      </c>
      <c r="F1563" t="s">
        <v>1299</v>
      </c>
      <c r="G1563" s="47" t="str">
        <f t="shared" si="69"/>
        <v>Nesrine_ZAHROUNI</v>
      </c>
      <c r="H1563" t="s">
        <v>690</v>
      </c>
      <c r="I1563" t="s">
        <v>5994</v>
      </c>
      <c r="J1563">
        <v>21653781157</v>
      </c>
      <c r="K1563" s="133">
        <v>35759</v>
      </c>
      <c r="M1563" t="s">
        <v>267</v>
      </c>
      <c r="N1563" t="s">
        <v>6107</v>
      </c>
      <c r="O1563"/>
      <c r="P1563" s="4"/>
      <c r="Q1563" s="4" t="s">
        <v>8367</v>
      </c>
      <c r="R1563" s="45">
        <v>5885</v>
      </c>
      <c r="S1563" s="45">
        <v>3</v>
      </c>
      <c r="T1563" s="45">
        <f t="shared" si="68"/>
        <v>17655</v>
      </c>
    </row>
    <row r="1564" spans="2:20" x14ac:dyDescent="0.3">
      <c r="B1564" t="s">
        <v>8365</v>
      </c>
      <c r="C1564" t="s">
        <v>1517</v>
      </c>
      <c r="D1564" t="s">
        <v>3074</v>
      </c>
      <c r="E1564" t="s">
        <v>3733</v>
      </c>
      <c r="F1564" t="s">
        <v>535</v>
      </c>
      <c r="G1564" s="47" t="str">
        <f t="shared" si="69"/>
        <v>Safa_WESLATI</v>
      </c>
      <c r="H1564" t="s">
        <v>690</v>
      </c>
      <c r="I1564" t="s">
        <v>5995</v>
      </c>
      <c r="J1564">
        <v>21698238559</v>
      </c>
      <c r="K1564" s="133">
        <v>35471</v>
      </c>
      <c r="M1564" t="s">
        <v>267</v>
      </c>
      <c r="N1564" t="s">
        <v>6107</v>
      </c>
      <c r="O1564"/>
      <c r="P1564" s="4"/>
      <c r="Q1564" s="4" t="s">
        <v>8367</v>
      </c>
      <c r="R1564" s="45">
        <v>5885</v>
      </c>
      <c r="S1564" s="45">
        <v>3</v>
      </c>
      <c r="T1564" s="45">
        <f t="shared" si="68"/>
        <v>17655</v>
      </c>
    </row>
    <row r="1565" spans="2:20" x14ac:dyDescent="0.3">
      <c r="B1565" t="s">
        <v>8365</v>
      </c>
      <c r="C1565" t="s">
        <v>1517</v>
      </c>
      <c r="D1565" t="s">
        <v>3075</v>
      </c>
      <c r="E1565" t="s">
        <v>4445</v>
      </c>
      <c r="F1565" t="s">
        <v>4446</v>
      </c>
      <c r="G1565" s="47" t="str">
        <f t="shared" si="69"/>
        <v>Mohamed Souhail_BELHAY</v>
      </c>
      <c r="H1565" t="s">
        <v>689</v>
      </c>
      <c r="I1565" t="s">
        <v>5996</v>
      </c>
      <c r="J1565">
        <v>21651707767</v>
      </c>
      <c r="K1565" s="133">
        <v>34372</v>
      </c>
      <c r="M1565" t="s">
        <v>267</v>
      </c>
      <c r="N1565" t="s">
        <v>6107</v>
      </c>
      <c r="O1565"/>
      <c r="P1565" s="4"/>
      <c r="Q1565" s="4" t="s">
        <v>8367</v>
      </c>
      <c r="R1565" s="45">
        <v>5885</v>
      </c>
      <c r="S1565" s="45">
        <v>3</v>
      </c>
      <c r="T1565" s="45">
        <f t="shared" si="68"/>
        <v>17655</v>
      </c>
    </row>
    <row r="1566" spans="2:20" x14ac:dyDescent="0.3">
      <c r="B1566" t="s">
        <v>8365</v>
      </c>
      <c r="C1566" t="s">
        <v>1517</v>
      </c>
      <c r="D1566" t="s">
        <v>3076</v>
      </c>
      <c r="E1566" t="s">
        <v>3206</v>
      </c>
      <c r="F1566" t="s">
        <v>4447</v>
      </c>
      <c r="G1566" s="47" t="str">
        <f t="shared" si="69"/>
        <v>Omar_DANGUIR</v>
      </c>
      <c r="H1566" t="s">
        <v>689</v>
      </c>
      <c r="I1566" t="s">
        <v>5997</v>
      </c>
      <c r="J1566">
        <v>21621333647</v>
      </c>
      <c r="K1566" s="133">
        <v>34868</v>
      </c>
      <c r="M1566" t="s">
        <v>267</v>
      </c>
      <c r="N1566" t="s">
        <v>6107</v>
      </c>
      <c r="O1566"/>
      <c r="P1566" s="4"/>
      <c r="Q1566" s="4" t="s">
        <v>8367</v>
      </c>
      <c r="R1566" s="45">
        <v>5885</v>
      </c>
      <c r="S1566" s="45">
        <v>3</v>
      </c>
      <c r="T1566" s="45">
        <f t="shared" si="68"/>
        <v>17655</v>
      </c>
    </row>
    <row r="1567" spans="2:20" x14ac:dyDescent="0.3">
      <c r="B1567" t="s">
        <v>8365</v>
      </c>
      <c r="C1567" t="s">
        <v>1517</v>
      </c>
      <c r="D1567" t="s">
        <v>3077</v>
      </c>
      <c r="E1567" t="s">
        <v>4448</v>
      </c>
      <c r="F1567" t="s">
        <v>1364</v>
      </c>
      <c r="G1567" s="47" t="str">
        <f t="shared" si="69"/>
        <v>Mayla_HEDFI</v>
      </c>
      <c r="H1567" t="s">
        <v>690</v>
      </c>
      <c r="I1567" t="s">
        <v>5998</v>
      </c>
      <c r="J1567">
        <v>21653832372</v>
      </c>
      <c r="K1567" s="133">
        <v>34197</v>
      </c>
      <c r="M1567" t="s">
        <v>267</v>
      </c>
      <c r="N1567" t="s">
        <v>6107</v>
      </c>
      <c r="O1567"/>
      <c r="P1567" s="4"/>
      <c r="Q1567" s="4" t="s">
        <v>8367</v>
      </c>
      <c r="R1567" s="45">
        <v>5885</v>
      </c>
      <c r="S1567" s="45">
        <v>3</v>
      </c>
      <c r="T1567" s="45">
        <f t="shared" si="68"/>
        <v>17655</v>
      </c>
    </row>
    <row r="1568" spans="2:20" x14ac:dyDescent="0.3">
      <c r="B1568" t="s">
        <v>8365</v>
      </c>
      <c r="C1568" t="s">
        <v>1517</v>
      </c>
      <c r="D1568" t="s">
        <v>3078</v>
      </c>
      <c r="E1568" t="s">
        <v>3428</v>
      </c>
      <c r="F1568" t="s">
        <v>4449</v>
      </c>
      <c r="G1568" s="47" t="str">
        <f t="shared" si="69"/>
        <v>Yasmine_LAOUDJI</v>
      </c>
      <c r="H1568" t="s">
        <v>690</v>
      </c>
      <c r="I1568" t="s">
        <v>5999</v>
      </c>
      <c r="J1568">
        <v>21693763769</v>
      </c>
      <c r="K1568" s="133">
        <v>35909</v>
      </c>
      <c r="M1568" t="s">
        <v>267</v>
      </c>
      <c r="N1568" t="s">
        <v>6107</v>
      </c>
      <c r="O1568"/>
      <c r="P1568" s="4"/>
      <c r="Q1568" s="4" t="s">
        <v>8367</v>
      </c>
      <c r="R1568" s="45">
        <v>5885</v>
      </c>
      <c r="S1568" s="45">
        <v>3</v>
      </c>
      <c r="T1568" s="45">
        <f t="shared" si="68"/>
        <v>17655</v>
      </c>
    </row>
    <row r="1569" spans="2:20" x14ac:dyDescent="0.3">
      <c r="B1569" t="s">
        <v>8365</v>
      </c>
      <c r="C1569" t="s">
        <v>1517</v>
      </c>
      <c r="D1569" t="s">
        <v>3079</v>
      </c>
      <c r="E1569" t="s">
        <v>3721</v>
      </c>
      <c r="F1569" t="s">
        <v>1376</v>
      </c>
      <c r="G1569" s="47" t="str">
        <f t="shared" si="69"/>
        <v>Khaled_ZAKRAOUI</v>
      </c>
      <c r="H1569" t="s">
        <v>689</v>
      </c>
      <c r="I1569" t="s">
        <v>6000</v>
      </c>
      <c r="J1569">
        <v>21623147568</v>
      </c>
      <c r="K1569" s="133">
        <v>35400</v>
      </c>
      <c r="M1569" t="s">
        <v>267</v>
      </c>
      <c r="N1569" t="s">
        <v>6107</v>
      </c>
      <c r="O1569"/>
      <c r="P1569" s="4"/>
      <c r="Q1569" s="4" t="s">
        <v>8367</v>
      </c>
      <c r="R1569" s="45">
        <v>5885</v>
      </c>
      <c r="S1569" s="45">
        <v>3</v>
      </c>
      <c r="T1569" s="45">
        <f t="shared" si="68"/>
        <v>17655</v>
      </c>
    </row>
    <row r="1570" spans="2:20" x14ac:dyDescent="0.3">
      <c r="B1570" t="s">
        <v>8365</v>
      </c>
      <c r="C1570" t="s">
        <v>1517</v>
      </c>
      <c r="D1570" t="s">
        <v>3080</v>
      </c>
      <c r="E1570" t="s">
        <v>3671</v>
      </c>
      <c r="F1570" t="s">
        <v>4450</v>
      </c>
      <c r="G1570" s="47" t="str">
        <f t="shared" si="69"/>
        <v>Houssemeddine_AMY</v>
      </c>
      <c r="H1570" t="s">
        <v>689</v>
      </c>
      <c r="I1570" t="s">
        <v>6001</v>
      </c>
      <c r="J1570">
        <v>21624193038</v>
      </c>
      <c r="K1570" s="133">
        <v>35585</v>
      </c>
      <c r="M1570" t="s">
        <v>267</v>
      </c>
      <c r="N1570" t="s">
        <v>6107</v>
      </c>
      <c r="O1570"/>
      <c r="P1570" s="4"/>
      <c r="Q1570" s="4" t="s">
        <v>8367</v>
      </c>
      <c r="R1570" s="45">
        <v>5885</v>
      </c>
      <c r="S1570" s="45">
        <v>3</v>
      </c>
      <c r="T1570" s="45">
        <f t="shared" si="68"/>
        <v>17655</v>
      </c>
    </row>
    <row r="1571" spans="2:20" x14ac:dyDescent="0.3">
      <c r="B1571" t="s">
        <v>8365</v>
      </c>
      <c r="C1571" t="s">
        <v>1517</v>
      </c>
      <c r="D1571" t="s">
        <v>3081</v>
      </c>
      <c r="E1571" t="s">
        <v>4081</v>
      </c>
      <c r="F1571" t="s">
        <v>1255</v>
      </c>
      <c r="G1571" s="47" t="str">
        <f t="shared" si="69"/>
        <v>Mohamed Aymen_BEN MOUSSA</v>
      </c>
      <c r="H1571" t="s">
        <v>689</v>
      </c>
      <c r="I1571" t="s">
        <v>6002</v>
      </c>
      <c r="J1571">
        <v>21624913922</v>
      </c>
      <c r="K1571" s="133">
        <v>34761</v>
      </c>
      <c r="M1571" t="s">
        <v>267</v>
      </c>
      <c r="N1571" t="s">
        <v>6107</v>
      </c>
      <c r="O1571"/>
      <c r="P1571" s="4"/>
      <c r="Q1571" s="4" t="s">
        <v>8367</v>
      </c>
      <c r="R1571" s="45">
        <v>5885</v>
      </c>
      <c r="S1571" s="45">
        <v>3</v>
      </c>
      <c r="T1571" s="45">
        <f t="shared" si="68"/>
        <v>17655</v>
      </c>
    </row>
    <row r="1572" spans="2:20" x14ac:dyDescent="0.3">
      <c r="B1572" t="s">
        <v>8365</v>
      </c>
      <c r="C1572" t="s">
        <v>1517</v>
      </c>
      <c r="D1572" t="s">
        <v>3082</v>
      </c>
      <c r="E1572" t="s">
        <v>3521</v>
      </c>
      <c r="F1572" t="s">
        <v>4451</v>
      </c>
      <c r="G1572" s="47" t="str">
        <f t="shared" si="69"/>
        <v>Saifeddine_BOUAZIZ</v>
      </c>
      <c r="H1572" t="s">
        <v>689</v>
      </c>
      <c r="I1572" t="s">
        <v>6003</v>
      </c>
      <c r="J1572">
        <v>21654656200</v>
      </c>
      <c r="K1572" s="133">
        <v>35778</v>
      </c>
      <c r="M1572" t="s">
        <v>267</v>
      </c>
      <c r="N1572" t="s">
        <v>6107</v>
      </c>
      <c r="O1572"/>
      <c r="P1572" s="4"/>
      <c r="Q1572" s="4" t="s">
        <v>8367</v>
      </c>
      <c r="R1572" s="45">
        <v>5885</v>
      </c>
      <c r="S1572" s="45">
        <v>3</v>
      </c>
      <c r="T1572" s="45">
        <f t="shared" ref="T1572:T1583" si="70">R1572*S1572</f>
        <v>17655</v>
      </c>
    </row>
    <row r="1573" spans="2:20" x14ac:dyDescent="0.3">
      <c r="B1573" t="s">
        <v>8365</v>
      </c>
      <c r="C1573" t="s">
        <v>1517</v>
      </c>
      <c r="D1573" t="s">
        <v>3083</v>
      </c>
      <c r="E1573" t="s">
        <v>3389</v>
      </c>
      <c r="F1573" t="s">
        <v>4452</v>
      </c>
      <c r="G1573" s="47" t="str">
        <f t="shared" si="69"/>
        <v>Malek_GUEMRI</v>
      </c>
      <c r="H1573" t="s">
        <v>689</v>
      </c>
      <c r="I1573" t="s">
        <v>6004</v>
      </c>
      <c r="J1573">
        <v>21623808542</v>
      </c>
      <c r="K1573" s="133">
        <v>35553</v>
      </c>
      <c r="M1573" t="s">
        <v>267</v>
      </c>
      <c r="N1573" t="s">
        <v>6107</v>
      </c>
      <c r="O1573"/>
      <c r="P1573" s="4"/>
      <c r="Q1573" s="4" t="s">
        <v>8367</v>
      </c>
      <c r="R1573" s="45">
        <v>5885</v>
      </c>
      <c r="S1573" s="45">
        <v>3</v>
      </c>
      <c r="T1573" s="45">
        <f t="shared" si="70"/>
        <v>17655</v>
      </c>
    </row>
    <row r="1574" spans="2:20" x14ac:dyDescent="0.3">
      <c r="B1574" t="s">
        <v>8365</v>
      </c>
      <c r="C1574" t="s">
        <v>1517</v>
      </c>
      <c r="D1574" t="s">
        <v>3084</v>
      </c>
      <c r="E1574" t="s">
        <v>3739</v>
      </c>
      <c r="F1574" t="s">
        <v>1029</v>
      </c>
      <c r="G1574" s="47" t="str">
        <f t="shared" si="69"/>
        <v>Azza_HAMED</v>
      </c>
      <c r="H1574" t="s">
        <v>690</v>
      </c>
      <c r="I1574" t="s">
        <v>6005</v>
      </c>
      <c r="J1574">
        <v>21620703096</v>
      </c>
      <c r="K1574" s="133">
        <v>35706</v>
      </c>
      <c r="M1574" t="s">
        <v>267</v>
      </c>
      <c r="N1574" t="s">
        <v>6107</v>
      </c>
      <c r="O1574"/>
      <c r="P1574" s="4"/>
      <c r="Q1574" s="4" t="s">
        <v>8367</v>
      </c>
      <c r="R1574" s="45">
        <v>5885</v>
      </c>
      <c r="S1574" s="45">
        <v>3</v>
      </c>
      <c r="T1574" s="45">
        <f t="shared" si="70"/>
        <v>17655</v>
      </c>
    </row>
    <row r="1575" spans="2:20" x14ac:dyDescent="0.3">
      <c r="B1575" t="s">
        <v>8365</v>
      </c>
      <c r="C1575" t="s">
        <v>1517</v>
      </c>
      <c r="D1575" t="s">
        <v>3085</v>
      </c>
      <c r="E1575" t="s">
        <v>4453</v>
      </c>
      <c r="F1575" t="s">
        <v>390</v>
      </c>
      <c r="G1575" s="47" t="str">
        <f t="shared" si="69"/>
        <v>Nermine_MANAI</v>
      </c>
      <c r="H1575" t="s">
        <v>690</v>
      </c>
      <c r="I1575" t="s">
        <v>6006</v>
      </c>
      <c r="J1575">
        <v>21698337561</v>
      </c>
      <c r="K1575" s="133">
        <v>35755</v>
      </c>
      <c r="M1575" t="s">
        <v>267</v>
      </c>
      <c r="N1575" t="s">
        <v>6107</v>
      </c>
      <c r="O1575"/>
      <c r="P1575" s="4"/>
      <c r="Q1575" s="4" t="s">
        <v>8367</v>
      </c>
      <c r="R1575" s="45">
        <v>5885</v>
      </c>
      <c r="S1575" s="45">
        <v>3</v>
      </c>
      <c r="T1575" s="45">
        <f t="shared" si="70"/>
        <v>17655</v>
      </c>
    </row>
    <row r="1576" spans="2:20" x14ac:dyDescent="0.3">
      <c r="B1576" t="s">
        <v>8365</v>
      </c>
      <c r="C1576" t="s">
        <v>1517</v>
      </c>
      <c r="D1576" t="s">
        <v>3086</v>
      </c>
      <c r="E1576" t="s">
        <v>3370</v>
      </c>
      <c r="F1576" t="s">
        <v>1033</v>
      </c>
      <c r="G1576" s="47" t="str">
        <f t="shared" si="69"/>
        <v>Youssef_MIMOUNI</v>
      </c>
      <c r="H1576" t="s">
        <v>689</v>
      </c>
      <c r="I1576" t="s">
        <v>6007</v>
      </c>
      <c r="J1576">
        <v>21694990968</v>
      </c>
      <c r="K1576" s="133">
        <v>35528</v>
      </c>
      <c r="M1576" t="s">
        <v>267</v>
      </c>
      <c r="N1576" t="s">
        <v>6107</v>
      </c>
      <c r="O1576"/>
      <c r="P1576" s="4"/>
      <c r="Q1576" s="4" t="s">
        <v>8367</v>
      </c>
      <c r="R1576" s="45">
        <v>5885</v>
      </c>
      <c r="S1576" s="45">
        <v>3</v>
      </c>
      <c r="T1576" s="45">
        <f t="shared" si="70"/>
        <v>17655</v>
      </c>
    </row>
    <row r="1577" spans="2:20" x14ac:dyDescent="0.3">
      <c r="B1577" t="s">
        <v>8365</v>
      </c>
      <c r="C1577" t="s">
        <v>1517</v>
      </c>
      <c r="D1577" t="s">
        <v>3087</v>
      </c>
      <c r="E1577" t="s">
        <v>3363</v>
      </c>
      <c r="F1577" t="s">
        <v>1292</v>
      </c>
      <c r="G1577" s="47" t="str">
        <f t="shared" si="69"/>
        <v>Mohamed Aziz_NASRA</v>
      </c>
      <c r="H1577" t="s">
        <v>689</v>
      </c>
      <c r="I1577" t="s">
        <v>6008</v>
      </c>
      <c r="J1577">
        <v>21655396101</v>
      </c>
      <c r="K1577" s="133">
        <v>35763</v>
      </c>
      <c r="M1577" t="s">
        <v>267</v>
      </c>
      <c r="N1577" t="s">
        <v>6107</v>
      </c>
      <c r="O1577"/>
      <c r="P1577" s="4"/>
      <c r="Q1577" s="4" t="s">
        <v>8367</v>
      </c>
      <c r="R1577" s="45">
        <v>5885</v>
      </c>
      <c r="S1577" s="45">
        <v>3</v>
      </c>
      <c r="T1577" s="45">
        <f t="shared" si="70"/>
        <v>17655</v>
      </c>
    </row>
    <row r="1578" spans="2:20" x14ac:dyDescent="0.3">
      <c r="B1578" t="s">
        <v>8365</v>
      </c>
      <c r="C1578" t="s">
        <v>1517</v>
      </c>
      <c r="D1578" t="s">
        <v>3088</v>
      </c>
      <c r="E1578" t="s">
        <v>4454</v>
      </c>
      <c r="F1578" t="s">
        <v>4455</v>
      </c>
      <c r="G1578" s="47" t="str">
        <f t="shared" si="69"/>
        <v>Mohamed Cherif_SAAIED</v>
      </c>
      <c r="H1578" t="s">
        <v>689</v>
      </c>
      <c r="I1578" t="s">
        <v>6009</v>
      </c>
      <c r="J1578">
        <v>21651354535</v>
      </c>
      <c r="K1578" s="133">
        <v>33806</v>
      </c>
      <c r="M1578" t="s">
        <v>267</v>
      </c>
      <c r="N1578" t="s">
        <v>6107</v>
      </c>
      <c r="O1578"/>
      <c r="P1578" s="4"/>
      <c r="Q1578" s="4" t="s">
        <v>8367</v>
      </c>
      <c r="R1578" s="45">
        <v>5885</v>
      </c>
      <c r="S1578" s="45">
        <v>3</v>
      </c>
      <c r="T1578" s="45">
        <f t="shared" si="70"/>
        <v>17655</v>
      </c>
    </row>
    <row r="1579" spans="2:20" x14ac:dyDescent="0.3">
      <c r="B1579" t="s">
        <v>8365</v>
      </c>
      <c r="C1579" t="s">
        <v>1517</v>
      </c>
      <c r="D1579" t="s">
        <v>3089</v>
      </c>
      <c r="E1579" t="s">
        <v>3566</v>
      </c>
      <c r="F1579" t="s">
        <v>4456</v>
      </c>
      <c r="G1579" s="47" t="str">
        <f t="shared" si="69"/>
        <v>Wiem_SADDEM</v>
      </c>
      <c r="H1579" t="s">
        <v>690</v>
      </c>
      <c r="I1579" t="s">
        <v>6010</v>
      </c>
      <c r="J1579">
        <v>21624148022</v>
      </c>
      <c r="K1579" s="133">
        <v>35630</v>
      </c>
      <c r="M1579" t="s">
        <v>267</v>
      </c>
      <c r="N1579" t="s">
        <v>6107</v>
      </c>
      <c r="O1579"/>
      <c r="P1579" s="4"/>
      <c r="Q1579" s="4" t="s">
        <v>8367</v>
      </c>
      <c r="R1579" s="45">
        <v>5885</v>
      </c>
      <c r="S1579" s="45">
        <v>3</v>
      </c>
      <c r="T1579" s="45">
        <f t="shared" si="70"/>
        <v>17655</v>
      </c>
    </row>
    <row r="1580" spans="2:20" x14ac:dyDescent="0.3">
      <c r="B1580" t="s">
        <v>8365</v>
      </c>
      <c r="C1580" t="s">
        <v>1517</v>
      </c>
      <c r="D1580" t="s">
        <v>3090</v>
      </c>
      <c r="E1580" t="s">
        <v>3782</v>
      </c>
      <c r="F1580" t="s">
        <v>349</v>
      </c>
      <c r="G1580" s="47" t="str">
        <f t="shared" si="69"/>
        <v>Wafa_TRABELSI</v>
      </c>
      <c r="H1580" t="s">
        <v>690</v>
      </c>
      <c r="I1580" t="s">
        <v>6011</v>
      </c>
      <c r="J1580">
        <v>21652317547</v>
      </c>
      <c r="K1580" s="133">
        <v>35606</v>
      </c>
      <c r="M1580" t="s">
        <v>267</v>
      </c>
      <c r="N1580" t="s">
        <v>6107</v>
      </c>
      <c r="O1580"/>
      <c r="P1580" s="4"/>
      <c r="Q1580" s="4" t="s">
        <v>8367</v>
      </c>
      <c r="R1580" s="45">
        <v>5885</v>
      </c>
      <c r="S1580" s="45">
        <v>3</v>
      </c>
      <c r="T1580" s="45">
        <f t="shared" si="70"/>
        <v>17655</v>
      </c>
    </row>
    <row r="1581" spans="2:20" x14ac:dyDescent="0.3">
      <c r="B1581" t="s">
        <v>8365</v>
      </c>
      <c r="C1581" t="s">
        <v>1517</v>
      </c>
      <c r="D1581" t="s">
        <v>3091</v>
      </c>
      <c r="E1581" t="s">
        <v>3208</v>
      </c>
      <c r="F1581" t="s">
        <v>860</v>
      </c>
      <c r="G1581" s="47" t="str">
        <f t="shared" si="69"/>
        <v>Ahmed_ABIDI</v>
      </c>
      <c r="H1581" t="s">
        <v>689</v>
      </c>
      <c r="I1581" t="s">
        <v>6012</v>
      </c>
      <c r="J1581">
        <v>21621514633</v>
      </c>
      <c r="K1581" s="133">
        <v>34705</v>
      </c>
      <c r="M1581" t="s">
        <v>267</v>
      </c>
      <c r="N1581" t="s">
        <v>6107</v>
      </c>
      <c r="O1581"/>
      <c r="P1581" s="4"/>
      <c r="Q1581" s="4" t="s">
        <v>8367</v>
      </c>
      <c r="R1581" s="45">
        <v>5885</v>
      </c>
      <c r="S1581" s="45">
        <v>3</v>
      </c>
      <c r="T1581" s="45">
        <f t="shared" si="70"/>
        <v>17655</v>
      </c>
    </row>
    <row r="1582" spans="2:20" x14ac:dyDescent="0.3">
      <c r="B1582" t="s">
        <v>8365</v>
      </c>
      <c r="C1582" t="s">
        <v>1517</v>
      </c>
      <c r="D1582" t="s">
        <v>3092</v>
      </c>
      <c r="E1582" t="s">
        <v>3360</v>
      </c>
      <c r="F1582" t="s">
        <v>611</v>
      </c>
      <c r="G1582" s="47" t="str">
        <f t="shared" si="69"/>
        <v>Ghassen_MEDDEB</v>
      </c>
      <c r="H1582" t="s">
        <v>689</v>
      </c>
      <c r="I1582" t="s">
        <v>6013</v>
      </c>
      <c r="J1582">
        <v>21654092198</v>
      </c>
      <c r="K1582" s="133">
        <v>35045</v>
      </c>
      <c r="M1582" t="s">
        <v>267</v>
      </c>
      <c r="N1582" t="s">
        <v>6107</v>
      </c>
      <c r="O1582"/>
      <c r="P1582" s="4"/>
      <c r="Q1582" s="4" t="s">
        <v>8367</v>
      </c>
      <c r="R1582" s="45">
        <v>5885</v>
      </c>
      <c r="S1582" s="45">
        <v>3</v>
      </c>
      <c r="T1582" s="45">
        <f t="shared" si="70"/>
        <v>17655</v>
      </c>
    </row>
    <row r="1583" spans="2:20" x14ac:dyDescent="0.3">
      <c r="B1583" t="s">
        <v>8365</v>
      </c>
      <c r="C1583" t="s">
        <v>1517</v>
      </c>
      <c r="D1583" t="s">
        <v>3093</v>
      </c>
      <c r="E1583" t="s">
        <v>3217</v>
      </c>
      <c r="F1583" t="s">
        <v>341</v>
      </c>
      <c r="G1583" s="47" t="str">
        <f t="shared" si="69"/>
        <v>Oussama_ZRIBI</v>
      </c>
      <c r="H1583" t="s">
        <v>689</v>
      </c>
      <c r="I1583" t="s">
        <v>6014</v>
      </c>
      <c r="J1583">
        <v>21650448024</v>
      </c>
      <c r="K1583" s="133">
        <v>35134</v>
      </c>
      <c r="M1583" t="s">
        <v>267</v>
      </c>
      <c r="N1583" t="s">
        <v>6107</v>
      </c>
      <c r="O1583"/>
      <c r="P1583" s="4"/>
      <c r="Q1583" s="4" t="s">
        <v>8367</v>
      </c>
      <c r="R1583" s="45">
        <v>5885</v>
      </c>
      <c r="S1583" s="45">
        <v>3</v>
      </c>
      <c r="T1583" s="45">
        <f t="shared" si="70"/>
        <v>17655</v>
      </c>
    </row>
    <row r="1584" spans="2:20" x14ac:dyDescent="0.3">
      <c r="B1584" t="s">
        <v>8366</v>
      </c>
      <c r="C1584" t="s">
        <v>1516</v>
      </c>
      <c r="D1584" t="s">
        <v>3094</v>
      </c>
      <c r="E1584" t="s">
        <v>8337</v>
      </c>
      <c r="F1584" t="s">
        <v>3504</v>
      </c>
      <c r="G1584" s="47" t="str">
        <f t="shared" si="69"/>
        <v>MOKHTARI_Amal</v>
      </c>
      <c r="H1584" t="s">
        <v>690</v>
      </c>
      <c r="I1584" t="s">
        <v>6015</v>
      </c>
      <c r="J1584">
        <v>21655620886</v>
      </c>
      <c r="K1584" s="133">
        <v>34455</v>
      </c>
      <c r="M1584" t="s">
        <v>267</v>
      </c>
      <c r="N1584" t="s">
        <v>6101</v>
      </c>
      <c r="O1584" t="str">
        <f t="shared" ref="O1584:O1647" si="71">N1584</f>
        <v>Computer science</v>
      </c>
      <c r="P1584" s="4"/>
      <c r="Q1584" s="4" t="s">
        <v>1045</v>
      </c>
      <c r="R1584" s="45">
        <v>6100</v>
      </c>
      <c r="S1584" s="45">
        <v>5</v>
      </c>
      <c r="T1584" s="45">
        <f t="shared" ref="T1584:T1647" si="72">R1584*S1584</f>
        <v>30500</v>
      </c>
    </row>
    <row r="1585" spans="2:20" x14ac:dyDescent="0.3">
      <c r="B1585" t="s">
        <v>8366</v>
      </c>
      <c r="C1585" t="s">
        <v>1516</v>
      </c>
      <c r="D1585" t="s">
        <v>3095</v>
      </c>
      <c r="E1585" t="s">
        <v>857</v>
      </c>
      <c r="F1585" t="s">
        <v>8338</v>
      </c>
      <c r="G1585" s="47" t="str">
        <f t="shared" si="69"/>
        <v>RIAHI_Hamed</v>
      </c>
      <c r="H1585" t="s">
        <v>689</v>
      </c>
      <c r="I1585" t="s">
        <v>6016</v>
      </c>
      <c r="J1585">
        <v>21623426774</v>
      </c>
      <c r="K1585" s="133">
        <v>34144</v>
      </c>
      <c r="M1585" t="s">
        <v>267</v>
      </c>
      <c r="N1585" t="s">
        <v>6101</v>
      </c>
      <c r="O1585" t="str">
        <f t="shared" si="71"/>
        <v>Computer science</v>
      </c>
      <c r="P1585" s="4"/>
      <c r="Q1585" s="4" t="s">
        <v>1045</v>
      </c>
      <c r="R1585" s="45">
        <v>6100</v>
      </c>
      <c r="S1585" s="45">
        <v>5</v>
      </c>
      <c r="T1585" s="45">
        <f t="shared" si="72"/>
        <v>30500</v>
      </c>
    </row>
    <row r="1586" spans="2:20" x14ac:dyDescent="0.3">
      <c r="B1586" t="s">
        <v>8366</v>
      </c>
      <c r="C1586" t="s">
        <v>1516</v>
      </c>
      <c r="D1586" t="s">
        <v>3096</v>
      </c>
      <c r="E1586" t="s">
        <v>911</v>
      </c>
      <c r="F1586" t="s">
        <v>3404</v>
      </c>
      <c r="G1586" s="47" t="str">
        <f t="shared" si="69"/>
        <v>ROUISSI_Wael</v>
      </c>
      <c r="H1586" t="s">
        <v>689</v>
      </c>
      <c r="I1586" t="s">
        <v>6017</v>
      </c>
      <c r="J1586">
        <v>51707270</v>
      </c>
      <c r="K1586" s="133">
        <v>34152</v>
      </c>
      <c r="M1586" t="s">
        <v>267</v>
      </c>
      <c r="N1586" t="s">
        <v>6101</v>
      </c>
      <c r="O1586" t="str">
        <f t="shared" si="71"/>
        <v>Computer science</v>
      </c>
      <c r="P1586" s="4"/>
      <c r="Q1586" s="4" t="s">
        <v>1045</v>
      </c>
      <c r="R1586" s="45">
        <v>6100</v>
      </c>
      <c r="S1586" s="45">
        <v>5</v>
      </c>
      <c r="T1586" s="45">
        <f t="shared" si="72"/>
        <v>30500</v>
      </c>
    </row>
    <row r="1587" spans="2:20" x14ac:dyDescent="0.3">
      <c r="B1587" t="s">
        <v>8366</v>
      </c>
      <c r="C1587" t="s">
        <v>1516</v>
      </c>
      <c r="D1587" t="s">
        <v>3097</v>
      </c>
      <c r="E1587" t="s">
        <v>1255</v>
      </c>
      <c r="F1587" t="s">
        <v>3905</v>
      </c>
      <c r="G1587" s="47" t="str">
        <f t="shared" si="69"/>
        <v>BEN MOUSSA_Amira</v>
      </c>
      <c r="H1587" t="s">
        <v>690</v>
      </c>
      <c r="I1587" t="s">
        <v>6018</v>
      </c>
      <c r="J1587">
        <v>21652571701</v>
      </c>
      <c r="K1587" s="133">
        <v>34705</v>
      </c>
      <c r="M1587" t="s">
        <v>267</v>
      </c>
      <c r="N1587" t="s">
        <v>6101</v>
      </c>
      <c r="O1587" t="str">
        <f t="shared" si="71"/>
        <v>Computer science</v>
      </c>
      <c r="P1587" s="4"/>
      <c r="Q1587" s="4" t="s">
        <v>1045</v>
      </c>
      <c r="R1587" s="45">
        <v>6100</v>
      </c>
      <c r="S1587" s="45">
        <v>5</v>
      </c>
      <c r="T1587" s="45">
        <f t="shared" si="72"/>
        <v>30500</v>
      </c>
    </row>
    <row r="1588" spans="2:20" x14ac:dyDescent="0.3">
      <c r="B1588" t="s">
        <v>8366</v>
      </c>
      <c r="C1588" t="s">
        <v>1516</v>
      </c>
      <c r="D1588" t="s">
        <v>3098</v>
      </c>
      <c r="E1588" t="s">
        <v>4457</v>
      </c>
      <c r="F1588" t="s">
        <v>3213</v>
      </c>
      <c r="G1588" s="47" t="str">
        <f t="shared" si="69"/>
        <v>Laabidi_Ali</v>
      </c>
      <c r="H1588" t="s">
        <v>689</v>
      </c>
      <c r="I1588" t="s">
        <v>6019</v>
      </c>
      <c r="J1588">
        <v>21653199017</v>
      </c>
      <c r="K1588" s="133">
        <v>33543</v>
      </c>
      <c r="M1588" t="s">
        <v>267</v>
      </c>
      <c r="N1588" t="s">
        <v>6101</v>
      </c>
      <c r="O1588" t="str">
        <f t="shared" si="71"/>
        <v>Computer science</v>
      </c>
      <c r="P1588" s="4"/>
      <c r="Q1588" s="4" t="s">
        <v>1045</v>
      </c>
      <c r="R1588" s="45">
        <v>6100</v>
      </c>
      <c r="S1588" s="45">
        <v>5</v>
      </c>
      <c r="T1588" s="45">
        <f t="shared" si="72"/>
        <v>30500</v>
      </c>
    </row>
    <row r="1589" spans="2:20" x14ac:dyDescent="0.3">
      <c r="B1589" t="s">
        <v>8366</v>
      </c>
      <c r="C1589" t="s">
        <v>1516</v>
      </c>
      <c r="D1589" t="s">
        <v>3099</v>
      </c>
      <c r="E1589" t="s">
        <v>511</v>
      </c>
      <c r="F1589" t="s">
        <v>3953</v>
      </c>
      <c r="G1589" s="47" t="str">
        <f t="shared" si="69"/>
        <v>AYARI_Amel</v>
      </c>
      <c r="H1589" t="s">
        <v>690</v>
      </c>
      <c r="I1589" t="s">
        <v>6020</v>
      </c>
      <c r="J1589">
        <v>21694190477</v>
      </c>
      <c r="K1589" s="133">
        <v>33006</v>
      </c>
      <c r="M1589" t="s">
        <v>267</v>
      </c>
      <c r="N1589" t="s">
        <v>6101</v>
      </c>
      <c r="O1589" t="str">
        <f t="shared" si="71"/>
        <v>Computer science</v>
      </c>
      <c r="P1589" s="4"/>
      <c r="Q1589" s="4" t="s">
        <v>1045</v>
      </c>
      <c r="R1589" s="45">
        <v>6100</v>
      </c>
      <c r="S1589" s="45">
        <v>5</v>
      </c>
      <c r="T1589" s="45">
        <f t="shared" si="72"/>
        <v>30500</v>
      </c>
    </row>
    <row r="1590" spans="2:20" x14ac:dyDescent="0.3">
      <c r="B1590" t="s">
        <v>8366</v>
      </c>
      <c r="C1590" t="s">
        <v>1516</v>
      </c>
      <c r="D1590" t="s">
        <v>3100</v>
      </c>
      <c r="E1590" t="s">
        <v>4458</v>
      </c>
      <c r="F1590" t="s">
        <v>8339</v>
      </c>
      <c r="G1590" s="47" t="str">
        <f t="shared" si="69"/>
        <v>ASLI_Amenallah</v>
      </c>
      <c r="H1590" t="s">
        <v>689</v>
      </c>
      <c r="I1590" t="s">
        <v>6021</v>
      </c>
      <c r="J1590">
        <v>22186803</v>
      </c>
      <c r="K1590" s="133">
        <v>33533</v>
      </c>
      <c r="M1590" t="s">
        <v>267</v>
      </c>
      <c r="N1590" t="s">
        <v>6101</v>
      </c>
      <c r="O1590" t="str">
        <f t="shared" si="71"/>
        <v>Computer science</v>
      </c>
      <c r="P1590" s="4"/>
      <c r="Q1590" s="4" t="s">
        <v>1045</v>
      </c>
      <c r="R1590" s="45">
        <v>6100</v>
      </c>
      <c r="S1590" s="45">
        <v>5</v>
      </c>
      <c r="T1590" s="45">
        <f t="shared" si="72"/>
        <v>30500</v>
      </c>
    </row>
    <row r="1591" spans="2:20" x14ac:dyDescent="0.3">
      <c r="B1591" t="s">
        <v>8366</v>
      </c>
      <c r="C1591" t="s">
        <v>1516</v>
      </c>
      <c r="D1591" t="s">
        <v>3101</v>
      </c>
      <c r="E1591" t="s">
        <v>4459</v>
      </c>
      <c r="F1591" t="s">
        <v>3424</v>
      </c>
      <c r="G1591" s="47" t="str">
        <f t="shared" si="69"/>
        <v>BOUZIR_Mohamed Amine</v>
      </c>
      <c r="H1591" t="s">
        <v>689</v>
      </c>
      <c r="I1591" t="s">
        <v>4506</v>
      </c>
      <c r="J1591">
        <v>23407571</v>
      </c>
      <c r="K1591" s="133">
        <v>31219</v>
      </c>
      <c r="M1591" t="s">
        <v>267</v>
      </c>
      <c r="N1591" t="s">
        <v>6101</v>
      </c>
      <c r="O1591" t="str">
        <f t="shared" si="71"/>
        <v>Computer science</v>
      </c>
      <c r="P1591" s="4"/>
      <c r="Q1591" s="4" t="s">
        <v>1045</v>
      </c>
      <c r="R1591" s="45">
        <v>6100</v>
      </c>
      <c r="S1591" s="45">
        <v>5</v>
      </c>
      <c r="T1591" s="45">
        <f t="shared" si="72"/>
        <v>30500</v>
      </c>
    </row>
    <row r="1592" spans="2:20" x14ac:dyDescent="0.3">
      <c r="B1592" t="s">
        <v>8366</v>
      </c>
      <c r="C1592" t="s">
        <v>1516</v>
      </c>
      <c r="D1592" t="s">
        <v>3102</v>
      </c>
      <c r="E1592" t="s">
        <v>8340</v>
      </c>
      <c r="F1592" t="s">
        <v>3496</v>
      </c>
      <c r="G1592" s="47" t="str">
        <f t="shared" si="69"/>
        <v>SWII_Bilel</v>
      </c>
      <c r="H1592" t="s">
        <v>689</v>
      </c>
      <c r="I1592" t="s">
        <v>6022</v>
      </c>
      <c r="J1592">
        <v>21623404326</v>
      </c>
      <c r="K1592" s="133">
        <v>33795</v>
      </c>
      <c r="M1592" t="s">
        <v>267</v>
      </c>
      <c r="N1592" t="s">
        <v>6101</v>
      </c>
      <c r="O1592" t="str">
        <f t="shared" si="71"/>
        <v>Computer science</v>
      </c>
      <c r="P1592" s="4"/>
      <c r="Q1592" s="4" t="s">
        <v>1045</v>
      </c>
      <c r="R1592" s="45">
        <v>6100</v>
      </c>
      <c r="S1592" s="45">
        <v>5</v>
      </c>
      <c r="T1592" s="45">
        <f t="shared" si="72"/>
        <v>30500</v>
      </c>
    </row>
    <row r="1593" spans="2:20" x14ac:dyDescent="0.3">
      <c r="B1593" t="s">
        <v>8366</v>
      </c>
      <c r="C1593" t="s">
        <v>1516</v>
      </c>
      <c r="D1593" t="s">
        <v>3103</v>
      </c>
      <c r="E1593" t="s">
        <v>4460</v>
      </c>
      <c r="F1593" t="s">
        <v>3680</v>
      </c>
      <c r="G1593" s="47" t="str">
        <f t="shared" si="69"/>
        <v>CHAMMEM_Takwa</v>
      </c>
      <c r="H1593" t="s">
        <v>690</v>
      </c>
      <c r="I1593" t="s">
        <v>6023</v>
      </c>
      <c r="J1593">
        <v>21620390189</v>
      </c>
      <c r="K1593" s="133">
        <v>33690</v>
      </c>
      <c r="M1593" t="s">
        <v>267</v>
      </c>
      <c r="N1593" t="s">
        <v>6101</v>
      </c>
      <c r="O1593" t="str">
        <f t="shared" si="71"/>
        <v>Computer science</v>
      </c>
      <c r="P1593" s="4"/>
      <c r="Q1593" s="4" t="s">
        <v>1045</v>
      </c>
      <c r="R1593" s="45">
        <v>6100</v>
      </c>
      <c r="S1593" s="45">
        <v>5</v>
      </c>
      <c r="T1593" s="45">
        <f t="shared" si="72"/>
        <v>30500</v>
      </c>
    </row>
    <row r="1594" spans="2:20" x14ac:dyDescent="0.3">
      <c r="B1594" t="s">
        <v>8366</v>
      </c>
      <c r="C1594" t="s">
        <v>1516</v>
      </c>
      <c r="D1594" t="s">
        <v>3104</v>
      </c>
      <c r="E1594" t="s">
        <v>3520</v>
      </c>
      <c r="F1594" t="s">
        <v>8166</v>
      </c>
      <c r="G1594" s="47" t="str">
        <f t="shared" si="69"/>
        <v>KHEDHIRI_Hafedh</v>
      </c>
      <c r="H1594" t="s">
        <v>689</v>
      </c>
      <c r="I1594" t="s">
        <v>6024</v>
      </c>
      <c r="J1594">
        <v>21650543580</v>
      </c>
      <c r="K1594" s="133">
        <v>28593</v>
      </c>
      <c r="M1594" t="s">
        <v>267</v>
      </c>
      <c r="N1594" t="s">
        <v>6101</v>
      </c>
      <c r="O1594" t="str">
        <f t="shared" si="71"/>
        <v>Computer science</v>
      </c>
      <c r="P1594" s="4"/>
      <c r="Q1594" s="4" t="s">
        <v>1045</v>
      </c>
      <c r="R1594" s="45">
        <v>6100</v>
      </c>
      <c r="S1594" s="45">
        <v>5</v>
      </c>
      <c r="T1594" s="45">
        <f t="shared" si="72"/>
        <v>30500</v>
      </c>
    </row>
    <row r="1595" spans="2:20" x14ac:dyDescent="0.3">
      <c r="B1595" t="s">
        <v>8366</v>
      </c>
      <c r="C1595" t="s">
        <v>1516</v>
      </c>
      <c r="D1595" t="s">
        <v>3105</v>
      </c>
      <c r="E1595" t="s">
        <v>8341</v>
      </c>
      <c r="F1595" t="s">
        <v>8122</v>
      </c>
      <c r="G1595" s="47" t="str">
        <f t="shared" si="69"/>
        <v>MASGHOUNI_Atef</v>
      </c>
      <c r="H1595" t="s">
        <v>689</v>
      </c>
      <c r="I1595" t="s">
        <v>6025</v>
      </c>
      <c r="J1595">
        <v>21624592959</v>
      </c>
      <c r="K1595" s="133">
        <v>32373</v>
      </c>
      <c r="M1595" t="s">
        <v>267</v>
      </c>
      <c r="N1595" t="s">
        <v>6101</v>
      </c>
      <c r="O1595" t="str">
        <f t="shared" si="71"/>
        <v>Computer science</v>
      </c>
      <c r="P1595" s="4"/>
      <c r="Q1595" s="4" t="s">
        <v>1045</v>
      </c>
      <c r="R1595" s="45">
        <v>6100</v>
      </c>
      <c r="S1595" s="45">
        <v>5</v>
      </c>
      <c r="T1595" s="45">
        <f t="shared" si="72"/>
        <v>30500</v>
      </c>
    </row>
    <row r="1596" spans="2:20" x14ac:dyDescent="0.3">
      <c r="B1596" t="s">
        <v>8366</v>
      </c>
      <c r="C1596" t="s">
        <v>1516</v>
      </c>
      <c r="D1596" t="s">
        <v>3106</v>
      </c>
      <c r="E1596" t="s">
        <v>4461</v>
      </c>
      <c r="F1596" t="s">
        <v>3396</v>
      </c>
      <c r="G1596" s="47" t="str">
        <f t="shared" si="69"/>
        <v>BEN SGHAIER_Sarra</v>
      </c>
      <c r="H1596" t="s">
        <v>690</v>
      </c>
      <c r="I1596" t="s">
        <v>6026</v>
      </c>
      <c r="J1596">
        <v>21622374681</v>
      </c>
      <c r="K1596" s="133">
        <v>32826</v>
      </c>
      <c r="M1596" t="s">
        <v>267</v>
      </c>
      <c r="N1596" t="s">
        <v>6101</v>
      </c>
      <c r="O1596" t="str">
        <f t="shared" si="71"/>
        <v>Computer science</v>
      </c>
      <c r="P1596" s="4"/>
      <c r="Q1596" s="4" t="s">
        <v>1045</v>
      </c>
      <c r="R1596" s="45">
        <v>6100</v>
      </c>
      <c r="S1596" s="45">
        <v>5</v>
      </c>
      <c r="T1596" s="45">
        <f t="shared" si="72"/>
        <v>30500</v>
      </c>
    </row>
    <row r="1597" spans="2:20" x14ac:dyDescent="0.3">
      <c r="B1597" t="s">
        <v>8366</v>
      </c>
      <c r="C1597" t="s">
        <v>1516</v>
      </c>
      <c r="D1597" t="s">
        <v>3107</v>
      </c>
      <c r="E1597" t="s">
        <v>841</v>
      </c>
      <c r="F1597" t="s">
        <v>4462</v>
      </c>
      <c r="G1597" s="47" t="str">
        <f t="shared" si="69"/>
        <v>TLILI_Lamjed</v>
      </c>
      <c r="H1597" t="s">
        <v>689</v>
      </c>
      <c r="I1597" t="s">
        <v>4506</v>
      </c>
      <c r="J1597">
        <v>98701239</v>
      </c>
      <c r="K1597" s="133">
        <v>29946</v>
      </c>
      <c r="M1597" t="s">
        <v>267</v>
      </c>
      <c r="N1597" t="s">
        <v>6101</v>
      </c>
      <c r="O1597" t="str">
        <f t="shared" si="71"/>
        <v>Computer science</v>
      </c>
      <c r="P1597" s="4"/>
      <c r="Q1597" s="4" t="s">
        <v>1045</v>
      </c>
      <c r="R1597" s="45">
        <v>6100</v>
      </c>
      <c r="S1597" s="45">
        <v>5</v>
      </c>
      <c r="T1597" s="45">
        <f t="shared" si="72"/>
        <v>30500</v>
      </c>
    </row>
    <row r="1598" spans="2:20" x14ac:dyDescent="0.3">
      <c r="B1598" t="s">
        <v>8366</v>
      </c>
      <c r="C1598" t="s">
        <v>1516</v>
      </c>
      <c r="D1598" t="s">
        <v>3108</v>
      </c>
      <c r="E1598" t="s">
        <v>847</v>
      </c>
      <c r="F1598" t="s">
        <v>3937</v>
      </c>
      <c r="G1598" s="47" t="str">
        <f t="shared" si="69"/>
        <v>BEN ALI_Ibrahim</v>
      </c>
      <c r="H1598" t="s">
        <v>689</v>
      </c>
      <c r="I1598" t="s">
        <v>4506</v>
      </c>
      <c r="J1598">
        <v>21142424</v>
      </c>
      <c r="K1598" s="133">
        <v>33609</v>
      </c>
      <c r="M1598" t="s">
        <v>267</v>
      </c>
      <c r="N1598" t="s">
        <v>6101</v>
      </c>
      <c r="O1598" t="str">
        <f t="shared" si="71"/>
        <v>Computer science</v>
      </c>
      <c r="P1598" s="4"/>
      <c r="Q1598" s="4" t="s">
        <v>1045</v>
      </c>
      <c r="R1598" s="45">
        <v>6100</v>
      </c>
      <c r="S1598" s="45">
        <v>5</v>
      </c>
      <c r="T1598" s="45">
        <f t="shared" si="72"/>
        <v>30500</v>
      </c>
    </row>
    <row r="1599" spans="2:20" x14ac:dyDescent="0.3">
      <c r="B1599" t="s">
        <v>8366</v>
      </c>
      <c r="C1599" t="s">
        <v>1516</v>
      </c>
      <c r="D1599" t="s">
        <v>3109</v>
      </c>
      <c r="E1599" t="s">
        <v>823</v>
      </c>
      <c r="F1599" t="s">
        <v>3431</v>
      </c>
      <c r="G1599" s="47" t="str">
        <f t="shared" si="69"/>
        <v>ABDALLAH_Imen</v>
      </c>
      <c r="H1599" t="s">
        <v>690</v>
      </c>
      <c r="I1599" t="s">
        <v>4506</v>
      </c>
      <c r="J1599">
        <v>97995355</v>
      </c>
      <c r="K1599" s="133">
        <v>31104</v>
      </c>
      <c r="M1599" t="s">
        <v>267</v>
      </c>
      <c r="N1599" t="s">
        <v>6101</v>
      </c>
      <c r="O1599" t="str">
        <f t="shared" si="71"/>
        <v>Computer science</v>
      </c>
      <c r="P1599" s="4"/>
      <c r="Q1599" s="4" t="s">
        <v>1045</v>
      </c>
      <c r="R1599" s="45">
        <v>6100</v>
      </c>
      <c r="S1599" s="45">
        <v>5</v>
      </c>
      <c r="T1599" s="45">
        <f t="shared" si="72"/>
        <v>30500</v>
      </c>
    </row>
    <row r="1600" spans="2:20" x14ac:dyDescent="0.3">
      <c r="B1600" t="s">
        <v>8366</v>
      </c>
      <c r="C1600" t="s">
        <v>1516</v>
      </c>
      <c r="D1600" t="s">
        <v>3110</v>
      </c>
      <c r="E1600" t="s">
        <v>841</v>
      </c>
      <c r="F1600" t="s">
        <v>3199</v>
      </c>
      <c r="G1600" s="47" t="str">
        <f t="shared" si="69"/>
        <v>TLILI_Aymen</v>
      </c>
      <c r="H1600" t="s">
        <v>689</v>
      </c>
      <c r="I1600" t="s">
        <v>6027</v>
      </c>
      <c r="J1600">
        <v>21627139031</v>
      </c>
      <c r="K1600" s="133">
        <v>34404</v>
      </c>
      <c r="M1600" t="s">
        <v>267</v>
      </c>
      <c r="N1600" t="s">
        <v>6101</v>
      </c>
      <c r="O1600" t="str">
        <f t="shared" si="71"/>
        <v>Computer science</v>
      </c>
      <c r="P1600" s="4"/>
      <c r="Q1600" s="4" t="s">
        <v>1045</v>
      </c>
      <c r="R1600" s="45">
        <v>6100</v>
      </c>
      <c r="S1600" s="45">
        <v>5</v>
      </c>
      <c r="T1600" s="45">
        <f t="shared" si="72"/>
        <v>30500</v>
      </c>
    </row>
    <row r="1601" spans="2:20" x14ac:dyDescent="0.3">
      <c r="B1601" t="s">
        <v>8366</v>
      </c>
      <c r="C1601" t="s">
        <v>1516</v>
      </c>
      <c r="D1601" t="s">
        <v>3111</v>
      </c>
      <c r="E1601" t="s">
        <v>8342</v>
      </c>
      <c r="F1601" t="s">
        <v>3404</v>
      </c>
      <c r="G1601" s="47" t="str">
        <f t="shared" si="69"/>
        <v>REJEB_Wael</v>
      </c>
      <c r="H1601" t="s">
        <v>689</v>
      </c>
      <c r="I1601" t="s">
        <v>6028</v>
      </c>
      <c r="J1601">
        <v>21625073934</v>
      </c>
      <c r="K1601" s="133">
        <v>34353</v>
      </c>
      <c r="M1601" t="s">
        <v>267</v>
      </c>
      <c r="N1601" t="s">
        <v>6101</v>
      </c>
      <c r="O1601" t="str">
        <f t="shared" si="71"/>
        <v>Computer science</v>
      </c>
      <c r="P1601" s="4"/>
      <c r="Q1601" s="4" t="s">
        <v>1045</v>
      </c>
      <c r="R1601" s="45">
        <v>6100</v>
      </c>
      <c r="S1601" s="45">
        <v>5</v>
      </c>
      <c r="T1601" s="45">
        <f t="shared" si="72"/>
        <v>30500</v>
      </c>
    </row>
    <row r="1602" spans="2:20" x14ac:dyDescent="0.3">
      <c r="B1602" t="s">
        <v>8366</v>
      </c>
      <c r="C1602" t="s">
        <v>1516</v>
      </c>
      <c r="D1602" t="s">
        <v>3112</v>
      </c>
      <c r="E1602" t="s">
        <v>1381</v>
      </c>
      <c r="F1602" t="s">
        <v>3733</v>
      </c>
      <c r="G1602" s="47" t="str">
        <f t="shared" si="69"/>
        <v>BEN BARKA_Safa</v>
      </c>
      <c r="H1602" t="s">
        <v>690</v>
      </c>
      <c r="I1602" t="s">
        <v>6029</v>
      </c>
      <c r="J1602">
        <v>21696639863</v>
      </c>
      <c r="K1602" s="133">
        <v>34450</v>
      </c>
      <c r="M1602" t="s">
        <v>267</v>
      </c>
      <c r="N1602" t="s">
        <v>6101</v>
      </c>
      <c r="O1602" t="str">
        <f t="shared" si="71"/>
        <v>Computer science</v>
      </c>
      <c r="P1602" s="4"/>
      <c r="Q1602" s="4" t="s">
        <v>1045</v>
      </c>
      <c r="R1602" s="45">
        <v>6100</v>
      </c>
      <c r="S1602" s="45">
        <v>5</v>
      </c>
      <c r="T1602" s="45">
        <f t="shared" si="72"/>
        <v>30500</v>
      </c>
    </row>
    <row r="1603" spans="2:20" x14ac:dyDescent="0.3">
      <c r="B1603" t="s">
        <v>8366</v>
      </c>
      <c r="C1603" t="s">
        <v>1516</v>
      </c>
      <c r="D1603" t="s">
        <v>3113</v>
      </c>
      <c r="E1603" t="s">
        <v>1021</v>
      </c>
      <c r="F1603" t="s">
        <v>4463</v>
      </c>
      <c r="G1603" s="47" t="str">
        <f t="shared" si="69"/>
        <v>KHAMASSI_Nassriddine</v>
      </c>
      <c r="H1603" t="s">
        <v>689</v>
      </c>
      <c r="I1603" t="s">
        <v>6030</v>
      </c>
      <c r="J1603">
        <v>21695710576</v>
      </c>
      <c r="K1603" s="133">
        <v>33041</v>
      </c>
      <c r="M1603" t="s">
        <v>267</v>
      </c>
      <c r="N1603" t="s">
        <v>6101</v>
      </c>
      <c r="O1603" t="str">
        <f t="shared" si="71"/>
        <v>Computer science</v>
      </c>
      <c r="P1603" s="4"/>
      <c r="Q1603" s="4" t="s">
        <v>1045</v>
      </c>
      <c r="R1603" s="45">
        <v>6100</v>
      </c>
      <c r="S1603" s="45">
        <v>5</v>
      </c>
      <c r="T1603" s="45">
        <f t="shared" si="72"/>
        <v>30500</v>
      </c>
    </row>
    <row r="1604" spans="2:20" x14ac:dyDescent="0.3">
      <c r="B1604" t="s">
        <v>8366</v>
      </c>
      <c r="C1604" t="s">
        <v>1516</v>
      </c>
      <c r="D1604" t="s">
        <v>3114</v>
      </c>
      <c r="E1604" t="s">
        <v>1328</v>
      </c>
      <c r="F1604" t="s">
        <v>3360</v>
      </c>
      <c r="G1604" s="47" t="str">
        <f t="shared" si="69"/>
        <v>EL BEHI_Ghassen</v>
      </c>
      <c r="H1604" t="s">
        <v>689</v>
      </c>
      <c r="I1604" t="s">
        <v>6031</v>
      </c>
      <c r="J1604">
        <v>21650565990</v>
      </c>
      <c r="K1604" s="133">
        <v>33998</v>
      </c>
      <c r="M1604" t="s">
        <v>267</v>
      </c>
      <c r="N1604" t="s">
        <v>6101</v>
      </c>
      <c r="O1604" t="str">
        <f t="shared" si="71"/>
        <v>Computer science</v>
      </c>
      <c r="P1604" s="4"/>
      <c r="Q1604" s="4" t="s">
        <v>1045</v>
      </c>
      <c r="R1604" s="45">
        <v>6100</v>
      </c>
      <c r="S1604" s="45">
        <v>5</v>
      </c>
      <c r="T1604" s="45">
        <f t="shared" si="72"/>
        <v>30500</v>
      </c>
    </row>
    <row r="1605" spans="2:20" x14ac:dyDescent="0.3">
      <c r="B1605" t="s">
        <v>8366</v>
      </c>
      <c r="C1605" t="s">
        <v>1516</v>
      </c>
      <c r="D1605" t="s">
        <v>3115</v>
      </c>
      <c r="E1605" t="s">
        <v>882</v>
      </c>
      <c r="F1605" t="s">
        <v>4123</v>
      </c>
      <c r="G1605" s="47" t="str">
        <f t="shared" si="69"/>
        <v>HASNI_Hatem</v>
      </c>
      <c r="H1605" t="s">
        <v>689</v>
      </c>
      <c r="I1605" t="s">
        <v>6032</v>
      </c>
      <c r="J1605">
        <v>21625790636</v>
      </c>
      <c r="K1605" s="133">
        <v>33302</v>
      </c>
      <c r="M1605" t="s">
        <v>267</v>
      </c>
      <c r="N1605" t="s">
        <v>6101</v>
      </c>
      <c r="O1605" t="str">
        <f t="shared" si="71"/>
        <v>Computer science</v>
      </c>
      <c r="P1605" s="4"/>
      <c r="Q1605" s="4" t="s">
        <v>1045</v>
      </c>
      <c r="R1605" s="45">
        <v>6100</v>
      </c>
      <c r="S1605" s="45">
        <v>5</v>
      </c>
      <c r="T1605" s="45">
        <f t="shared" si="72"/>
        <v>30500</v>
      </c>
    </row>
    <row r="1606" spans="2:20" x14ac:dyDescent="0.3">
      <c r="B1606" t="s">
        <v>8366</v>
      </c>
      <c r="C1606" t="s">
        <v>1516</v>
      </c>
      <c r="D1606" t="s">
        <v>3116</v>
      </c>
      <c r="E1606" t="s">
        <v>8343</v>
      </c>
      <c r="F1606" t="s">
        <v>3682</v>
      </c>
      <c r="G1606" s="47" t="str">
        <f t="shared" si="69"/>
        <v>MAAROUFI OUJI_Marwa</v>
      </c>
      <c r="H1606" t="s">
        <v>690</v>
      </c>
      <c r="I1606" t="s">
        <v>6033</v>
      </c>
      <c r="J1606">
        <v>21658693211</v>
      </c>
      <c r="K1606" s="133">
        <v>31628</v>
      </c>
      <c r="M1606" t="s">
        <v>267</v>
      </c>
      <c r="N1606" t="s">
        <v>6101</v>
      </c>
      <c r="O1606" t="str">
        <f t="shared" si="71"/>
        <v>Computer science</v>
      </c>
      <c r="P1606" s="4"/>
      <c r="Q1606" s="4" t="s">
        <v>1045</v>
      </c>
      <c r="R1606" s="45">
        <v>6100</v>
      </c>
      <c r="S1606" s="45">
        <v>5</v>
      </c>
      <c r="T1606" s="45">
        <f t="shared" si="72"/>
        <v>30500</v>
      </c>
    </row>
    <row r="1607" spans="2:20" x14ac:dyDescent="0.3">
      <c r="B1607" t="s">
        <v>8366</v>
      </c>
      <c r="C1607" t="s">
        <v>1516</v>
      </c>
      <c r="D1607" t="s">
        <v>3117</v>
      </c>
      <c r="E1607" t="s">
        <v>514</v>
      </c>
      <c r="F1607" t="s">
        <v>4464</v>
      </c>
      <c r="G1607" s="47" t="str">
        <f t="shared" si="69"/>
        <v>SAADAOUI_Othman</v>
      </c>
      <c r="H1607" t="s">
        <v>689</v>
      </c>
      <c r="I1607" t="s">
        <v>6034</v>
      </c>
      <c r="J1607">
        <v>21623440084</v>
      </c>
      <c r="K1607" s="133">
        <v>32007</v>
      </c>
      <c r="M1607" t="s">
        <v>267</v>
      </c>
      <c r="N1607" t="s">
        <v>6101</v>
      </c>
      <c r="O1607" t="str">
        <f t="shared" si="71"/>
        <v>Computer science</v>
      </c>
      <c r="P1607" s="4"/>
      <c r="Q1607" s="4" t="s">
        <v>1045</v>
      </c>
      <c r="R1607" s="45">
        <v>6100</v>
      </c>
      <c r="S1607" s="45">
        <v>5</v>
      </c>
      <c r="T1607" s="45">
        <f t="shared" si="72"/>
        <v>30500</v>
      </c>
    </row>
    <row r="1608" spans="2:20" x14ac:dyDescent="0.3">
      <c r="B1608" t="s">
        <v>8366</v>
      </c>
      <c r="C1608" t="s">
        <v>1516</v>
      </c>
      <c r="D1608" t="s">
        <v>3118</v>
      </c>
      <c r="E1608" t="s">
        <v>8344</v>
      </c>
      <c r="F1608" t="s">
        <v>4211</v>
      </c>
      <c r="G1608" s="47" t="str">
        <f t="shared" si="69"/>
        <v>BEN TEKAYA_Yosra</v>
      </c>
      <c r="H1608" t="s">
        <v>690</v>
      </c>
      <c r="I1608" t="s">
        <v>6035</v>
      </c>
      <c r="J1608">
        <v>21696483447</v>
      </c>
      <c r="K1608" s="133">
        <v>31416</v>
      </c>
      <c r="M1608" t="s">
        <v>267</v>
      </c>
      <c r="N1608" t="s">
        <v>6101</v>
      </c>
      <c r="O1608" t="str">
        <f t="shared" si="71"/>
        <v>Computer science</v>
      </c>
      <c r="P1608" s="4"/>
      <c r="Q1608" s="4" t="s">
        <v>1045</v>
      </c>
      <c r="R1608" s="45">
        <v>6100</v>
      </c>
      <c r="S1608" s="45">
        <v>5</v>
      </c>
      <c r="T1608" s="45">
        <f t="shared" si="72"/>
        <v>30500</v>
      </c>
    </row>
    <row r="1609" spans="2:20" x14ac:dyDescent="0.3">
      <c r="B1609" t="s">
        <v>8366</v>
      </c>
      <c r="C1609" t="s">
        <v>1516</v>
      </c>
      <c r="D1609" t="s">
        <v>3119</v>
      </c>
      <c r="E1609" t="s">
        <v>419</v>
      </c>
      <c r="F1609" t="s">
        <v>8345</v>
      </c>
      <c r="G1609" s="47" t="str">
        <f t="shared" ref="G1609:G1672" si="73">CONCATENATE(E1609,"_",F1609)</f>
        <v>DRIDI_Salsabil</v>
      </c>
      <c r="H1609" t="s">
        <v>690</v>
      </c>
      <c r="I1609" t="s">
        <v>6036</v>
      </c>
      <c r="J1609">
        <v>21655242468</v>
      </c>
      <c r="K1609" s="133">
        <v>34153</v>
      </c>
      <c r="M1609" t="s">
        <v>267</v>
      </c>
      <c r="N1609" t="s">
        <v>6101</v>
      </c>
      <c r="O1609" t="str">
        <f t="shared" si="71"/>
        <v>Computer science</v>
      </c>
      <c r="P1609" s="4"/>
      <c r="Q1609" s="4" t="s">
        <v>1045</v>
      </c>
      <c r="R1609" s="45">
        <v>6100</v>
      </c>
      <c r="S1609" s="45">
        <v>5</v>
      </c>
      <c r="T1609" s="45">
        <f t="shared" si="72"/>
        <v>30500</v>
      </c>
    </row>
    <row r="1610" spans="2:20" x14ac:dyDescent="0.3">
      <c r="B1610" t="s">
        <v>8366</v>
      </c>
      <c r="C1610" t="s">
        <v>1516</v>
      </c>
      <c r="D1610" t="s">
        <v>3120</v>
      </c>
      <c r="E1610" t="s">
        <v>436</v>
      </c>
      <c r="F1610" t="s">
        <v>3567</v>
      </c>
      <c r="G1610" s="47" t="str">
        <f t="shared" si="73"/>
        <v>SOUISSI_Sadok</v>
      </c>
      <c r="H1610" t="s">
        <v>689</v>
      </c>
      <c r="I1610" t="s">
        <v>4506</v>
      </c>
      <c r="J1610">
        <v>92490371</v>
      </c>
      <c r="K1610" s="133">
        <v>34577</v>
      </c>
      <c r="M1610" t="s">
        <v>267</v>
      </c>
      <c r="N1610" t="s">
        <v>6102</v>
      </c>
      <c r="O1610" t="str">
        <f t="shared" si="71"/>
        <v>Electromechanical Engineer</v>
      </c>
      <c r="P1610" s="4"/>
      <c r="Q1610" s="4" t="s">
        <v>1045</v>
      </c>
      <c r="R1610" s="45">
        <v>6100</v>
      </c>
      <c r="S1610" s="45">
        <v>5</v>
      </c>
      <c r="T1610" s="45">
        <f t="shared" si="72"/>
        <v>30500</v>
      </c>
    </row>
    <row r="1611" spans="2:20" x14ac:dyDescent="0.3">
      <c r="B1611" t="s">
        <v>8366</v>
      </c>
      <c r="C1611" t="s">
        <v>1516</v>
      </c>
      <c r="D1611" t="s">
        <v>3121</v>
      </c>
      <c r="E1611" t="s">
        <v>458</v>
      </c>
      <c r="F1611" t="s">
        <v>4465</v>
      </c>
      <c r="G1611" s="47" t="str">
        <f t="shared" si="73"/>
        <v>HAJJI_Mohamed Hazem</v>
      </c>
      <c r="H1611" t="s">
        <v>689</v>
      </c>
      <c r="I1611" t="s">
        <v>4506</v>
      </c>
      <c r="J1611">
        <v>99924686</v>
      </c>
      <c r="K1611" s="133">
        <v>31339</v>
      </c>
      <c r="M1611" t="s">
        <v>267</v>
      </c>
      <c r="N1611" t="s">
        <v>6102</v>
      </c>
      <c r="O1611" t="str">
        <f t="shared" si="71"/>
        <v>Electromechanical Engineer</v>
      </c>
      <c r="P1611" s="4"/>
      <c r="Q1611" s="4" t="s">
        <v>1045</v>
      </c>
      <c r="R1611" s="45">
        <v>6100</v>
      </c>
      <c r="S1611" s="45">
        <v>5</v>
      </c>
      <c r="T1611" s="45">
        <f t="shared" si="72"/>
        <v>30500</v>
      </c>
    </row>
    <row r="1612" spans="2:20" x14ac:dyDescent="0.3">
      <c r="B1612" t="s">
        <v>8366</v>
      </c>
      <c r="C1612" t="s">
        <v>1516</v>
      </c>
      <c r="D1612" t="s">
        <v>3122</v>
      </c>
      <c r="E1612" t="s">
        <v>1409</v>
      </c>
      <c r="F1612" t="s">
        <v>4144</v>
      </c>
      <c r="G1612" s="47" t="str">
        <f t="shared" si="73"/>
        <v>TAHRI_Hayfa</v>
      </c>
      <c r="H1612" t="s">
        <v>690</v>
      </c>
      <c r="I1612" t="s">
        <v>6037</v>
      </c>
      <c r="J1612">
        <v>21652859723</v>
      </c>
      <c r="K1612" s="133">
        <v>34180</v>
      </c>
      <c r="M1612" t="s">
        <v>267</v>
      </c>
      <c r="N1612" t="s">
        <v>6101</v>
      </c>
      <c r="O1612" t="str">
        <f t="shared" si="71"/>
        <v>Computer science</v>
      </c>
      <c r="P1612" s="4"/>
      <c r="Q1612" s="4" t="s">
        <v>1045</v>
      </c>
      <c r="R1612" s="45">
        <v>6100</v>
      </c>
      <c r="S1612" s="45">
        <v>5</v>
      </c>
      <c r="T1612" s="45">
        <f t="shared" si="72"/>
        <v>30500</v>
      </c>
    </row>
    <row r="1613" spans="2:20" x14ac:dyDescent="0.3">
      <c r="B1613" t="s">
        <v>8366</v>
      </c>
      <c r="C1613" t="s">
        <v>1516</v>
      </c>
      <c r="D1613" t="s">
        <v>3123</v>
      </c>
      <c r="E1613" t="s">
        <v>8346</v>
      </c>
      <c r="F1613" t="s">
        <v>4353</v>
      </c>
      <c r="G1613" s="47" t="str">
        <f t="shared" si="73"/>
        <v>BOUGUEZZI_Chedy</v>
      </c>
      <c r="H1613" t="s">
        <v>689</v>
      </c>
      <c r="I1613" t="s">
        <v>6038</v>
      </c>
      <c r="J1613">
        <v>21696514348</v>
      </c>
      <c r="K1613" s="133">
        <v>34574</v>
      </c>
      <c r="M1613" t="s">
        <v>267</v>
      </c>
      <c r="N1613" t="s">
        <v>6102</v>
      </c>
      <c r="O1613" t="str">
        <f t="shared" si="71"/>
        <v>Electromechanical Engineer</v>
      </c>
      <c r="P1613" s="4"/>
      <c r="Q1613" s="4" t="s">
        <v>1045</v>
      </c>
      <c r="R1613" s="45">
        <v>6100</v>
      </c>
      <c r="S1613" s="45">
        <v>5</v>
      </c>
      <c r="T1613" s="45">
        <f t="shared" si="72"/>
        <v>30500</v>
      </c>
    </row>
    <row r="1614" spans="2:20" x14ac:dyDescent="0.3">
      <c r="B1614" t="s">
        <v>8366</v>
      </c>
      <c r="C1614" t="s">
        <v>1516</v>
      </c>
      <c r="D1614" t="s">
        <v>3124</v>
      </c>
      <c r="E1614" t="s">
        <v>4466</v>
      </c>
      <c r="F1614" t="s">
        <v>4467</v>
      </c>
      <c r="G1614" s="47" t="str">
        <f t="shared" si="73"/>
        <v>SFAR_Sawsin</v>
      </c>
      <c r="H1614" t="s">
        <v>689</v>
      </c>
      <c r="I1614" t="s">
        <v>6039</v>
      </c>
      <c r="J1614">
        <v>21654606207</v>
      </c>
      <c r="K1614" s="133">
        <v>33910</v>
      </c>
      <c r="M1614" t="s">
        <v>267</v>
      </c>
      <c r="N1614" t="s">
        <v>6102</v>
      </c>
      <c r="O1614" t="str">
        <f t="shared" si="71"/>
        <v>Electromechanical Engineer</v>
      </c>
      <c r="P1614" s="4"/>
      <c r="Q1614" s="4" t="s">
        <v>1045</v>
      </c>
      <c r="R1614" s="45">
        <v>6100</v>
      </c>
      <c r="S1614" s="45">
        <v>5</v>
      </c>
      <c r="T1614" s="45">
        <f t="shared" si="72"/>
        <v>30500</v>
      </c>
    </row>
    <row r="1615" spans="2:20" x14ac:dyDescent="0.3">
      <c r="B1615" t="s">
        <v>8366</v>
      </c>
      <c r="C1615" t="s">
        <v>1516</v>
      </c>
      <c r="D1615" t="s">
        <v>3125</v>
      </c>
      <c r="E1615" t="s">
        <v>3503</v>
      </c>
      <c r="F1615" t="s">
        <v>3327</v>
      </c>
      <c r="G1615" s="47" t="str">
        <f t="shared" si="73"/>
        <v>DEROUICHE_Marouane</v>
      </c>
      <c r="H1615" t="s">
        <v>689</v>
      </c>
      <c r="I1615" t="s">
        <v>6040</v>
      </c>
      <c r="J1615">
        <v>21655322864</v>
      </c>
      <c r="K1615" s="133">
        <v>32946</v>
      </c>
      <c r="M1615" t="s">
        <v>267</v>
      </c>
      <c r="N1615" t="s">
        <v>6102</v>
      </c>
      <c r="O1615" t="str">
        <f t="shared" si="71"/>
        <v>Electromechanical Engineer</v>
      </c>
      <c r="P1615" s="4"/>
      <c r="Q1615" s="4" t="s">
        <v>1045</v>
      </c>
      <c r="R1615" s="45">
        <v>6100</v>
      </c>
      <c r="S1615" s="45">
        <v>5</v>
      </c>
      <c r="T1615" s="45">
        <f t="shared" si="72"/>
        <v>30500</v>
      </c>
    </row>
    <row r="1616" spans="2:20" x14ac:dyDescent="0.3">
      <c r="B1616" t="s">
        <v>8366</v>
      </c>
      <c r="C1616" t="s">
        <v>1516</v>
      </c>
      <c r="D1616" t="s">
        <v>3126</v>
      </c>
      <c r="E1616" t="s">
        <v>4468</v>
      </c>
      <c r="F1616" t="s">
        <v>3701</v>
      </c>
      <c r="G1616" s="47" t="str">
        <f t="shared" si="73"/>
        <v>AL MLAOUAH_Cyrine</v>
      </c>
      <c r="H1616" t="s">
        <v>690</v>
      </c>
      <c r="I1616" t="s">
        <v>6041</v>
      </c>
      <c r="J1616">
        <v>21692333522</v>
      </c>
      <c r="K1616" s="133">
        <v>34637</v>
      </c>
      <c r="M1616" t="s">
        <v>267</v>
      </c>
      <c r="N1616" t="s">
        <v>6102</v>
      </c>
      <c r="O1616" t="str">
        <f t="shared" si="71"/>
        <v>Electromechanical Engineer</v>
      </c>
      <c r="P1616" s="4"/>
      <c r="Q1616" s="4" t="s">
        <v>1045</v>
      </c>
      <c r="R1616" s="45">
        <v>6100</v>
      </c>
      <c r="S1616" s="45">
        <v>5</v>
      </c>
      <c r="T1616" s="45">
        <f t="shared" si="72"/>
        <v>30500</v>
      </c>
    </row>
    <row r="1617" spans="2:20" x14ac:dyDescent="0.3">
      <c r="B1617" t="s">
        <v>8366</v>
      </c>
      <c r="C1617" t="s">
        <v>1516</v>
      </c>
      <c r="D1617" t="s">
        <v>3127</v>
      </c>
      <c r="E1617" t="s">
        <v>4469</v>
      </c>
      <c r="F1617" t="s">
        <v>3714</v>
      </c>
      <c r="G1617" s="47" t="str">
        <f t="shared" si="73"/>
        <v>BEN ELHADJ_Haythem</v>
      </c>
      <c r="H1617" t="s">
        <v>689</v>
      </c>
      <c r="I1617" t="s">
        <v>6042</v>
      </c>
      <c r="J1617">
        <v>21697514969</v>
      </c>
      <c r="K1617" s="133">
        <v>30104</v>
      </c>
      <c r="M1617" t="s">
        <v>267</v>
      </c>
      <c r="N1617" t="s">
        <v>6101</v>
      </c>
      <c r="O1617" t="str">
        <f t="shared" si="71"/>
        <v>Computer science</v>
      </c>
      <c r="P1617" s="4"/>
      <c r="Q1617" s="4" t="s">
        <v>1045</v>
      </c>
      <c r="R1617" s="45">
        <v>6100</v>
      </c>
      <c r="S1617" s="45">
        <v>5</v>
      </c>
      <c r="T1617" s="45">
        <f t="shared" si="72"/>
        <v>30500</v>
      </c>
    </row>
    <row r="1618" spans="2:20" x14ac:dyDescent="0.3">
      <c r="B1618" t="s">
        <v>8366</v>
      </c>
      <c r="C1618" t="s">
        <v>1516</v>
      </c>
      <c r="D1618" t="s">
        <v>3128</v>
      </c>
      <c r="E1618" t="s">
        <v>4470</v>
      </c>
      <c r="F1618" t="s">
        <v>4061</v>
      </c>
      <c r="G1618" s="47" t="str">
        <f t="shared" si="73"/>
        <v>SEKMA_Mohamed Khalil</v>
      </c>
      <c r="H1618" t="s">
        <v>689</v>
      </c>
      <c r="I1618" t="s">
        <v>6043</v>
      </c>
      <c r="J1618">
        <v>21654076423</v>
      </c>
      <c r="K1618" s="133">
        <v>34146</v>
      </c>
      <c r="M1618" t="s">
        <v>267</v>
      </c>
      <c r="N1618" t="s">
        <v>6101</v>
      </c>
      <c r="O1618" t="str">
        <f t="shared" si="71"/>
        <v>Computer science</v>
      </c>
      <c r="P1618" s="4"/>
      <c r="Q1618" s="4" t="s">
        <v>1045</v>
      </c>
      <c r="R1618" s="45">
        <v>6100</v>
      </c>
      <c r="S1618" s="45">
        <v>5</v>
      </c>
      <c r="T1618" s="45">
        <f t="shared" si="72"/>
        <v>30500</v>
      </c>
    </row>
    <row r="1619" spans="2:20" x14ac:dyDescent="0.3">
      <c r="B1619" t="s">
        <v>8366</v>
      </c>
      <c r="C1619" t="s">
        <v>1516</v>
      </c>
      <c r="D1619" t="s">
        <v>3129</v>
      </c>
      <c r="E1619" t="s">
        <v>958</v>
      </c>
      <c r="F1619" t="s">
        <v>8347</v>
      </c>
      <c r="G1619" s="47" t="str">
        <f t="shared" si="73"/>
        <v>GHALI_Mohamed Hbib</v>
      </c>
      <c r="H1619" t="s">
        <v>689</v>
      </c>
      <c r="I1619" t="s">
        <v>6044</v>
      </c>
      <c r="J1619">
        <v>21625536196</v>
      </c>
      <c r="K1619" s="133">
        <v>31747</v>
      </c>
      <c r="M1619" t="s">
        <v>267</v>
      </c>
      <c r="N1619" t="s">
        <v>6102</v>
      </c>
      <c r="O1619" t="str">
        <f t="shared" si="71"/>
        <v>Electromechanical Engineer</v>
      </c>
      <c r="P1619" s="4"/>
      <c r="Q1619" s="4" t="s">
        <v>1045</v>
      </c>
      <c r="R1619" s="45">
        <v>6100</v>
      </c>
      <c r="S1619" s="45">
        <v>5</v>
      </c>
      <c r="T1619" s="45">
        <f t="shared" si="72"/>
        <v>30500</v>
      </c>
    </row>
    <row r="1620" spans="2:20" x14ac:dyDescent="0.3">
      <c r="B1620" t="s">
        <v>8366</v>
      </c>
      <c r="C1620" t="s">
        <v>1516</v>
      </c>
      <c r="D1620" t="s">
        <v>3130</v>
      </c>
      <c r="E1620" t="s">
        <v>830</v>
      </c>
      <c r="F1620" t="s">
        <v>3299</v>
      </c>
      <c r="G1620" s="47" t="str">
        <f t="shared" si="73"/>
        <v>BEN SASSI_Lobna</v>
      </c>
      <c r="H1620" t="s">
        <v>690</v>
      </c>
      <c r="I1620" t="s">
        <v>6045</v>
      </c>
      <c r="J1620">
        <v>21620470855</v>
      </c>
      <c r="K1620" s="133">
        <v>32947</v>
      </c>
      <c r="M1620" t="s">
        <v>267</v>
      </c>
      <c r="N1620" t="s">
        <v>6102</v>
      </c>
      <c r="O1620" t="str">
        <f t="shared" si="71"/>
        <v>Electromechanical Engineer</v>
      </c>
      <c r="P1620" s="4"/>
      <c r="Q1620" s="4" t="s">
        <v>1045</v>
      </c>
      <c r="R1620" s="45">
        <v>6100</v>
      </c>
      <c r="S1620" s="45">
        <v>5</v>
      </c>
      <c r="T1620" s="45">
        <f t="shared" si="72"/>
        <v>30500</v>
      </c>
    </row>
    <row r="1621" spans="2:20" x14ac:dyDescent="0.3">
      <c r="B1621" t="s">
        <v>8366</v>
      </c>
      <c r="C1621" t="s">
        <v>1516</v>
      </c>
      <c r="D1621" t="s">
        <v>3131</v>
      </c>
      <c r="E1621" t="s">
        <v>7681</v>
      </c>
      <c r="F1621" t="s">
        <v>3424</v>
      </c>
      <c r="G1621" s="47" t="str">
        <f t="shared" si="73"/>
        <v>KHOUALDIA_Mohamed Amine</v>
      </c>
      <c r="H1621" t="s">
        <v>689</v>
      </c>
      <c r="I1621" t="s">
        <v>6046</v>
      </c>
      <c r="J1621">
        <v>21622196219</v>
      </c>
      <c r="K1621" s="133">
        <v>33593</v>
      </c>
      <c r="M1621" t="s">
        <v>267</v>
      </c>
      <c r="N1621" t="s">
        <v>6102</v>
      </c>
      <c r="O1621" t="str">
        <f t="shared" si="71"/>
        <v>Electromechanical Engineer</v>
      </c>
      <c r="P1621" s="4"/>
      <c r="Q1621" s="4" t="s">
        <v>1045</v>
      </c>
      <c r="R1621" s="45">
        <v>6100</v>
      </c>
      <c r="S1621" s="45">
        <v>5</v>
      </c>
      <c r="T1621" s="45">
        <f t="shared" si="72"/>
        <v>30500</v>
      </c>
    </row>
    <row r="1622" spans="2:20" x14ac:dyDescent="0.3">
      <c r="B1622" t="s">
        <v>8366</v>
      </c>
      <c r="C1622" t="s">
        <v>1516</v>
      </c>
      <c r="D1622" t="s">
        <v>3132</v>
      </c>
      <c r="E1622" t="s">
        <v>349</v>
      </c>
      <c r="F1622" t="s">
        <v>4471</v>
      </c>
      <c r="G1622" s="47" t="str">
        <f t="shared" si="73"/>
        <v>TRABELSI_Radhaunne</v>
      </c>
      <c r="H1622" t="s">
        <v>689</v>
      </c>
      <c r="I1622" t="s">
        <v>6047</v>
      </c>
      <c r="J1622">
        <v>21650768507</v>
      </c>
      <c r="K1622" s="133">
        <v>33158</v>
      </c>
      <c r="M1622" t="s">
        <v>267</v>
      </c>
      <c r="N1622" t="s">
        <v>6102</v>
      </c>
      <c r="O1622" t="str">
        <f t="shared" si="71"/>
        <v>Electromechanical Engineer</v>
      </c>
      <c r="P1622" s="4"/>
      <c r="Q1622" s="4" t="s">
        <v>1045</v>
      </c>
      <c r="R1622" s="45">
        <v>6100</v>
      </c>
      <c r="S1622" s="45">
        <v>5</v>
      </c>
      <c r="T1622" s="45">
        <f t="shared" si="72"/>
        <v>30500</v>
      </c>
    </row>
    <row r="1623" spans="2:20" x14ac:dyDescent="0.3">
      <c r="B1623" t="s">
        <v>8366</v>
      </c>
      <c r="C1623" t="s">
        <v>1516</v>
      </c>
      <c r="D1623" t="s">
        <v>3133</v>
      </c>
      <c r="E1623" t="s">
        <v>4472</v>
      </c>
      <c r="F1623" t="s">
        <v>8348</v>
      </c>
      <c r="G1623" s="47" t="str">
        <f t="shared" si="73"/>
        <v>SAADEDDINE_Ragheb</v>
      </c>
      <c r="H1623" t="s">
        <v>689</v>
      </c>
      <c r="I1623" t="s">
        <v>6048</v>
      </c>
      <c r="J1623">
        <v>21623756558</v>
      </c>
      <c r="K1623" s="133">
        <v>34397</v>
      </c>
      <c r="M1623" t="s">
        <v>267</v>
      </c>
      <c r="N1623" t="s">
        <v>6102</v>
      </c>
      <c r="O1623" t="str">
        <f t="shared" si="71"/>
        <v>Electromechanical Engineer</v>
      </c>
      <c r="P1623" s="4"/>
      <c r="Q1623" s="4" t="s">
        <v>1045</v>
      </c>
      <c r="R1623" s="45">
        <v>6100</v>
      </c>
      <c r="S1623" s="45">
        <v>5</v>
      </c>
      <c r="T1623" s="45">
        <f t="shared" si="72"/>
        <v>30500</v>
      </c>
    </row>
    <row r="1624" spans="2:20" x14ac:dyDescent="0.3">
      <c r="B1624" t="s">
        <v>8366</v>
      </c>
      <c r="C1624" t="s">
        <v>1516</v>
      </c>
      <c r="D1624" t="s">
        <v>3134</v>
      </c>
      <c r="E1624" t="s">
        <v>1437</v>
      </c>
      <c r="F1624" t="s">
        <v>3274</v>
      </c>
      <c r="G1624" s="47" t="str">
        <f t="shared" si="73"/>
        <v>BEN AOUN_Haithem</v>
      </c>
      <c r="H1624" t="s">
        <v>689</v>
      </c>
      <c r="I1624" t="s">
        <v>6049</v>
      </c>
      <c r="J1624">
        <v>21650422464</v>
      </c>
      <c r="K1624" s="133">
        <v>34156</v>
      </c>
      <c r="M1624" t="s">
        <v>267</v>
      </c>
      <c r="N1624" t="s">
        <v>6102</v>
      </c>
      <c r="O1624" t="str">
        <f t="shared" si="71"/>
        <v>Electromechanical Engineer</v>
      </c>
      <c r="P1624" s="4"/>
      <c r="Q1624" s="4" t="s">
        <v>1045</v>
      </c>
      <c r="R1624" s="45">
        <v>6100</v>
      </c>
      <c r="S1624" s="45">
        <v>5</v>
      </c>
      <c r="T1624" s="45">
        <f t="shared" si="72"/>
        <v>30500</v>
      </c>
    </row>
    <row r="1625" spans="2:20" x14ac:dyDescent="0.3">
      <c r="B1625" t="s">
        <v>8366</v>
      </c>
      <c r="C1625" t="s">
        <v>1516</v>
      </c>
      <c r="D1625" t="s">
        <v>3135</v>
      </c>
      <c r="E1625" t="s">
        <v>4343</v>
      </c>
      <c r="F1625" t="s">
        <v>3400</v>
      </c>
      <c r="G1625" s="47" t="str">
        <f t="shared" si="73"/>
        <v>BOUREHLA_Ines</v>
      </c>
      <c r="H1625" t="s">
        <v>690</v>
      </c>
      <c r="I1625" t="s">
        <v>4506</v>
      </c>
      <c r="J1625">
        <v>97924051</v>
      </c>
      <c r="K1625" s="133">
        <v>31702</v>
      </c>
      <c r="M1625" t="s">
        <v>267</v>
      </c>
      <c r="N1625" t="s">
        <v>6101</v>
      </c>
      <c r="O1625" t="str">
        <f t="shared" si="71"/>
        <v>Computer science</v>
      </c>
      <c r="P1625" s="4"/>
      <c r="Q1625" s="4" t="s">
        <v>1045</v>
      </c>
      <c r="R1625" s="45">
        <v>6100</v>
      </c>
      <c r="S1625" s="45">
        <v>5</v>
      </c>
      <c r="T1625" s="45">
        <f t="shared" si="72"/>
        <v>30500</v>
      </c>
    </row>
    <row r="1626" spans="2:20" x14ac:dyDescent="0.3">
      <c r="B1626" t="s">
        <v>8366</v>
      </c>
      <c r="C1626" t="s">
        <v>1516</v>
      </c>
      <c r="D1626" t="s">
        <v>3136</v>
      </c>
      <c r="E1626" t="s">
        <v>611</v>
      </c>
      <c r="F1626" t="s">
        <v>3199</v>
      </c>
      <c r="G1626" s="47" t="str">
        <f t="shared" si="73"/>
        <v>MEDDEB_Aymen</v>
      </c>
      <c r="H1626" t="s">
        <v>689</v>
      </c>
      <c r="I1626" t="s">
        <v>6050</v>
      </c>
      <c r="J1626">
        <v>21627667481</v>
      </c>
      <c r="K1626" s="133">
        <v>30420</v>
      </c>
      <c r="M1626" t="s">
        <v>267</v>
      </c>
      <c r="N1626" t="s">
        <v>6101</v>
      </c>
      <c r="O1626" t="str">
        <f t="shared" si="71"/>
        <v>Computer science</v>
      </c>
      <c r="P1626" s="4"/>
      <c r="Q1626" s="4" t="s">
        <v>1045</v>
      </c>
      <c r="R1626" s="45">
        <v>6100</v>
      </c>
      <c r="S1626" s="45">
        <v>5</v>
      </c>
      <c r="T1626" s="45">
        <f t="shared" si="72"/>
        <v>30500</v>
      </c>
    </row>
    <row r="1627" spans="2:20" x14ac:dyDescent="0.3">
      <c r="B1627" t="s">
        <v>8366</v>
      </c>
      <c r="C1627" t="s">
        <v>1516</v>
      </c>
      <c r="D1627" t="s">
        <v>3137</v>
      </c>
      <c r="E1627" t="s">
        <v>1399</v>
      </c>
      <c r="F1627" t="s">
        <v>4473</v>
      </c>
      <c r="G1627" s="47" t="str">
        <f t="shared" si="73"/>
        <v>METHAMEM_Tijani</v>
      </c>
      <c r="H1627" t="s">
        <v>689</v>
      </c>
      <c r="I1627" t="s">
        <v>6051</v>
      </c>
      <c r="J1627">
        <v>21698825847</v>
      </c>
      <c r="K1627" s="133">
        <v>28278</v>
      </c>
      <c r="M1627" t="s">
        <v>267</v>
      </c>
      <c r="N1627" t="s">
        <v>6101</v>
      </c>
      <c r="O1627" t="str">
        <f t="shared" si="71"/>
        <v>Computer science</v>
      </c>
      <c r="P1627" s="4"/>
      <c r="Q1627" s="4" t="s">
        <v>1045</v>
      </c>
      <c r="R1627" s="45">
        <v>6100</v>
      </c>
      <c r="S1627" s="45">
        <v>5</v>
      </c>
      <c r="T1627" s="45">
        <f t="shared" si="72"/>
        <v>30500</v>
      </c>
    </row>
    <row r="1628" spans="2:20" x14ac:dyDescent="0.3">
      <c r="B1628" t="s">
        <v>8366</v>
      </c>
      <c r="C1628" t="s">
        <v>1516</v>
      </c>
      <c r="D1628" t="s">
        <v>3138</v>
      </c>
      <c r="E1628" t="s">
        <v>667</v>
      </c>
      <c r="F1628" t="s">
        <v>3206</v>
      </c>
      <c r="G1628" s="47" t="str">
        <f t="shared" si="73"/>
        <v>TURKI_Omar</v>
      </c>
      <c r="H1628" t="s">
        <v>689</v>
      </c>
      <c r="I1628" t="s">
        <v>4506</v>
      </c>
      <c r="J1628">
        <v>29745755</v>
      </c>
      <c r="K1628" s="133">
        <v>32394</v>
      </c>
      <c r="M1628" t="s">
        <v>267</v>
      </c>
      <c r="N1628" t="s">
        <v>6101</v>
      </c>
      <c r="O1628" t="str">
        <f t="shared" si="71"/>
        <v>Computer science</v>
      </c>
      <c r="P1628" s="4"/>
      <c r="Q1628" s="4" t="s">
        <v>1045</v>
      </c>
      <c r="R1628" s="45">
        <v>6100</v>
      </c>
      <c r="S1628" s="45">
        <v>5</v>
      </c>
      <c r="T1628" s="45">
        <f t="shared" si="72"/>
        <v>30500</v>
      </c>
    </row>
    <row r="1629" spans="2:20" x14ac:dyDescent="0.3">
      <c r="B1629" t="s">
        <v>8366</v>
      </c>
      <c r="C1629" t="s">
        <v>1516</v>
      </c>
      <c r="D1629" t="s">
        <v>3139</v>
      </c>
      <c r="E1629" t="s">
        <v>4474</v>
      </c>
      <c r="F1629" t="s">
        <v>3363</v>
      </c>
      <c r="G1629" s="47" t="str">
        <f t="shared" si="73"/>
        <v>FHIMI_Mohamed Aziz</v>
      </c>
      <c r="H1629" t="s">
        <v>689</v>
      </c>
      <c r="I1629" t="s">
        <v>6052</v>
      </c>
      <c r="J1629">
        <v>21620075419</v>
      </c>
      <c r="K1629" s="133">
        <v>33890</v>
      </c>
      <c r="M1629" t="s">
        <v>267</v>
      </c>
      <c r="N1629" t="s">
        <v>6101</v>
      </c>
      <c r="O1629" t="str">
        <f t="shared" si="71"/>
        <v>Computer science</v>
      </c>
      <c r="P1629" s="4"/>
      <c r="Q1629" s="4" t="s">
        <v>1045</v>
      </c>
      <c r="R1629" s="45">
        <v>6100</v>
      </c>
      <c r="S1629" s="45">
        <v>5</v>
      </c>
      <c r="T1629" s="45">
        <f t="shared" si="72"/>
        <v>30500</v>
      </c>
    </row>
    <row r="1630" spans="2:20" x14ac:dyDescent="0.3">
      <c r="B1630" t="s">
        <v>8366</v>
      </c>
      <c r="C1630" t="s">
        <v>1516</v>
      </c>
      <c r="D1630" t="s">
        <v>3140</v>
      </c>
      <c r="E1630" t="s">
        <v>436</v>
      </c>
      <c r="F1630" t="s">
        <v>3462</v>
      </c>
      <c r="G1630" s="47" t="str">
        <f t="shared" si="73"/>
        <v>SOUISSI_Sami</v>
      </c>
      <c r="H1630" t="s">
        <v>689</v>
      </c>
      <c r="I1630" t="s">
        <v>6053</v>
      </c>
      <c r="J1630">
        <v>21698705184</v>
      </c>
      <c r="K1630" s="133">
        <v>29342</v>
      </c>
      <c r="M1630" t="s">
        <v>267</v>
      </c>
      <c r="N1630" t="s">
        <v>6101</v>
      </c>
      <c r="O1630" t="str">
        <f t="shared" si="71"/>
        <v>Computer science</v>
      </c>
      <c r="P1630" s="4"/>
      <c r="Q1630" s="4" t="s">
        <v>1045</v>
      </c>
      <c r="R1630" s="45">
        <v>6100</v>
      </c>
      <c r="S1630" s="45">
        <v>5</v>
      </c>
      <c r="T1630" s="45">
        <f t="shared" si="72"/>
        <v>30500</v>
      </c>
    </row>
    <row r="1631" spans="2:20" x14ac:dyDescent="0.3">
      <c r="B1631" t="s">
        <v>8366</v>
      </c>
      <c r="C1631" t="s">
        <v>1516</v>
      </c>
      <c r="D1631" t="s">
        <v>3141</v>
      </c>
      <c r="E1631" t="s">
        <v>373</v>
      </c>
      <c r="F1631" t="s">
        <v>8349</v>
      </c>
      <c r="G1631" s="47" t="str">
        <f t="shared" si="73"/>
        <v>ARFAOUI_Yathreb</v>
      </c>
      <c r="H1631" t="s">
        <v>690</v>
      </c>
      <c r="I1631" t="s">
        <v>6054</v>
      </c>
      <c r="J1631">
        <v>21653598209</v>
      </c>
      <c r="K1631" s="133">
        <v>33929</v>
      </c>
      <c r="M1631" t="s">
        <v>267</v>
      </c>
      <c r="N1631" t="s">
        <v>6101</v>
      </c>
      <c r="O1631" t="str">
        <f t="shared" si="71"/>
        <v>Computer science</v>
      </c>
      <c r="P1631" s="4"/>
      <c r="Q1631" s="4" t="s">
        <v>1045</v>
      </c>
      <c r="R1631" s="45">
        <v>6100</v>
      </c>
      <c r="S1631" s="45">
        <v>5</v>
      </c>
      <c r="T1631" s="45">
        <f t="shared" si="72"/>
        <v>30500</v>
      </c>
    </row>
    <row r="1632" spans="2:20" x14ac:dyDescent="0.3">
      <c r="B1632" t="s">
        <v>8366</v>
      </c>
      <c r="C1632" t="s">
        <v>1516</v>
      </c>
      <c r="D1632" t="s">
        <v>3142</v>
      </c>
      <c r="E1632" t="s">
        <v>4475</v>
      </c>
      <c r="F1632" t="s">
        <v>3230</v>
      </c>
      <c r="G1632" s="47" t="str">
        <f t="shared" si="73"/>
        <v>EL AYARI_Mohamed</v>
      </c>
      <c r="H1632" t="s">
        <v>689</v>
      </c>
      <c r="I1632" t="s">
        <v>6055</v>
      </c>
      <c r="J1632">
        <v>21624373253</v>
      </c>
      <c r="K1632" s="133">
        <v>34766</v>
      </c>
      <c r="M1632" t="s">
        <v>267</v>
      </c>
      <c r="N1632" t="s">
        <v>6101</v>
      </c>
      <c r="O1632" t="str">
        <f t="shared" si="71"/>
        <v>Computer science</v>
      </c>
      <c r="P1632" s="4"/>
      <c r="Q1632" s="4" t="s">
        <v>1045</v>
      </c>
      <c r="R1632" s="45">
        <v>6100</v>
      </c>
      <c r="S1632" s="45">
        <v>5</v>
      </c>
      <c r="T1632" s="45">
        <f t="shared" si="72"/>
        <v>30500</v>
      </c>
    </row>
    <row r="1633" spans="2:20" x14ac:dyDescent="0.3">
      <c r="B1633" t="s">
        <v>8366</v>
      </c>
      <c r="C1633" t="s">
        <v>1516</v>
      </c>
      <c r="D1633" t="s">
        <v>3143</v>
      </c>
      <c r="E1633" t="s">
        <v>373</v>
      </c>
      <c r="F1633" t="s">
        <v>4410</v>
      </c>
      <c r="G1633" s="47" t="str">
        <f t="shared" si="73"/>
        <v>ARFAOUI_Ala</v>
      </c>
      <c r="H1633" t="s">
        <v>689</v>
      </c>
      <c r="I1633" t="s">
        <v>6056</v>
      </c>
      <c r="J1633">
        <v>21695100520</v>
      </c>
      <c r="K1633" s="133">
        <v>34182</v>
      </c>
      <c r="M1633" t="s">
        <v>267</v>
      </c>
      <c r="N1633" t="s">
        <v>6101</v>
      </c>
      <c r="O1633" t="str">
        <f t="shared" si="71"/>
        <v>Computer science</v>
      </c>
      <c r="P1633" s="4"/>
      <c r="Q1633" s="4" t="s">
        <v>1045</v>
      </c>
      <c r="R1633" s="45">
        <v>6100</v>
      </c>
      <c r="S1633" s="45">
        <v>5</v>
      </c>
      <c r="T1633" s="45">
        <f t="shared" si="72"/>
        <v>30500</v>
      </c>
    </row>
    <row r="1634" spans="2:20" x14ac:dyDescent="0.3">
      <c r="B1634" t="s">
        <v>8366</v>
      </c>
      <c r="C1634" t="s">
        <v>1516</v>
      </c>
      <c r="D1634" t="s">
        <v>3144</v>
      </c>
      <c r="E1634" t="s">
        <v>839</v>
      </c>
      <c r="F1634" t="s">
        <v>3861</v>
      </c>
      <c r="G1634" s="47" t="str">
        <f t="shared" si="73"/>
        <v>SLIM_Radhouane</v>
      </c>
      <c r="H1634" t="s">
        <v>689</v>
      </c>
      <c r="I1634" t="s">
        <v>4506</v>
      </c>
      <c r="J1634">
        <v>58388931</v>
      </c>
      <c r="K1634" s="133">
        <v>32722</v>
      </c>
      <c r="M1634" t="s">
        <v>267</v>
      </c>
      <c r="N1634" t="s">
        <v>6101</v>
      </c>
      <c r="O1634" t="str">
        <f t="shared" si="71"/>
        <v>Computer science</v>
      </c>
      <c r="P1634" s="4"/>
      <c r="Q1634" s="4" t="s">
        <v>1045</v>
      </c>
      <c r="R1634" s="45">
        <v>6100</v>
      </c>
      <c r="S1634" s="45">
        <v>5</v>
      </c>
      <c r="T1634" s="45">
        <f t="shared" si="72"/>
        <v>30500</v>
      </c>
    </row>
    <row r="1635" spans="2:20" x14ac:dyDescent="0.3">
      <c r="B1635" t="s">
        <v>8366</v>
      </c>
      <c r="C1635" t="s">
        <v>1516</v>
      </c>
      <c r="D1635" t="s">
        <v>3145</v>
      </c>
      <c r="E1635" t="s">
        <v>930</v>
      </c>
      <c r="F1635" t="s">
        <v>3405</v>
      </c>
      <c r="G1635" s="47" t="str">
        <f t="shared" si="73"/>
        <v>HAMADI_Hamza</v>
      </c>
      <c r="H1635" t="s">
        <v>689</v>
      </c>
      <c r="I1635" t="s">
        <v>4506</v>
      </c>
      <c r="J1635">
        <v>90284086</v>
      </c>
      <c r="K1635" s="133">
        <v>33442</v>
      </c>
      <c r="M1635" t="s">
        <v>267</v>
      </c>
      <c r="N1635" t="s">
        <v>6101</v>
      </c>
      <c r="O1635" t="str">
        <f t="shared" si="71"/>
        <v>Computer science</v>
      </c>
      <c r="P1635" s="4"/>
      <c r="Q1635" s="4" t="s">
        <v>1045</v>
      </c>
      <c r="R1635" s="45">
        <v>6100</v>
      </c>
      <c r="S1635" s="45">
        <v>5</v>
      </c>
      <c r="T1635" s="45">
        <f t="shared" si="72"/>
        <v>30500</v>
      </c>
    </row>
    <row r="1636" spans="2:20" x14ac:dyDescent="0.3">
      <c r="B1636" t="s">
        <v>8366</v>
      </c>
      <c r="C1636" t="s">
        <v>1516</v>
      </c>
      <c r="D1636" t="s">
        <v>3146</v>
      </c>
      <c r="E1636" t="s">
        <v>616</v>
      </c>
      <c r="F1636" t="s">
        <v>3436</v>
      </c>
      <c r="G1636" s="47" t="str">
        <f t="shared" si="73"/>
        <v>BELHASSEN_Wissem</v>
      </c>
      <c r="H1636" t="s">
        <v>689</v>
      </c>
      <c r="I1636" t="s">
        <v>4506</v>
      </c>
      <c r="J1636">
        <v>53326814</v>
      </c>
      <c r="K1636" s="133">
        <v>32972</v>
      </c>
      <c r="M1636" t="s">
        <v>267</v>
      </c>
      <c r="N1636" t="s">
        <v>6101</v>
      </c>
      <c r="O1636" t="str">
        <f t="shared" si="71"/>
        <v>Computer science</v>
      </c>
      <c r="P1636" s="4"/>
      <c r="Q1636" s="4" t="s">
        <v>1045</v>
      </c>
      <c r="R1636" s="45">
        <v>6100</v>
      </c>
      <c r="S1636" s="45">
        <v>5</v>
      </c>
      <c r="T1636" s="45">
        <f t="shared" si="72"/>
        <v>30500</v>
      </c>
    </row>
    <row r="1637" spans="2:20" x14ac:dyDescent="0.3">
      <c r="B1637" t="s">
        <v>8366</v>
      </c>
      <c r="C1637" t="s">
        <v>1516</v>
      </c>
      <c r="D1637" t="s">
        <v>3147</v>
      </c>
      <c r="E1637" t="s">
        <v>416</v>
      </c>
      <c r="F1637" t="s">
        <v>4310</v>
      </c>
      <c r="G1637" s="47" t="str">
        <f t="shared" si="73"/>
        <v>SELMI_Abdelaziz</v>
      </c>
      <c r="H1637" t="s">
        <v>689</v>
      </c>
      <c r="I1637" t="s">
        <v>6057</v>
      </c>
      <c r="J1637">
        <v>21658084423</v>
      </c>
      <c r="K1637" s="133">
        <v>32894</v>
      </c>
      <c r="M1637" t="s">
        <v>267</v>
      </c>
      <c r="N1637" t="s">
        <v>6101</v>
      </c>
      <c r="O1637" t="str">
        <f t="shared" si="71"/>
        <v>Computer science</v>
      </c>
      <c r="P1637" s="4"/>
      <c r="Q1637" s="4" t="s">
        <v>1045</v>
      </c>
      <c r="R1637" s="45">
        <v>6100</v>
      </c>
      <c r="S1637" s="45">
        <v>5</v>
      </c>
      <c r="T1637" s="45">
        <f t="shared" si="72"/>
        <v>30500</v>
      </c>
    </row>
    <row r="1638" spans="2:20" x14ac:dyDescent="0.3">
      <c r="B1638" t="s">
        <v>8366</v>
      </c>
      <c r="C1638" t="s">
        <v>1516</v>
      </c>
      <c r="D1638" t="s">
        <v>3148</v>
      </c>
      <c r="E1638" t="s">
        <v>8350</v>
      </c>
      <c r="F1638" t="s">
        <v>4123</v>
      </c>
      <c r="G1638" s="47" t="str">
        <f t="shared" si="73"/>
        <v>BEN DAHMEN_Hatem</v>
      </c>
      <c r="H1638" t="s">
        <v>689</v>
      </c>
      <c r="I1638" t="s">
        <v>6058</v>
      </c>
      <c r="J1638">
        <v>21620801079</v>
      </c>
      <c r="K1638" s="133">
        <v>30787</v>
      </c>
      <c r="M1638" t="s">
        <v>267</v>
      </c>
      <c r="N1638" t="s">
        <v>6101</v>
      </c>
      <c r="O1638" t="str">
        <f t="shared" si="71"/>
        <v>Computer science</v>
      </c>
      <c r="P1638" s="4"/>
      <c r="Q1638" s="4" t="s">
        <v>1045</v>
      </c>
      <c r="R1638" s="45">
        <v>6100</v>
      </c>
      <c r="S1638" s="45">
        <v>5</v>
      </c>
      <c r="T1638" s="45">
        <f t="shared" si="72"/>
        <v>30500</v>
      </c>
    </row>
    <row r="1639" spans="2:20" x14ac:dyDescent="0.3">
      <c r="B1639" t="s">
        <v>8366</v>
      </c>
      <c r="C1639" t="s">
        <v>1516</v>
      </c>
      <c r="D1639" t="s">
        <v>3149</v>
      </c>
      <c r="E1639" t="s">
        <v>373</v>
      </c>
      <c r="F1639" t="s">
        <v>8351</v>
      </c>
      <c r="G1639" s="47" t="str">
        <f t="shared" si="73"/>
        <v>ARFAOUI_Adel</v>
      </c>
      <c r="H1639" t="s">
        <v>689</v>
      </c>
      <c r="I1639" t="s">
        <v>6059</v>
      </c>
      <c r="J1639">
        <v>21695100521</v>
      </c>
      <c r="K1639" s="133">
        <v>34182</v>
      </c>
      <c r="M1639" t="s">
        <v>267</v>
      </c>
      <c r="N1639" t="s">
        <v>6101</v>
      </c>
      <c r="O1639" t="str">
        <f t="shared" si="71"/>
        <v>Computer science</v>
      </c>
      <c r="P1639" s="4"/>
      <c r="Q1639" s="4" t="s">
        <v>1045</v>
      </c>
      <c r="R1639" s="45">
        <v>6100</v>
      </c>
      <c r="S1639" s="45">
        <v>5</v>
      </c>
      <c r="T1639" s="45">
        <f t="shared" si="72"/>
        <v>30500</v>
      </c>
    </row>
    <row r="1640" spans="2:20" x14ac:dyDescent="0.3">
      <c r="B1640" t="s">
        <v>8366</v>
      </c>
      <c r="C1640" t="s">
        <v>1516</v>
      </c>
      <c r="D1640" t="s">
        <v>3150</v>
      </c>
      <c r="E1640" t="s">
        <v>540</v>
      </c>
      <c r="F1640" t="s">
        <v>3404</v>
      </c>
      <c r="G1640" s="47" t="str">
        <f t="shared" si="73"/>
        <v>MRABET_Wael</v>
      </c>
      <c r="H1640" t="s">
        <v>689</v>
      </c>
      <c r="I1640" t="s">
        <v>6060</v>
      </c>
      <c r="J1640">
        <v>21623675582</v>
      </c>
      <c r="K1640" s="133">
        <v>32368</v>
      </c>
      <c r="M1640" t="s">
        <v>267</v>
      </c>
      <c r="N1640" t="s">
        <v>6101</v>
      </c>
      <c r="O1640" t="str">
        <f t="shared" si="71"/>
        <v>Computer science</v>
      </c>
      <c r="P1640" s="4"/>
      <c r="Q1640" s="4" t="s">
        <v>1045</v>
      </c>
      <c r="R1640" s="45">
        <v>6100</v>
      </c>
      <c r="S1640" s="45">
        <v>5</v>
      </c>
      <c r="T1640" s="45">
        <f t="shared" si="72"/>
        <v>30500</v>
      </c>
    </row>
    <row r="1641" spans="2:20" x14ac:dyDescent="0.3">
      <c r="B1641" t="s">
        <v>8366</v>
      </c>
      <c r="C1641" t="s">
        <v>1516</v>
      </c>
      <c r="D1641" t="s">
        <v>3151</v>
      </c>
      <c r="E1641" t="s">
        <v>1375</v>
      </c>
      <c r="F1641" t="s">
        <v>4067</v>
      </c>
      <c r="G1641" s="47" t="str">
        <f t="shared" si="73"/>
        <v>BEN GHORBEL_Rached</v>
      </c>
      <c r="H1641" t="s">
        <v>689</v>
      </c>
      <c r="I1641" t="s">
        <v>6061</v>
      </c>
      <c r="J1641">
        <v>21654186921</v>
      </c>
      <c r="K1641" s="133">
        <v>33516</v>
      </c>
      <c r="M1641" t="s">
        <v>267</v>
      </c>
      <c r="N1641" t="s">
        <v>6101</v>
      </c>
      <c r="O1641" t="str">
        <f t="shared" si="71"/>
        <v>Computer science</v>
      </c>
      <c r="P1641" s="4"/>
      <c r="Q1641" s="4" t="s">
        <v>1045</v>
      </c>
      <c r="R1641" s="45">
        <v>6100</v>
      </c>
      <c r="S1641" s="45">
        <v>5</v>
      </c>
      <c r="T1641" s="45">
        <f t="shared" si="72"/>
        <v>30500</v>
      </c>
    </row>
    <row r="1642" spans="2:20" x14ac:dyDescent="0.3">
      <c r="B1642" t="s">
        <v>8366</v>
      </c>
      <c r="C1642" t="s">
        <v>1516</v>
      </c>
      <c r="D1642" t="s">
        <v>3152</v>
      </c>
      <c r="E1642" t="s">
        <v>1032</v>
      </c>
      <c r="F1642" t="s">
        <v>3496</v>
      </c>
      <c r="G1642" s="47" t="str">
        <f t="shared" si="73"/>
        <v>AMDOUNI_Bilel</v>
      </c>
      <c r="H1642" t="s">
        <v>690</v>
      </c>
      <c r="I1642" t="s">
        <v>6062</v>
      </c>
      <c r="J1642">
        <v>21622701622</v>
      </c>
      <c r="K1642" s="133">
        <v>31750</v>
      </c>
      <c r="M1642" t="s">
        <v>267</v>
      </c>
      <c r="N1642" t="s">
        <v>6101</v>
      </c>
      <c r="O1642" t="str">
        <f t="shared" si="71"/>
        <v>Computer science</v>
      </c>
      <c r="P1642" s="4"/>
      <c r="Q1642" s="4" t="s">
        <v>1045</v>
      </c>
      <c r="R1642" s="45">
        <v>6100</v>
      </c>
      <c r="S1642" s="45">
        <v>5</v>
      </c>
      <c r="T1642" s="45">
        <f t="shared" si="72"/>
        <v>30500</v>
      </c>
    </row>
    <row r="1643" spans="2:20" x14ac:dyDescent="0.3">
      <c r="B1643" t="s">
        <v>8366</v>
      </c>
      <c r="C1643" t="s">
        <v>1516</v>
      </c>
      <c r="D1643" t="s">
        <v>3153</v>
      </c>
      <c r="E1643" t="s">
        <v>865</v>
      </c>
      <c r="F1643" t="s">
        <v>8352</v>
      </c>
      <c r="G1643" s="47" t="str">
        <f t="shared" si="73"/>
        <v>SAHRAOUI_Mondher</v>
      </c>
      <c r="H1643" t="s">
        <v>689</v>
      </c>
      <c r="I1643" t="s">
        <v>6063</v>
      </c>
      <c r="J1643">
        <v>21652221803</v>
      </c>
      <c r="K1643" s="133">
        <v>32604</v>
      </c>
      <c r="M1643" t="s">
        <v>267</v>
      </c>
      <c r="N1643" t="s">
        <v>6101</v>
      </c>
      <c r="O1643" t="str">
        <f t="shared" si="71"/>
        <v>Computer science</v>
      </c>
      <c r="P1643" s="4"/>
      <c r="Q1643" s="4" t="s">
        <v>1045</v>
      </c>
      <c r="R1643" s="45">
        <v>6100</v>
      </c>
      <c r="S1643" s="45">
        <v>5</v>
      </c>
      <c r="T1643" s="45">
        <f t="shared" si="72"/>
        <v>30500</v>
      </c>
    </row>
    <row r="1644" spans="2:20" x14ac:dyDescent="0.3">
      <c r="B1644" t="s">
        <v>8366</v>
      </c>
      <c r="C1644" t="s">
        <v>1516</v>
      </c>
      <c r="D1644" t="s">
        <v>3154</v>
      </c>
      <c r="E1644" t="s">
        <v>8353</v>
      </c>
      <c r="F1644" t="s">
        <v>3401</v>
      </c>
      <c r="G1644" s="47" t="str">
        <f t="shared" si="73"/>
        <v>GUISSI_Mohamed Ali</v>
      </c>
      <c r="H1644" t="s">
        <v>689</v>
      </c>
      <c r="I1644" t="s">
        <v>6064</v>
      </c>
      <c r="J1644">
        <v>21621872775</v>
      </c>
      <c r="K1644" s="133">
        <v>34360</v>
      </c>
      <c r="M1644" t="s">
        <v>267</v>
      </c>
      <c r="N1644" t="s">
        <v>6101</v>
      </c>
      <c r="O1644" t="str">
        <f t="shared" si="71"/>
        <v>Computer science</v>
      </c>
      <c r="P1644" s="4"/>
      <c r="Q1644" s="4" t="s">
        <v>1045</v>
      </c>
      <c r="R1644" s="45">
        <v>6100</v>
      </c>
      <c r="S1644" s="45">
        <v>5</v>
      </c>
      <c r="T1644" s="45">
        <f t="shared" si="72"/>
        <v>30500</v>
      </c>
    </row>
    <row r="1645" spans="2:20" x14ac:dyDescent="0.3">
      <c r="B1645" t="s">
        <v>8366</v>
      </c>
      <c r="C1645" t="s">
        <v>1516</v>
      </c>
      <c r="D1645" t="s">
        <v>3155</v>
      </c>
      <c r="E1645" t="s">
        <v>4317</v>
      </c>
      <c r="F1645" t="s">
        <v>3199</v>
      </c>
      <c r="G1645" s="47" t="str">
        <f t="shared" si="73"/>
        <v>BARAKET_Aymen</v>
      </c>
      <c r="H1645" t="s">
        <v>689</v>
      </c>
      <c r="I1645" t="s">
        <v>6065</v>
      </c>
      <c r="J1645">
        <v>21622924203</v>
      </c>
      <c r="K1645" s="133">
        <v>32503</v>
      </c>
      <c r="M1645" t="s">
        <v>267</v>
      </c>
      <c r="N1645" t="s">
        <v>6101</v>
      </c>
      <c r="O1645" t="str">
        <f t="shared" si="71"/>
        <v>Computer science</v>
      </c>
      <c r="P1645" s="4"/>
      <c r="Q1645" s="4" t="s">
        <v>1045</v>
      </c>
      <c r="R1645" s="45">
        <v>6100</v>
      </c>
      <c r="S1645" s="45">
        <v>5</v>
      </c>
      <c r="T1645" s="45">
        <f t="shared" si="72"/>
        <v>30500</v>
      </c>
    </row>
    <row r="1646" spans="2:20" x14ac:dyDescent="0.3">
      <c r="B1646" t="s">
        <v>8366</v>
      </c>
      <c r="C1646" t="s">
        <v>1516</v>
      </c>
      <c r="D1646" t="s">
        <v>3156</v>
      </c>
      <c r="E1646" t="s">
        <v>1031</v>
      </c>
      <c r="F1646" t="s">
        <v>3191</v>
      </c>
      <c r="G1646" s="47" t="str">
        <f t="shared" si="73"/>
        <v>BEN ABBES_Amine</v>
      </c>
      <c r="H1646" t="s">
        <v>689</v>
      </c>
      <c r="I1646" t="s">
        <v>6066</v>
      </c>
      <c r="J1646">
        <v>21698444341</v>
      </c>
      <c r="K1646" s="133">
        <v>33097</v>
      </c>
      <c r="M1646" t="s">
        <v>267</v>
      </c>
      <c r="N1646" t="s">
        <v>6101</v>
      </c>
      <c r="O1646" t="str">
        <f t="shared" si="71"/>
        <v>Computer science</v>
      </c>
      <c r="P1646" s="4"/>
      <c r="Q1646" s="4" t="s">
        <v>1045</v>
      </c>
      <c r="R1646" s="45">
        <v>6100</v>
      </c>
      <c r="S1646" s="45">
        <v>5</v>
      </c>
      <c r="T1646" s="45">
        <f t="shared" si="72"/>
        <v>30500</v>
      </c>
    </row>
    <row r="1647" spans="2:20" x14ac:dyDescent="0.3">
      <c r="B1647" t="s">
        <v>8366</v>
      </c>
      <c r="C1647" t="s">
        <v>1516</v>
      </c>
      <c r="D1647" t="s">
        <v>3157</v>
      </c>
      <c r="E1647" t="s">
        <v>367</v>
      </c>
      <c r="F1647" t="s">
        <v>4073</v>
      </c>
      <c r="G1647" s="47" t="str">
        <f t="shared" si="73"/>
        <v>OUESLATI_Foued</v>
      </c>
      <c r="H1647" t="s">
        <v>689</v>
      </c>
      <c r="I1647" t="s">
        <v>6067</v>
      </c>
      <c r="J1647">
        <v>21698928504</v>
      </c>
      <c r="K1647" s="133">
        <v>29854</v>
      </c>
      <c r="M1647" t="s">
        <v>267</v>
      </c>
      <c r="N1647" t="s">
        <v>6101</v>
      </c>
      <c r="O1647" t="str">
        <f t="shared" si="71"/>
        <v>Computer science</v>
      </c>
      <c r="P1647" s="4"/>
      <c r="Q1647" s="4" t="s">
        <v>1045</v>
      </c>
      <c r="R1647" s="45">
        <v>6100</v>
      </c>
      <c r="S1647" s="45">
        <v>5</v>
      </c>
      <c r="T1647" s="45">
        <f t="shared" si="72"/>
        <v>30500</v>
      </c>
    </row>
    <row r="1648" spans="2:20" x14ac:dyDescent="0.3">
      <c r="B1648" t="s">
        <v>8366</v>
      </c>
      <c r="C1648" t="s">
        <v>1516</v>
      </c>
      <c r="D1648" t="s">
        <v>3158</v>
      </c>
      <c r="E1648" t="s">
        <v>928</v>
      </c>
      <c r="F1648" t="s">
        <v>3362</v>
      </c>
      <c r="G1648" s="47" t="str">
        <f t="shared" si="73"/>
        <v>ZOUAGHI_Makrem</v>
      </c>
      <c r="H1648" t="s">
        <v>689</v>
      </c>
      <c r="I1648" t="s">
        <v>6068</v>
      </c>
      <c r="J1648">
        <v>21620314345</v>
      </c>
      <c r="K1648" s="133">
        <v>34181</v>
      </c>
      <c r="M1648" t="s">
        <v>267</v>
      </c>
      <c r="N1648" t="s">
        <v>6101</v>
      </c>
      <c r="O1648" t="str">
        <f t="shared" ref="O1648:O1675" si="74">N1648</f>
        <v>Computer science</v>
      </c>
      <c r="P1648" s="4"/>
      <c r="Q1648" s="4" t="s">
        <v>1045</v>
      </c>
      <c r="R1648" s="45">
        <v>6100</v>
      </c>
      <c r="S1648" s="45">
        <v>5</v>
      </c>
      <c r="T1648" s="45">
        <f t="shared" ref="T1648:T1675" si="75">R1648*S1648</f>
        <v>30500</v>
      </c>
    </row>
    <row r="1649" spans="2:20" x14ac:dyDescent="0.3">
      <c r="B1649" t="s">
        <v>8366</v>
      </c>
      <c r="C1649" t="s">
        <v>1516</v>
      </c>
      <c r="D1649" t="s">
        <v>3159</v>
      </c>
      <c r="E1649" t="s">
        <v>836</v>
      </c>
      <c r="F1649" t="s">
        <v>3471</v>
      </c>
      <c r="G1649" s="47" t="str">
        <f t="shared" si="73"/>
        <v>KHEMIRI_Hassen</v>
      </c>
      <c r="H1649" t="s">
        <v>689</v>
      </c>
      <c r="I1649" t="s">
        <v>6069</v>
      </c>
      <c r="J1649">
        <v>21652433164</v>
      </c>
      <c r="K1649" s="133">
        <v>34639</v>
      </c>
      <c r="M1649" t="s">
        <v>267</v>
      </c>
      <c r="N1649" t="s">
        <v>6101</v>
      </c>
      <c r="O1649" t="str">
        <f t="shared" si="74"/>
        <v>Computer science</v>
      </c>
      <c r="P1649" s="4"/>
      <c r="Q1649" s="4" t="s">
        <v>1045</v>
      </c>
      <c r="R1649" s="45">
        <v>6100</v>
      </c>
      <c r="S1649" s="45">
        <v>5</v>
      </c>
      <c r="T1649" s="45">
        <f t="shared" si="75"/>
        <v>30500</v>
      </c>
    </row>
    <row r="1650" spans="2:20" x14ac:dyDescent="0.3">
      <c r="B1650" t="s">
        <v>8366</v>
      </c>
      <c r="C1650" t="s">
        <v>1516</v>
      </c>
      <c r="D1650" t="s">
        <v>3160</v>
      </c>
      <c r="E1650" t="s">
        <v>4476</v>
      </c>
      <c r="F1650" t="s">
        <v>4211</v>
      </c>
      <c r="G1650" s="47" t="str">
        <f t="shared" si="73"/>
        <v>BEN AOUIENE_Yosra</v>
      </c>
      <c r="H1650" t="s">
        <v>690</v>
      </c>
      <c r="I1650" t="s">
        <v>6070</v>
      </c>
      <c r="J1650">
        <v>21621503166</v>
      </c>
      <c r="K1650" s="133">
        <v>34656</v>
      </c>
      <c r="M1650" t="s">
        <v>267</v>
      </c>
      <c r="N1650" t="s">
        <v>6101</v>
      </c>
      <c r="O1650" t="str">
        <f t="shared" si="74"/>
        <v>Computer science</v>
      </c>
      <c r="P1650" s="4"/>
      <c r="Q1650" s="4" t="s">
        <v>1045</v>
      </c>
      <c r="R1650" s="45">
        <v>6100</v>
      </c>
      <c r="S1650" s="45">
        <v>5</v>
      </c>
      <c r="T1650" s="45">
        <f t="shared" si="75"/>
        <v>30500</v>
      </c>
    </row>
    <row r="1651" spans="2:20" x14ac:dyDescent="0.3">
      <c r="B1651" t="s">
        <v>8366</v>
      </c>
      <c r="C1651" t="s">
        <v>1516</v>
      </c>
      <c r="D1651" t="s">
        <v>3161</v>
      </c>
      <c r="E1651" t="s">
        <v>8354</v>
      </c>
      <c r="F1651" t="s">
        <v>3306</v>
      </c>
      <c r="G1651" s="47" t="str">
        <f t="shared" si="73"/>
        <v>DABBAR_Riadh</v>
      </c>
      <c r="H1651" t="s">
        <v>689</v>
      </c>
      <c r="I1651" t="s">
        <v>6071</v>
      </c>
      <c r="J1651">
        <v>21620254508</v>
      </c>
      <c r="K1651" s="133">
        <v>30839</v>
      </c>
      <c r="M1651" t="s">
        <v>267</v>
      </c>
      <c r="N1651" t="s">
        <v>6101</v>
      </c>
      <c r="O1651" t="str">
        <f t="shared" si="74"/>
        <v>Computer science</v>
      </c>
      <c r="P1651" s="4"/>
      <c r="Q1651" s="4" t="s">
        <v>1045</v>
      </c>
      <c r="R1651" s="45">
        <v>6100</v>
      </c>
      <c r="S1651" s="45">
        <v>5</v>
      </c>
      <c r="T1651" s="45">
        <f t="shared" si="75"/>
        <v>30500</v>
      </c>
    </row>
    <row r="1652" spans="2:20" x14ac:dyDescent="0.3">
      <c r="B1652" t="s">
        <v>8366</v>
      </c>
      <c r="C1652" t="s">
        <v>1516</v>
      </c>
      <c r="D1652" t="s">
        <v>3162</v>
      </c>
      <c r="E1652" t="s">
        <v>4477</v>
      </c>
      <c r="F1652" t="s">
        <v>6407</v>
      </c>
      <c r="G1652" s="47" t="str">
        <f t="shared" si="73"/>
        <v>ANNABI_Gihed</v>
      </c>
      <c r="H1652" t="s">
        <v>689</v>
      </c>
      <c r="I1652" t="s">
        <v>6072</v>
      </c>
      <c r="J1652">
        <v>21624701860</v>
      </c>
      <c r="K1652" s="133">
        <v>34074</v>
      </c>
      <c r="M1652" t="s">
        <v>267</v>
      </c>
      <c r="N1652" t="s">
        <v>6101</v>
      </c>
      <c r="O1652" t="str">
        <f t="shared" si="74"/>
        <v>Computer science</v>
      </c>
      <c r="P1652" s="4"/>
      <c r="Q1652" s="4" t="s">
        <v>1045</v>
      </c>
      <c r="R1652" s="45">
        <v>6100</v>
      </c>
      <c r="S1652" s="45">
        <v>5</v>
      </c>
      <c r="T1652" s="45">
        <f t="shared" si="75"/>
        <v>30500</v>
      </c>
    </row>
    <row r="1653" spans="2:20" x14ac:dyDescent="0.3">
      <c r="B1653" t="s">
        <v>8366</v>
      </c>
      <c r="C1653" t="s">
        <v>1516</v>
      </c>
      <c r="D1653" t="s">
        <v>3163</v>
      </c>
      <c r="E1653" t="s">
        <v>8355</v>
      </c>
      <c r="F1653" t="s">
        <v>3838</v>
      </c>
      <c r="G1653" s="47" t="str">
        <f t="shared" si="73"/>
        <v>CHAMMAKHI_Houssem Eddine</v>
      </c>
      <c r="H1653" t="s">
        <v>689</v>
      </c>
      <c r="I1653" t="s">
        <v>6073</v>
      </c>
      <c r="J1653">
        <v>29418447</v>
      </c>
      <c r="K1653" s="133">
        <v>34490</v>
      </c>
      <c r="M1653" t="s">
        <v>267</v>
      </c>
      <c r="N1653" t="s">
        <v>6101</v>
      </c>
      <c r="O1653" t="str">
        <f t="shared" si="74"/>
        <v>Computer science</v>
      </c>
      <c r="P1653" s="4"/>
      <c r="Q1653" s="4" t="s">
        <v>1045</v>
      </c>
      <c r="R1653" s="45">
        <v>6100</v>
      </c>
      <c r="S1653" s="45">
        <v>5</v>
      </c>
      <c r="T1653" s="45">
        <f t="shared" si="75"/>
        <v>30500</v>
      </c>
    </row>
    <row r="1654" spans="2:20" x14ac:dyDescent="0.3">
      <c r="B1654" t="s">
        <v>8366</v>
      </c>
      <c r="C1654" t="s">
        <v>1516</v>
      </c>
      <c r="D1654" t="s">
        <v>3164</v>
      </c>
      <c r="E1654" t="s">
        <v>285</v>
      </c>
      <c r="F1654" t="s">
        <v>3431</v>
      </c>
      <c r="G1654" s="47" t="str">
        <f t="shared" si="73"/>
        <v>JENDOUBI_Imen</v>
      </c>
      <c r="H1654" t="s">
        <v>690</v>
      </c>
      <c r="I1654" t="s">
        <v>6074</v>
      </c>
      <c r="J1654">
        <v>27760614</v>
      </c>
      <c r="K1654" s="133">
        <v>33180</v>
      </c>
      <c r="M1654" t="s">
        <v>267</v>
      </c>
      <c r="N1654" t="s">
        <v>6101</v>
      </c>
      <c r="O1654" t="str">
        <f t="shared" si="74"/>
        <v>Computer science</v>
      </c>
      <c r="P1654" s="4"/>
      <c r="Q1654" s="4" t="s">
        <v>1045</v>
      </c>
      <c r="R1654" s="45">
        <v>6100</v>
      </c>
      <c r="S1654" s="45">
        <v>5</v>
      </c>
      <c r="T1654" s="45">
        <f t="shared" si="75"/>
        <v>30500</v>
      </c>
    </row>
    <row r="1655" spans="2:20" x14ac:dyDescent="0.3">
      <c r="B1655" t="s">
        <v>8366</v>
      </c>
      <c r="C1655" t="s">
        <v>1516</v>
      </c>
      <c r="D1655" t="s">
        <v>3165</v>
      </c>
      <c r="E1655" t="s">
        <v>8356</v>
      </c>
      <c r="F1655" t="s">
        <v>3714</v>
      </c>
      <c r="G1655" s="47" t="str">
        <f t="shared" si="73"/>
        <v>NEJMAOUI_Haythem</v>
      </c>
      <c r="H1655" t="s">
        <v>689</v>
      </c>
      <c r="I1655" t="s">
        <v>6075</v>
      </c>
      <c r="J1655">
        <v>21629374702</v>
      </c>
      <c r="K1655" s="133">
        <v>33713</v>
      </c>
      <c r="M1655" t="s">
        <v>267</v>
      </c>
      <c r="N1655" t="s">
        <v>6101</v>
      </c>
      <c r="O1655" t="str">
        <f t="shared" si="74"/>
        <v>Computer science</v>
      </c>
      <c r="P1655" s="4"/>
      <c r="Q1655" s="4" t="s">
        <v>1045</v>
      </c>
      <c r="R1655" s="45">
        <v>6100</v>
      </c>
      <c r="S1655" s="45">
        <v>5</v>
      </c>
      <c r="T1655" s="45">
        <f t="shared" si="75"/>
        <v>30500</v>
      </c>
    </row>
    <row r="1656" spans="2:20" x14ac:dyDescent="0.3">
      <c r="B1656" t="s">
        <v>8366</v>
      </c>
      <c r="C1656" t="s">
        <v>1516</v>
      </c>
      <c r="D1656" t="s">
        <v>3166</v>
      </c>
      <c r="E1656" t="s">
        <v>402</v>
      </c>
      <c r="F1656" t="s">
        <v>4280</v>
      </c>
      <c r="G1656" s="47" t="str">
        <f t="shared" si="73"/>
        <v>ABID_Abdessalem</v>
      </c>
      <c r="H1656" t="s">
        <v>689</v>
      </c>
      <c r="I1656" t="s">
        <v>6076</v>
      </c>
      <c r="J1656">
        <v>21653899655</v>
      </c>
      <c r="K1656" s="133">
        <v>31567</v>
      </c>
      <c r="M1656" t="s">
        <v>267</v>
      </c>
      <c r="N1656" t="s">
        <v>6101</v>
      </c>
      <c r="O1656" t="str">
        <f t="shared" si="74"/>
        <v>Computer science</v>
      </c>
      <c r="P1656" s="4"/>
      <c r="Q1656" s="4" t="s">
        <v>1045</v>
      </c>
      <c r="R1656" s="45">
        <v>6100</v>
      </c>
      <c r="S1656" s="45">
        <v>5</v>
      </c>
      <c r="T1656" s="45">
        <f t="shared" si="75"/>
        <v>30500</v>
      </c>
    </row>
    <row r="1657" spans="2:20" x14ac:dyDescent="0.3">
      <c r="B1657" t="s">
        <v>8366</v>
      </c>
      <c r="C1657" t="s">
        <v>1516</v>
      </c>
      <c r="D1657" t="s">
        <v>3167</v>
      </c>
      <c r="E1657" t="s">
        <v>3894</v>
      </c>
      <c r="F1657" t="s">
        <v>3905</v>
      </c>
      <c r="G1657" s="47" t="str">
        <f t="shared" si="73"/>
        <v>CHAOUACHI_Amira</v>
      </c>
      <c r="H1657" t="s">
        <v>690</v>
      </c>
      <c r="I1657" t="s">
        <v>4506</v>
      </c>
      <c r="J1657">
        <v>22126878</v>
      </c>
      <c r="K1657" s="133">
        <v>31335</v>
      </c>
      <c r="M1657" t="s">
        <v>267</v>
      </c>
      <c r="N1657" t="s">
        <v>6101</v>
      </c>
      <c r="O1657" t="str">
        <f t="shared" si="74"/>
        <v>Computer science</v>
      </c>
      <c r="P1657" s="4"/>
      <c r="Q1657" s="4" t="s">
        <v>1045</v>
      </c>
      <c r="R1657" s="45">
        <v>6100</v>
      </c>
      <c r="S1657" s="45">
        <v>5</v>
      </c>
      <c r="T1657" s="45">
        <f t="shared" si="75"/>
        <v>30500</v>
      </c>
    </row>
    <row r="1658" spans="2:20" x14ac:dyDescent="0.3">
      <c r="B1658" t="s">
        <v>8366</v>
      </c>
      <c r="C1658" t="s">
        <v>1516</v>
      </c>
      <c r="D1658" t="s">
        <v>3168</v>
      </c>
      <c r="E1658" t="s">
        <v>1373</v>
      </c>
      <c r="F1658" t="s">
        <v>4478</v>
      </c>
      <c r="G1658" s="47" t="str">
        <f t="shared" si="73"/>
        <v>DEMNI_Chiraz</v>
      </c>
      <c r="H1658" t="s">
        <v>690</v>
      </c>
      <c r="I1658" t="s">
        <v>6077</v>
      </c>
      <c r="J1658">
        <v>21653854788</v>
      </c>
      <c r="K1658" s="133">
        <v>30835</v>
      </c>
      <c r="M1658" t="s">
        <v>267</v>
      </c>
      <c r="N1658" t="s">
        <v>6101</v>
      </c>
      <c r="O1658" t="str">
        <f t="shared" si="74"/>
        <v>Computer science</v>
      </c>
      <c r="P1658" s="4"/>
      <c r="Q1658" s="4" t="s">
        <v>1045</v>
      </c>
      <c r="R1658" s="45">
        <v>6100</v>
      </c>
      <c r="S1658" s="45">
        <v>5</v>
      </c>
      <c r="T1658" s="45">
        <f t="shared" si="75"/>
        <v>30500</v>
      </c>
    </row>
    <row r="1659" spans="2:20" x14ac:dyDescent="0.3">
      <c r="B1659" t="s">
        <v>8366</v>
      </c>
      <c r="C1659" t="s">
        <v>1516</v>
      </c>
      <c r="D1659" t="s">
        <v>3169</v>
      </c>
      <c r="E1659" t="s">
        <v>398</v>
      </c>
      <c r="F1659" t="s">
        <v>3673</v>
      </c>
      <c r="G1659" s="47" t="str">
        <f t="shared" si="73"/>
        <v>TOUIL_Montassar</v>
      </c>
      <c r="H1659" t="s">
        <v>689</v>
      </c>
      <c r="I1659" t="s">
        <v>6078</v>
      </c>
      <c r="J1659">
        <v>21652933560</v>
      </c>
      <c r="K1659" s="133">
        <v>33605</v>
      </c>
      <c r="M1659" t="s">
        <v>267</v>
      </c>
      <c r="N1659" t="s">
        <v>6101</v>
      </c>
      <c r="O1659" t="str">
        <f t="shared" si="74"/>
        <v>Computer science</v>
      </c>
      <c r="P1659" s="4"/>
      <c r="Q1659" s="4" t="s">
        <v>1045</v>
      </c>
      <c r="R1659" s="45">
        <v>6100</v>
      </c>
      <c r="S1659" s="45">
        <v>5</v>
      </c>
      <c r="T1659" s="45">
        <f t="shared" si="75"/>
        <v>30500</v>
      </c>
    </row>
    <row r="1660" spans="2:20" x14ac:dyDescent="0.3">
      <c r="B1660" t="s">
        <v>8366</v>
      </c>
      <c r="C1660" t="s">
        <v>1516</v>
      </c>
      <c r="D1660" t="s">
        <v>3170</v>
      </c>
      <c r="E1660" t="s">
        <v>1035</v>
      </c>
      <c r="F1660" t="s">
        <v>3937</v>
      </c>
      <c r="G1660" s="47" t="str">
        <f t="shared" si="73"/>
        <v>BEN ARFA_Ibrahim</v>
      </c>
      <c r="H1660" t="s">
        <v>689</v>
      </c>
      <c r="I1660" t="s">
        <v>6079</v>
      </c>
      <c r="J1660">
        <v>21622286759</v>
      </c>
      <c r="K1660" s="133">
        <v>32429</v>
      </c>
      <c r="M1660" t="s">
        <v>267</v>
      </c>
      <c r="N1660" t="s">
        <v>6101</v>
      </c>
      <c r="O1660" t="str">
        <f t="shared" si="74"/>
        <v>Computer science</v>
      </c>
      <c r="P1660" s="4"/>
      <c r="Q1660" s="4" t="s">
        <v>1045</v>
      </c>
      <c r="R1660" s="45">
        <v>6100</v>
      </c>
      <c r="S1660" s="45">
        <v>5</v>
      </c>
      <c r="T1660" s="45">
        <f t="shared" si="75"/>
        <v>30500</v>
      </c>
    </row>
    <row r="1661" spans="2:20" x14ac:dyDescent="0.3">
      <c r="B1661" t="s">
        <v>8366</v>
      </c>
      <c r="C1661" t="s">
        <v>1516</v>
      </c>
      <c r="D1661" t="s">
        <v>3171</v>
      </c>
      <c r="E1661" t="s">
        <v>647</v>
      </c>
      <c r="F1661" t="s">
        <v>3820</v>
      </c>
      <c r="G1661" s="47" t="str">
        <f t="shared" si="73"/>
        <v>BALTI_Oumaima</v>
      </c>
      <c r="H1661" t="s">
        <v>690</v>
      </c>
      <c r="I1661" t="s">
        <v>6080</v>
      </c>
      <c r="J1661">
        <v>21693814504</v>
      </c>
      <c r="K1661" s="133">
        <v>34632</v>
      </c>
      <c r="M1661" t="s">
        <v>267</v>
      </c>
      <c r="N1661" t="s">
        <v>6101</v>
      </c>
      <c r="O1661" t="str">
        <f t="shared" si="74"/>
        <v>Computer science</v>
      </c>
      <c r="P1661" s="4"/>
      <c r="Q1661" s="4" t="s">
        <v>1045</v>
      </c>
      <c r="R1661" s="45">
        <v>6100</v>
      </c>
      <c r="S1661" s="45">
        <v>5</v>
      </c>
      <c r="T1661" s="45">
        <f t="shared" si="75"/>
        <v>30500</v>
      </c>
    </row>
    <row r="1662" spans="2:20" x14ac:dyDescent="0.3">
      <c r="B1662" t="s">
        <v>8366</v>
      </c>
      <c r="C1662" t="s">
        <v>1516</v>
      </c>
      <c r="D1662" t="s">
        <v>3172</v>
      </c>
      <c r="E1662" t="s">
        <v>3536</v>
      </c>
      <c r="F1662" t="s">
        <v>3233</v>
      </c>
      <c r="G1662" s="47" t="str">
        <f t="shared" si="73"/>
        <v>BASLY_Habib</v>
      </c>
      <c r="H1662" t="s">
        <v>689</v>
      </c>
      <c r="I1662" t="s">
        <v>6081</v>
      </c>
      <c r="J1662">
        <v>21652636202</v>
      </c>
      <c r="K1662" s="133">
        <v>33721</v>
      </c>
      <c r="M1662" t="s">
        <v>267</v>
      </c>
      <c r="N1662" t="s">
        <v>6101</v>
      </c>
      <c r="O1662" t="str">
        <f t="shared" si="74"/>
        <v>Computer science</v>
      </c>
      <c r="P1662" s="4"/>
      <c r="Q1662" s="4" t="s">
        <v>1045</v>
      </c>
      <c r="R1662" s="45">
        <v>6100</v>
      </c>
      <c r="S1662" s="45">
        <v>5</v>
      </c>
      <c r="T1662" s="45">
        <f t="shared" si="75"/>
        <v>30500</v>
      </c>
    </row>
    <row r="1663" spans="2:20" x14ac:dyDescent="0.3">
      <c r="B1663" t="s">
        <v>8366</v>
      </c>
      <c r="C1663" t="s">
        <v>1516</v>
      </c>
      <c r="D1663" t="s">
        <v>3173</v>
      </c>
      <c r="E1663" t="s">
        <v>960</v>
      </c>
      <c r="F1663" t="s">
        <v>3391</v>
      </c>
      <c r="G1663" s="47" t="str">
        <f t="shared" si="73"/>
        <v>SABRI_Marwen</v>
      </c>
      <c r="H1663" t="s">
        <v>689</v>
      </c>
      <c r="I1663" t="s">
        <v>6082</v>
      </c>
      <c r="J1663">
        <v>21658967334</v>
      </c>
      <c r="K1663" s="133">
        <v>32789</v>
      </c>
      <c r="M1663" t="s">
        <v>267</v>
      </c>
      <c r="N1663" t="s">
        <v>6101</v>
      </c>
      <c r="O1663" t="str">
        <f t="shared" si="74"/>
        <v>Computer science</v>
      </c>
      <c r="P1663" s="4"/>
      <c r="Q1663" s="4" t="s">
        <v>1045</v>
      </c>
      <c r="R1663" s="45">
        <v>6100</v>
      </c>
      <c r="S1663" s="45">
        <v>5</v>
      </c>
      <c r="T1663" s="45">
        <f t="shared" si="75"/>
        <v>30500</v>
      </c>
    </row>
    <row r="1664" spans="2:20" x14ac:dyDescent="0.3">
      <c r="B1664" t="s">
        <v>8366</v>
      </c>
      <c r="C1664" t="s">
        <v>1516</v>
      </c>
      <c r="D1664" t="s">
        <v>3174</v>
      </c>
      <c r="E1664" t="s">
        <v>8357</v>
      </c>
      <c r="F1664" t="s">
        <v>8358</v>
      </c>
      <c r="G1664" s="47" t="str">
        <f t="shared" si="73"/>
        <v>BELFEKI_Thamer</v>
      </c>
      <c r="H1664" t="s">
        <v>689</v>
      </c>
      <c r="I1664" t="s">
        <v>6083</v>
      </c>
      <c r="J1664">
        <v>21624872691</v>
      </c>
      <c r="K1664" s="133">
        <v>34217</v>
      </c>
      <c r="M1664" t="s">
        <v>267</v>
      </c>
      <c r="N1664" t="s">
        <v>6101</v>
      </c>
      <c r="O1664" t="str">
        <f t="shared" si="74"/>
        <v>Computer science</v>
      </c>
      <c r="P1664" s="4"/>
      <c r="Q1664" s="4" t="s">
        <v>1045</v>
      </c>
      <c r="R1664" s="45">
        <v>6100</v>
      </c>
      <c r="S1664" s="45">
        <v>5</v>
      </c>
      <c r="T1664" s="45">
        <f t="shared" si="75"/>
        <v>30500</v>
      </c>
    </row>
    <row r="1665" spans="2:20" x14ac:dyDescent="0.3">
      <c r="B1665" t="s">
        <v>8366</v>
      </c>
      <c r="C1665" t="s">
        <v>1516</v>
      </c>
      <c r="D1665" t="s">
        <v>3175</v>
      </c>
      <c r="E1665" t="s">
        <v>4479</v>
      </c>
      <c r="F1665" t="s">
        <v>3368</v>
      </c>
      <c r="G1665" s="47" t="str">
        <f t="shared" si="73"/>
        <v>WERDA_Alaa</v>
      </c>
      <c r="H1665" t="s">
        <v>689</v>
      </c>
      <c r="I1665" t="s">
        <v>6084</v>
      </c>
      <c r="J1665">
        <v>21655334622</v>
      </c>
      <c r="K1665" s="133">
        <v>34099</v>
      </c>
      <c r="M1665" t="s">
        <v>267</v>
      </c>
      <c r="N1665" t="s">
        <v>6101</v>
      </c>
      <c r="O1665" t="str">
        <f t="shared" si="74"/>
        <v>Computer science</v>
      </c>
      <c r="P1665" s="4"/>
      <c r="Q1665" s="4" t="s">
        <v>1045</v>
      </c>
      <c r="R1665" s="45">
        <v>6100</v>
      </c>
      <c r="S1665" s="45">
        <v>5</v>
      </c>
      <c r="T1665" s="45">
        <f t="shared" si="75"/>
        <v>30500</v>
      </c>
    </row>
    <row r="1666" spans="2:20" x14ac:dyDescent="0.3">
      <c r="B1666" t="s">
        <v>8366</v>
      </c>
      <c r="C1666" t="s">
        <v>1516</v>
      </c>
      <c r="D1666" t="s">
        <v>3176</v>
      </c>
      <c r="E1666" t="s">
        <v>4480</v>
      </c>
      <c r="F1666" t="s">
        <v>3287</v>
      </c>
      <c r="G1666" s="47" t="str">
        <f t="shared" si="73"/>
        <v>ZAROUI_Sarah</v>
      </c>
      <c r="H1666" t="s">
        <v>690</v>
      </c>
      <c r="I1666" t="s">
        <v>6085</v>
      </c>
      <c r="J1666">
        <v>21658448337</v>
      </c>
      <c r="K1666" s="133">
        <v>32179</v>
      </c>
      <c r="M1666" t="s">
        <v>267</v>
      </c>
      <c r="N1666" t="s">
        <v>6101</v>
      </c>
      <c r="O1666" t="str">
        <f t="shared" si="74"/>
        <v>Computer science</v>
      </c>
      <c r="P1666" s="4"/>
      <c r="Q1666" s="4" t="s">
        <v>1045</v>
      </c>
      <c r="R1666" s="45">
        <v>6100</v>
      </c>
      <c r="S1666" s="45">
        <v>5</v>
      </c>
      <c r="T1666" s="45">
        <f t="shared" si="75"/>
        <v>30500</v>
      </c>
    </row>
    <row r="1667" spans="2:20" x14ac:dyDescent="0.3">
      <c r="B1667" t="s">
        <v>8366</v>
      </c>
      <c r="C1667" t="s">
        <v>1516</v>
      </c>
      <c r="D1667" t="s">
        <v>3177</v>
      </c>
      <c r="E1667" t="s">
        <v>8359</v>
      </c>
      <c r="F1667" t="s">
        <v>8360</v>
      </c>
      <c r="G1667" s="47" t="str">
        <f t="shared" si="73"/>
        <v>EDABBAR_Raouf</v>
      </c>
      <c r="H1667" t="s">
        <v>689</v>
      </c>
      <c r="I1667" t="s">
        <v>6086</v>
      </c>
      <c r="J1667">
        <v>21650922287</v>
      </c>
      <c r="K1667" s="133">
        <v>31407</v>
      </c>
      <c r="M1667" t="s">
        <v>267</v>
      </c>
      <c r="N1667" t="s">
        <v>6101</v>
      </c>
      <c r="O1667" t="str">
        <f t="shared" si="74"/>
        <v>Computer science</v>
      </c>
      <c r="P1667" s="4"/>
      <c r="Q1667" s="4" t="s">
        <v>1045</v>
      </c>
      <c r="R1667" s="45">
        <v>6100</v>
      </c>
      <c r="S1667" s="45">
        <v>5</v>
      </c>
      <c r="T1667" s="45">
        <f t="shared" si="75"/>
        <v>30500</v>
      </c>
    </row>
    <row r="1668" spans="2:20" x14ac:dyDescent="0.3">
      <c r="B1668" t="s">
        <v>8366</v>
      </c>
      <c r="C1668" t="s">
        <v>1516</v>
      </c>
      <c r="D1668" t="s">
        <v>3178</v>
      </c>
      <c r="E1668" t="s">
        <v>4481</v>
      </c>
      <c r="F1668" t="s">
        <v>3551</v>
      </c>
      <c r="G1668" s="47" t="str">
        <f t="shared" si="73"/>
        <v>TOUIR_Mehdi</v>
      </c>
      <c r="H1668" t="s">
        <v>689</v>
      </c>
      <c r="I1668" t="s">
        <v>6087</v>
      </c>
      <c r="J1668">
        <v>21623636462</v>
      </c>
      <c r="K1668" s="133">
        <v>34102</v>
      </c>
      <c r="M1668" t="s">
        <v>267</v>
      </c>
      <c r="N1668" t="s">
        <v>6101</v>
      </c>
      <c r="O1668" t="str">
        <f t="shared" si="74"/>
        <v>Computer science</v>
      </c>
      <c r="P1668" s="4"/>
      <c r="Q1668" s="4" t="s">
        <v>1045</v>
      </c>
      <c r="R1668" s="45">
        <v>6100</v>
      </c>
      <c r="S1668" s="45">
        <v>5</v>
      </c>
      <c r="T1668" s="45">
        <f t="shared" si="75"/>
        <v>30500</v>
      </c>
    </row>
    <row r="1669" spans="2:20" x14ac:dyDescent="0.3">
      <c r="B1669" t="s">
        <v>8366</v>
      </c>
      <c r="C1669" t="s">
        <v>1516</v>
      </c>
      <c r="D1669" t="s">
        <v>3179</v>
      </c>
      <c r="E1669" t="s">
        <v>897</v>
      </c>
      <c r="F1669" t="s">
        <v>4294</v>
      </c>
      <c r="G1669" s="47" t="str">
        <f t="shared" si="73"/>
        <v>DIMASSI_Meriem</v>
      </c>
      <c r="H1669" t="s">
        <v>690</v>
      </c>
      <c r="I1669" t="s">
        <v>6088</v>
      </c>
      <c r="J1669">
        <v>21652472894</v>
      </c>
      <c r="K1669" s="133">
        <v>32578</v>
      </c>
      <c r="M1669" t="s">
        <v>267</v>
      </c>
      <c r="N1669" t="s">
        <v>6101</v>
      </c>
      <c r="O1669" t="str">
        <f t="shared" si="74"/>
        <v>Computer science</v>
      </c>
      <c r="P1669" s="4"/>
      <c r="Q1669" s="4" t="s">
        <v>1045</v>
      </c>
      <c r="R1669" s="45">
        <v>6100</v>
      </c>
      <c r="S1669" s="45">
        <v>5</v>
      </c>
      <c r="T1669" s="45">
        <f t="shared" si="75"/>
        <v>30500</v>
      </c>
    </row>
    <row r="1670" spans="2:20" x14ac:dyDescent="0.3">
      <c r="B1670" t="s">
        <v>8366</v>
      </c>
      <c r="C1670" t="s">
        <v>1516</v>
      </c>
      <c r="D1670" t="s">
        <v>3180</v>
      </c>
      <c r="E1670" t="s">
        <v>6603</v>
      </c>
      <c r="F1670" t="s">
        <v>6602</v>
      </c>
      <c r="G1670" s="47" t="str">
        <f t="shared" si="73"/>
        <v>HFIDHI_Alaaeddine</v>
      </c>
      <c r="H1670" t="s">
        <v>689</v>
      </c>
      <c r="I1670" t="s">
        <v>6089</v>
      </c>
      <c r="J1670">
        <v>21623145451</v>
      </c>
      <c r="K1670" s="133">
        <v>34422</v>
      </c>
      <c r="M1670" t="s">
        <v>267</v>
      </c>
      <c r="N1670" t="s">
        <v>6101</v>
      </c>
      <c r="O1670" t="str">
        <f t="shared" si="74"/>
        <v>Computer science</v>
      </c>
      <c r="P1670" s="4"/>
      <c r="Q1670" s="4" t="s">
        <v>1045</v>
      </c>
      <c r="R1670" s="45">
        <v>6100</v>
      </c>
      <c r="S1670" s="45">
        <v>5</v>
      </c>
      <c r="T1670" s="45">
        <f t="shared" si="75"/>
        <v>30500</v>
      </c>
    </row>
    <row r="1671" spans="2:20" x14ac:dyDescent="0.3">
      <c r="B1671" t="s">
        <v>8366</v>
      </c>
      <c r="C1671" t="s">
        <v>1516</v>
      </c>
      <c r="D1671" t="s">
        <v>3181</v>
      </c>
      <c r="E1671" t="s">
        <v>8361</v>
      </c>
      <c r="F1671" t="s">
        <v>3417</v>
      </c>
      <c r="G1671" s="47" t="str">
        <f t="shared" si="73"/>
        <v>HNAIEN_Walid</v>
      </c>
      <c r="H1671" t="s">
        <v>689</v>
      </c>
      <c r="I1671" t="s">
        <v>6090</v>
      </c>
      <c r="J1671">
        <v>21695283064</v>
      </c>
      <c r="K1671" s="133">
        <v>30233</v>
      </c>
      <c r="M1671" t="s">
        <v>267</v>
      </c>
      <c r="N1671" t="s">
        <v>6101</v>
      </c>
      <c r="O1671" t="str">
        <f t="shared" si="74"/>
        <v>Computer science</v>
      </c>
      <c r="P1671" s="4"/>
      <c r="Q1671" s="4" t="s">
        <v>1045</v>
      </c>
      <c r="R1671" s="45">
        <v>6100</v>
      </c>
      <c r="S1671" s="45">
        <v>5</v>
      </c>
      <c r="T1671" s="45">
        <f t="shared" si="75"/>
        <v>30500</v>
      </c>
    </row>
    <row r="1672" spans="2:20" x14ac:dyDescent="0.3">
      <c r="B1672" t="s">
        <v>8366</v>
      </c>
      <c r="C1672" t="s">
        <v>1516</v>
      </c>
      <c r="D1672" t="s">
        <v>3182</v>
      </c>
      <c r="E1672" t="s">
        <v>641</v>
      </c>
      <c r="F1672" t="s">
        <v>3296</v>
      </c>
      <c r="G1672" s="47" t="str">
        <f t="shared" si="73"/>
        <v>BEN SALEM_Iheb</v>
      </c>
      <c r="H1672" t="s">
        <v>689</v>
      </c>
      <c r="I1672" t="s">
        <v>6091</v>
      </c>
      <c r="J1672">
        <v>21694990326</v>
      </c>
      <c r="K1672" s="133">
        <v>34434</v>
      </c>
      <c r="M1672" t="s">
        <v>267</v>
      </c>
      <c r="N1672" t="s">
        <v>6101</v>
      </c>
      <c r="O1672" t="str">
        <f t="shared" si="74"/>
        <v>Computer science</v>
      </c>
      <c r="P1672" s="4"/>
      <c r="Q1672" s="4" t="s">
        <v>1045</v>
      </c>
      <c r="R1672" s="45">
        <v>6100</v>
      </c>
      <c r="S1672" s="45">
        <v>5</v>
      </c>
      <c r="T1672" s="45">
        <f t="shared" si="75"/>
        <v>30500</v>
      </c>
    </row>
    <row r="1673" spans="2:20" x14ac:dyDescent="0.3">
      <c r="B1673" t="s">
        <v>8366</v>
      </c>
      <c r="C1673" t="s">
        <v>1516</v>
      </c>
      <c r="D1673" t="s">
        <v>3183</v>
      </c>
      <c r="E1673" t="s">
        <v>8362</v>
      </c>
      <c r="F1673" t="s">
        <v>3417</v>
      </c>
      <c r="G1673" s="47" t="str">
        <f t="shared" ref="G1673:G1675" si="76">CONCATENATE(E1673,"_",F1673)</f>
        <v>GRITLI_Walid</v>
      </c>
      <c r="H1673" t="s">
        <v>689</v>
      </c>
      <c r="I1673" t="s">
        <v>6092</v>
      </c>
      <c r="J1673">
        <v>21621953599</v>
      </c>
      <c r="K1673" s="133">
        <v>32368</v>
      </c>
      <c r="M1673" t="s">
        <v>267</v>
      </c>
      <c r="N1673" t="s">
        <v>6101</v>
      </c>
      <c r="O1673" t="str">
        <f t="shared" si="74"/>
        <v>Computer science</v>
      </c>
      <c r="P1673" s="4"/>
      <c r="Q1673" s="4" t="s">
        <v>1045</v>
      </c>
      <c r="R1673" s="45">
        <v>6100</v>
      </c>
      <c r="S1673" s="45">
        <v>5</v>
      </c>
      <c r="T1673" s="45">
        <f t="shared" si="75"/>
        <v>30500</v>
      </c>
    </row>
    <row r="1674" spans="2:20" x14ac:dyDescent="0.3">
      <c r="B1674" t="s">
        <v>8366</v>
      </c>
      <c r="C1674" t="s">
        <v>1516</v>
      </c>
      <c r="D1674" t="s">
        <v>3184</v>
      </c>
      <c r="E1674" t="s">
        <v>874</v>
      </c>
      <c r="F1674" t="s">
        <v>8363</v>
      </c>
      <c r="G1674" s="47" t="str">
        <f t="shared" si="76"/>
        <v>DAOUD_Heifa</v>
      </c>
      <c r="H1674" t="s">
        <v>690</v>
      </c>
      <c r="I1674" t="s">
        <v>6093</v>
      </c>
      <c r="J1674">
        <v>21697721313</v>
      </c>
      <c r="K1674" s="133">
        <v>34336</v>
      </c>
      <c r="M1674" t="s">
        <v>267</v>
      </c>
      <c r="N1674" t="s">
        <v>6101</v>
      </c>
      <c r="O1674" t="str">
        <f t="shared" si="74"/>
        <v>Computer science</v>
      </c>
      <c r="P1674" s="4"/>
      <c r="Q1674" s="4" t="s">
        <v>1045</v>
      </c>
      <c r="R1674" s="45">
        <v>6100</v>
      </c>
      <c r="S1674" s="45">
        <v>5</v>
      </c>
      <c r="T1674" s="45">
        <f t="shared" si="75"/>
        <v>30500</v>
      </c>
    </row>
    <row r="1675" spans="2:20" x14ac:dyDescent="0.3">
      <c r="B1675" t="s">
        <v>8366</v>
      </c>
      <c r="C1675" t="s">
        <v>1516</v>
      </c>
      <c r="D1675" t="s">
        <v>3185</v>
      </c>
      <c r="E1675" t="s">
        <v>8364</v>
      </c>
      <c r="F1675" t="s">
        <v>3330</v>
      </c>
      <c r="G1675" s="47" t="str">
        <f t="shared" si="76"/>
        <v>GHARRED_Amir</v>
      </c>
      <c r="H1675" t="s">
        <v>689</v>
      </c>
      <c r="I1675" t="s">
        <v>6094</v>
      </c>
      <c r="J1675">
        <v>21622486532</v>
      </c>
      <c r="K1675" s="133">
        <v>32160</v>
      </c>
      <c r="M1675" t="s">
        <v>267</v>
      </c>
      <c r="N1675" t="s">
        <v>6101</v>
      </c>
      <c r="O1675" t="str">
        <f t="shared" si="74"/>
        <v>Computer science</v>
      </c>
      <c r="P1675" s="4"/>
      <c r="Q1675" s="4" t="s">
        <v>1045</v>
      </c>
      <c r="R1675" s="45">
        <v>6100</v>
      </c>
      <c r="S1675" s="45">
        <v>5</v>
      </c>
      <c r="T1675" s="45">
        <f t="shared" si="75"/>
        <v>30500</v>
      </c>
    </row>
    <row r="1676" spans="2:20" x14ac:dyDescent="0.3">
      <c r="M1676" s="4"/>
      <c r="N1676" s="4"/>
      <c r="O1676" s="4"/>
      <c r="P1676" s="4"/>
      <c r="Q1676" s="4"/>
    </row>
    <row r="1677" spans="2:20" x14ac:dyDescent="0.3">
      <c r="M1677" s="4"/>
      <c r="N1677" s="4"/>
      <c r="O1677" s="4"/>
      <c r="P1677" s="4"/>
      <c r="Q1677" s="4"/>
    </row>
    <row r="1678" spans="2:20" x14ac:dyDescent="0.3">
      <c r="M1678" s="4"/>
      <c r="N1678" s="4"/>
      <c r="O1678" s="4"/>
      <c r="P1678" s="4"/>
      <c r="Q1678" s="4"/>
    </row>
    <row r="1679" spans="2:20" x14ac:dyDescent="0.3">
      <c r="M1679" s="4"/>
      <c r="N1679" s="4"/>
      <c r="O1679" s="4"/>
      <c r="P1679" s="4"/>
      <c r="Q1679" s="4"/>
    </row>
    <row r="1680" spans="2:20" x14ac:dyDescent="0.3">
      <c r="M1680" s="4"/>
      <c r="N1680" s="4"/>
      <c r="O1680" s="4"/>
      <c r="P1680" s="4"/>
      <c r="Q1680" s="4"/>
    </row>
    <row r="1681" spans="13:17" x14ac:dyDescent="0.3">
      <c r="M1681" s="4"/>
      <c r="N1681" s="4"/>
      <c r="O1681" s="4"/>
      <c r="P1681" s="4"/>
      <c r="Q1681" s="4"/>
    </row>
    <row r="1682" spans="13:17" x14ac:dyDescent="0.3">
      <c r="M1682" s="4"/>
      <c r="N1682" s="4"/>
      <c r="O1682" s="4"/>
      <c r="P1682" s="4"/>
      <c r="Q1682" s="4"/>
    </row>
    <row r="1683" spans="13:17" x14ac:dyDescent="0.3">
      <c r="M1683" s="4"/>
      <c r="N1683" s="4"/>
      <c r="O1683" s="4"/>
      <c r="P1683" s="4"/>
      <c r="Q1683" s="4"/>
    </row>
    <row r="1684" spans="13:17" x14ac:dyDescent="0.3">
      <c r="M1684" s="4"/>
      <c r="N1684" s="4"/>
      <c r="O1684" s="4"/>
      <c r="P1684" s="4"/>
      <c r="Q1684" s="4"/>
    </row>
    <row r="1685" spans="13:17" x14ac:dyDescent="0.3">
      <c r="M1685" s="4"/>
      <c r="N1685" s="4"/>
      <c r="O1685" s="4"/>
      <c r="P1685" s="4"/>
      <c r="Q1685" s="4"/>
    </row>
    <row r="1686" spans="13:17" x14ac:dyDescent="0.3">
      <c r="M1686" s="4"/>
      <c r="N1686" s="4"/>
      <c r="O1686" s="4"/>
      <c r="P1686" s="4"/>
      <c r="Q1686" s="4"/>
    </row>
    <row r="1687" spans="13:17" x14ac:dyDescent="0.3">
      <c r="M1687" s="4"/>
      <c r="N1687" s="4"/>
      <c r="O1687" s="4"/>
      <c r="P1687" s="4"/>
      <c r="Q1687" s="4"/>
    </row>
    <row r="1688" spans="13:17" x14ac:dyDescent="0.3">
      <c r="M1688" s="4"/>
      <c r="N1688" s="4"/>
      <c r="O1688" s="4"/>
      <c r="P1688" s="4"/>
      <c r="Q1688" s="4"/>
    </row>
    <row r="1689" spans="13:17" x14ac:dyDescent="0.3">
      <c r="M1689" s="4"/>
      <c r="N1689" s="4"/>
      <c r="O1689" s="4"/>
      <c r="P1689" s="4"/>
      <c r="Q1689" s="4"/>
    </row>
    <row r="1690" spans="13:17" x14ac:dyDescent="0.3">
      <c r="M1690" s="4"/>
      <c r="N1690" s="4"/>
      <c r="O1690" s="4"/>
      <c r="P1690" s="4"/>
      <c r="Q1690" s="4"/>
    </row>
    <row r="1691" spans="13:17" x14ac:dyDescent="0.3">
      <c r="M1691" s="4"/>
      <c r="N1691" s="4"/>
      <c r="O1691" s="4"/>
      <c r="P1691" s="4"/>
      <c r="Q1691" s="4"/>
    </row>
    <row r="1692" spans="13:17" x14ac:dyDescent="0.3">
      <c r="M1692" s="4"/>
      <c r="N1692" s="4"/>
      <c r="O1692" s="4"/>
      <c r="P1692" s="4"/>
      <c r="Q1692" s="4"/>
    </row>
    <row r="1693" spans="13:17" x14ac:dyDescent="0.3">
      <c r="M1693" s="4"/>
      <c r="N1693" s="4"/>
      <c r="O1693" s="4"/>
      <c r="P1693" s="4"/>
      <c r="Q1693" s="4"/>
    </row>
    <row r="1694" spans="13:17" x14ac:dyDescent="0.3">
      <c r="M1694" s="4"/>
      <c r="N1694" s="4"/>
      <c r="O1694" s="4"/>
      <c r="P1694" s="4"/>
      <c r="Q1694" s="4"/>
    </row>
    <row r="1695" spans="13:17" x14ac:dyDescent="0.3">
      <c r="M1695" s="4"/>
      <c r="N1695" s="4"/>
      <c r="O1695" s="4"/>
      <c r="P1695" s="4"/>
      <c r="Q1695" s="4"/>
    </row>
    <row r="1696" spans="13:17" x14ac:dyDescent="0.3">
      <c r="M1696" s="4"/>
      <c r="N1696" s="4"/>
      <c r="O1696" s="4"/>
      <c r="P1696" s="4"/>
      <c r="Q1696" s="4"/>
    </row>
    <row r="1697" spans="13:17" x14ac:dyDescent="0.3">
      <c r="M1697" s="4"/>
      <c r="N1697" s="4"/>
      <c r="O1697" s="4"/>
      <c r="P1697" s="4"/>
      <c r="Q1697" s="4"/>
    </row>
    <row r="1698" spans="13:17" x14ac:dyDescent="0.3">
      <c r="M1698" s="4"/>
      <c r="N1698" s="4"/>
      <c r="O1698" s="4"/>
      <c r="P1698" s="4"/>
      <c r="Q1698" s="4"/>
    </row>
    <row r="1699" spans="13:17" x14ac:dyDescent="0.3">
      <c r="M1699" s="4"/>
      <c r="N1699" s="4"/>
      <c r="O1699" s="4"/>
      <c r="P1699" s="4"/>
      <c r="Q1699" s="4"/>
    </row>
    <row r="1700" spans="13:17" x14ac:dyDescent="0.3">
      <c r="M1700" s="4"/>
      <c r="N1700" s="4"/>
      <c r="O1700" s="4"/>
      <c r="P1700" s="4"/>
      <c r="Q1700" s="4"/>
    </row>
    <row r="1701" spans="13:17" x14ac:dyDescent="0.3">
      <c r="M1701" s="4"/>
      <c r="N1701" s="4"/>
      <c r="O1701" s="4"/>
      <c r="P1701" s="4"/>
      <c r="Q1701" s="4"/>
    </row>
    <row r="1702" spans="13:17" x14ac:dyDescent="0.3">
      <c r="M1702" s="4"/>
      <c r="N1702" s="4"/>
      <c r="O1702" s="4"/>
      <c r="P1702" s="4"/>
      <c r="Q1702" s="4"/>
    </row>
    <row r="1703" spans="13:17" x14ac:dyDescent="0.3">
      <c r="M1703" s="4"/>
      <c r="N1703" s="4"/>
      <c r="O1703" s="4"/>
      <c r="P1703" s="4"/>
      <c r="Q1703" s="4"/>
    </row>
    <row r="1704" spans="13:17" x14ac:dyDescent="0.3">
      <c r="M1704" s="4"/>
      <c r="N1704" s="4"/>
      <c r="O1704" s="4"/>
      <c r="P1704" s="4"/>
      <c r="Q1704" s="4"/>
    </row>
    <row r="1705" spans="13:17" x14ac:dyDescent="0.3">
      <c r="M1705" s="4"/>
      <c r="N1705" s="4"/>
      <c r="O1705" s="4"/>
      <c r="P1705" s="4"/>
      <c r="Q1705" s="4"/>
    </row>
    <row r="1706" spans="13:17" x14ac:dyDescent="0.3">
      <c r="M1706" s="4"/>
      <c r="N1706" s="4"/>
      <c r="O1706" s="4"/>
      <c r="P1706" s="4"/>
      <c r="Q1706" s="4"/>
    </row>
    <row r="1707" spans="13:17" x14ac:dyDescent="0.3">
      <c r="M1707" s="4"/>
      <c r="N1707" s="4"/>
      <c r="O1707" s="4"/>
      <c r="P1707" s="4"/>
      <c r="Q1707" s="4"/>
    </row>
    <row r="1708" spans="13:17" x14ac:dyDescent="0.3">
      <c r="M1708" s="4"/>
      <c r="N1708" s="4"/>
      <c r="O1708" s="4"/>
      <c r="P1708" s="4"/>
      <c r="Q1708" s="4"/>
    </row>
    <row r="1709" spans="13:17" x14ac:dyDescent="0.3">
      <c r="M1709" s="4"/>
      <c r="N1709" s="4"/>
      <c r="O1709" s="4"/>
      <c r="P1709" s="4"/>
      <c r="Q1709" s="4"/>
    </row>
    <row r="1710" spans="13:17" x14ac:dyDescent="0.3">
      <c r="M1710" s="4"/>
      <c r="N1710" s="4"/>
      <c r="O1710" s="4"/>
      <c r="P1710" s="4"/>
      <c r="Q1710" s="4"/>
    </row>
    <row r="1711" spans="13:17" x14ac:dyDescent="0.3">
      <c r="M1711" s="4"/>
      <c r="N1711" s="4"/>
      <c r="O1711" s="4"/>
      <c r="P1711" s="4"/>
      <c r="Q1711" s="4"/>
    </row>
    <row r="1712" spans="13:17" x14ac:dyDescent="0.3">
      <c r="M1712" s="4"/>
      <c r="N1712" s="4"/>
      <c r="O1712" s="4"/>
      <c r="P1712" s="4"/>
      <c r="Q1712" s="4"/>
    </row>
    <row r="1713" spans="13:17" x14ac:dyDescent="0.3">
      <c r="M1713" s="4"/>
      <c r="N1713" s="4"/>
      <c r="O1713" s="4"/>
      <c r="P1713" s="4"/>
      <c r="Q1713" s="4"/>
    </row>
    <row r="1714" spans="13:17" x14ac:dyDescent="0.3">
      <c r="M1714" s="4"/>
      <c r="N1714" s="4"/>
      <c r="O1714" s="4"/>
      <c r="P1714" s="4"/>
      <c r="Q1714" s="4"/>
    </row>
    <row r="1715" spans="13:17" x14ac:dyDescent="0.3">
      <c r="M1715" s="4"/>
      <c r="N1715" s="4"/>
      <c r="O1715" s="4"/>
      <c r="P1715" s="4"/>
      <c r="Q1715" s="4"/>
    </row>
    <row r="1716" spans="13:17" x14ac:dyDescent="0.3">
      <c r="M1716" s="4"/>
      <c r="N1716" s="4"/>
      <c r="O1716" s="4"/>
      <c r="P1716" s="4"/>
      <c r="Q1716" s="4"/>
    </row>
    <row r="1717" spans="13:17" x14ac:dyDescent="0.3">
      <c r="M1717" s="4"/>
      <c r="N1717" s="4"/>
      <c r="O1717" s="4"/>
      <c r="P1717" s="4"/>
      <c r="Q1717" s="4"/>
    </row>
    <row r="1718" spans="13:17" x14ac:dyDescent="0.3">
      <c r="M1718" s="4"/>
      <c r="N1718" s="4"/>
      <c r="O1718" s="4"/>
      <c r="P1718" s="4"/>
      <c r="Q1718" s="4"/>
    </row>
    <row r="1719" spans="13:17" x14ac:dyDescent="0.3">
      <c r="M1719" s="4"/>
      <c r="N1719" s="4"/>
      <c r="O1719" s="4"/>
      <c r="P1719" s="4"/>
      <c r="Q1719" s="4"/>
    </row>
    <row r="1720" spans="13:17" x14ac:dyDescent="0.3">
      <c r="M1720" s="4"/>
      <c r="N1720" s="4"/>
      <c r="O1720" s="4"/>
      <c r="P1720" s="4"/>
      <c r="Q1720" s="4"/>
    </row>
    <row r="1721" spans="13:17" x14ac:dyDescent="0.3">
      <c r="M1721" s="4"/>
      <c r="N1721" s="4"/>
      <c r="O1721" s="4"/>
      <c r="P1721" s="4"/>
      <c r="Q1721" s="4"/>
    </row>
    <row r="1722" spans="13:17" x14ac:dyDescent="0.3">
      <c r="M1722" s="4"/>
      <c r="N1722" s="4"/>
      <c r="O1722" s="4"/>
      <c r="P1722" s="4"/>
      <c r="Q1722" s="4"/>
    </row>
    <row r="1723" spans="13:17" x14ac:dyDescent="0.3">
      <c r="M1723" s="4"/>
      <c r="N1723" s="4"/>
      <c r="O1723" s="4"/>
      <c r="P1723" s="4"/>
      <c r="Q1723" s="4"/>
    </row>
    <row r="1724" spans="13:17" x14ac:dyDescent="0.3">
      <c r="M1724" s="4"/>
      <c r="N1724" s="4"/>
      <c r="O1724" s="4"/>
      <c r="P1724" s="4"/>
      <c r="Q1724" s="4"/>
    </row>
    <row r="1725" spans="13:17" x14ac:dyDescent="0.3">
      <c r="M1725" s="4"/>
      <c r="N1725" s="4"/>
      <c r="O1725" s="4"/>
      <c r="P1725" s="4"/>
      <c r="Q1725" s="4"/>
    </row>
    <row r="1726" spans="13:17" x14ac:dyDescent="0.3">
      <c r="M1726" s="4"/>
      <c r="N1726" s="4"/>
      <c r="O1726" s="4"/>
      <c r="P1726" s="4"/>
      <c r="Q1726" s="4"/>
    </row>
    <row r="1727" spans="13:17" x14ac:dyDescent="0.3">
      <c r="M1727" s="4"/>
      <c r="N1727" s="4"/>
      <c r="O1727" s="4"/>
      <c r="P1727" s="4"/>
      <c r="Q1727" s="4"/>
    </row>
    <row r="1728" spans="13:17" x14ac:dyDescent="0.3">
      <c r="M1728" s="4"/>
      <c r="N1728" s="4"/>
      <c r="O1728" s="4"/>
      <c r="P1728" s="4"/>
      <c r="Q1728" s="4"/>
    </row>
    <row r="1729" spans="13:17" x14ac:dyDescent="0.3">
      <c r="M1729" s="4"/>
      <c r="N1729" s="4"/>
      <c r="O1729" s="4"/>
      <c r="P1729" s="4"/>
      <c r="Q1729" s="4"/>
    </row>
    <row r="1730" spans="13:17" x14ac:dyDescent="0.3">
      <c r="M1730" s="4"/>
      <c r="N1730" s="4"/>
      <c r="O1730" s="4"/>
      <c r="P1730" s="4"/>
      <c r="Q1730" s="4"/>
    </row>
    <row r="1731" spans="13:17" x14ac:dyDescent="0.3">
      <c r="M1731" s="4"/>
      <c r="N1731" s="4"/>
      <c r="O1731" s="4"/>
      <c r="P1731" s="4"/>
      <c r="Q1731" s="4"/>
    </row>
    <row r="1732" spans="13:17" x14ac:dyDescent="0.3">
      <c r="M1732" s="4"/>
      <c r="N1732" s="4"/>
      <c r="O1732" s="4"/>
      <c r="P1732" s="4"/>
      <c r="Q1732" s="4"/>
    </row>
    <row r="1733" spans="13:17" x14ac:dyDescent="0.3">
      <c r="M1733" s="4"/>
      <c r="N1733" s="4"/>
      <c r="O1733" s="4"/>
      <c r="P1733" s="4"/>
      <c r="Q1733" s="4"/>
    </row>
    <row r="1734" spans="13:17" x14ac:dyDescent="0.3">
      <c r="M1734" s="4"/>
      <c r="N1734" s="4"/>
      <c r="O1734" s="4"/>
      <c r="P1734" s="4"/>
      <c r="Q1734" s="4"/>
    </row>
    <row r="1735" spans="13:17" x14ac:dyDescent="0.3">
      <c r="M1735" s="4"/>
      <c r="N1735" s="4"/>
      <c r="O1735" s="4"/>
      <c r="P1735" s="4"/>
      <c r="Q1735" s="4"/>
    </row>
    <row r="1736" spans="13:17" x14ac:dyDescent="0.3">
      <c r="M1736" s="4"/>
      <c r="N1736" s="4"/>
      <c r="O1736" s="4"/>
      <c r="P1736" s="4"/>
      <c r="Q1736" s="4"/>
    </row>
    <row r="1737" spans="13:17" x14ac:dyDescent="0.3">
      <c r="M1737" s="4"/>
      <c r="N1737" s="4"/>
      <c r="O1737" s="4"/>
      <c r="P1737" s="4"/>
      <c r="Q1737" s="4"/>
    </row>
    <row r="1738" spans="13:17" x14ac:dyDescent="0.3">
      <c r="M1738" s="4"/>
      <c r="N1738" s="4"/>
      <c r="O1738" s="4"/>
      <c r="P1738" s="4"/>
      <c r="Q1738" s="4"/>
    </row>
    <row r="1739" spans="13:17" x14ac:dyDescent="0.3">
      <c r="M1739" s="4"/>
      <c r="N1739" s="4"/>
      <c r="O1739" s="4"/>
      <c r="P1739" s="4"/>
      <c r="Q1739" s="4"/>
    </row>
    <row r="1740" spans="13:17" x14ac:dyDescent="0.3">
      <c r="M1740" s="4"/>
      <c r="N1740" s="4"/>
      <c r="O1740" s="4"/>
      <c r="P1740" s="4"/>
      <c r="Q1740" s="4"/>
    </row>
    <row r="1741" spans="13:17" x14ac:dyDescent="0.3">
      <c r="M1741" s="4"/>
      <c r="N1741" s="4"/>
      <c r="O1741" s="4"/>
      <c r="P1741" s="4"/>
      <c r="Q1741" s="4"/>
    </row>
    <row r="1742" spans="13:17" x14ac:dyDescent="0.3">
      <c r="M1742" s="4"/>
      <c r="N1742" s="4"/>
      <c r="O1742" s="4"/>
      <c r="P1742" s="4"/>
      <c r="Q1742" s="4"/>
    </row>
    <row r="1743" spans="13:17" x14ac:dyDescent="0.3">
      <c r="M1743" s="4"/>
      <c r="N1743" s="4"/>
      <c r="O1743" s="4"/>
      <c r="P1743" s="4"/>
      <c r="Q1743" s="4"/>
    </row>
    <row r="1744" spans="13:17" x14ac:dyDescent="0.3">
      <c r="M1744" s="4"/>
      <c r="N1744" s="4"/>
      <c r="O1744" s="4"/>
      <c r="P1744" s="4"/>
      <c r="Q1744" s="4"/>
    </row>
    <row r="1745" spans="13:17" x14ac:dyDescent="0.3">
      <c r="M1745" s="4"/>
      <c r="N1745" s="4"/>
      <c r="O1745" s="4"/>
      <c r="P1745" s="4"/>
      <c r="Q1745" s="4"/>
    </row>
    <row r="1746" spans="13:17" x14ac:dyDescent="0.3">
      <c r="M1746" s="4"/>
      <c r="N1746" s="4"/>
      <c r="O1746" s="4"/>
      <c r="P1746" s="4"/>
      <c r="Q1746" s="4"/>
    </row>
    <row r="1747" spans="13:17" x14ac:dyDescent="0.3">
      <c r="M1747" s="4"/>
      <c r="N1747" s="4"/>
      <c r="O1747" s="4"/>
      <c r="P1747" s="4"/>
      <c r="Q1747" s="4"/>
    </row>
    <row r="1748" spans="13:17" x14ac:dyDescent="0.3">
      <c r="M1748" s="4"/>
      <c r="N1748" s="4"/>
      <c r="O1748" s="4"/>
      <c r="P1748" s="4"/>
      <c r="Q1748" s="4"/>
    </row>
    <row r="1749" spans="13:17" x14ac:dyDescent="0.3">
      <c r="M1749" s="4"/>
      <c r="N1749" s="4"/>
      <c r="O1749" s="4"/>
      <c r="P1749" s="4"/>
      <c r="Q1749" s="4"/>
    </row>
    <row r="1750" spans="13:17" x14ac:dyDescent="0.3">
      <c r="M1750" s="4"/>
      <c r="N1750" s="4"/>
      <c r="O1750" s="4"/>
      <c r="P1750" s="4"/>
      <c r="Q1750" s="4"/>
    </row>
    <row r="1751" spans="13:17" x14ac:dyDescent="0.3">
      <c r="M1751" s="4"/>
      <c r="N1751" s="4"/>
      <c r="O1751" s="4"/>
      <c r="P1751" s="4"/>
      <c r="Q1751" s="4"/>
    </row>
    <row r="1752" spans="13:17" x14ac:dyDescent="0.3">
      <c r="M1752" s="4"/>
      <c r="N1752" s="4"/>
      <c r="O1752" s="4"/>
      <c r="P1752" s="4"/>
      <c r="Q1752" s="4"/>
    </row>
    <row r="1753" spans="13:17" x14ac:dyDescent="0.3">
      <c r="M1753" s="4"/>
      <c r="N1753" s="4"/>
      <c r="O1753" s="4"/>
      <c r="P1753" s="4"/>
      <c r="Q1753" s="4"/>
    </row>
    <row r="1754" spans="13:17" x14ac:dyDescent="0.3">
      <c r="M1754" s="4"/>
      <c r="N1754" s="4"/>
      <c r="O1754" s="4"/>
      <c r="P1754" s="4"/>
      <c r="Q1754" s="4"/>
    </row>
    <row r="1755" spans="13:17" x14ac:dyDescent="0.3">
      <c r="M1755" s="4"/>
      <c r="N1755" s="4"/>
      <c r="O1755" s="4"/>
      <c r="P1755" s="4"/>
      <c r="Q1755" s="4"/>
    </row>
    <row r="1756" spans="13:17" x14ac:dyDescent="0.3">
      <c r="M1756" s="4"/>
      <c r="N1756" s="4"/>
      <c r="O1756" s="4"/>
      <c r="P1756" s="4"/>
      <c r="Q1756" s="4"/>
    </row>
    <row r="1757" spans="13:17" x14ac:dyDescent="0.3">
      <c r="M1757" s="4"/>
      <c r="N1757" s="4"/>
      <c r="O1757" s="4"/>
      <c r="P1757" s="4"/>
      <c r="Q1757" s="4"/>
    </row>
    <row r="1758" spans="13:17" x14ac:dyDescent="0.3">
      <c r="M1758" s="4"/>
      <c r="N1758" s="4"/>
      <c r="O1758" s="4"/>
      <c r="P1758" s="4"/>
      <c r="Q1758" s="4"/>
    </row>
    <row r="1759" spans="13:17" x14ac:dyDescent="0.3">
      <c r="M1759" s="4"/>
      <c r="N1759" s="4"/>
      <c r="O1759" s="4"/>
      <c r="P1759" s="4"/>
      <c r="Q1759" s="4"/>
    </row>
    <row r="1760" spans="13:17" x14ac:dyDescent="0.3">
      <c r="M1760" s="4"/>
      <c r="N1760" s="4"/>
      <c r="O1760" s="4"/>
      <c r="P1760" s="4"/>
      <c r="Q1760" s="4"/>
    </row>
    <row r="1761" spans="13:17" x14ac:dyDescent="0.3">
      <c r="M1761" s="4"/>
      <c r="N1761" s="4"/>
      <c r="O1761" s="4"/>
      <c r="P1761" s="4"/>
      <c r="Q1761" s="4"/>
    </row>
    <row r="1762" spans="13:17" x14ac:dyDescent="0.3">
      <c r="M1762" s="4"/>
      <c r="N1762" s="4"/>
      <c r="O1762" s="4"/>
      <c r="P1762" s="4"/>
      <c r="Q1762" s="4"/>
    </row>
    <row r="1763" spans="13:17" x14ac:dyDescent="0.3">
      <c r="M1763" s="4"/>
      <c r="N1763" s="4"/>
      <c r="O1763" s="4"/>
      <c r="P1763" s="4"/>
      <c r="Q1763" s="4"/>
    </row>
    <row r="1764" spans="13:17" x14ac:dyDescent="0.3">
      <c r="M1764" s="4"/>
      <c r="N1764" s="4"/>
      <c r="O1764" s="4"/>
      <c r="P1764" s="4"/>
      <c r="Q1764" s="4"/>
    </row>
    <row r="1765" spans="13:17" x14ac:dyDescent="0.3">
      <c r="M1765" s="4"/>
      <c r="N1765" s="4"/>
      <c r="O1765" s="4"/>
      <c r="P1765" s="4"/>
      <c r="Q1765" s="4"/>
    </row>
    <row r="1766" spans="13:17" x14ac:dyDescent="0.3">
      <c r="M1766" s="4"/>
      <c r="N1766" s="4"/>
      <c r="O1766" s="4"/>
      <c r="P1766" s="4"/>
      <c r="Q1766" s="4"/>
    </row>
    <row r="1767" spans="13:17" x14ac:dyDescent="0.3">
      <c r="M1767" s="4"/>
      <c r="N1767" s="4"/>
      <c r="O1767" s="4"/>
      <c r="P1767" s="4"/>
      <c r="Q1767" s="4"/>
    </row>
    <row r="1768" spans="13:17" x14ac:dyDescent="0.3">
      <c r="M1768" s="4"/>
      <c r="N1768" s="4"/>
      <c r="O1768" s="4"/>
      <c r="P1768" s="4"/>
      <c r="Q1768" s="4"/>
    </row>
    <row r="1769" spans="13:17" x14ac:dyDescent="0.3">
      <c r="M1769" s="4"/>
      <c r="N1769" s="4"/>
      <c r="O1769" s="4"/>
      <c r="P1769" s="4"/>
      <c r="Q1769" s="4"/>
    </row>
    <row r="1770" spans="13:17" x14ac:dyDescent="0.3">
      <c r="M1770" s="4"/>
      <c r="N1770" s="4"/>
      <c r="O1770" s="4"/>
      <c r="P1770" s="4"/>
      <c r="Q1770" s="4"/>
    </row>
    <row r="1771" spans="13:17" x14ac:dyDescent="0.3">
      <c r="M1771" s="4"/>
      <c r="N1771" s="4"/>
      <c r="O1771" s="4"/>
      <c r="P1771" s="4"/>
      <c r="Q1771" s="4"/>
    </row>
    <row r="1772" spans="13:17" x14ac:dyDescent="0.3">
      <c r="M1772" s="4"/>
      <c r="N1772" s="4"/>
      <c r="O1772" s="4"/>
      <c r="P1772" s="4"/>
      <c r="Q1772" s="4"/>
    </row>
    <row r="1773" spans="13:17" x14ac:dyDescent="0.3">
      <c r="M1773" s="4"/>
      <c r="N1773" s="4"/>
      <c r="O1773" s="4"/>
      <c r="P1773" s="4"/>
      <c r="Q1773" s="4"/>
    </row>
    <row r="1774" spans="13:17" x14ac:dyDescent="0.3">
      <c r="M1774" s="4"/>
      <c r="N1774" s="4"/>
      <c r="O1774" s="4"/>
      <c r="P1774" s="4"/>
      <c r="Q1774" s="4"/>
    </row>
    <row r="1775" spans="13:17" x14ac:dyDescent="0.3">
      <c r="M1775" s="4"/>
      <c r="N1775" s="4"/>
      <c r="O1775" s="4"/>
      <c r="P1775" s="4"/>
      <c r="Q1775" s="4"/>
    </row>
    <row r="1776" spans="13:17" x14ac:dyDescent="0.3">
      <c r="M1776" s="4"/>
      <c r="N1776" s="4"/>
      <c r="O1776" s="4"/>
      <c r="P1776" s="4"/>
      <c r="Q1776" s="4"/>
    </row>
    <row r="1777" spans="13:17" x14ac:dyDescent="0.3">
      <c r="M1777" s="4"/>
      <c r="N1777" s="4"/>
      <c r="O1777" s="4"/>
      <c r="P1777" s="4"/>
      <c r="Q1777" s="4"/>
    </row>
    <row r="1778" spans="13:17" x14ac:dyDescent="0.3">
      <c r="M1778" s="4"/>
      <c r="N1778" s="4"/>
      <c r="O1778" s="4"/>
      <c r="P1778" s="4"/>
      <c r="Q1778" s="4"/>
    </row>
    <row r="1779" spans="13:17" x14ac:dyDescent="0.3">
      <c r="M1779" s="4"/>
      <c r="N1779" s="4"/>
      <c r="O1779" s="4"/>
      <c r="P1779" s="4"/>
      <c r="Q1779" s="4"/>
    </row>
    <row r="1780" spans="13:17" x14ac:dyDescent="0.3">
      <c r="M1780" s="4"/>
      <c r="N1780" s="4"/>
      <c r="O1780" s="4"/>
      <c r="P1780" s="4"/>
      <c r="Q1780" s="4"/>
    </row>
    <row r="1781" spans="13:17" x14ac:dyDescent="0.3">
      <c r="M1781" s="4"/>
      <c r="N1781" s="4"/>
      <c r="O1781" s="4"/>
      <c r="P1781" s="4"/>
      <c r="Q1781" s="4"/>
    </row>
    <row r="1782" spans="13:17" x14ac:dyDescent="0.3">
      <c r="M1782" s="4"/>
      <c r="N1782" s="4"/>
      <c r="O1782" s="4"/>
      <c r="P1782" s="4"/>
      <c r="Q1782" s="4"/>
    </row>
    <row r="1783" spans="13:17" x14ac:dyDescent="0.3">
      <c r="M1783" s="4"/>
      <c r="N1783" s="4"/>
      <c r="O1783" s="4"/>
      <c r="P1783" s="4"/>
      <c r="Q1783" s="4"/>
    </row>
    <row r="1784" spans="13:17" x14ac:dyDescent="0.3">
      <c r="M1784" s="4"/>
      <c r="N1784" s="4"/>
      <c r="O1784" s="4"/>
      <c r="P1784" s="4"/>
      <c r="Q1784" s="4"/>
    </row>
    <row r="1785" spans="13:17" x14ac:dyDescent="0.3">
      <c r="M1785" s="4"/>
      <c r="N1785" s="4"/>
      <c r="O1785" s="4"/>
      <c r="P1785" s="4"/>
      <c r="Q1785" s="4"/>
    </row>
    <row r="1786" spans="13:17" x14ac:dyDescent="0.3">
      <c r="M1786" s="4"/>
      <c r="N1786" s="4"/>
      <c r="O1786" s="4"/>
      <c r="P1786" s="4"/>
      <c r="Q1786" s="4"/>
    </row>
    <row r="1787" spans="13:17" x14ac:dyDescent="0.3">
      <c r="M1787" s="4"/>
      <c r="N1787" s="4"/>
      <c r="O1787" s="4"/>
      <c r="P1787" s="4"/>
      <c r="Q1787" s="4"/>
    </row>
    <row r="1788" spans="13:17" x14ac:dyDescent="0.3">
      <c r="M1788" s="4"/>
      <c r="N1788" s="4"/>
      <c r="O1788" s="4"/>
      <c r="P1788" s="4"/>
      <c r="Q1788" s="4"/>
    </row>
    <row r="1789" spans="13:17" x14ac:dyDescent="0.3">
      <c r="M1789" s="4"/>
      <c r="N1789" s="4"/>
      <c r="O1789" s="4"/>
      <c r="P1789" s="4"/>
      <c r="Q1789" s="4"/>
    </row>
    <row r="1790" spans="13:17" x14ac:dyDescent="0.3">
      <c r="M1790" s="4"/>
      <c r="N1790" s="4"/>
      <c r="O1790" s="4"/>
      <c r="P1790" s="4"/>
      <c r="Q1790" s="4"/>
    </row>
    <row r="1791" spans="13:17" x14ac:dyDescent="0.3">
      <c r="M1791" s="4"/>
      <c r="N1791" s="4"/>
      <c r="O1791" s="4"/>
      <c r="P1791" s="4"/>
      <c r="Q1791" s="4"/>
    </row>
    <row r="1792" spans="13:17" x14ac:dyDescent="0.3">
      <c r="M1792" s="4"/>
      <c r="N1792" s="4"/>
      <c r="O1792" s="4"/>
      <c r="P1792" s="4"/>
      <c r="Q1792" s="4"/>
    </row>
    <row r="1793" spans="13:17" x14ac:dyDescent="0.3">
      <c r="M1793" s="4"/>
      <c r="N1793" s="4"/>
      <c r="O1793" s="4"/>
      <c r="P1793" s="4"/>
      <c r="Q1793" s="4"/>
    </row>
    <row r="1794" spans="13:17" x14ac:dyDescent="0.3">
      <c r="M1794" s="4"/>
      <c r="N1794" s="4"/>
      <c r="O1794" s="4"/>
      <c r="P1794" s="4"/>
      <c r="Q1794" s="4"/>
    </row>
    <row r="1795" spans="13:17" x14ac:dyDescent="0.3">
      <c r="M1795" s="4"/>
      <c r="N1795" s="4"/>
      <c r="O1795" s="4"/>
      <c r="P1795" s="4"/>
      <c r="Q1795" s="4"/>
    </row>
    <row r="1796" spans="13:17" x14ac:dyDescent="0.3">
      <c r="M1796" s="4"/>
      <c r="N1796" s="4"/>
      <c r="O1796" s="4"/>
      <c r="P1796" s="4"/>
      <c r="Q1796" s="4"/>
    </row>
    <row r="1797" spans="13:17" x14ac:dyDescent="0.3">
      <c r="M1797" s="4"/>
      <c r="N1797" s="4"/>
      <c r="O1797" s="4"/>
      <c r="P1797" s="4"/>
      <c r="Q1797" s="4"/>
    </row>
    <row r="1798" spans="13:17" x14ac:dyDescent="0.3">
      <c r="M1798" s="4"/>
      <c r="N1798" s="4"/>
      <c r="O1798" s="4"/>
      <c r="P1798" s="4"/>
      <c r="Q1798" s="4"/>
    </row>
    <row r="1799" spans="13:17" x14ac:dyDescent="0.3">
      <c r="M1799" s="4"/>
      <c r="N1799" s="4"/>
      <c r="O1799" s="4"/>
      <c r="P1799" s="4"/>
      <c r="Q1799" s="4"/>
    </row>
    <row r="1800" spans="13:17" x14ac:dyDescent="0.3">
      <c r="M1800" s="4"/>
      <c r="N1800" s="4"/>
      <c r="O1800" s="4"/>
      <c r="P1800" s="4"/>
      <c r="Q1800" s="4"/>
    </row>
    <row r="1801" spans="13:17" x14ac:dyDescent="0.3">
      <c r="M1801" s="4"/>
      <c r="N1801" s="4"/>
      <c r="O1801" s="4"/>
      <c r="P1801" s="4"/>
      <c r="Q1801" s="4"/>
    </row>
    <row r="1802" spans="13:17" x14ac:dyDescent="0.3">
      <c r="M1802" s="4"/>
      <c r="N1802" s="4"/>
      <c r="O1802" s="4"/>
      <c r="P1802" s="4"/>
      <c r="Q1802" s="4"/>
    </row>
    <row r="1803" spans="13:17" x14ac:dyDescent="0.3">
      <c r="M1803" s="4"/>
      <c r="N1803" s="4"/>
      <c r="O1803" s="4"/>
      <c r="P1803" s="4"/>
      <c r="Q1803" s="4"/>
    </row>
    <row r="1804" spans="13:17" x14ac:dyDescent="0.3">
      <c r="M1804" s="4"/>
      <c r="N1804" s="4"/>
      <c r="O1804" s="4"/>
      <c r="P1804" s="4"/>
      <c r="Q1804" s="4"/>
    </row>
    <row r="1805" spans="13:17" x14ac:dyDescent="0.3">
      <c r="M1805" s="4"/>
      <c r="N1805" s="4"/>
      <c r="O1805" s="4"/>
      <c r="P1805" s="4"/>
      <c r="Q1805" s="4"/>
    </row>
    <row r="1806" spans="13:17" x14ac:dyDescent="0.3">
      <c r="M1806" s="4"/>
      <c r="N1806" s="4"/>
      <c r="O1806" s="4"/>
      <c r="P1806" s="4"/>
      <c r="Q1806" s="4"/>
    </row>
    <row r="1807" spans="13:17" x14ac:dyDescent="0.3">
      <c r="M1807" s="4"/>
      <c r="N1807" s="4"/>
      <c r="O1807" s="4"/>
      <c r="P1807" s="4"/>
      <c r="Q1807" s="4"/>
    </row>
    <row r="1808" spans="13:17" x14ac:dyDescent="0.3">
      <c r="M1808" s="4"/>
      <c r="N1808" s="4"/>
      <c r="O1808" s="4"/>
      <c r="P1808" s="4"/>
      <c r="Q1808" s="4"/>
    </row>
    <row r="1809" spans="13:17" x14ac:dyDescent="0.3">
      <c r="M1809" s="4"/>
      <c r="N1809" s="4"/>
      <c r="O1809" s="4"/>
      <c r="P1809" s="4"/>
      <c r="Q1809" s="4"/>
    </row>
    <row r="1810" spans="13:17" x14ac:dyDescent="0.3">
      <c r="M1810" s="4"/>
      <c r="N1810" s="4"/>
      <c r="O1810" s="4"/>
      <c r="P1810" s="4"/>
      <c r="Q1810" s="4"/>
    </row>
    <row r="1811" spans="13:17" x14ac:dyDescent="0.3">
      <c r="M1811" s="4"/>
      <c r="N1811" s="4"/>
      <c r="O1811" s="4"/>
      <c r="P1811" s="4"/>
      <c r="Q1811" s="4"/>
    </row>
    <row r="1812" spans="13:17" x14ac:dyDescent="0.3">
      <c r="M1812" s="4"/>
      <c r="N1812" s="4"/>
      <c r="O1812" s="4"/>
      <c r="P1812" s="4"/>
      <c r="Q1812" s="4"/>
    </row>
    <row r="1813" spans="13:17" x14ac:dyDescent="0.3">
      <c r="M1813" s="4"/>
      <c r="N1813" s="4"/>
      <c r="O1813" s="4"/>
      <c r="P1813" s="4"/>
      <c r="Q1813" s="4"/>
    </row>
    <row r="1814" spans="13:17" x14ac:dyDescent="0.3">
      <c r="M1814" s="4"/>
      <c r="N1814" s="4"/>
      <c r="O1814" s="4"/>
      <c r="P1814" s="4"/>
      <c r="Q1814" s="4"/>
    </row>
    <row r="1815" spans="13:17" x14ac:dyDescent="0.3">
      <c r="M1815" s="4"/>
      <c r="N1815" s="4"/>
      <c r="O1815" s="4"/>
      <c r="P1815" s="4"/>
      <c r="Q1815" s="4"/>
    </row>
    <row r="1816" spans="13:17" x14ac:dyDescent="0.3">
      <c r="M1816" s="4"/>
      <c r="N1816" s="4"/>
      <c r="O1816" s="4"/>
      <c r="P1816" s="4"/>
      <c r="Q1816" s="4"/>
    </row>
    <row r="1817" spans="13:17" x14ac:dyDescent="0.3">
      <c r="M1817" s="4"/>
      <c r="N1817" s="4"/>
      <c r="O1817" s="4"/>
      <c r="P1817" s="4"/>
      <c r="Q1817" s="4"/>
    </row>
    <row r="1818" spans="13:17" x14ac:dyDescent="0.3">
      <c r="M1818" s="4"/>
      <c r="N1818" s="4"/>
      <c r="O1818" s="4"/>
      <c r="P1818" s="4"/>
      <c r="Q1818" s="4"/>
    </row>
    <row r="1819" spans="13:17" x14ac:dyDescent="0.3">
      <c r="M1819" s="4"/>
      <c r="N1819" s="4"/>
      <c r="O1819" s="4"/>
      <c r="P1819" s="4"/>
      <c r="Q1819" s="4"/>
    </row>
    <row r="1820" spans="13:17" x14ac:dyDescent="0.3">
      <c r="M1820" s="4"/>
      <c r="N1820" s="4"/>
      <c r="O1820" s="4"/>
      <c r="P1820" s="4"/>
      <c r="Q1820" s="4"/>
    </row>
    <row r="1821" spans="13:17" x14ac:dyDescent="0.3">
      <c r="M1821" s="4"/>
      <c r="N1821" s="4"/>
      <c r="O1821" s="4"/>
      <c r="P1821" s="4"/>
      <c r="Q1821" s="4"/>
    </row>
    <row r="1822" spans="13:17" x14ac:dyDescent="0.3">
      <c r="M1822" s="4"/>
      <c r="N1822" s="4"/>
      <c r="O1822" s="4"/>
      <c r="P1822" s="4"/>
      <c r="Q1822" s="4"/>
    </row>
    <row r="1823" spans="13:17" x14ac:dyDescent="0.3">
      <c r="M1823" s="4"/>
      <c r="N1823" s="4"/>
      <c r="O1823" s="4"/>
      <c r="P1823" s="4"/>
      <c r="Q1823" s="4"/>
    </row>
    <row r="1824" spans="13:17" x14ac:dyDescent="0.3">
      <c r="M1824" s="4"/>
      <c r="N1824" s="4"/>
      <c r="O1824" s="4"/>
      <c r="P1824" s="4"/>
      <c r="Q1824" s="4"/>
    </row>
    <row r="1825" spans="13:17" x14ac:dyDescent="0.3">
      <c r="M1825" s="4"/>
      <c r="N1825" s="4"/>
      <c r="O1825" s="4"/>
      <c r="P1825" s="4"/>
      <c r="Q1825" s="4"/>
    </row>
    <row r="1826" spans="13:17" x14ac:dyDescent="0.3">
      <c r="M1826" s="4"/>
      <c r="N1826" s="4"/>
      <c r="O1826" s="4"/>
      <c r="P1826" s="4"/>
      <c r="Q1826" s="4"/>
    </row>
    <row r="1827" spans="13:17" x14ac:dyDescent="0.3">
      <c r="M1827" s="4"/>
      <c r="N1827" s="4"/>
      <c r="O1827" s="4"/>
      <c r="P1827" s="4"/>
      <c r="Q1827" s="4"/>
    </row>
    <row r="1828" spans="13:17" x14ac:dyDescent="0.3">
      <c r="M1828" s="4"/>
      <c r="N1828" s="4"/>
      <c r="O1828" s="4"/>
      <c r="P1828" s="4"/>
      <c r="Q1828" s="4"/>
    </row>
    <row r="1829" spans="13:17" x14ac:dyDescent="0.3">
      <c r="M1829" s="4"/>
      <c r="N1829" s="4"/>
      <c r="O1829" s="4"/>
      <c r="P1829" s="4"/>
      <c r="Q1829" s="4"/>
    </row>
    <row r="1830" spans="13:17" x14ac:dyDescent="0.3">
      <c r="M1830" s="4"/>
      <c r="N1830" s="4"/>
      <c r="O1830" s="4"/>
      <c r="P1830" s="4"/>
      <c r="Q1830" s="4"/>
    </row>
    <row r="1831" spans="13:17" x14ac:dyDescent="0.3">
      <c r="M1831" s="4"/>
      <c r="N1831" s="4"/>
      <c r="O1831" s="4"/>
      <c r="P1831" s="4"/>
      <c r="Q1831" s="4"/>
    </row>
    <row r="1832" spans="13:17" x14ac:dyDescent="0.3">
      <c r="M1832" s="4"/>
      <c r="N1832" s="4"/>
      <c r="O1832" s="4"/>
      <c r="P1832" s="4"/>
      <c r="Q1832" s="4"/>
    </row>
    <row r="1833" spans="13:17" x14ac:dyDescent="0.3">
      <c r="M1833" s="4"/>
      <c r="N1833" s="4"/>
      <c r="O1833" s="4"/>
      <c r="P1833" s="4"/>
      <c r="Q1833" s="4"/>
    </row>
    <row r="1834" spans="13:17" x14ac:dyDescent="0.3">
      <c r="M1834" s="4"/>
      <c r="N1834" s="4"/>
      <c r="O1834" s="4"/>
      <c r="P1834" s="4"/>
      <c r="Q1834" s="4"/>
    </row>
    <row r="1835" spans="13:17" x14ac:dyDescent="0.3">
      <c r="M1835" s="4"/>
      <c r="N1835" s="4"/>
      <c r="O1835" s="4"/>
      <c r="P1835" s="4"/>
      <c r="Q1835" s="4"/>
    </row>
    <row r="1836" spans="13:17" x14ac:dyDescent="0.3">
      <c r="M1836" s="4"/>
      <c r="N1836" s="4"/>
      <c r="O1836" s="4"/>
      <c r="P1836" s="4"/>
      <c r="Q1836" s="4"/>
    </row>
    <row r="1837" spans="13:17" x14ac:dyDescent="0.3">
      <c r="M1837" s="4"/>
      <c r="N1837" s="4"/>
      <c r="O1837" s="4"/>
      <c r="P1837" s="4"/>
      <c r="Q1837" s="4"/>
    </row>
    <row r="1838" spans="13:17" x14ac:dyDescent="0.3">
      <c r="M1838" s="4"/>
      <c r="N1838" s="4"/>
      <c r="O1838" s="4"/>
      <c r="P1838" s="4"/>
      <c r="Q1838" s="4"/>
    </row>
    <row r="1839" spans="13:17" x14ac:dyDescent="0.3">
      <c r="M1839" s="4"/>
      <c r="N1839" s="4"/>
      <c r="O1839" s="4"/>
      <c r="P1839" s="4"/>
      <c r="Q1839" s="4"/>
    </row>
    <row r="1840" spans="13:17" x14ac:dyDescent="0.3">
      <c r="M1840" s="4"/>
      <c r="N1840" s="4"/>
      <c r="O1840" s="4"/>
      <c r="P1840" s="4"/>
      <c r="Q1840" s="4"/>
    </row>
    <row r="1841" spans="13:17" x14ac:dyDescent="0.3">
      <c r="M1841" s="4"/>
      <c r="N1841" s="4"/>
      <c r="O1841" s="4"/>
      <c r="P1841" s="4"/>
      <c r="Q1841" s="4"/>
    </row>
    <row r="1842" spans="13:17" x14ac:dyDescent="0.3">
      <c r="M1842" s="4"/>
      <c r="N1842" s="4"/>
      <c r="O1842" s="4"/>
      <c r="P1842" s="4"/>
      <c r="Q1842" s="4"/>
    </row>
    <row r="1843" spans="13:17" x14ac:dyDescent="0.3">
      <c r="M1843" s="4"/>
      <c r="N1843" s="4"/>
      <c r="O1843" s="4"/>
      <c r="P1843" s="4"/>
      <c r="Q1843" s="4"/>
    </row>
    <row r="1844" spans="13:17" x14ac:dyDescent="0.3">
      <c r="M1844" s="4"/>
      <c r="N1844" s="4"/>
      <c r="O1844" s="4"/>
      <c r="P1844" s="4"/>
      <c r="Q1844" s="4"/>
    </row>
    <row r="1845" spans="13:17" x14ac:dyDescent="0.3">
      <c r="M1845" s="4"/>
      <c r="N1845" s="4"/>
      <c r="O1845" s="4"/>
      <c r="P1845" s="4"/>
      <c r="Q1845" s="4"/>
    </row>
    <row r="1846" spans="13:17" x14ac:dyDescent="0.3">
      <c r="M1846" s="4"/>
      <c r="N1846" s="4"/>
      <c r="O1846" s="4"/>
      <c r="P1846" s="4"/>
      <c r="Q1846" s="4"/>
    </row>
    <row r="1847" spans="13:17" x14ac:dyDescent="0.3">
      <c r="M1847" s="4"/>
      <c r="N1847" s="4"/>
      <c r="O1847" s="4"/>
      <c r="P1847" s="4"/>
      <c r="Q1847" s="4"/>
    </row>
    <row r="1848" spans="13:17" x14ac:dyDescent="0.3">
      <c r="M1848" s="4"/>
      <c r="N1848" s="4"/>
      <c r="O1848" s="4"/>
      <c r="P1848" s="4"/>
      <c r="Q1848" s="4"/>
    </row>
    <row r="1849" spans="13:17" x14ac:dyDescent="0.3">
      <c r="M1849" s="4"/>
      <c r="N1849" s="4"/>
      <c r="O1849" s="4"/>
      <c r="P1849" s="4"/>
      <c r="Q1849" s="4"/>
    </row>
    <row r="1850" spans="13:17" x14ac:dyDescent="0.3">
      <c r="M1850" s="4"/>
      <c r="N1850" s="4"/>
      <c r="O1850" s="4"/>
      <c r="P1850" s="4"/>
      <c r="Q1850" s="4"/>
    </row>
    <row r="1851" spans="13:17" x14ac:dyDescent="0.3">
      <c r="M1851" s="4"/>
      <c r="N1851" s="4"/>
      <c r="O1851" s="4"/>
      <c r="P1851" s="4"/>
      <c r="Q1851" s="4"/>
    </row>
    <row r="1852" spans="13:17" x14ac:dyDescent="0.3">
      <c r="M1852" s="4"/>
      <c r="N1852" s="4"/>
      <c r="O1852" s="4"/>
      <c r="P1852" s="4"/>
      <c r="Q1852" s="4"/>
    </row>
    <row r="1853" spans="13:17" x14ac:dyDescent="0.3">
      <c r="M1853" s="4"/>
      <c r="N1853" s="4"/>
      <c r="O1853" s="4"/>
      <c r="P1853" s="4"/>
      <c r="Q1853" s="4"/>
    </row>
    <row r="1854" spans="13:17" x14ac:dyDescent="0.3">
      <c r="M1854" s="4"/>
      <c r="N1854" s="4"/>
      <c r="O1854" s="4"/>
      <c r="P1854" s="4"/>
      <c r="Q1854" s="4"/>
    </row>
    <row r="1855" spans="13:17" x14ac:dyDescent="0.3">
      <c r="M1855" s="4"/>
      <c r="N1855" s="4"/>
      <c r="O1855" s="4"/>
      <c r="P1855" s="4"/>
      <c r="Q1855" s="4"/>
    </row>
    <row r="1856" spans="13:17" x14ac:dyDescent="0.3">
      <c r="M1856" s="4"/>
      <c r="N1856" s="4"/>
      <c r="O1856" s="4"/>
      <c r="P1856" s="4"/>
      <c r="Q1856" s="4"/>
    </row>
    <row r="1857" spans="13:17" x14ac:dyDescent="0.3">
      <c r="M1857" s="4"/>
      <c r="N1857" s="4"/>
      <c r="O1857" s="4"/>
      <c r="P1857" s="4"/>
      <c r="Q1857" s="4"/>
    </row>
    <row r="1858" spans="13:17" x14ac:dyDescent="0.3">
      <c r="M1858" s="4"/>
      <c r="N1858" s="4"/>
      <c r="O1858" s="4"/>
      <c r="P1858" s="4"/>
      <c r="Q1858" s="4"/>
    </row>
    <row r="1859" spans="13:17" x14ac:dyDescent="0.3">
      <c r="M1859" s="4"/>
      <c r="N1859" s="4"/>
      <c r="O1859" s="4"/>
      <c r="P1859" s="4"/>
      <c r="Q1859" s="4"/>
    </row>
    <row r="1860" spans="13:17" x14ac:dyDescent="0.3">
      <c r="M1860" s="4"/>
      <c r="N1860" s="4"/>
      <c r="O1860" s="4"/>
      <c r="P1860" s="4"/>
      <c r="Q1860" s="4"/>
    </row>
    <row r="1861" spans="13:17" x14ac:dyDescent="0.3">
      <c r="M1861" s="4"/>
      <c r="N1861" s="4"/>
      <c r="O1861" s="4"/>
      <c r="P1861" s="4"/>
      <c r="Q1861" s="4"/>
    </row>
    <row r="1862" spans="13:17" x14ac:dyDescent="0.3">
      <c r="M1862" s="4"/>
      <c r="N1862" s="4"/>
      <c r="O1862" s="4"/>
      <c r="P1862" s="4"/>
      <c r="Q1862" s="4"/>
    </row>
    <row r="1863" spans="13:17" x14ac:dyDescent="0.3">
      <c r="M1863" s="4"/>
      <c r="N1863" s="4"/>
      <c r="O1863" s="4"/>
      <c r="P1863" s="4"/>
      <c r="Q1863" s="4"/>
    </row>
    <row r="1864" spans="13:17" x14ac:dyDescent="0.3">
      <c r="M1864" s="4"/>
      <c r="N1864" s="4"/>
      <c r="O1864" s="4"/>
      <c r="P1864" s="4"/>
      <c r="Q1864" s="4"/>
    </row>
    <row r="1865" spans="13:17" x14ac:dyDescent="0.3">
      <c r="M1865" s="4"/>
      <c r="N1865" s="4"/>
      <c r="O1865" s="4"/>
      <c r="P1865" s="4"/>
      <c r="Q1865" s="4"/>
    </row>
    <row r="1866" spans="13:17" x14ac:dyDescent="0.3">
      <c r="M1866" s="4"/>
      <c r="N1866" s="4"/>
      <c r="O1866" s="4"/>
      <c r="P1866" s="4"/>
      <c r="Q1866" s="4"/>
    </row>
    <row r="1867" spans="13:17" x14ac:dyDescent="0.3">
      <c r="M1867" s="4"/>
      <c r="N1867" s="4"/>
      <c r="O1867" s="4"/>
      <c r="P1867" s="4"/>
      <c r="Q1867" s="4"/>
    </row>
    <row r="1868" spans="13:17" x14ac:dyDescent="0.3">
      <c r="M1868" s="4"/>
      <c r="N1868" s="4"/>
      <c r="O1868" s="4"/>
      <c r="P1868" s="4"/>
      <c r="Q1868" s="4"/>
    </row>
    <row r="1869" spans="13:17" x14ac:dyDescent="0.3">
      <c r="M1869" s="4"/>
      <c r="N1869" s="4"/>
      <c r="O1869" s="4"/>
      <c r="P1869" s="4"/>
      <c r="Q1869" s="4"/>
    </row>
    <row r="1870" spans="13:17" x14ac:dyDescent="0.3">
      <c r="M1870" s="4"/>
      <c r="N1870" s="4"/>
      <c r="O1870" s="4"/>
      <c r="P1870" s="4"/>
      <c r="Q1870" s="4"/>
    </row>
    <row r="1871" spans="13:17" x14ac:dyDescent="0.3">
      <c r="M1871" s="4"/>
      <c r="N1871" s="4"/>
      <c r="O1871" s="4"/>
      <c r="P1871" s="4"/>
      <c r="Q1871" s="4"/>
    </row>
    <row r="1872" spans="13:17" x14ac:dyDescent="0.3">
      <c r="M1872" s="4"/>
      <c r="N1872" s="4"/>
      <c r="O1872" s="4"/>
      <c r="P1872" s="4"/>
      <c r="Q1872" s="4"/>
    </row>
    <row r="1873" spans="13:17" x14ac:dyDescent="0.3">
      <c r="M1873" s="4"/>
      <c r="N1873" s="4"/>
      <c r="O1873" s="4"/>
      <c r="P1873" s="4"/>
      <c r="Q1873" s="4"/>
    </row>
    <row r="1874" spans="13:17" x14ac:dyDescent="0.3">
      <c r="M1874" s="4"/>
      <c r="N1874" s="4"/>
      <c r="O1874" s="4"/>
      <c r="P1874" s="4"/>
      <c r="Q1874" s="4"/>
    </row>
    <row r="1875" spans="13:17" x14ac:dyDescent="0.3">
      <c r="M1875" s="4"/>
      <c r="N1875" s="4"/>
      <c r="O1875" s="4"/>
      <c r="P1875" s="4"/>
      <c r="Q1875" s="4"/>
    </row>
    <row r="1876" spans="13:17" x14ac:dyDescent="0.3">
      <c r="M1876" s="4"/>
      <c r="N1876" s="4"/>
      <c r="O1876" s="4"/>
      <c r="P1876" s="4"/>
      <c r="Q1876" s="4"/>
    </row>
    <row r="1877" spans="13:17" x14ac:dyDescent="0.3">
      <c r="M1877" s="4"/>
      <c r="N1877" s="4"/>
      <c r="O1877" s="4"/>
      <c r="P1877" s="4"/>
      <c r="Q1877" s="4"/>
    </row>
    <row r="1878" spans="13:17" x14ac:dyDescent="0.3">
      <c r="M1878" s="4"/>
      <c r="N1878" s="4"/>
      <c r="O1878" s="4"/>
      <c r="P1878" s="4"/>
      <c r="Q1878" s="4"/>
    </row>
    <row r="1879" spans="13:17" x14ac:dyDescent="0.3">
      <c r="M1879" s="4"/>
      <c r="N1879" s="4"/>
      <c r="O1879" s="4"/>
      <c r="P1879" s="4"/>
      <c r="Q1879" s="4"/>
    </row>
    <row r="1880" spans="13:17" x14ac:dyDescent="0.3">
      <c r="M1880" s="4"/>
      <c r="N1880" s="4"/>
      <c r="O1880" s="4"/>
      <c r="P1880" s="4"/>
      <c r="Q1880" s="4"/>
    </row>
    <row r="1881" spans="13:17" x14ac:dyDescent="0.3">
      <c r="M1881" s="4"/>
      <c r="N1881" s="4"/>
      <c r="O1881" s="4"/>
      <c r="P1881" s="4"/>
      <c r="Q1881" s="4"/>
    </row>
    <row r="1882" spans="13:17" x14ac:dyDescent="0.3">
      <c r="M1882" s="4"/>
      <c r="N1882" s="4"/>
      <c r="O1882" s="4"/>
      <c r="P1882" s="4"/>
      <c r="Q1882" s="4"/>
    </row>
    <row r="1883" spans="13:17" x14ac:dyDescent="0.3">
      <c r="M1883" s="4"/>
      <c r="N1883" s="4"/>
      <c r="O1883" s="4"/>
      <c r="P1883" s="4"/>
      <c r="Q1883" s="4"/>
    </row>
    <row r="1884" spans="13:17" x14ac:dyDescent="0.3">
      <c r="M1884" s="4"/>
      <c r="N1884" s="4"/>
      <c r="O1884" s="4"/>
      <c r="P1884" s="4"/>
      <c r="Q1884" s="4"/>
    </row>
    <row r="1885" spans="13:17" x14ac:dyDescent="0.3">
      <c r="M1885" s="4"/>
      <c r="N1885" s="4"/>
      <c r="O1885" s="4"/>
      <c r="P1885" s="4"/>
      <c r="Q1885" s="4"/>
    </row>
    <row r="1886" spans="13:17" x14ac:dyDescent="0.3">
      <c r="M1886" s="4"/>
      <c r="N1886" s="4"/>
      <c r="O1886" s="4"/>
      <c r="P1886" s="4"/>
      <c r="Q1886" s="4"/>
    </row>
    <row r="1887" spans="13:17" x14ac:dyDescent="0.3">
      <c r="M1887" s="4"/>
      <c r="N1887" s="4"/>
      <c r="O1887" s="4"/>
      <c r="P1887" s="4"/>
      <c r="Q1887" s="4"/>
    </row>
    <row r="1888" spans="13:17" x14ac:dyDescent="0.3">
      <c r="M1888" s="4"/>
      <c r="N1888" s="4"/>
      <c r="O1888" s="4"/>
      <c r="P1888" s="4"/>
      <c r="Q1888" s="4"/>
    </row>
    <row r="1889" spans="13:17" x14ac:dyDescent="0.3">
      <c r="M1889" s="4"/>
      <c r="N1889" s="4"/>
      <c r="O1889" s="4"/>
      <c r="P1889" s="4"/>
      <c r="Q1889" s="4"/>
    </row>
    <row r="1890" spans="13:17" x14ac:dyDescent="0.3">
      <c r="M1890" s="4"/>
      <c r="N1890" s="4"/>
      <c r="O1890" s="4"/>
      <c r="P1890" s="4"/>
      <c r="Q1890" s="4"/>
    </row>
    <row r="1891" spans="13:17" x14ac:dyDescent="0.3">
      <c r="M1891" s="4"/>
      <c r="N1891" s="4"/>
      <c r="O1891" s="4"/>
      <c r="P1891" s="4"/>
      <c r="Q1891" s="4"/>
    </row>
    <row r="1892" spans="13:17" x14ac:dyDescent="0.3">
      <c r="M1892" s="4"/>
      <c r="N1892" s="4"/>
      <c r="O1892" s="4"/>
      <c r="P1892" s="4"/>
      <c r="Q1892" s="4"/>
    </row>
    <row r="1893" spans="13:17" x14ac:dyDescent="0.3">
      <c r="M1893" s="4"/>
      <c r="N1893" s="4"/>
      <c r="O1893" s="4"/>
      <c r="P1893" s="4"/>
      <c r="Q1893" s="4"/>
    </row>
    <row r="1894" spans="13:17" x14ac:dyDescent="0.3">
      <c r="M1894" s="4"/>
      <c r="N1894" s="4"/>
      <c r="O1894" s="4"/>
      <c r="P1894" s="4"/>
      <c r="Q1894" s="4"/>
    </row>
    <row r="1895" spans="13:17" x14ac:dyDescent="0.3">
      <c r="M1895" s="4"/>
      <c r="N1895" s="4"/>
      <c r="O1895" s="4"/>
      <c r="P1895" s="4"/>
      <c r="Q1895" s="4"/>
    </row>
    <row r="1896" spans="13:17" x14ac:dyDescent="0.3">
      <c r="M1896" s="4"/>
      <c r="N1896" s="4"/>
      <c r="O1896" s="4"/>
      <c r="P1896" s="4"/>
      <c r="Q1896" s="4"/>
    </row>
    <row r="1897" spans="13:17" x14ac:dyDescent="0.3">
      <c r="M1897" s="4"/>
      <c r="N1897" s="4"/>
      <c r="O1897" s="4"/>
      <c r="P1897" s="4"/>
      <c r="Q1897" s="4"/>
    </row>
    <row r="1898" spans="13:17" x14ac:dyDescent="0.3">
      <c r="M1898" s="4"/>
      <c r="N1898" s="4"/>
      <c r="O1898" s="4"/>
      <c r="P1898" s="4"/>
      <c r="Q1898" s="4"/>
    </row>
    <row r="1899" spans="13:17" x14ac:dyDescent="0.3">
      <c r="M1899" s="4"/>
      <c r="N1899" s="4"/>
      <c r="O1899" s="4"/>
      <c r="P1899" s="4"/>
      <c r="Q1899" s="4"/>
    </row>
    <row r="1900" spans="13:17" x14ac:dyDescent="0.3">
      <c r="M1900" s="4"/>
      <c r="N1900" s="4"/>
      <c r="O1900" s="4"/>
      <c r="P1900" s="4"/>
      <c r="Q1900" s="4"/>
    </row>
    <row r="1901" spans="13:17" x14ac:dyDescent="0.3">
      <c r="M1901" s="4"/>
      <c r="N1901" s="4"/>
      <c r="O1901" s="4"/>
      <c r="P1901" s="4"/>
      <c r="Q1901" s="4"/>
    </row>
    <row r="1902" spans="13:17" x14ac:dyDescent="0.3">
      <c r="M1902" s="4"/>
      <c r="N1902" s="4"/>
      <c r="O1902" s="4"/>
      <c r="P1902" s="4"/>
      <c r="Q1902" s="4"/>
    </row>
    <row r="1903" spans="13:17" x14ac:dyDescent="0.3">
      <c r="M1903" s="4"/>
      <c r="N1903" s="4"/>
      <c r="O1903" s="4"/>
      <c r="P1903" s="4"/>
      <c r="Q1903" s="4"/>
    </row>
    <row r="1904" spans="13:17" x14ac:dyDescent="0.3">
      <c r="M1904" s="4"/>
      <c r="N1904" s="4"/>
      <c r="O1904" s="4"/>
      <c r="P1904" s="4"/>
      <c r="Q1904" s="4"/>
    </row>
    <row r="1905" spans="13:17" x14ac:dyDescent="0.3">
      <c r="M1905" s="4"/>
      <c r="N1905" s="4"/>
      <c r="O1905" s="4"/>
      <c r="P1905" s="4"/>
      <c r="Q1905" s="4"/>
    </row>
    <row r="1906" spans="13:17" x14ac:dyDescent="0.3">
      <c r="M1906" s="4"/>
      <c r="N1906" s="4"/>
      <c r="O1906" s="4"/>
      <c r="P1906" s="4"/>
      <c r="Q1906" s="4"/>
    </row>
    <row r="1907" spans="13:17" x14ac:dyDescent="0.3">
      <c r="M1907" s="4"/>
      <c r="N1907" s="4"/>
      <c r="O1907" s="4"/>
      <c r="P1907" s="4"/>
      <c r="Q1907" s="4"/>
    </row>
    <row r="1908" spans="13:17" x14ac:dyDescent="0.3">
      <c r="M1908" s="4"/>
      <c r="N1908" s="4"/>
      <c r="O1908" s="4"/>
      <c r="P1908" s="4"/>
      <c r="Q1908" s="4"/>
    </row>
    <row r="1909" spans="13:17" x14ac:dyDescent="0.3">
      <c r="M1909" s="4"/>
      <c r="N1909" s="4"/>
      <c r="O1909" s="4"/>
      <c r="P1909" s="4"/>
      <c r="Q1909" s="4"/>
    </row>
    <row r="1910" spans="13:17" x14ac:dyDescent="0.3">
      <c r="M1910" s="4"/>
      <c r="N1910" s="4"/>
      <c r="O1910" s="4"/>
      <c r="P1910" s="4"/>
      <c r="Q1910" s="4"/>
    </row>
    <row r="1911" spans="13:17" x14ac:dyDescent="0.3">
      <c r="M1911" s="4"/>
      <c r="N1911" s="4"/>
      <c r="O1911" s="4"/>
      <c r="P1911" s="4"/>
      <c r="Q1911" s="4"/>
    </row>
    <row r="1912" spans="13:17" x14ac:dyDescent="0.3">
      <c r="M1912" s="4"/>
      <c r="N1912" s="4"/>
      <c r="O1912" s="4"/>
      <c r="P1912" s="4"/>
      <c r="Q1912" s="4"/>
    </row>
    <row r="1913" spans="13:17" x14ac:dyDescent="0.3">
      <c r="M1913" s="4"/>
      <c r="N1913" s="4"/>
      <c r="O1913" s="4"/>
      <c r="P1913" s="4"/>
      <c r="Q1913" s="4"/>
    </row>
    <row r="1914" spans="13:17" x14ac:dyDescent="0.3">
      <c r="M1914" s="4"/>
      <c r="N1914" s="4"/>
      <c r="O1914" s="4"/>
      <c r="P1914" s="4"/>
      <c r="Q1914" s="4"/>
    </row>
    <row r="1915" spans="13:17" x14ac:dyDescent="0.3">
      <c r="M1915" s="4"/>
      <c r="N1915" s="4"/>
      <c r="O1915" s="4"/>
      <c r="P1915" s="4"/>
      <c r="Q1915" s="4"/>
    </row>
    <row r="1916" spans="13:17" x14ac:dyDescent="0.3">
      <c r="M1916" s="4"/>
      <c r="N1916" s="4"/>
      <c r="O1916" s="4"/>
      <c r="P1916" s="4"/>
      <c r="Q1916" s="4"/>
    </row>
    <row r="1917" spans="13:17" x14ac:dyDescent="0.3">
      <c r="M1917" s="4"/>
      <c r="N1917" s="4"/>
      <c r="O1917" s="4"/>
      <c r="P1917" s="4"/>
      <c r="Q1917" s="4"/>
    </row>
    <row r="1918" spans="13:17" x14ac:dyDescent="0.3">
      <c r="M1918" s="4"/>
      <c r="N1918" s="4"/>
      <c r="O1918" s="4"/>
      <c r="P1918" s="4"/>
      <c r="Q1918" s="4"/>
    </row>
    <row r="1919" spans="13:17" x14ac:dyDescent="0.3">
      <c r="M1919" s="4"/>
      <c r="N1919" s="4"/>
      <c r="O1919" s="4"/>
      <c r="P1919" s="4"/>
      <c r="Q1919" s="4"/>
    </row>
    <row r="1920" spans="13:17" x14ac:dyDescent="0.3">
      <c r="M1920" s="4"/>
      <c r="N1920" s="4"/>
      <c r="O1920" s="4"/>
      <c r="P1920" s="4"/>
      <c r="Q1920" s="4"/>
    </row>
    <row r="1921" spans="13:17" x14ac:dyDescent="0.3">
      <c r="M1921" s="4"/>
      <c r="N1921" s="4"/>
      <c r="O1921" s="4"/>
      <c r="P1921" s="4"/>
      <c r="Q1921" s="4"/>
    </row>
    <row r="1922" spans="13:17" x14ac:dyDescent="0.3">
      <c r="M1922" s="4"/>
      <c r="N1922" s="4"/>
      <c r="O1922" s="4"/>
      <c r="P1922" s="4"/>
      <c r="Q1922" s="4"/>
    </row>
    <row r="1923" spans="13:17" x14ac:dyDescent="0.3">
      <c r="M1923" s="4"/>
      <c r="N1923" s="4"/>
      <c r="O1923" s="4"/>
      <c r="P1923" s="4"/>
      <c r="Q1923" s="4"/>
    </row>
    <row r="1924" spans="13:17" x14ac:dyDescent="0.3">
      <c r="M1924" s="4"/>
      <c r="N1924" s="4"/>
      <c r="O1924" s="4"/>
      <c r="P1924" s="4"/>
      <c r="Q1924" s="4"/>
    </row>
    <row r="1925" spans="13:17" x14ac:dyDescent="0.3">
      <c r="M1925" s="4"/>
      <c r="N1925" s="4"/>
      <c r="O1925" s="4"/>
      <c r="P1925" s="4"/>
      <c r="Q1925" s="4"/>
    </row>
    <row r="1926" spans="13:17" x14ac:dyDescent="0.3">
      <c r="M1926" s="4"/>
      <c r="N1926" s="4"/>
      <c r="O1926" s="4"/>
      <c r="P1926" s="4"/>
      <c r="Q1926" s="4"/>
    </row>
    <row r="1927" spans="13:17" x14ac:dyDescent="0.3">
      <c r="M1927" s="4"/>
      <c r="N1927" s="4"/>
      <c r="O1927" s="4"/>
      <c r="P1927" s="4"/>
      <c r="Q1927" s="4"/>
    </row>
    <row r="1928" spans="13:17" x14ac:dyDescent="0.3">
      <c r="M1928" s="4"/>
      <c r="N1928" s="4"/>
      <c r="O1928" s="4"/>
      <c r="P1928" s="4"/>
      <c r="Q1928" s="4"/>
    </row>
    <row r="1929" spans="13:17" x14ac:dyDescent="0.3">
      <c r="M1929" s="4"/>
      <c r="N1929" s="4"/>
      <c r="O1929" s="4"/>
      <c r="P1929" s="4"/>
      <c r="Q1929" s="4"/>
    </row>
    <row r="1930" spans="13:17" x14ac:dyDescent="0.3">
      <c r="M1930" s="4"/>
      <c r="N1930" s="4"/>
      <c r="O1930" s="4"/>
      <c r="P1930" s="4"/>
      <c r="Q1930" s="4"/>
    </row>
    <row r="1931" spans="13:17" x14ac:dyDescent="0.3">
      <c r="M1931" s="4"/>
      <c r="N1931" s="4"/>
      <c r="O1931" s="4"/>
      <c r="P1931" s="4"/>
      <c r="Q1931" s="4"/>
    </row>
    <row r="1932" spans="13:17" x14ac:dyDescent="0.3">
      <c r="M1932" s="4"/>
      <c r="N1932" s="4"/>
      <c r="O1932" s="4"/>
      <c r="P1932" s="4"/>
      <c r="Q1932" s="4"/>
    </row>
    <row r="1933" spans="13:17" x14ac:dyDescent="0.3">
      <c r="M1933" s="4"/>
      <c r="N1933" s="4"/>
      <c r="O1933" s="4"/>
      <c r="P1933" s="4"/>
      <c r="Q1933" s="4"/>
    </row>
    <row r="1934" spans="13:17" x14ac:dyDescent="0.3">
      <c r="M1934" s="4"/>
      <c r="N1934" s="4"/>
      <c r="O1934" s="4"/>
      <c r="P1934" s="4"/>
      <c r="Q1934" s="4"/>
    </row>
    <row r="1935" spans="13:17" x14ac:dyDescent="0.3">
      <c r="M1935" s="4"/>
      <c r="N1935" s="4"/>
      <c r="O1935" s="4"/>
      <c r="P1935" s="4"/>
      <c r="Q1935" s="4"/>
    </row>
    <row r="1936" spans="13:17" x14ac:dyDescent="0.3">
      <c r="M1936" s="4"/>
      <c r="N1936" s="4"/>
      <c r="O1936" s="4"/>
      <c r="P1936" s="4"/>
      <c r="Q1936" s="4"/>
    </row>
    <row r="1937" spans="13:17" x14ac:dyDescent="0.3">
      <c r="M1937" s="4"/>
      <c r="N1937" s="4"/>
      <c r="O1937" s="4"/>
      <c r="P1937" s="4"/>
      <c r="Q1937" s="4"/>
    </row>
    <row r="1938" spans="13:17" x14ac:dyDescent="0.3">
      <c r="M1938" s="4"/>
      <c r="N1938" s="4"/>
      <c r="O1938" s="4"/>
      <c r="P1938" s="4"/>
      <c r="Q1938" s="4"/>
    </row>
    <row r="1939" spans="13:17" x14ac:dyDescent="0.3">
      <c r="M1939" s="4"/>
      <c r="N1939" s="4"/>
      <c r="O1939" s="4"/>
      <c r="P1939" s="4"/>
      <c r="Q1939" s="4"/>
    </row>
    <row r="1940" spans="13:17" x14ac:dyDescent="0.3">
      <c r="M1940" s="4"/>
      <c r="N1940" s="4"/>
      <c r="O1940" s="4"/>
      <c r="P1940" s="4"/>
      <c r="Q1940" s="4"/>
    </row>
    <row r="1941" spans="13:17" x14ac:dyDescent="0.3">
      <c r="M1941" s="4"/>
      <c r="N1941" s="4"/>
      <c r="O1941" s="4"/>
      <c r="P1941" s="4"/>
      <c r="Q1941" s="4"/>
    </row>
    <row r="1942" spans="13:17" x14ac:dyDescent="0.3">
      <c r="M1942" s="4"/>
      <c r="N1942" s="4"/>
      <c r="O1942" s="4"/>
      <c r="P1942" s="4"/>
      <c r="Q1942" s="4"/>
    </row>
    <row r="1943" spans="13:17" x14ac:dyDescent="0.3">
      <c r="M1943" s="4"/>
      <c r="N1943" s="4"/>
      <c r="O1943" s="4"/>
      <c r="P1943" s="4"/>
      <c r="Q1943" s="4"/>
    </row>
    <row r="1944" spans="13:17" x14ac:dyDescent="0.3">
      <c r="M1944" s="4"/>
      <c r="N1944" s="4"/>
      <c r="O1944" s="4"/>
      <c r="P1944" s="4"/>
      <c r="Q1944" s="4"/>
    </row>
    <row r="1945" spans="13:17" x14ac:dyDescent="0.3">
      <c r="M1945" s="4"/>
      <c r="N1945" s="4"/>
      <c r="O1945" s="4"/>
      <c r="P1945" s="4"/>
      <c r="Q1945" s="4"/>
    </row>
    <row r="1946" spans="13:17" x14ac:dyDescent="0.3">
      <c r="M1946" s="4"/>
      <c r="N1946" s="4"/>
      <c r="O1946" s="4"/>
      <c r="P1946" s="4"/>
      <c r="Q1946" s="4"/>
    </row>
    <row r="1947" spans="13:17" x14ac:dyDescent="0.3">
      <c r="M1947" s="4"/>
      <c r="N1947" s="4"/>
      <c r="O1947" s="4"/>
      <c r="P1947" s="4"/>
      <c r="Q1947" s="4"/>
    </row>
    <row r="1948" spans="13:17" x14ac:dyDescent="0.3">
      <c r="M1948" s="4"/>
      <c r="N1948" s="4"/>
      <c r="O1948" s="4"/>
      <c r="P1948" s="4"/>
      <c r="Q1948" s="4"/>
    </row>
    <row r="1949" spans="13:17" x14ac:dyDescent="0.3">
      <c r="M1949" s="4"/>
      <c r="N1949" s="4"/>
      <c r="O1949" s="4"/>
      <c r="P1949" s="4"/>
      <c r="Q1949" s="4"/>
    </row>
    <row r="1950" spans="13:17" x14ac:dyDescent="0.3">
      <c r="M1950" s="4"/>
      <c r="N1950" s="4"/>
      <c r="O1950" s="4"/>
      <c r="P1950" s="4"/>
      <c r="Q1950" s="4"/>
    </row>
    <row r="1951" spans="13:17" x14ac:dyDescent="0.3">
      <c r="M1951" s="4"/>
      <c r="N1951" s="4"/>
      <c r="O1951" s="4"/>
      <c r="P1951" s="4"/>
      <c r="Q1951" s="4"/>
    </row>
    <row r="1952" spans="13:17" x14ac:dyDescent="0.3">
      <c r="M1952" s="4"/>
      <c r="N1952" s="4"/>
      <c r="O1952" s="4"/>
      <c r="P1952" s="4"/>
      <c r="Q1952" s="4"/>
    </row>
    <row r="1953" spans="13:17" x14ac:dyDescent="0.3">
      <c r="M1953" s="4"/>
      <c r="N1953" s="4"/>
      <c r="O1953" s="4"/>
      <c r="P1953" s="4"/>
      <c r="Q1953" s="4"/>
    </row>
    <row r="1954" spans="13:17" x14ac:dyDescent="0.3">
      <c r="M1954" s="4"/>
      <c r="N1954" s="4"/>
      <c r="O1954" s="4"/>
      <c r="P1954" s="4"/>
      <c r="Q1954" s="4"/>
    </row>
    <row r="1955" spans="13:17" x14ac:dyDescent="0.3">
      <c r="M1955" s="4"/>
      <c r="N1955" s="4"/>
      <c r="O1955" s="4"/>
      <c r="P1955" s="4"/>
      <c r="Q1955" s="4"/>
    </row>
    <row r="1956" spans="13:17" x14ac:dyDescent="0.3">
      <c r="M1956" s="4"/>
      <c r="N1956" s="4"/>
      <c r="O1956" s="4"/>
      <c r="P1956" s="4"/>
      <c r="Q1956" s="4"/>
    </row>
    <row r="1957" spans="13:17" x14ac:dyDescent="0.3">
      <c r="M1957" s="4"/>
      <c r="N1957" s="4"/>
      <c r="O1957" s="4"/>
      <c r="P1957" s="4"/>
      <c r="Q1957" s="4"/>
    </row>
    <row r="1958" spans="13:17" x14ac:dyDescent="0.3">
      <c r="M1958" s="4"/>
      <c r="N1958" s="4"/>
      <c r="O1958" s="4"/>
      <c r="P1958" s="4"/>
      <c r="Q1958" s="4"/>
    </row>
    <row r="1959" spans="13:17" x14ac:dyDescent="0.3">
      <c r="M1959" s="4"/>
      <c r="N1959" s="4"/>
      <c r="O1959" s="4"/>
      <c r="P1959" s="4"/>
      <c r="Q1959" s="4"/>
    </row>
    <row r="1960" spans="13:17" x14ac:dyDescent="0.3">
      <c r="M1960" s="4"/>
      <c r="N1960" s="4"/>
      <c r="O1960" s="4"/>
      <c r="P1960" s="4"/>
      <c r="Q1960" s="4"/>
    </row>
    <row r="1961" spans="13:17" x14ac:dyDescent="0.3">
      <c r="M1961" s="4"/>
      <c r="N1961" s="4"/>
      <c r="O1961" s="4"/>
      <c r="P1961" s="4"/>
      <c r="Q1961" s="4"/>
    </row>
    <row r="1962" spans="13:17" x14ac:dyDescent="0.3">
      <c r="M1962" s="4"/>
      <c r="N1962" s="4"/>
      <c r="O1962" s="4"/>
      <c r="P1962" s="4"/>
      <c r="Q1962" s="4"/>
    </row>
    <row r="1963" spans="13:17" x14ac:dyDescent="0.3">
      <c r="M1963" s="4"/>
      <c r="N1963" s="4"/>
      <c r="O1963" s="4"/>
      <c r="P1963" s="4"/>
      <c r="Q1963" s="4"/>
    </row>
    <row r="1964" spans="13:17" x14ac:dyDescent="0.3">
      <c r="M1964" s="4"/>
      <c r="N1964" s="4"/>
      <c r="O1964" s="4"/>
      <c r="P1964" s="4"/>
      <c r="Q1964" s="4"/>
    </row>
    <row r="1965" spans="13:17" x14ac:dyDescent="0.3">
      <c r="M1965" s="4"/>
      <c r="N1965" s="4"/>
      <c r="O1965" s="4"/>
      <c r="P1965" s="4"/>
      <c r="Q1965" s="4"/>
    </row>
    <row r="1966" spans="13:17" x14ac:dyDescent="0.3">
      <c r="M1966" s="4"/>
      <c r="N1966" s="4"/>
      <c r="O1966" s="4"/>
      <c r="P1966" s="4"/>
      <c r="Q1966" s="4"/>
    </row>
    <row r="1967" spans="13:17" x14ac:dyDescent="0.3">
      <c r="M1967" s="4"/>
      <c r="N1967" s="4"/>
      <c r="O1967" s="4"/>
      <c r="P1967" s="4"/>
      <c r="Q1967" s="4"/>
    </row>
    <row r="1968" spans="13:17" x14ac:dyDescent="0.3">
      <c r="M1968" s="4"/>
      <c r="N1968" s="4"/>
      <c r="O1968" s="4"/>
      <c r="P1968" s="4"/>
      <c r="Q1968" s="4"/>
    </row>
    <row r="1969" spans="13:17" x14ac:dyDescent="0.3">
      <c r="M1969" s="4"/>
      <c r="N1969" s="4"/>
      <c r="O1969" s="4"/>
      <c r="P1969" s="4"/>
      <c r="Q1969" s="4"/>
    </row>
    <row r="1970" spans="13:17" x14ac:dyDescent="0.3">
      <c r="M1970" s="4"/>
      <c r="N1970" s="4"/>
      <c r="O1970" s="4"/>
      <c r="P1970" s="4"/>
      <c r="Q1970" s="4"/>
    </row>
    <row r="1971" spans="13:17" x14ac:dyDescent="0.3">
      <c r="M1971" s="4"/>
      <c r="N1971" s="4"/>
      <c r="O1971" s="4"/>
      <c r="P1971" s="4"/>
      <c r="Q1971" s="4"/>
    </row>
    <row r="1972" spans="13:17" x14ac:dyDescent="0.3">
      <c r="M1972" s="4"/>
      <c r="N1972" s="4"/>
      <c r="O1972" s="4"/>
      <c r="P1972" s="4"/>
      <c r="Q1972" s="4"/>
    </row>
    <row r="1973" spans="13:17" x14ac:dyDescent="0.3">
      <c r="M1973" s="4"/>
      <c r="N1973" s="4"/>
      <c r="O1973" s="4"/>
      <c r="P1973" s="4"/>
      <c r="Q1973" s="4"/>
    </row>
    <row r="1974" spans="13:17" x14ac:dyDescent="0.3">
      <c r="M1974" s="4"/>
      <c r="N1974" s="4"/>
      <c r="O1974" s="4"/>
      <c r="P1974" s="4"/>
      <c r="Q1974" s="4"/>
    </row>
    <row r="1975" spans="13:17" x14ac:dyDescent="0.3">
      <c r="M1975" s="4"/>
      <c r="N1975" s="4"/>
      <c r="O1975" s="4"/>
      <c r="P1975" s="4"/>
      <c r="Q1975" s="4"/>
    </row>
    <row r="1976" spans="13:17" x14ac:dyDescent="0.3">
      <c r="M1976" s="4"/>
      <c r="N1976" s="4"/>
      <c r="O1976" s="4"/>
      <c r="P1976" s="4"/>
      <c r="Q1976" s="4"/>
    </row>
    <row r="1977" spans="13:17" x14ac:dyDescent="0.3">
      <c r="M1977" s="4"/>
      <c r="N1977" s="4"/>
      <c r="O1977" s="4"/>
      <c r="P1977" s="4"/>
      <c r="Q1977" s="4"/>
    </row>
    <row r="1978" spans="13:17" x14ac:dyDescent="0.3">
      <c r="M1978" s="4"/>
      <c r="N1978" s="4"/>
      <c r="O1978" s="4"/>
      <c r="P1978" s="4"/>
      <c r="Q1978" s="4"/>
    </row>
    <row r="1979" spans="13:17" x14ac:dyDescent="0.3">
      <c r="M1979" s="4"/>
      <c r="N1979" s="4"/>
      <c r="O1979" s="4"/>
      <c r="P1979" s="4"/>
      <c r="Q1979" s="4"/>
    </row>
    <row r="1980" spans="13:17" x14ac:dyDescent="0.3">
      <c r="M1980" s="4"/>
      <c r="N1980" s="4"/>
      <c r="O1980" s="4"/>
      <c r="P1980" s="4"/>
      <c r="Q1980" s="4"/>
    </row>
    <row r="1981" spans="13:17" x14ac:dyDescent="0.3">
      <c r="M1981" s="4"/>
      <c r="N1981" s="4"/>
      <c r="O1981" s="4"/>
      <c r="P1981" s="4"/>
      <c r="Q1981" s="4"/>
    </row>
    <row r="1982" spans="13:17" x14ac:dyDescent="0.3">
      <c r="M1982" s="4"/>
      <c r="N1982" s="4"/>
      <c r="O1982" s="4"/>
      <c r="P1982" s="4"/>
      <c r="Q1982" s="4"/>
    </row>
    <row r="1983" spans="13:17" x14ac:dyDescent="0.3">
      <c r="M1983" s="4"/>
      <c r="N1983" s="4"/>
      <c r="O1983" s="4"/>
      <c r="P1983" s="4"/>
      <c r="Q1983" s="4"/>
    </row>
    <row r="1984" spans="13:17" x14ac:dyDescent="0.3">
      <c r="M1984" s="4"/>
      <c r="N1984" s="4"/>
      <c r="O1984" s="4"/>
      <c r="P1984" s="4"/>
      <c r="Q1984" s="4"/>
    </row>
    <row r="1985" spans="13:17" x14ac:dyDescent="0.3">
      <c r="M1985" s="4"/>
      <c r="N1985" s="4"/>
      <c r="O1985" s="4"/>
      <c r="P1985" s="4"/>
      <c r="Q1985" s="4"/>
    </row>
    <row r="1986" spans="13:17" x14ac:dyDescent="0.3">
      <c r="M1986" s="4"/>
      <c r="N1986" s="4"/>
      <c r="O1986" s="4"/>
      <c r="P1986" s="4"/>
      <c r="Q1986" s="4"/>
    </row>
    <row r="1987" spans="13:17" x14ac:dyDescent="0.3">
      <c r="M1987" s="4"/>
      <c r="N1987" s="4"/>
      <c r="O1987" s="4"/>
      <c r="P1987" s="4"/>
      <c r="Q1987" s="4"/>
    </row>
    <row r="1988" spans="13:17" x14ac:dyDescent="0.3">
      <c r="M1988" s="4"/>
      <c r="N1988" s="4"/>
      <c r="O1988" s="4"/>
      <c r="P1988" s="4"/>
      <c r="Q1988" s="4"/>
    </row>
    <row r="1989" spans="13:17" x14ac:dyDescent="0.3">
      <c r="M1989" s="4"/>
      <c r="N1989" s="4"/>
      <c r="O1989" s="4"/>
      <c r="P1989" s="4"/>
      <c r="Q1989" s="4"/>
    </row>
    <row r="1990" spans="13:17" x14ac:dyDescent="0.3">
      <c r="M1990" s="4"/>
      <c r="N1990" s="4"/>
      <c r="O1990" s="4"/>
      <c r="P1990" s="4"/>
      <c r="Q1990" s="4"/>
    </row>
    <row r="1991" spans="13:17" x14ac:dyDescent="0.3">
      <c r="M1991" s="4"/>
      <c r="N1991" s="4"/>
      <c r="O1991" s="4"/>
      <c r="P1991" s="4"/>
      <c r="Q1991" s="4"/>
    </row>
    <row r="1992" spans="13:17" x14ac:dyDescent="0.3">
      <c r="M1992" s="4"/>
      <c r="N1992" s="4"/>
      <c r="O1992" s="4"/>
      <c r="P1992" s="4"/>
      <c r="Q1992" s="4"/>
    </row>
    <row r="1993" spans="13:17" x14ac:dyDescent="0.3">
      <c r="M1993" s="4"/>
      <c r="N1993" s="4"/>
      <c r="O1993" s="4"/>
      <c r="P1993" s="4"/>
      <c r="Q1993" s="4"/>
    </row>
    <row r="1994" spans="13:17" x14ac:dyDescent="0.3">
      <c r="M1994" s="4"/>
      <c r="N1994" s="4"/>
      <c r="O1994" s="4"/>
      <c r="P1994" s="4"/>
      <c r="Q1994" s="4"/>
    </row>
    <row r="1995" spans="13:17" x14ac:dyDescent="0.3">
      <c r="M1995" s="4"/>
      <c r="N1995" s="4"/>
      <c r="O1995" s="4"/>
      <c r="P1995" s="4"/>
      <c r="Q1995" s="4"/>
    </row>
    <row r="1996" spans="13:17" x14ac:dyDescent="0.3">
      <c r="M1996" s="4"/>
      <c r="N1996" s="4"/>
      <c r="O1996" s="4"/>
      <c r="P1996" s="4"/>
      <c r="Q1996" s="4"/>
    </row>
    <row r="1997" spans="13:17" x14ac:dyDescent="0.3">
      <c r="M1997" s="4"/>
      <c r="N1997" s="4"/>
      <c r="O1997" s="4"/>
      <c r="P1997" s="4"/>
      <c r="Q1997" s="4"/>
    </row>
    <row r="1998" spans="13:17" x14ac:dyDescent="0.3">
      <c r="M1998" s="4"/>
      <c r="N1998" s="4"/>
      <c r="O1998" s="4"/>
      <c r="P1998" s="4"/>
      <c r="Q1998" s="4"/>
    </row>
    <row r="1999" spans="13:17" x14ac:dyDescent="0.3">
      <c r="M1999" s="4"/>
      <c r="N1999" s="4"/>
      <c r="O1999" s="4"/>
      <c r="P1999" s="4"/>
      <c r="Q1999" s="4"/>
    </row>
    <row r="2000" spans="13:17" x14ac:dyDescent="0.3">
      <c r="M2000" s="4"/>
      <c r="N2000" s="4"/>
      <c r="O2000" s="4"/>
      <c r="P2000" s="4"/>
      <c r="Q2000" s="4"/>
    </row>
    <row r="2001" spans="13:17" x14ac:dyDescent="0.3">
      <c r="M2001" s="4"/>
      <c r="N2001" s="4"/>
      <c r="O2001" s="4"/>
      <c r="P2001" s="4"/>
      <c r="Q2001" s="4"/>
    </row>
    <row r="2002" spans="13:17" x14ac:dyDescent="0.3">
      <c r="M2002" s="4"/>
      <c r="N2002" s="4"/>
      <c r="O2002" s="4"/>
      <c r="P2002" s="4"/>
      <c r="Q2002" s="4"/>
    </row>
    <row r="2003" spans="13:17" x14ac:dyDescent="0.3">
      <c r="M2003" s="4"/>
      <c r="N2003" s="4"/>
      <c r="O2003" s="4"/>
      <c r="P2003" s="4"/>
      <c r="Q2003" s="4"/>
    </row>
    <row r="2004" spans="13:17" x14ac:dyDescent="0.3">
      <c r="M2004" s="4"/>
      <c r="N2004" s="4"/>
      <c r="O2004" s="4"/>
      <c r="P2004" s="4"/>
      <c r="Q2004" s="4"/>
    </row>
    <row r="2005" spans="13:17" x14ac:dyDescent="0.3">
      <c r="M2005" s="4"/>
      <c r="N2005" s="4"/>
      <c r="O2005" s="4"/>
      <c r="P2005" s="4"/>
      <c r="Q2005" s="4"/>
    </row>
    <row r="2006" spans="13:17" x14ac:dyDescent="0.3">
      <c r="M2006" s="4"/>
      <c r="N2006" s="4"/>
      <c r="O2006" s="4"/>
      <c r="P2006" s="4"/>
      <c r="Q2006" s="4"/>
    </row>
    <row r="2007" spans="13:17" x14ac:dyDescent="0.3">
      <c r="M2007" s="4"/>
      <c r="N2007" s="4"/>
      <c r="O2007" s="4"/>
      <c r="P2007" s="4"/>
      <c r="Q2007" s="4"/>
    </row>
    <row r="2008" spans="13:17" x14ac:dyDescent="0.3">
      <c r="M2008" s="4"/>
      <c r="N2008" s="4"/>
      <c r="O2008" s="4"/>
      <c r="P2008" s="4"/>
      <c r="Q2008" s="4"/>
    </row>
    <row r="2009" spans="13:17" x14ac:dyDescent="0.3">
      <c r="M2009" s="4"/>
      <c r="N2009" s="4"/>
      <c r="O2009" s="4"/>
      <c r="P2009" s="4"/>
      <c r="Q2009" s="4"/>
    </row>
    <row r="2010" spans="13:17" x14ac:dyDescent="0.3">
      <c r="M2010" s="4"/>
      <c r="N2010" s="4"/>
      <c r="O2010" s="4"/>
      <c r="P2010" s="4"/>
      <c r="Q2010" s="4"/>
    </row>
    <row r="2011" spans="13:17" x14ac:dyDescent="0.3">
      <c r="M2011" s="4"/>
      <c r="N2011" s="4"/>
      <c r="O2011" s="4"/>
      <c r="P2011" s="4"/>
      <c r="Q2011" s="4"/>
    </row>
    <row r="2012" spans="13:17" x14ac:dyDescent="0.3">
      <c r="M2012" s="4"/>
      <c r="N2012" s="4"/>
      <c r="O2012" s="4"/>
      <c r="P2012" s="4"/>
      <c r="Q2012" s="4"/>
    </row>
    <row r="2013" spans="13:17" x14ac:dyDescent="0.3">
      <c r="M2013" s="4"/>
      <c r="N2013" s="4"/>
      <c r="O2013" s="4"/>
      <c r="P2013" s="4"/>
      <c r="Q2013" s="4"/>
    </row>
    <row r="2014" spans="13:17" x14ac:dyDescent="0.3">
      <c r="M2014" s="4"/>
      <c r="N2014" s="4"/>
      <c r="O2014" s="4"/>
      <c r="P2014" s="4"/>
      <c r="Q2014" s="4"/>
    </row>
    <row r="2015" spans="13:17" x14ac:dyDescent="0.3">
      <c r="M2015" s="4"/>
      <c r="N2015" s="4"/>
      <c r="O2015" s="4"/>
      <c r="P2015" s="4"/>
      <c r="Q2015" s="4"/>
    </row>
    <row r="2016" spans="13:17" x14ac:dyDescent="0.3">
      <c r="M2016" s="4"/>
      <c r="N2016" s="4"/>
      <c r="O2016" s="4"/>
      <c r="P2016" s="4"/>
      <c r="Q2016" s="4"/>
    </row>
    <row r="2017" spans="13:17" x14ac:dyDescent="0.3">
      <c r="M2017" s="4"/>
      <c r="N2017" s="4"/>
      <c r="O2017" s="4"/>
      <c r="P2017" s="4"/>
      <c r="Q2017" s="4"/>
    </row>
    <row r="2018" spans="13:17" x14ac:dyDescent="0.3">
      <c r="M2018" s="4"/>
      <c r="N2018" s="4"/>
      <c r="O2018" s="4"/>
      <c r="P2018" s="4"/>
      <c r="Q2018" s="4"/>
    </row>
    <row r="2019" spans="13:17" x14ac:dyDescent="0.3">
      <c r="M2019" s="4"/>
      <c r="N2019" s="4"/>
      <c r="O2019" s="4"/>
      <c r="P2019" s="4"/>
      <c r="Q2019" s="4"/>
    </row>
    <row r="2020" spans="13:17" x14ac:dyDescent="0.3">
      <c r="M2020" s="4"/>
      <c r="N2020" s="4"/>
      <c r="O2020" s="4"/>
      <c r="P2020" s="4"/>
      <c r="Q2020" s="4"/>
    </row>
    <row r="2021" spans="13:17" x14ac:dyDescent="0.3">
      <c r="M2021" s="4"/>
      <c r="N2021" s="4"/>
      <c r="O2021" s="4"/>
      <c r="P2021" s="4"/>
      <c r="Q2021" s="4"/>
    </row>
    <row r="2022" spans="13:17" x14ac:dyDescent="0.3">
      <c r="M2022" s="4"/>
      <c r="N2022" s="4"/>
      <c r="O2022" s="4"/>
      <c r="P2022" s="4"/>
      <c r="Q2022" s="4"/>
    </row>
    <row r="2023" spans="13:17" x14ac:dyDescent="0.3">
      <c r="M2023" s="4"/>
      <c r="N2023" s="4"/>
      <c r="O2023" s="4"/>
      <c r="P2023" s="4"/>
      <c r="Q2023" s="4"/>
    </row>
    <row r="2024" spans="13:17" x14ac:dyDescent="0.3">
      <c r="M2024" s="4"/>
      <c r="N2024" s="4"/>
      <c r="O2024" s="4"/>
      <c r="P2024" s="4"/>
      <c r="Q2024" s="4"/>
    </row>
    <row r="2025" spans="13:17" x14ac:dyDescent="0.3">
      <c r="M2025" s="4"/>
      <c r="N2025" s="4"/>
      <c r="O2025" s="4"/>
      <c r="P2025" s="4"/>
      <c r="Q2025" s="4"/>
    </row>
    <row r="2026" spans="13:17" x14ac:dyDescent="0.3">
      <c r="M2026" s="4"/>
      <c r="N2026" s="4"/>
      <c r="O2026" s="4"/>
      <c r="P2026" s="4"/>
      <c r="Q2026" s="4"/>
    </row>
    <row r="2027" spans="13:17" x14ac:dyDescent="0.3">
      <c r="M2027" s="4"/>
      <c r="N2027" s="4"/>
      <c r="O2027" s="4"/>
      <c r="P2027" s="4"/>
      <c r="Q2027" s="4"/>
    </row>
    <row r="2028" spans="13:17" x14ac:dyDescent="0.3">
      <c r="M2028" s="4"/>
      <c r="N2028" s="4"/>
      <c r="O2028" s="4"/>
      <c r="P2028" s="4"/>
      <c r="Q2028" s="4"/>
    </row>
    <row r="2029" spans="13:17" x14ac:dyDescent="0.3">
      <c r="M2029" s="4"/>
      <c r="N2029" s="4"/>
      <c r="O2029" s="4"/>
      <c r="P2029" s="4"/>
      <c r="Q2029" s="4"/>
    </row>
    <row r="2030" spans="13:17" x14ac:dyDescent="0.3">
      <c r="M2030" s="4"/>
      <c r="N2030" s="4"/>
      <c r="O2030" s="4"/>
      <c r="P2030" s="4"/>
      <c r="Q2030" s="4"/>
    </row>
    <row r="2031" spans="13:17" x14ac:dyDescent="0.3">
      <c r="M2031" s="4"/>
      <c r="N2031" s="4"/>
      <c r="O2031" s="4"/>
      <c r="P2031" s="4"/>
      <c r="Q2031" s="4"/>
    </row>
    <row r="2032" spans="13:17" x14ac:dyDescent="0.3">
      <c r="M2032" s="4"/>
      <c r="N2032" s="4"/>
      <c r="O2032" s="4"/>
      <c r="P2032" s="4"/>
      <c r="Q2032" s="4"/>
    </row>
    <row r="2033" spans="13:17" x14ac:dyDescent="0.3">
      <c r="M2033" s="4"/>
      <c r="N2033" s="4"/>
      <c r="O2033" s="4"/>
      <c r="P2033" s="4"/>
      <c r="Q2033" s="4"/>
    </row>
    <row r="2034" spans="13:17" x14ac:dyDescent="0.3">
      <c r="M2034" s="4"/>
      <c r="N2034" s="4"/>
      <c r="O2034" s="4"/>
      <c r="P2034" s="4"/>
      <c r="Q2034" s="4"/>
    </row>
    <row r="2035" spans="13:17" x14ac:dyDescent="0.3">
      <c r="M2035" s="4"/>
      <c r="N2035" s="4"/>
      <c r="O2035" s="4"/>
      <c r="P2035" s="4"/>
      <c r="Q2035" s="4"/>
    </row>
    <row r="2036" spans="13:17" x14ac:dyDescent="0.3">
      <c r="M2036" s="4"/>
      <c r="N2036" s="4"/>
      <c r="O2036" s="4"/>
      <c r="P2036" s="4"/>
      <c r="Q2036" s="4"/>
    </row>
    <row r="2037" spans="13:17" x14ac:dyDescent="0.3">
      <c r="M2037" s="4"/>
      <c r="N2037" s="4"/>
      <c r="O2037" s="4"/>
      <c r="P2037" s="4"/>
      <c r="Q2037" s="4"/>
    </row>
    <row r="2038" spans="13:17" x14ac:dyDescent="0.3">
      <c r="M2038" s="4"/>
      <c r="N2038" s="4"/>
      <c r="O2038" s="4"/>
      <c r="P2038" s="4"/>
      <c r="Q2038" s="4"/>
    </row>
    <row r="2039" spans="13:17" x14ac:dyDescent="0.3">
      <c r="M2039" s="4"/>
      <c r="N2039" s="4"/>
      <c r="O2039" s="4"/>
      <c r="P2039" s="4"/>
      <c r="Q2039" s="4"/>
    </row>
    <row r="2040" spans="13:17" x14ac:dyDescent="0.3">
      <c r="M2040" s="4"/>
      <c r="N2040" s="4"/>
      <c r="O2040" s="4"/>
      <c r="P2040" s="4"/>
      <c r="Q2040" s="4"/>
    </row>
    <row r="2041" spans="13:17" x14ac:dyDescent="0.3">
      <c r="M2041" s="4"/>
      <c r="N2041" s="4"/>
      <c r="O2041" s="4"/>
      <c r="P2041" s="4"/>
      <c r="Q2041" s="4"/>
    </row>
    <row r="2042" spans="13:17" x14ac:dyDescent="0.3">
      <c r="M2042" s="4"/>
      <c r="N2042" s="4"/>
      <c r="O2042" s="4"/>
      <c r="P2042" s="4"/>
      <c r="Q2042" s="4"/>
    </row>
    <row r="2043" spans="13:17" x14ac:dyDescent="0.3">
      <c r="M2043" s="4"/>
      <c r="N2043" s="4"/>
      <c r="O2043" s="4"/>
      <c r="P2043" s="4"/>
      <c r="Q2043" s="4"/>
    </row>
    <row r="2044" spans="13:17" x14ac:dyDescent="0.3">
      <c r="M2044" s="4"/>
      <c r="N2044" s="4"/>
      <c r="O2044" s="4"/>
      <c r="P2044" s="4"/>
      <c r="Q2044" s="4"/>
    </row>
    <row r="2045" spans="13:17" x14ac:dyDescent="0.3">
      <c r="M2045" s="4"/>
      <c r="N2045" s="4"/>
      <c r="O2045" s="4"/>
      <c r="P2045" s="4"/>
      <c r="Q2045" s="4"/>
    </row>
    <row r="2046" spans="13:17" x14ac:dyDescent="0.3">
      <c r="M2046" s="4"/>
      <c r="N2046" s="4"/>
      <c r="O2046" s="4"/>
      <c r="P2046" s="4"/>
      <c r="Q2046" s="4"/>
    </row>
    <row r="2047" spans="13:17" x14ac:dyDescent="0.3">
      <c r="M2047" s="4"/>
      <c r="N2047" s="4"/>
      <c r="O2047" s="4"/>
      <c r="P2047" s="4"/>
      <c r="Q2047" s="4"/>
    </row>
    <row r="2048" spans="13:17" x14ac:dyDescent="0.3">
      <c r="M2048" s="4"/>
      <c r="N2048" s="4"/>
      <c r="O2048" s="4"/>
      <c r="P2048" s="4"/>
      <c r="Q2048" s="4"/>
    </row>
    <row r="2049" spans="13:17" x14ac:dyDescent="0.3">
      <c r="M2049" s="4"/>
      <c r="N2049" s="4"/>
      <c r="O2049" s="4"/>
      <c r="P2049" s="4"/>
      <c r="Q2049" s="4"/>
    </row>
    <row r="2050" spans="13:17" x14ac:dyDescent="0.3">
      <c r="M2050" s="4"/>
      <c r="N2050" s="4"/>
      <c r="O2050" s="4"/>
      <c r="P2050" s="4"/>
      <c r="Q2050" s="4"/>
    </row>
    <row r="2051" spans="13:17" x14ac:dyDescent="0.3">
      <c r="M2051" s="4"/>
      <c r="N2051" s="4"/>
      <c r="O2051" s="4"/>
      <c r="P2051" s="4"/>
      <c r="Q2051" s="4"/>
    </row>
    <row r="2052" spans="13:17" x14ac:dyDescent="0.3">
      <c r="M2052" s="4"/>
      <c r="N2052" s="4"/>
      <c r="O2052" s="4"/>
      <c r="P2052" s="4"/>
      <c r="Q2052" s="4"/>
    </row>
    <row r="2053" spans="13:17" x14ac:dyDescent="0.3">
      <c r="M2053" s="4"/>
      <c r="N2053" s="4"/>
      <c r="O2053" s="4"/>
      <c r="P2053" s="4"/>
      <c r="Q2053" s="4"/>
    </row>
    <row r="2054" spans="13:17" x14ac:dyDescent="0.3">
      <c r="M2054" s="4"/>
      <c r="N2054" s="4"/>
      <c r="O2054" s="4"/>
      <c r="P2054" s="4"/>
      <c r="Q2054" s="4"/>
    </row>
    <row r="2055" spans="13:17" x14ac:dyDescent="0.3">
      <c r="M2055" s="4"/>
      <c r="N2055" s="4"/>
      <c r="O2055" s="4"/>
      <c r="P2055" s="4"/>
      <c r="Q2055" s="4"/>
    </row>
    <row r="2056" spans="13:17" x14ac:dyDescent="0.3">
      <c r="M2056" s="4"/>
      <c r="N2056" s="4"/>
      <c r="O2056" s="4"/>
      <c r="P2056" s="4"/>
      <c r="Q2056" s="4"/>
    </row>
    <row r="2057" spans="13:17" x14ac:dyDescent="0.3">
      <c r="M2057" s="4"/>
      <c r="N2057" s="4"/>
      <c r="O2057" s="4"/>
      <c r="P2057" s="4"/>
      <c r="Q2057" s="4"/>
    </row>
    <row r="2058" spans="13:17" x14ac:dyDescent="0.3">
      <c r="M2058" s="4"/>
      <c r="N2058" s="4"/>
      <c r="O2058" s="4"/>
      <c r="P2058" s="4"/>
      <c r="Q2058" s="4"/>
    </row>
    <row r="2059" spans="13:17" x14ac:dyDescent="0.3">
      <c r="M2059" s="4"/>
      <c r="N2059" s="4"/>
      <c r="O2059" s="4"/>
      <c r="P2059" s="4"/>
      <c r="Q2059" s="4"/>
    </row>
    <row r="2060" spans="13:17" x14ac:dyDescent="0.3">
      <c r="M2060" s="4"/>
      <c r="N2060" s="4"/>
      <c r="O2060" s="4"/>
      <c r="P2060" s="4"/>
      <c r="Q2060" s="4"/>
    </row>
    <row r="2061" spans="13:17" x14ac:dyDescent="0.3">
      <c r="M2061" s="4"/>
      <c r="N2061" s="4"/>
      <c r="O2061" s="4"/>
      <c r="P2061" s="4"/>
      <c r="Q2061" s="4"/>
    </row>
    <row r="2062" spans="13:17" x14ac:dyDescent="0.3">
      <c r="M2062" s="4"/>
      <c r="N2062" s="4"/>
      <c r="O2062" s="4"/>
      <c r="P2062" s="4"/>
      <c r="Q2062" s="4"/>
    </row>
    <row r="2063" spans="13:17" x14ac:dyDescent="0.3">
      <c r="M2063" s="4"/>
      <c r="N2063" s="4"/>
      <c r="O2063" s="4"/>
      <c r="P2063" s="4"/>
      <c r="Q2063" s="4"/>
    </row>
    <row r="2064" spans="13:17" x14ac:dyDescent="0.3">
      <c r="M2064" s="4"/>
      <c r="N2064" s="4"/>
      <c r="O2064" s="4"/>
      <c r="P2064" s="4"/>
      <c r="Q2064" s="4"/>
    </row>
    <row r="2065" spans="13:17" x14ac:dyDescent="0.3">
      <c r="M2065" s="4"/>
      <c r="N2065" s="4"/>
      <c r="O2065" s="4"/>
      <c r="P2065" s="4"/>
      <c r="Q2065" s="4"/>
    </row>
    <row r="2066" spans="13:17" x14ac:dyDescent="0.3">
      <c r="M2066" s="4"/>
      <c r="N2066" s="4"/>
      <c r="O2066" s="4"/>
      <c r="P2066" s="4"/>
      <c r="Q2066" s="4"/>
    </row>
    <row r="2067" spans="13:17" x14ac:dyDescent="0.3">
      <c r="M2067" s="4"/>
      <c r="N2067" s="4"/>
      <c r="O2067" s="4"/>
      <c r="P2067" s="4"/>
      <c r="Q2067" s="4"/>
    </row>
    <row r="2068" spans="13:17" x14ac:dyDescent="0.3">
      <c r="M2068" s="4"/>
      <c r="N2068" s="4"/>
      <c r="O2068" s="4"/>
      <c r="P2068" s="4"/>
      <c r="Q2068" s="4"/>
    </row>
    <row r="2069" spans="13:17" x14ac:dyDescent="0.3">
      <c r="M2069" s="4"/>
      <c r="N2069" s="4"/>
      <c r="O2069" s="4"/>
      <c r="P2069" s="4"/>
      <c r="Q2069" s="4"/>
    </row>
    <row r="2070" spans="13:17" x14ac:dyDescent="0.3">
      <c r="M2070" s="4"/>
      <c r="N2070" s="4"/>
      <c r="O2070" s="4"/>
      <c r="P2070" s="4"/>
      <c r="Q2070" s="4"/>
    </row>
    <row r="2071" spans="13:17" x14ac:dyDescent="0.3">
      <c r="M2071" s="4"/>
      <c r="N2071" s="4"/>
      <c r="O2071" s="4"/>
      <c r="P2071" s="4"/>
      <c r="Q2071" s="4"/>
    </row>
    <row r="2072" spans="13:17" x14ac:dyDescent="0.3">
      <c r="M2072" s="4"/>
      <c r="N2072" s="4"/>
      <c r="O2072" s="4"/>
      <c r="P2072" s="4"/>
      <c r="Q2072" s="4"/>
    </row>
    <row r="2073" spans="13:17" x14ac:dyDescent="0.3">
      <c r="M2073" s="4"/>
      <c r="N2073" s="4"/>
      <c r="O2073" s="4"/>
      <c r="P2073" s="4"/>
      <c r="Q2073" s="4"/>
    </row>
    <row r="2074" spans="13:17" x14ac:dyDescent="0.3">
      <c r="M2074" s="4"/>
      <c r="N2074" s="4"/>
      <c r="O2074" s="4"/>
      <c r="P2074" s="4"/>
      <c r="Q2074" s="4"/>
    </row>
    <row r="2075" spans="13:17" x14ac:dyDescent="0.3">
      <c r="M2075" s="4"/>
      <c r="N2075" s="4"/>
      <c r="O2075" s="4"/>
      <c r="P2075" s="4"/>
      <c r="Q2075" s="4"/>
    </row>
    <row r="2076" spans="13:17" x14ac:dyDescent="0.3">
      <c r="M2076" s="4"/>
      <c r="N2076" s="4"/>
      <c r="O2076" s="4"/>
      <c r="P2076" s="4"/>
      <c r="Q2076" s="4"/>
    </row>
    <row r="2077" spans="13:17" x14ac:dyDescent="0.3">
      <c r="M2077" s="4"/>
      <c r="N2077" s="4"/>
      <c r="O2077" s="4"/>
      <c r="P2077" s="4"/>
      <c r="Q2077" s="4"/>
    </row>
    <row r="2078" spans="13:17" x14ac:dyDescent="0.3">
      <c r="N2078" s="4"/>
      <c r="O2078" s="4"/>
      <c r="P2078" s="4"/>
      <c r="Q2078" s="4"/>
    </row>
    <row r="2079" spans="13:17" x14ac:dyDescent="0.3">
      <c r="N2079" s="4"/>
      <c r="O2079" s="4"/>
      <c r="P2079" s="4"/>
      <c r="Q2079" s="4"/>
    </row>
    <row r="2080" spans="13:17" x14ac:dyDescent="0.3">
      <c r="N2080" s="4"/>
      <c r="O2080" s="4"/>
      <c r="P2080" s="4"/>
      <c r="Q2080" s="4"/>
    </row>
    <row r="2081" spans="14:17" x14ac:dyDescent="0.3">
      <c r="N2081" s="4"/>
      <c r="O2081" s="4"/>
      <c r="P2081" s="4"/>
      <c r="Q2081" s="4"/>
    </row>
    <row r="2082" spans="14:17" x14ac:dyDescent="0.3">
      <c r="N2082" s="4"/>
      <c r="O2082" s="4"/>
      <c r="P2082" s="4"/>
      <c r="Q2082" s="4"/>
    </row>
    <row r="2083" spans="14:17" x14ac:dyDescent="0.3">
      <c r="N2083" s="4"/>
      <c r="O2083" s="4"/>
      <c r="P2083" s="4"/>
      <c r="Q2083" s="4"/>
    </row>
    <row r="2084" spans="14:17" x14ac:dyDescent="0.3">
      <c r="N2084" s="4"/>
      <c r="O2084" s="4"/>
      <c r="P2084" s="4"/>
      <c r="Q2084" s="4"/>
    </row>
    <row r="2085" spans="14:17" x14ac:dyDescent="0.3">
      <c r="N2085" s="4"/>
      <c r="O2085" s="4"/>
      <c r="P2085" s="4"/>
      <c r="Q2085" s="4"/>
    </row>
    <row r="2086" spans="14:17" x14ac:dyDescent="0.3">
      <c r="N2086" s="4"/>
      <c r="O2086" s="4"/>
      <c r="P2086" s="4"/>
      <c r="Q2086" s="4"/>
    </row>
    <row r="2087" spans="14:17" x14ac:dyDescent="0.3">
      <c r="N2087" s="4"/>
      <c r="O2087" s="4"/>
      <c r="P2087" s="4"/>
      <c r="Q2087" s="4"/>
    </row>
    <row r="2088" spans="14:17" x14ac:dyDescent="0.3">
      <c r="N2088" s="4"/>
      <c r="O2088" s="4"/>
      <c r="P2088" s="4"/>
      <c r="Q2088" s="4"/>
    </row>
    <row r="2089" spans="14:17" x14ac:dyDescent="0.3">
      <c r="N2089" s="4"/>
      <c r="O2089" s="4"/>
      <c r="P2089" s="4"/>
      <c r="Q2089" s="4"/>
    </row>
    <row r="2090" spans="14:17" x14ac:dyDescent="0.3">
      <c r="N2090" s="4"/>
      <c r="O2090" s="4"/>
      <c r="P2090" s="4"/>
      <c r="Q2090" s="4"/>
    </row>
    <row r="2091" spans="14:17" x14ac:dyDescent="0.3">
      <c r="N2091" s="4"/>
      <c r="O2091" s="4"/>
      <c r="P2091" s="4"/>
      <c r="Q2091" s="4"/>
    </row>
    <row r="2092" spans="14:17" x14ac:dyDescent="0.3">
      <c r="N2092" s="4"/>
      <c r="O2092" s="4"/>
      <c r="P2092" s="4"/>
      <c r="Q2092" s="4"/>
    </row>
    <row r="2093" spans="14:17" x14ac:dyDescent="0.3">
      <c r="N2093" s="4"/>
      <c r="O2093" s="4"/>
      <c r="P2093" s="4"/>
      <c r="Q2093" s="4"/>
    </row>
    <row r="2094" spans="14:17" x14ac:dyDescent="0.3">
      <c r="N2094" s="4"/>
      <c r="O2094" s="4"/>
      <c r="P2094" s="4"/>
      <c r="Q2094" s="4"/>
    </row>
    <row r="2095" spans="14:17" x14ac:dyDescent="0.3">
      <c r="N2095" s="4"/>
      <c r="O2095" s="4"/>
      <c r="P2095" s="4"/>
      <c r="Q2095" s="4"/>
    </row>
    <row r="2096" spans="14:17" x14ac:dyDescent="0.3">
      <c r="N2096" s="4"/>
      <c r="O2096" s="4"/>
      <c r="P2096" s="4"/>
      <c r="Q2096" s="4"/>
    </row>
    <row r="2097" spans="14:17" x14ac:dyDescent="0.3">
      <c r="N2097" s="4"/>
      <c r="O2097" s="4"/>
      <c r="P2097" s="4"/>
      <c r="Q2097" s="4"/>
    </row>
    <row r="2098" spans="14:17" x14ac:dyDescent="0.3">
      <c r="N2098" s="4"/>
      <c r="O2098" s="4"/>
      <c r="P2098" s="4"/>
      <c r="Q2098" s="4"/>
    </row>
    <row r="2099" spans="14:17" x14ac:dyDescent="0.3">
      <c r="N2099" s="4"/>
      <c r="O2099" s="4"/>
      <c r="P2099" s="4"/>
      <c r="Q2099" s="4"/>
    </row>
    <row r="2100" spans="14:17" x14ac:dyDescent="0.3">
      <c r="N2100" s="4"/>
      <c r="O2100" s="4"/>
      <c r="P2100" s="4"/>
      <c r="Q2100" s="4"/>
    </row>
    <row r="2101" spans="14:17" x14ac:dyDescent="0.3">
      <c r="N2101" s="4"/>
      <c r="O2101" s="4"/>
      <c r="P2101" s="4"/>
      <c r="Q2101" s="4"/>
    </row>
    <row r="2102" spans="14:17" x14ac:dyDescent="0.3">
      <c r="N2102" s="4"/>
      <c r="O2102" s="4"/>
      <c r="P2102" s="4"/>
      <c r="Q2102" s="4"/>
    </row>
    <row r="2103" spans="14:17" x14ac:dyDescent="0.3">
      <c r="N2103" s="4"/>
      <c r="O2103" s="4"/>
      <c r="P2103" s="4"/>
      <c r="Q2103" s="4"/>
    </row>
    <row r="2104" spans="14:17" x14ac:dyDescent="0.3">
      <c r="N2104" s="4"/>
      <c r="O2104" s="4"/>
      <c r="P2104" s="4"/>
      <c r="Q2104" s="4"/>
    </row>
    <row r="2105" spans="14:17" x14ac:dyDescent="0.3">
      <c r="N2105" s="4"/>
      <c r="O2105" s="4"/>
      <c r="P2105" s="4"/>
      <c r="Q2105" s="4"/>
    </row>
    <row r="2106" spans="14:17" x14ac:dyDescent="0.3">
      <c r="N2106" s="4"/>
      <c r="O2106" s="4"/>
      <c r="P2106" s="4"/>
      <c r="Q2106" s="4"/>
    </row>
    <row r="2107" spans="14:17" x14ac:dyDescent="0.3">
      <c r="N2107" s="4"/>
      <c r="O2107" s="4"/>
      <c r="P2107" s="4"/>
      <c r="Q2107" s="4"/>
    </row>
    <row r="2108" spans="14:17" x14ac:dyDescent="0.3">
      <c r="N2108" s="4"/>
      <c r="O2108" s="4"/>
      <c r="P2108" s="4"/>
      <c r="Q2108" s="4"/>
    </row>
    <row r="2109" spans="14:17" x14ac:dyDescent="0.3">
      <c r="N2109" s="4"/>
      <c r="O2109" s="4"/>
      <c r="P2109" s="4"/>
      <c r="Q2109" s="4"/>
    </row>
    <row r="2110" spans="14:17" x14ac:dyDescent="0.3">
      <c r="N2110" s="4"/>
      <c r="O2110" s="4"/>
      <c r="P2110" s="4"/>
      <c r="Q2110" s="4"/>
    </row>
    <row r="2111" spans="14:17" x14ac:dyDescent="0.3">
      <c r="N2111" s="4"/>
      <c r="O2111" s="4"/>
      <c r="P2111" s="4"/>
      <c r="Q2111" s="4"/>
    </row>
    <row r="2112" spans="14:17" x14ac:dyDescent="0.3">
      <c r="N2112" s="4"/>
      <c r="O2112" s="4"/>
      <c r="P2112" s="4"/>
      <c r="Q2112" s="4"/>
    </row>
    <row r="2113" spans="14:17" x14ac:dyDescent="0.3">
      <c r="N2113" s="4"/>
      <c r="O2113" s="4"/>
      <c r="P2113" s="4"/>
      <c r="Q2113" s="4"/>
    </row>
    <row r="2114" spans="14:17" x14ac:dyDescent="0.3">
      <c r="N2114" s="4"/>
      <c r="O2114" s="4"/>
      <c r="P2114" s="4"/>
      <c r="Q2114" s="4"/>
    </row>
    <row r="2115" spans="14:17" x14ac:dyDescent="0.3">
      <c r="N2115" s="4"/>
      <c r="O2115" s="4"/>
      <c r="P2115" s="4"/>
      <c r="Q2115" s="4"/>
    </row>
    <row r="2116" spans="14:17" x14ac:dyDescent="0.3">
      <c r="N2116" s="4"/>
      <c r="O2116" s="4"/>
      <c r="P2116" s="4"/>
      <c r="Q2116" s="4"/>
    </row>
  </sheetData>
  <autoFilter ref="B7:T1675" xr:uid="{00000000-0009-0000-0000-000006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F9080BAF1B1541B626FFE5DDC9537E" ma:contentTypeVersion="10" ma:contentTypeDescription="Create a new document." ma:contentTypeScope="" ma:versionID="1cd282ec0dd26e932f9eb614c0714381">
  <xsd:schema xmlns:xsd="http://www.w3.org/2001/XMLSchema" xmlns:xs="http://www.w3.org/2001/XMLSchema" xmlns:p="http://schemas.microsoft.com/office/2006/metadata/properties" xmlns:ns2="29356da0-dc1e-44ac-9567-d984d2ed9e11" xmlns:ns3="305fd453-03d9-4e51-ae40-0eb02690a19b" targetNamespace="http://schemas.microsoft.com/office/2006/metadata/properties" ma:root="true" ma:fieldsID="2b5f51b007834711a41931f42540ecf1" ns2:_="" ns3:_="">
    <xsd:import namespace="29356da0-dc1e-44ac-9567-d984d2ed9e11"/>
    <xsd:import namespace="305fd453-03d9-4e51-ae40-0eb02690a19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356da0-dc1e-44ac-9567-d984d2ed9e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5fd453-03d9-4e51-ae40-0eb02690a19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A16BD-676A-4B51-A97D-6953D156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356da0-dc1e-44ac-9567-d984d2ed9e11"/>
    <ds:schemaRef ds:uri="305fd453-03d9-4e51-ae40-0eb02690a1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A14D5D-324F-4C8F-90F7-DEAA855E3B29}">
  <ds:schemaRefs>
    <ds:schemaRef ds:uri="http://purl.org/dc/elements/1.1/"/>
    <ds:schemaRef ds:uri="http://purl.org/dc/terms/"/>
    <ds:schemaRef ds:uri="http://schemas.microsoft.com/office/2006/metadata/properties"/>
    <ds:schemaRef ds:uri="2755cc8e-112b-4310-a51d-e8a08675f654"/>
    <ds:schemaRef ds:uri="http://schemas.openxmlformats.org/package/2006/metadata/core-properties"/>
    <ds:schemaRef ds:uri="http://www.w3.org/XML/1998/namespace"/>
    <ds:schemaRef ds:uri="http://purl.org/dc/dcmitype/"/>
    <ds:schemaRef ds:uri="http://schemas.microsoft.com/office/infopath/2007/PartnerControls"/>
    <ds:schemaRef ds:uri="http://schemas.microsoft.com/office/2006/documentManagement/types"/>
  </ds:schemaRefs>
</ds:datastoreItem>
</file>

<file path=customXml/itemProps3.xml><?xml version="1.0" encoding="utf-8"?>
<ds:datastoreItem xmlns:ds="http://schemas.openxmlformats.org/officeDocument/2006/customXml" ds:itemID="{33431D71-61EB-497F-9172-BC9972C03D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L.E.K. Analysis</vt:lpstr>
      <vt:lpstr>Analysis</vt:lpstr>
      <vt:lpstr>Tunisia_ESPRIT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Divij Punvani</dc:creator>
  <cp:lastModifiedBy>kaabachi Eya</cp:lastModifiedBy>
  <cp:lastPrinted>2020-03-31T05:23:30Z</cp:lastPrinted>
  <dcterms:created xsi:type="dcterms:W3CDTF">2020-03-25T08:18:17Z</dcterms:created>
  <dcterms:modified xsi:type="dcterms:W3CDTF">2022-02-08T11:00:12Z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0x01010021F9080BAF1B1541B626FFE5DDC9537E</vt:lpwstr>
  </property>
</Properties>
</file>