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gillonline-my.sharepoint.com/personal/carlosarturo_baezmijangos_cargill_com/Documents/Documents/Carlos/Planeacion 21-22/Simulador/"/>
    </mc:Choice>
  </mc:AlternateContent>
  <xr:revisionPtr revIDLastSave="12" documentId="8_{8962D888-85CE-4D92-A5F6-BCBAB0423621}" xr6:coauthVersionLast="46" xr6:coauthVersionMax="46" xr10:uidLastSave="{F5A0973B-234E-40DD-89F8-3C2F038F17AB}"/>
  <bookViews>
    <workbookView xWindow="-110" yWindow="-110" windowWidth="19420" windowHeight="10420" xr2:uid="{FCAB58AB-8B9A-4A14-9B22-03DE6327C21C}"/>
  </bookViews>
  <sheets>
    <sheet name="Sheet1" sheetId="1" r:id="rId1"/>
  </sheets>
  <definedNames>
    <definedName name="_xlnm._FilterDatabase" localSheetId="0" hidden="1">Sheet1!$A$1:$L$6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K6" i="1"/>
  <c r="K4" i="1"/>
  <c r="K3" i="1"/>
  <c r="H3" i="1"/>
  <c r="F17" i="1"/>
  <c r="F15" i="1"/>
  <c r="E15" i="1"/>
  <c r="E14" i="1"/>
  <c r="F14" i="1" s="1"/>
  <c r="F16" i="1" s="1"/>
  <c r="F18" i="1" s="1"/>
  <c r="E13" i="1"/>
  <c r="F10" i="1"/>
  <c r="F9" i="1"/>
  <c r="J11" i="1"/>
  <c r="I11" i="1"/>
  <c r="J10" i="1"/>
  <c r="I10" i="1"/>
  <c r="H10" i="1"/>
  <c r="D6" i="1"/>
  <c r="F6" i="1" s="1"/>
  <c r="G6" i="1" s="1"/>
  <c r="H6" i="1" s="1"/>
  <c r="J6" i="1" s="1"/>
  <c r="D5" i="1"/>
  <c r="F5" i="1" s="1"/>
  <c r="G5" i="1" s="1"/>
  <c r="H5" i="1" s="1"/>
  <c r="J5" i="1" s="1"/>
  <c r="K5" i="1" s="1"/>
  <c r="D4" i="1"/>
  <c r="F4" i="1" s="1"/>
  <c r="G4" i="1" s="1"/>
  <c r="H4" i="1" s="1"/>
  <c r="J4" i="1" s="1"/>
  <c r="L4" i="1" s="1"/>
  <c r="D3" i="1"/>
  <c r="F3" i="1" s="1"/>
  <c r="G3" i="1" s="1"/>
  <c r="D2" i="1"/>
  <c r="F2" i="1" s="1"/>
  <c r="G2" i="1" s="1"/>
  <c r="H2" i="1" s="1"/>
  <c r="J2" i="1" s="1"/>
  <c r="K2" i="1" s="1"/>
  <c r="L2" i="1" s="1"/>
  <c r="L5" i="1" l="1"/>
  <c r="L6" i="1"/>
  <c r="J3" i="1"/>
  <c r="L3" i="1" s="1"/>
</calcChain>
</file>

<file path=xl/sharedStrings.xml><?xml version="1.0" encoding="utf-8"?>
<sst xmlns="http://schemas.openxmlformats.org/spreadsheetml/2006/main" count="18" uniqueCount="18">
  <si>
    <t>Descripción</t>
  </si>
  <si>
    <t>Precio anterior (neto)</t>
  </si>
  <si>
    <t>Precio solicitado (neto)</t>
  </si>
  <si>
    <t>DOGUI CACHORROS</t>
  </si>
  <si>
    <t>DOGUI CARNE</t>
  </si>
  <si>
    <t>DOGUI POLLO</t>
  </si>
  <si>
    <t>KEYCAN</t>
  </si>
  <si>
    <t>PET MASTER</t>
  </si>
  <si>
    <t>IVA</t>
  </si>
  <si>
    <t>Flete</t>
  </si>
  <si>
    <t>Precio Iva +Flete</t>
  </si>
  <si>
    <t>Costo bulto</t>
  </si>
  <si>
    <t>Por kilo</t>
  </si>
  <si>
    <t>Precio Suguerido de venta</t>
  </si>
  <si>
    <t>Ganancia</t>
  </si>
  <si>
    <t>Ganancia por bulto</t>
  </si>
  <si>
    <t>Toneladas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</si>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</sst>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1" xfId="0" applyFont="1" applyBorder="1"/>
    <xf numFmtId="44" fontId="4" fillId="0" borderId="1" xfId="1" applyFont="1" applyBorder="1"/>
    <xf numFmtId="44" fontId="0" fillId="0" borderId="0" xfId="0" applyNumberFormat="1"/>
    <xf numFmtId="44" fontId="0" fillId="0" borderId="0" xfId="1" applyFont="1"/>
    <xf numFmtId="164" fontId="0" fillId="0" borderId="0" xfId="1" applyNumberFormat="1" applyFont="1"/>
    <xf numFmtId="44" fontId="0" fillId="0" borderId="1" xfId="0" applyNumberFormat="1" applyBorder="1"/>
    <xf numFmtId="164" fontId="0" fillId="0" borderId="1" xfId="1" applyNumberFormat="1" applyFont="1" applyBorder="1"/>
    <xf numFmtId="44" fontId="0" fillId="0" borderId="1" xfId="1" applyFont="1" applyBorder="1"/>
    <xf numFmtId="44" fontId="0" fillId="2" borderId="1" xfId="0" applyNumberFormat="1" applyFill="1" applyBorder="1"/>
    <xf numFmtId="44" fontId="2" fillId="0" borderId="0" xfId="0" applyNumberFormat="1" applyFont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44" fontId="2" fillId="4" borderId="1" xfId="0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9" fontId="0" fillId="0" borderId="1" xfId="2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A673-2AA5-4501-BA88-0CBF7C04DBD4}">
  <dimension ref="A1:L18"/>
  <sheetViews>
    <sheetView showGridLines="0" tabSelected="1" zoomScale="120" zoomScaleNormal="120" workbookViewId="0">
      <selection activeCell="L6" sqref="L6"/>
    </sheetView>
  </sheetViews>
  <sheetFormatPr defaultRowHeight="14.5" x14ac:dyDescent="0.35"/>
  <cols>
    <col min="1" max="1" width="12.81640625" bestFit="1" customWidth="1"/>
    <col min="3" max="3" width="10.54296875" customWidth="1"/>
    <col min="4" max="4" width="11.08984375" bestFit="1" customWidth="1"/>
    <col min="5" max="5" width="12.08984375" bestFit="1" customWidth="1"/>
    <col min="6" max="6" width="13.6328125" bestFit="1" customWidth="1"/>
    <col min="9" max="9" width="11.1796875" customWidth="1"/>
  </cols>
  <sheetData>
    <row r="1" spans="1:12" ht="31.5" x14ac:dyDescent="0.35">
      <c r="A1" s="14" t="s">
        <v>0</v>
      </c>
      <c r="B1" s="14" t="s">
        <v>1</v>
      </c>
      <c r="C1" s="14" t="s">
        <v>2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4" t="s">
        <v>13</v>
      </c>
      <c r="J1" s="14" t="s">
        <v>14</v>
      </c>
      <c r="K1" s="14" t="s">
        <v>15</v>
      </c>
    </row>
    <row r="2" spans="1:12" x14ac:dyDescent="0.35">
      <c r="A2" s="1" t="s">
        <v>3</v>
      </c>
      <c r="B2" s="2">
        <v>24339</v>
      </c>
      <c r="C2" s="2">
        <v>24100</v>
      </c>
      <c r="D2" s="6">
        <f>(C2*1.16)</f>
        <v>27955.999999999996</v>
      </c>
      <c r="E2" s="7">
        <v>400</v>
      </c>
      <c r="F2" s="6">
        <f>(D2+E2)</f>
        <v>28355.999999999996</v>
      </c>
      <c r="G2" s="6">
        <f>(F2/1000)*20</f>
        <v>567.12</v>
      </c>
      <c r="H2" s="6">
        <f>(G2/20)</f>
        <v>28.356000000000002</v>
      </c>
      <c r="I2" s="8">
        <v>32</v>
      </c>
      <c r="J2" s="6">
        <f>(I2-H2)</f>
        <v>3.6439999999999984</v>
      </c>
      <c r="K2" s="6">
        <f>(J2*20)</f>
        <v>72.879999999999967</v>
      </c>
      <c r="L2" s="15">
        <f t="shared" ref="L2:L4" si="0">(K2/G2)</f>
        <v>0.12850895753985042</v>
      </c>
    </row>
    <row r="3" spans="1:12" x14ac:dyDescent="0.35">
      <c r="A3" s="1" t="s">
        <v>4</v>
      </c>
      <c r="B3" s="2">
        <v>22175</v>
      </c>
      <c r="C3" s="2">
        <v>21936</v>
      </c>
      <c r="D3" s="6">
        <f t="shared" ref="D3:D6" si="1">(C3*1.16)</f>
        <v>25445.759999999998</v>
      </c>
      <c r="E3" s="7">
        <v>400</v>
      </c>
      <c r="F3" s="9">
        <f t="shared" ref="F3:F6" si="2">(D3+E3)</f>
        <v>25845.759999999998</v>
      </c>
      <c r="G3" s="6">
        <f t="shared" ref="G3:G4" si="3">(F3/1000)*20</f>
        <v>516.91519999999991</v>
      </c>
      <c r="H3" s="6">
        <f t="shared" ref="H3:H4" si="4">(G3/20)</f>
        <v>25.845759999999995</v>
      </c>
      <c r="I3" s="8">
        <v>30</v>
      </c>
      <c r="J3" s="6">
        <f t="shared" ref="J3:J6" si="5">(I3-H3)</f>
        <v>4.154240000000005</v>
      </c>
      <c r="K3" s="6">
        <f t="shared" ref="K3:K4" si="6">(J3*20)</f>
        <v>83.084800000000101</v>
      </c>
      <c r="L3" s="15">
        <f t="shared" si="0"/>
        <v>0.16073197305863732</v>
      </c>
    </row>
    <row r="4" spans="1:12" x14ac:dyDescent="0.35">
      <c r="A4" s="1" t="s">
        <v>5</v>
      </c>
      <c r="B4" s="2">
        <v>22175</v>
      </c>
      <c r="C4" s="2">
        <v>21936</v>
      </c>
      <c r="D4" s="6">
        <f t="shared" si="1"/>
        <v>25445.759999999998</v>
      </c>
      <c r="E4" s="7">
        <v>400</v>
      </c>
      <c r="F4" s="6">
        <f t="shared" si="2"/>
        <v>25845.759999999998</v>
      </c>
      <c r="G4" s="6">
        <f t="shared" si="3"/>
        <v>516.91519999999991</v>
      </c>
      <c r="H4" s="6">
        <f t="shared" si="4"/>
        <v>25.845759999999995</v>
      </c>
      <c r="I4" s="8">
        <v>30</v>
      </c>
      <c r="J4" s="6">
        <f t="shared" si="5"/>
        <v>4.154240000000005</v>
      </c>
      <c r="K4" s="6">
        <f t="shared" si="6"/>
        <v>83.084800000000101</v>
      </c>
      <c r="L4" s="15">
        <f t="shared" si="0"/>
        <v>0.16073197305863732</v>
      </c>
    </row>
    <row r="5" spans="1:12" x14ac:dyDescent="0.35">
      <c r="A5" s="1" t="s">
        <v>6</v>
      </c>
      <c r="B5" s="2">
        <v>13110</v>
      </c>
      <c r="C5" s="2">
        <v>11810</v>
      </c>
      <c r="D5" s="6">
        <f t="shared" si="1"/>
        <v>13699.599999999999</v>
      </c>
      <c r="E5" s="7">
        <v>400</v>
      </c>
      <c r="F5" s="6">
        <f t="shared" si="2"/>
        <v>14099.599999999999</v>
      </c>
      <c r="G5" s="6">
        <f>(F5/1000)*25</f>
        <v>352.48999999999995</v>
      </c>
      <c r="H5" s="6">
        <f>(G5/25)</f>
        <v>14.099599999999999</v>
      </c>
      <c r="I5" s="8">
        <v>18</v>
      </c>
      <c r="J5" s="6">
        <f t="shared" si="5"/>
        <v>3.9004000000000012</v>
      </c>
      <c r="K5" s="13">
        <f>(J5*25)</f>
        <v>97.510000000000034</v>
      </c>
      <c r="L5" s="15">
        <f>(K5/G5)</f>
        <v>0.27663196119038852</v>
      </c>
    </row>
    <row r="6" spans="1:12" x14ac:dyDescent="0.35">
      <c r="A6" s="1" t="s">
        <v>7</v>
      </c>
      <c r="B6" s="2">
        <v>14520</v>
      </c>
      <c r="C6" s="2">
        <v>13620</v>
      </c>
      <c r="D6" s="6">
        <f t="shared" si="1"/>
        <v>15799.199999999999</v>
      </c>
      <c r="E6" s="7">
        <v>400</v>
      </c>
      <c r="F6" s="6">
        <f t="shared" si="2"/>
        <v>16199.199999999999</v>
      </c>
      <c r="G6" s="6">
        <f>(F6/1000)*25</f>
        <v>404.97999999999996</v>
      </c>
      <c r="H6" s="6">
        <f>(G6/25)</f>
        <v>16.199199999999998</v>
      </c>
      <c r="I6" s="8">
        <v>20</v>
      </c>
      <c r="J6" s="6">
        <f t="shared" si="5"/>
        <v>3.8008000000000024</v>
      </c>
      <c r="K6" s="13">
        <f>(J6*25)</f>
        <v>95.020000000000067</v>
      </c>
      <c r="L6" s="15">
        <f>(K6/G6)</f>
        <v>0.23462887056150941</v>
      </c>
    </row>
    <row r="8" spans="1:12" x14ac:dyDescent="0.35">
      <c r="F8">
        <v>440</v>
      </c>
    </row>
    <row r="9" spans="1:12" x14ac:dyDescent="0.35">
      <c r="F9">
        <f>3846/20</f>
        <v>192.3</v>
      </c>
    </row>
    <row r="10" spans="1:12" x14ac:dyDescent="0.35">
      <c r="F10">
        <f>(F8-F9)</f>
        <v>247.7</v>
      </c>
      <c r="H10">
        <f>(30*0.7)</f>
        <v>21</v>
      </c>
      <c r="I10">
        <f>(22*20)</f>
        <v>440</v>
      </c>
      <c r="J10" s="3">
        <f>(I10/G3)</f>
        <v>0.85120344690966732</v>
      </c>
    </row>
    <row r="11" spans="1:12" x14ac:dyDescent="0.35">
      <c r="I11">
        <f>(440/20)</f>
        <v>22</v>
      </c>
      <c r="J11">
        <f>(I11*20)</f>
        <v>440</v>
      </c>
    </row>
    <row r="12" spans="1:12" x14ac:dyDescent="0.35">
      <c r="C12" s="12" t="s">
        <v>16</v>
      </c>
      <c r="D12" s="12" t="s">
        <v>17</v>
      </c>
    </row>
    <row r="13" spans="1:12" x14ac:dyDescent="0.35">
      <c r="C13" s="11">
        <v>40</v>
      </c>
      <c r="D13" s="11">
        <v>440</v>
      </c>
      <c r="E13" s="4">
        <f>(D13*C13)</f>
        <v>17600</v>
      </c>
      <c r="I13">
        <f>(5000*40)</f>
        <v>200000</v>
      </c>
    </row>
    <row r="14" spans="1:12" x14ac:dyDescent="0.35">
      <c r="C14" s="11">
        <v>150</v>
      </c>
      <c r="D14" s="11">
        <v>300</v>
      </c>
      <c r="E14" s="4">
        <f>(D14*C14)</f>
        <v>45000</v>
      </c>
      <c r="F14" s="10">
        <f>(E14*8)</f>
        <v>360000</v>
      </c>
    </row>
    <row r="15" spans="1:12" x14ac:dyDescent="0.35">
      <c r="C15" s="11">
        <v>150</v>
      </c>
      <c r="D15" s="11">
        <v>290</v>
      </c>
      <c r="E15" s="4">
        <f>(D15*C15)</f>
        <v>43500</v>
      </c>
      <c r="F15" s="10">
        <f>(E15*8)</f>
        <v>348000</v>
      </c>
    </row>
    <row r="16" spans="1:12" x14ac:dyDescent="0.35">
      <c r="F16" s="3">
        <f>SUM(F14:F15)</f>
        <v>708000</v>
      </c>
    </row>
    <row r="17" spans="5:6" x14ac:dyDescent="0.35">
      <c r="E17" s="4">
        <v>140000</v>
      </c>
      <c r="F17" s="5">
        <f>(E17*12)</f>
        <v>1680000</v>
      </c>
    </row>
    <row r="18" spans="5:6" x14ac:dyDescent="0.35">
      <c r="F18" s="3">
        <f>(F16+F17)</f>
        <v>2388000</v>
      </c>
    </row>
  </sheetData>
  <autoFilter ref="A1:L6" xr:uid="{5F505A6E-651B-456C-BABB-29EFEC6FAE5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Arturo Baez</dc:creator>
  <cp:lastModifiedBy>Carlos Arturo Baez</cp:lastModifiedBy>
  <dcterms:created xsi:type="dcterms:W3CDTF">2021-08-24T18:08:00Z</dcterms:created>
  <dcterms:modified xsi:type="dcterms:W3CDTF">2021-08-27T16:35:11Z</dcterms:modified>
</cp:coreProperties>
</file>