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Tecnicatura en Administración - UTN BA - 2do año\Cuatrimestre I\Estadística\Unidad 2 - Probabilidades y V.A\Ejercicios\Excel de Ejercicios con explicaciones\"/>
    </mc:Choice>
  </mc:AlternateContent>
  <xr:revisionPtr revIDLastSave="0" documentId="13_ncr:1_{E9762AF4-DF9E-4E01-BB8B-0E1FE2E7213C}" xr6:coauthVersionLast="47" xr6:coauthVersionMax="47" xr10:uidLastSave="{00000000-0000-0000-0000-000000000000}"/>
  <bookViews>
    <workbookView xWindow="-120" yWindow="-120" windowWidth="20730" windowHeight="11040" tabRatio="764" firstSheet="1" activeTab="5" xr2:uid="{725B1A58-373E-4777-A575-02885A6DB6BA}"/>
  </bookViews>
  <sheets>
    <sheet name="V.A Discretas Binominal" sheetId="1" r:id="rId1"/>
    <sheet name="V.A Disc. Bi - Lógica" sheetId="2" r:id="rId2"/>
    <sheet name="V.A Continua - Dist.Normal" sheetId="3" r:id="rId3"/>
    <sheet name="V.A Continua - Dist.Estandar" sheetId="4" r:id="rId4"/>
    <sheet name="Probabilidad Condicional" sheetId="5" r:id="rId5"/>
    <sheet name="V.A Discreta-Poisson" sheetId="6" r:id="rId6"/>
  </sheets>
  <definedNames>
    <definedName name="DatosExternos_1" localSheetId="1" hidden="1">'V.A Disc. Bi - Lógica'!$A$1:$C$9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3" i="6" l="1"/>
  <c r="B46" i="6"/>
  <c r="B39" i="6"/>
  <c r="B109" i="4"/>
  <c r="B108" i="4"/>
  <c r="B107" i="4"/>
  <c r="J95" i="4"/>
  <c r="J99" i="4" s="1"/>
  <c r="J94" i="4"/>
  <c r="J98" i="4" s="1"/>
  <c r="F91" i="4"/>
  <c r="F92" i="4" s="1"/>
  <c r="B94" i="4"/>
  <c r="C93" i="4"/>
  <c r="E80" i="3"/>
  <c r="E79" i="3"/>
  <c r="B55" i="3"/>
  <c r="B54" i="3"/>
  <c r="J55" i="1"/>
  <c r="I56" i="1"/>
  <c r="H56" i="1"/>
  <c r="M44" i="1"/>
  <c r="L44" i="1"/>
  <c r="K44" i="1"/>
  <c r="J44" i="1"/>
  <c r="I44" i="1"/>
  <c r="H44" i="1"/>
  <c r="N28" i="1"/>
  <c r="K36" i="1"/>
  <c r="K28" i="1"/>
  <c r="C12" i="1"/>
  <c r="J10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FABIAN BERTOTTI</author>
  </authors>
  <commentList>
    <comment ref="C12" authorId="0" shapeId="0" xr:uid="{5EC1EB4B-5BE3-4640-8D2A-585B94CDB3FA}">
      <text>
        <r>
          <rPr>
            <sz val="9"/>
            <color indexed="81"/>
            <rFont val="Tahoma"/>
            <family val="2"/>
          </rPr>
          <t xml:space="preserve">La probabilidad de que promocionen exactamente 5 alumnos de 8 es 0.254122. </t>
        </r>
      </text>
    </comment>
    <comment ref="K24" authorId="0" shapeId="0" xr:uid="{43096F5E-A1A8-4C71-A3F6-41A828A7E7B4}">
      <text>
        <r>
          <rPr>
            <sz val="9"/>
            <color indexed="81"/>
            <rFont val="Tahoma"/>
            <family val="2"/>
          </rPr>
          <t>Número de pruebas (n) = 19 (reservas)</t>
        </r>
      </text>
    </comment>
    <comment ref="K25" authorId="0" shapeId="0" xr:uid="{CC4190AD-141E-431A-956E-7C179D7CC312}">
      <text>
        <r>
          <rPr>
            <sz val="9"/>
            <color indexed="81"/>
            <rFont val="Tahoma"/>
            <family val="2"/>
          </rPr>
          <t>Probabilidad de éxito (p) = 0.10 (probabilidad de que una mesa se cancele/persona no asista)
Por lo tanto, X ~ Bi(19, 0.10)</t>
        </r>
      </text>
    </comment>
    <comment ref="K26" authorId="0" shapeId="0" xr:uid="{358F8D5F-43CC-4D20-A46B-81EFC989FBAF}">
      <text>
        <r>
          <rPr>
            <sz val="9"/>
            <color indexed="81"/>
            <rFont val="Tahoma"/>
            <family val="2"/>
          </rPr>
          <t>Plantear la probabilidad a calcular: Se pide la probabilidad de que se cancelen "a lo sumo 7 mesas", lo que significa que el número de cancelaciones sea menor o igual a 7. Es decir, P(X ≤ 7)</t>
        </r>
      </text>
    </comment>
    <comment ref="K27" authorId="0" shapeId="0" xr:uid="{22498C0B-FAAB-4FC4-8323-AB65FA90EC14}">
      <text>
        <r>
          <rPr>
            <sz val="9"/>
            <color indexed="81"/>
            <rFont val="Tahoma"/>
            <family val="2"/>
          </rPr>
          <t>Para calcular una probabilidad acumulada como P(X ≤ 7) para una distribución Binomial, se puede utilizar la función de distribución acumulada. En herramientas como Excel, esto se calcula con el comando:
DISTR.BINOM(número_de_éxitos; ensayos; prob_éxito; acumulado)
P(X ≤ 7) = DISTR.BINOM(7; 19; 0.10; VERDADERO)</t>
        </r>
      </text>
    </comment>
    <comment ref="N27" authorId="0" shapeId="0" xr:uid="{B124614A-25AB-43D9-BE05-721DDD7A14F5}">
      <text>
        <r>
          <rPr>
            <sz val="9"/>
            <color indexed="81"/>
            <rFont val="Tahoma"/>
            <family val="2"/>
          </rPr>
          <t>Para que a todas las personas que asisten se les pueda asignar una mesa, el número de personas que asisten debe ser menor o igual al número de mesas disponibles (15).
El número de personas que asisten es 18 - X.
Queremos calcular P(18 - X ≤ 15).
Transformación a nuestra variable X:
P(18 - X ≤ 15)
P(-X ≤ 15 - 18)
P(-X ≤ -3)
P(X ≥ 3)
Para calcular P(X ≥ x), debemos usar el complemento: 1 - P(X &lt; x), lo que equivale a 1 - P(X ≤ x-1)
Entonces, P(X ≥ 3) = 1 - P(X &lt; 3) = 1 - P(X ≤ 2).
Usamos el comando de Excel para la probabilidad acumulada: 
1 - DISTR.BINOM(2; 18; 0.1; VERDADERO)</t>
        </r>
      </text>
    </comment>
    <comment ref="K33" authorId="0" shapeId="0" xr:uid="{951956D0-D623-4784-AFC7-19F5707897F7}">
      <text>
        <r>
          <rPr>
            <sz val="9"/>
            <color indexed="81"/>
            <rFont val="Tahoma"/>
            <family val="2"/>
          </rPr>
          <t xml:space="preserve">Es la variable aleatoria que representa la cantidad de mesas ocupadas. </t>
        </r>
      </text>
    </comment>
    <comment ref="K34" authorId="0" shapeId="0" xr:uid="{4FBB82C9-B8F4-45D9-87C8-61172252DF4F}">
      <text>
        <r>
          <rPr>
            <sz val="9"/>
            <color indexed="81"/>
            <rFont val="Tahoma"/>
            <family val="2"/>
          </rPr>
          <t>Queremos calcular la probabilidad de que se ocupen "por lo menos 15 mesas"</t>
        </r>
      </text>
    </comment>
    <comment ref="K35" authorId="0" shapeId="0" xr:uid="{1994CFCA-51DB-4CE7-889E-455C8C80B3BC}">
      <text>
        <r>
          <rPr>
            <sz val="9"/>
            <color indexed="81"/>
            <rFont val="Tahoma"/>
            <family val="2"/>
          </rPr>
          <t>La pregunta se refiere a mesas ocupadas. Si Y es el número de mesas ocupadas, entonces Y = n - X (Y = 20 - X)
Queremos calcular la probabilidad de que "se ocupen por lo menos 15 mesas", es decir, P(Y ≥ 15).
Transformación a nuestra variable X:
    P(Y ≥ 15) = P(20 - X ≥ 15)
    P(-X ≥ 15 - 20)
    P(-X ≥ -5)
    P(X ≤ 5)
=DISTR.BINOM(5; 20; 0.1; VERDADERO)</t>
        </r>
      </text>
    </comment>
    <comment ref="J44" authorId="0" shapeId="0" xr:uid="{D30AAFBA-64DC-4A0A-BF37-1C2FB7A2E497}">
      <text>
        <r>
          <rPr>
            <sz val="9"/>
            <color indexed="81"/>
            <rFont val="Tahoma"/>
            <family val="2"/>
          </rPr>
          <t>EXPLICACIÓN DE CUANDO A 1 se le resta la fórmula:
La fórmula DISTR.BINOM.N en Excel, cuando le ponés VERDADERO, te da la probabilidad acumulada. Esto significa que te suma todo lo que está hacia la izquierda.
DISTR.BINOM.N(4;...;VERDADERO) te da la probabilidad de que el evento ocurra 4 veces o MENOS (P(X≤4)).
Como la probabilidad total de que algo ocurra (ya sea 0, 1, 2, 3, 4, 5... veces) es siempre 1 (o 100%), lo que te queda es lo siguiente:
P(X&gt;4)=1−P(X≤4)
Es como si tuvieras una torta entera que vale 1. Si cortás un pedazo (la probabilidad de 4 o menos) y lo sacás, lo que te queda es la probabilidad de "más de 4".
Cómo aplicarlo en Excel:
Para un ejercicio que dice, por ejemplo, "MÁS de 4 éxitos", la fórmula que tenés que usar es:
=1 - DISTR.BINOM.N(4; [ensayos]; [prob_éxito]; VERDADERO)
Ponés el número 4 porque DISTR.BINOM.N va a sumar todas las probabilidades desde cero hasta el cuatro, y vos necesitás que el resultado de tu cálculo empiece desde el cinco.
EN POCAS PALABRAS: cuando en una pregunta dice "más de..." hay que hacer → 1 - FÓRMULA</t>
        </r>
      </text>
    </comment>
    <comment ref="L44" authorId="0" shapeId="0" xr:uid="{7130177B-D902-4937-880F-0A8E4A60DA92}">
      <text>
        <r>
          <rPr>
            <sz val="9"/>
            <color indexed="81"/>
            <rFont val="Tahoma"/>
            <family val="2"/>
          </rPr>
          <t>Cuando el enunciado dice que la probabilidad se encuentra "ENTRE" dos valores (por ejemplo, entre 5 y 12, inclusive), se resuelve con una resta. La clave es que la fórmula de Excel DISTR.BINOM.N con el parámetro VERDADERO siempre suma las probabilidades desde cero hasta el número que le indiques.
Para encontrar el resultado entre 5 y 12, seguí esta lógica:
Primero, calculá la suma de todas las probabilidades hasta el tope superior (en este caso, 12).
La fórmula DISTR.BINOM.N(12;...;VERDADERO) suma las probabilidades de todos los resultados desde el 0, 1, 2, 3... hasta el 12.
Segundo, restale la suma de todo lo que está antes de tu número de inicio.
El rango que te interesa empieza en el 5. Por lo tanto, tenés que eliminar de la suma anterior todos los valores que van desde el 0 hasta el 4. Para hacer eso, usás la misma fórmula con el número anterior al que querés incluir, es decir, el 4.
DISTR.BINOM.N(4;...;VERDADERO) te da la suma de las probabilidades de 0, 1, 2, 3 y 4.
Al hacer la resta, eliminás los valores que no te interesan y te quedás exactamente con la suma que buscás. Si restaras hasta el 5, estarías eliminando la probabilidad de que el evento ocurra 5 veces, y vos necesitás que ese valor esté en tu cálculo.
Supongamos que tenés una fila de números que representan las veces que puede ocurrir un evento:
0, 1, 2, 3, 4, 5, 6, 7, 8, 9, 10, 11, 12
Cuando el ejercicio te pide la probabilidad "entre 5 y 12", vos querés la suma de las probabilidades de los números que están resaltados en amarillo:
0, 1, 2, 3, 4,</t>
        </r>
        <r>
          <rPr>
            <b/>
            <sz val="9"/>
            <color indexed="81"/>
            <rFont val="Tahoma"/>
            <family val="2"/>
          </rPr>
          <t xml:space="preserve"> 5, 6, 7, 8, 9, 10, 11, 12
</t>
        </r>
        <r>
          <rPr>
            <sz val="9"/>
            <color indexed="81"/>
            <rFont val="Tahoma"/>
            <family val="2"/>
          </rPr>
          <t xml:space="preserve">Lo que hace la resta:
La primera parte de la fórmula: =DISTR.BINOM.N(12;...;VERDADERO)
Le estás pidiendo a Excel que te sume todo desde el cero hasta el doce.
Excel te da el resultado de: (0 + 1 + 2 + 3 + 4 + 5 + 6 + 7 + 8 + 9 + 10 + 11 + 12).
La segunda parte de la fórmula: - DISTR.BINOM.N(4;...;VERDADERO)
Le estás diciendo a Excel que te reste la suma de todo lo que está hasta el número 4.
Esto elimina del resultado la suma de: (0 + 1 + 2 + 3 + 4).
Al hacer la resta, lo único que te queda es lo que querías: la suma de las probabilidades de 5, 6, 7, 8, 9 y 12. Si restaras el 5, estarías eliminando el 5 de tu resultado.
</t>
        </r>
      </text>
    </comment>
    <comment ref="M44" authorId="0" shapeId="0" xr:uid="{CF22836C-008E-4612-AED1-196230BDDDBA}">
      <text>
        <r>
          <rPr>
            <sz val="9"/>
            <color indexed="81"/>
            <rFont val="Tahoma"/>
            <family val="2"/>
          </rPr>
          <t xml:space="preserve">La cantidad de deserciones que te pide el ejercicio es la cantidad esperada o el valor promedio que se espera en el largo plazo. Para la distribución binomial, esto se calcula con una fórmula muy simple:
</t>
        </r>
        <r>
          <rPr>
            <b/>
            <sz val="9"/>
            <color indexed="81"/>
            <rFont val="Tahoma"/>
            <family val="2"/>
          </rPr>
          <t>E(X)=n * p</t>
        </r>
        <r>
          <rPr>
            <sz val="9"/>
            <color indexed="81"/>
            <rFont val="Tahoma"/>
            <family val="2"/>
          </rPr>
          <t xml:space="preserve">
Cómo aplicarlo:
• n (número de ensayos): El total de alumnos inscritos en el curso, que son 20.
• p (probabilidad de éxito): La probabilidad de que un alumno se dé de baja, que es el 20% (o 0,20).
Simplemente multiplicás los dos valores:
E(X)=20⋅0,20=4
La cantidad esperada de deserciones es 4 alumnos.
Dato extra:
Aunque el resultado te dé un número exacto, a veces la "cantidad esperada" puede ser un número con decimales. Por ejemplo, si te diera 4,5, eso significa que se espera que, en promedio, 4 o 5 alumnos se den de baja, pero no significa que esa sea la cantidad real que se dé de baja en un caso específico.</t>
        </r>
      </text>
    </comment>
    <comment ref="H53" authorId="0" shapeId="0" xr:uid="{D6511936-053A-4248-8EE7-7181936A4EC5}">
      <text>
        <r>
          <rPr>
            <sz val="9"/>
            <color indexed="81"/>
            <rFont val="Tahoma"/>
            <family val="2"/>
          </rPr>
          <t>Como dice "UNA de cada 5", eso significa que habla del 20%</t>
        </r>
      </text>
    </comment>
    <comment ref="J55" authorId="0" shapeId="0" xr:uid="{1724493A-F283-4B33-9099-76A69F16F2AF}">
      <text>
        <r>
          <rPr>
            <b/>
            <sz val="9"/>
            <color indexed="81"/>
            <rFont val="Tahoma"/>
            <family val="2"/>
          </rPr>
          <t>n * p</t>
        </r>
      </text>
    </comment>
    <comment ref="H56" authorId="0" shapeId="0" xr:uid="{F1CC828C-26FA-4E9C-828B-2F136F8A95EF}">
      <text>
        <r>
          <rPr>
            <sz val="9"/>
            <color indexed="81"/>
            <rFont val="Tahoma"/>
            <family val="2"/>
          </rPr>
          <t xml:space="preserve">Cuando dice "al menos" o "Por lo menos" sería "&gt;= N°" y por ende se hace 
=1 - DISTR.BINOM.N({N° - 1}; 15; 0.2; VERDADERO)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FABIAN BERTOTTI</author>
  </authors>
  <commentList>
    <comment ref="B55" authorId="0" shapeId="0" xr:uid="{38C9FB97-FD76-430B-AAA8-823EC20DEFC0}">
      <text>
        <r>
          <rPr>
            <sz val="9"/>
            <color indexed="81"/>
            <rFont val="Tahoma"/>
            <family val="2"/>
          </rPr>
          <t xml:space="preserve">Ese número está en notación científica. Se lee como: 3,16712 × 10⁻⁵ = 0,0000316712
Es una probabilidad muy baja: 0.00317%.
Si P &gt; 70 = 3,16712E-05, significa que solo 0.00317% de los datos están por encima de 70.
En términos estadísticos, 70 está muy lejos de la media, probablemente más de 4 desviaciones estándar.
Esto sugiere que 70 es un valor extremo o atípico en esa distribución.
</t>
        </r>
        <r>
          <rPr>
            <b/>
            <sz val="9"/>
            <color indexed="81"/>
            <rFont val="Tahoma"/>
            <family val="2"/>
          </rPr>
          <t>¿Cómo convertir 3,16712E-05 a formato decimal en Excel?</t>
        </r>
        <r>
          <rPr>
            <sz val="9"/>
            <color indexed="81"/>
            <rFont val="Tahoma"/>
            <family val="2"/>
          </rPr>
          <t xml:space="preserve">
• </t>
        </r>
        <r>
          <rPr>
            <i/>
            <sz val="9"/>
            <color indexed="81"/>
            <rFont val="Tahoma"/>
            <family val="2"/>
          </rPr>
          <t>Opción 1</t>
        </r>
        <r>
          <rPr>
            <sz val="9"/>
            <color indexed="81"/>
            <rFont val="Tahoma"/>
            <family val="2"/>
          </rPr>
          <t xml:space="preserve">: Cambiar el formato de celda
a - Seleccioná la celda que contiene el número.
b - Hacé clic derecho → "Formato de celda..."
c - Elegí la categoría "Número"
d - Ajustá los decimales (por ejemplo, 8 decimales para ver 0,00003167)
e - Aceptá.
• </t>
        </r>
        <r>
          <rPr>
            <i/>
            <sz val="9"/>
            <color indexed="81"/>
            <rFont val="Tahoma"/>
            <family val="2"/>
          </rPr>
          <t>Opción 2</t>
        </r>
        <r>
          <rPr>
            <sz val="9"/>
            <color indexed="81"/>
            <rFont val="Tahoma"/>
            <family val="2"/>
          </rPr>
          <t xml:space="preserve">: Usar función </t>
        </r>
        <r>
          <rPr>
            <b/>
            <sz val="9"/>
            <color indexed="81"/>
            <rFont val="Tahoma"/>
            <family val="2"/>
          </rPr>
          <t xml:space="preserve">TEXTO
</t>
        </r>
        <r>
          <rPr>
            <sz val="9"/>
            <color indexed="81"/>
            <rFont val="Tahoma"/>
            <family val="2"/>
          </rPr>
          <t xml:space="preserve">Si querés que el número aparezca como texto con formato decimal:
</t>
        </r>
        <r>
          <rPr>
            <b/>
            <sz val="9"/>
            <color indexed="81"/>
            <rFont val="Tahoma"/>
            <family val="2"/>
          </rPr>
          <t>=TEXTO(3,16712E-05;"0,00000000")</t>
        </r>
        <r>
          <rPr>
            <sz val="9"/>
            <color indexed="81"/>
            <rFont val="Tahoma"/>
            <family val="2"/>
          </rPr>
          <t xml:space="preserve">
Esto te devuelve:
0,00003167
Podés ajustar la cantidad de ceros según el nivel de precisión que necesites.</t>
        </r>
      </text>
    </comment>
    <comment ref="E80" authorId="0" shapeId="0" xr:uid="{E6BAF4DE-AF45-4CC0-AED2-F22CABA37B15}">
      <text>
        <r>
          <rPr>
            <sz val="9"/>
            <color indexed="81"/>
            <rFont val="Tahoma"/>
            <family val="2"/>
          </rPr>
          <t>Pide sacar la probabilidad que se requeran más de 10.000 litros antes que venga el caminón a reponer, por lo que la VA es 10.000 y se le resta a uno para sacar el valor a la derecha, o sea el mayor.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FABIAN BERTOTTI</author>
  </authors>
  <commentList>
    <comment ref="I16" authorId="0" shapeId="0" xr:uid="{D1D20C4B-21E9-4154-A198-B21D3FF51D3A}">
      <text>
        <r>
          <rPr>
            <b/>
            <sz val="9"/>
            <color indexed="81"/>
            <rFont val="Tahoma"/>
            <family val="2"/>
          </rPr>
          <t>Interpretación:</t>
        </r>
        <r>
          <rPr>
            <sz val="9"/>
            <color indexed="81"/>
            <rFont val="Tahoma"/>
            <family val="2"/>
          </rPr>
          <t xml:space="preserve"> Si sabemos que el empleado es universitario, hay un 25% de probabilidad de que sea gerencial.</t>
        </r>
      </text>
    </comment>
    <comment ref="I26" authorId="0" shapeId="0" xr:uid="{470C8415-7716-4D43-89C5-8DB0438EF9CA}">
      <text>
        <r>
          <rPr>
            <sz val="9"/>
            <color indexed="81"/>
            <rFont val="Tahoma"/>
            <family val="2"/>
          </rPr>
          <t>Interpretación: Si sabemos que el empleado es gerencial, hay un 83% de probabilidad de que sea universitario.</t>
        </r>
      </text>
    </comment>
    <comment ref="I36" authorId="0" shapeId="0" xr:uid="{FF1852A6-03A6-4B09-A3C2-407FEBBD87A7}">
      <text>
        <r>
          <rPr>
            <sz val="9"/>
            <color indexed="81"/>
            <rFont val="Tahoma"/>
            <family val="2"/>
          </rPr>
          <t>Interpretación: Si sabemos que el empleado no es universitario, hay un 97.5% de probabilidad de que sea no gerencial.</t>
        </r>
      </text>
    </comment>
    <comment ref="I46" authorId="0" shapeId="0" xr:uid="{78C1B400-F858-478A-B2CC-DCA192DB969B}">
      <text>
        <r>
          <rPr>
            <sz val="9"/>
            <color indexed="81"/>
            <rFont val="Tahoma"/>
            <family val="2"/>
          </rPr>
          <t>Interpretación: Si sabemos que el empleado es no gerencial, hay un 72.2% de probabilidad de que no sea universitario.</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298197-A1A8-47D2-9009-B4B616463F3B}" keepAlive="1" name="Consulta - CSV" description="Conexión a la consulta 'CSV' en el libro." type="5" refreshedVersion="8" background="1" saveData="1">
    <dbPr connection="Provider=Microsoft.Mashup.OleDb.1;Data Source=$Workbook$;Location=CSV;Extended Properties=&quot;&quot;" command="SELECT * FROM [CSV]"/>
  </connection>
</connections>
</file>

<file path=xl/sharedStrings.xml><?xml version="1.0" encoding="utf-8"?>
<sst xmlns="http://schemas.openxmlformats.org/spreadsheetml/2006/main" count="214" uniqueCount="141">
  <si>
    <t>Ejemplo 1: La probabilidad de que un alumno de UTN promocione estadística es de 0,7. Si se
considera un grupo de ocho alumnos ¿Cuál es la probabilidad de que cinco de ellos promocionen
la materia?</t>
  </si>
  <si>
    <t>• Un alumno puede promocionar o no promocionar la materia. =&gt; Éxito o Fracaso</t>
  </si>
  <si>
    <t>• p = 0,7 → probabilidad de éxito</t>
  </si>
  <si>
    <t>• n = 8 → número de experimentos</t>
  </si>
  <si>
    <t>• k = 5 → número de éxitos</t>
  </si>
  <si>
    <t>• Variable Aleatoria (X): alumnos que promocionan la materia =&gt; queremos sacar la probabilidad que 5 alumnos promocionen, o sea X vale 5.</t>
  </si>
  <si>
    <t>Fórmula en Excel</t>
  </si>
  <si>
    <t>Ejemplo 2: El gerente de un restaurante que solo da servicio mediante reserva sabe, por 
experiencia, que el 10% de las personas que reservan una mesa no asistirán.</t>
  </si>
  <si>
    <t>a) Si en un día se recibieron 19 reservas, calcule la probabilidad de que se cancelen a lo sumo 7 
mesas. 
b) Si un día se recibieron 20 reservas, calcule la probabilidad de que se ocupen por lo menos 15 
mesas. 
c) Si el restaurante acepta 18 reservas pero solo dispone de 15 mesas, ¿cuál es la probabilidad de 
que a todas las personas que asisten al restaurante se les pueda asignar mesa?</t>
  </si>
  <si>
    <t>• Variable aleatoria X: mesas reservas y  canceladas</t>
  </si>
  <si>
    <t>A</t>
  </si>
  <si>
    <t>B</t>
  </si>
  <si>
    <t>C</t>
  </si>
  <si>
    <t>• p = 0,90 → probabilidad que una persona asista (fracaso, {1 - p})</t>
  </si>
  <si>
    <t>• p = 0,10 → probabilidad que una persona no asista (éxito con la ausencia)</t>
  </si>
  <si>
    <t>n = 19</t>
  </si>
  <si>
    <t>p = 0,10</t>
  </si>
  <si>
    <t>Razonamiento</t>
  </si>
  <si>
    <t>Cálculo</t>
  </si>
  <si>
    <t>Paso 1 →</t>
  </si>
  <si>
    <t>Paso 2 →</t>
  </si>
  <si>
    <t>Paso 3 →</t>
  </si>
  <si>
    <t>Paso 4 →</t>
  </si>
  <si>
    <t>Paso 5 →</t>
  </si>
  <si>
    <t>n = 20</t>
  </si>
  <si>
    <t>p = 0,90</t>
  </si>
  <si>
    <t>P(Y ≥ 15)</t>
  </si>
  <si>
    <t>Y ~ Bi(20, 0.10)</t>
  </si>
  <si>
    <t>P(X ≥ 5)</t>
  </si>
  <si>
    <t>Paso 6 →</t>
  </si>
  <si>
    <t>n = 18</t>
  </si>
  <si>
    <t>X ~ Bi (18, 0.1)</t>
  </si>
  <si>
    <t>Ejercicios propuestos:</t>
  </si>
  <si>
    <t>1- Una universidad se enteró de que el 20% de sus alumnos se dan de baja del curso de
introducción a la estadística. Suponga que en este trimestre se inscribieron 20 alumnos a
ese curso.</t>
  </si>
  <si>
    <t xml:space="preserve">a) ¿Cuál es la probabilidad de que 2 o menos se den de baja? 
b) ¿Cuál es la probabilidad de que a lo sumo 4 se den de baja? 
c) ¿Cuál es la probabilidad de que se den de baja más de tres? 
d) ¿Cuál es la probabilidad de que se den de baja menos de 10? 
e) ¿Cuál es la probabilidad de que se den de baja entre 5 y 12 alumnos? 
f) ¿Cuál es la cantidad esperada de deserciones? </t>
  </si>
  <si>
    <t>p = 0,2</t>
  </si>
  <si>
    <t>Y ~ Bi(20, 0,20)</t>
  </si>
  <si>
    <t>Y ~ Bi(20;0,20)</t>
  </si>
  <si>
    <t>D</t>
  </si>
  <si>
    <t>E</t>
  </si>
  <si>
    <t>F</t>
  </si>
  <si>
    <t xml:space="preserve">2- Se sabe que una de cada 5 personas que entran en un local de informática compran 
algún artículo. Se seleccionan al azar 15 personas: </t>
  </si>
  <si>
    <t xml:space="preserve">a) ¿Cuál es la probabilidad de que al menos 8 personas compren algún artículo? 
b) ¿Cuál es la probabilidad de que a lo sumo 3 personas compren algún artículo?  
c) ¿Cuántas personas se espera que compren algún artículo si se seleccionan 100 
clientes al azar? </t>
  </si>
  <si>
    <t>n = 15</t>
  </si>
  <si>
    <t>P(Y &gt;=8)</t>
  </si>
  <si>
    <t>Y  ~ Bi(15, 0,2)</t>
  </si>
  <si>
    <t>P(Y &lt;= 3)</t>
  </si>
  <si>
    <t>n = 100</t>
  </si>
  <si>
    <t>Expresión</t>
  </si>
  <si>
    <t>Significado</t>
  </si>
  <si>
    <t>Exactamente N</t>
  </si>
  <si>
    <t>Igual a N</t>
  </si>
  <si>
    <t>=DISTR.BINOM.N(N;n;p;FALSO)</t>
  </si>
  <si>
    <t>A lo sumo N</t>
  </si>
  <si>
    <t>Menor o igual a N (≤ N)</t>
  </si>
  <si>
    <t>=DISTR.BINOM.N(N;n;p;VERDADERO)</t>
  </si>
  <si>
    <t>A lo sumo N, pero no tanto</t>
  </si>
  <si>
    <t>Exactamente igual a N</t>
  </si>
  <si>
    <t>Menos de N</t>
  </si>
  <si>
    <t>Menor a N (&lt; N)</t>
  </si>
  <si>
    <t>=DISTR.BINOM.N(N-1;n;p;VERDADERO)</t>
  </si>
  <si>
    <t>Más de N</t>
  </si>
  <si>
    <t>Mayor a N (&gt; N)</t>
  </si>
  <si>
    <t>=1-DISTR.BINOM.N(N;n;p;VERDADERO)</t>
  </si>
  <si>
    <t>Al menos N</t>
  </si>
  <si>
    <t>Mayor o igual a N (≥ N)</t>
  </si>
  <si>
    <t>=1-DISTR.BINOM.N(N-1;n;p;VERDADERO)</t>
  </si>
  <si>
    <t>Por lo menos N</t>
  </si>
  <si>
    <t>Entre N y M</t>
  </si>
  <si>
    <t>Mayor o igual a N y menor o igual a M (N ≤ X ≤ M)</t>
  </si>
  <si>
    <t>=DISTR.BINOM.N(M;n;p;VERDADERO)-DISTR.BINOM.N(N-1;n;p;VERDADERO)</t>
  </si>
  <si>
    <t>Para saber si tenés que multiplicar n por p, tenés que buscar en el enunciado preguntas sobre el valor esperado o el promedio.
Algunas frases clave que te indican que tenés que usar la fórmula E(X)=n * p son:
"¿Cuál es la cantidad esperada...?"
"¿Cuántas personas se espera que...?"
"¿Cuál es el promedio de...?"
La fórmula no te da una probabilidad, sino el resultado que se espera en promedio si el experimento se repitiera muchas veces.</t>
  </si>
  <si>
    <t>Ejercicio 1</t>
  </si>
  <si>
    <r>
      <rPr>
        <b/>
        <i/>
        <sz val="12"/>
        <color rgb="FFFF0000"/>
        <rFont val="Arial"/>
        <family val="2"/>
      </rPr>
      <t>Documentación</t>
    </r>
    <r>
      <rPr>
        <sz val="12"/>
        <color theme="1"/>
        <rFont val="Arial"/>
        <family val="2"/>
      </rPr>
      <t xml:space="preserve">:
</t>
    </r>
    <r>
      <rPr>
        <b/>
        <sz val="12"/>
        <color theme="1"/>
        <rFont val="Arial"/>
        <family val="2"/>
      </rPr>
      <t>DISTR.NORM.N(x; media; desviación; acumulado)</t>
    </r>
    <r>
      <rPr>
        <sz val="12"/>
        <color theme="1"/>
        <rFont val="Arial"/>
        <family val="2"/>
      </rPr>
      <t xml:space="preserve"> → la 'N' al final significa que es una distribución "Normal estándar" porque permite especificar media y desviación. '</t>
    </r>
    <r>
      <rPr>
        <b/>
        <sz val="12"/>
        <color theme="1"/>
        <rFont val="Arial"/>
        <family val="2"/>
      </rPr>
      <t>DISTR.NORM.ESTAND</t>
    </r>
    <r>
      <rPr>
        <sz val="12"/>
        <color theme="1"/>
        <rFont val="Arial"/>
        <family val="2"/>
      </rPr>
      <t xml:space="preserve">' → Normal estándar fija → Media = 0, Desvío = 1 (no se pueden cambiar)
Esta función de Excel calcula probabilidades en una distribución normal. Es útil cuando querés saber qué tan probable es que un valor esté por debajo (o por encima) de cierto punto.
• </t>
    </r>
    <r>
      <rPr>
        <b/>
        <sz val="12"/>
        <color theme="1"/>
        <rFont val="Arial"/>
        <family val="2"/>
      </rPr>
      <t>x</t>
    </r>
    <r>
      <rPr>
        <sz val="12"/>
        <color theme="1"/>
        <rFont val="Arial"/>
        <family val="2"/>
      </rPr>
      <t xml:space="preserve">: el valor que estás evaluando.
• </t>
    </r>
    <r>
      <rPr>
        <b/>
        <sz val="12"/>
        <color theme="1"/>
        <rFont val="Arial"/>
        <family val="2"/>
      </rPr>
      <t>media</t>
    </r>
    <r>
      <rPr>
        <sz val="12"/>
        <color theme="1"/>
        <rFont val="Arial"/>
        <family val="2"/>
      </rPr>
      <t xml:space="preserve">: el promedio de tu conjunto de datos.
• </t>
    </r>
    <r>
      <rPr>
        <b/>
        <sz val="12"/>
        <color theme="1"/>
        <rFont val="Arial"/>
        <family val="2"/>
      </rPr>
      <t>desviación</t>
    </r>
    <r>
      <rPr>
        <sz val="12"/>
        <color theme="1"/>
        <rFont val="Arial"/>
        <family val="2"/>
      </rPr>
      <t xml:space="preserve">: cuánto se dispersan los datos respecto a la media.
• </t>
    </r>
    <r>
      <rPr>
        <b/>
        <sz val="12"/>
        <color theme="1"/>
        <rFont val="Arial"/>
        <family val="2"/>
      </rPr>
      <t>acumulado</t>
    </r>
    <r>
      <rPr>
        <sz val="12"/>
        <color theme="1"/>
        <rFont val="Arial"/>
        <family val="2"/>
      </rPr>
      <t xml:space="preserve">: si ponés VERDADERO, te da la probabilidad acumulada hacia la izquierda (menores que x). Si ponés FALSO, te da la densidad puntual (la altura de la curva en x).
</t>
    </r>
    <r>
      <rPr>
        <b/>
        <i/>
        <sz val="12"/>
        <color rgb="FFFF0000"/>
        <rFont val="Arial"/>
        <family val="2"/>
      </rPr>
      <t>¿Qué significa “probabilidad acumulada a izquierda”?</t>
    </r>
    <r>
      <rPr>
        <sz val="12"/>
        <color theme="1"/>
        <rFont val="Arial"/>
        <family val="2"/>
      </rPr>
      <t xml:space="preserve">
Cuando usás </t>
    </r>
    <r>
      <rPr>
        <b/>
        <sz val="12"/>
        <color theme="1"/>
        <rFont val="Arial"/>
        <family val="2"/>
      </rPr>
      <t>VERDADERO</t>
    </r>
    <r>
      <rPr>
        <sz val="12"/>
        <color theme="1"/>
        <rFont val="Arial"/>
        <family val="2"/>
      </rPr>
      <t xml:space="preserve">, Excel te dice: “¿Cuál es la probabilidad de que un valor sea menor o igual a x?”
Por ejemplo: =DISTR.NORM.N(60; 50; 10; VERDADERO)
Esto te da la probabilidad de que un valor sea menor o igual a 60, en una distribución con media 50 y desvío 10.
</t>
    </r>
    <r>
      <rPr>
        <b/>
        <i/>
        <sz val="12"/>
        <color rgb="FFFF0000"/>
        <rFont val="Arial"/>
        <family val="2"/>
      </rPr>
      <t>¿Y si quiero saber la probabilidad de que sea mayor a x?</t>
    </r>
    <r>
      <rPr>
        <sz val="12"/>
        <color theme="1"/>
        <rFont val="Arial"/>
        <family val="2"/>
      </rPr>
      <t xml:space="preserve">
Usás el complemento: 
=</t>
    </r>
    <r>
      <rPr>
        <b/>
        <sz val="12"/>
        <color theme="1"/>
        <rFont val="Arial"/>
        <family val="2"/>
      </rPr>
      <t>1 - DISTR.NORM.N(x; media; desviación; VERDADERO)</t>
    </r>
    <r>
      <rPr>
        <sz val="12"/>
        <color theme="1"/>
        <rFont val="Arial"/>
        <family val="2"/>
      </rPr>
      <t xml:space="preserve">
Porque la suma de probabilidades hacia la izquierda y derecha siempre da 1.
</t>
    </r>
    <r>
      <rPr>
        <b/>
        <i/>
        <sz val="12"/>
        <color rgb="FFFF0000"/>
        <rFont val="Arial"/>
        <family val="2"/>
      </rPr>
      <t>Ejemplo técnico:</t>
    </r>
    <r>
      <rPr>
        <sz val="12"/>
        <color theme="1"/>
        <rFont val="Arial"/>
        <family val="2"/>
      </rPr>
      <t xml:space="preserve">
Caso: Evaluar si un valor supera cierto umbral en una distribución normal.
Función base en Excel:
=</t>
    </r>
    <r>
      <rPr>
        <b/>
        <sz val="12"/>
        <color theme="1"/>
        <rFont val="Arial"/>
        <family val="2"/>
      </rPr>
      <t>DISTR.NORM.N(70; 60; 5; VERDADERO)</t>
    </r>
    <r>
      <rPr>
        <sz val="12"/>
        <color theme="1"/>
        <rFont val="Arial"/>
        <family val="2"/>
      </rPr>
      <t xml:space="preserve"> → 0.9772
Complemento (probabilidad de ser mayor):
=</t>
    </r>
    <r>
      <rPr>
        <b/>
        <sz val="12"/>
        <color theme="1"/>
        <rFont val="Arial"/>
        <family val="2"/>
      </rPr>
      <t>1 - DISTR.NORM.N(70; 60; 5; VERDADERO)</t>
    </r>
    <r>
      <rPr>
        <sz val="12"/>
        <color theme="1"/>
        <rFont val="Arial"/>
        <family val="2"/>
      </rPr>
      <t xml:space="preserve"> → 0.0228
</t>
    </r>
    <r>
      <rPr>
        <b/>
        <i/>
        <sz val="12"/>
        <color rgb="FFFF0000"/>
        <rFont val="Arial"/>
        <family val="2"/>
      </rPr>
      <t>Interpretación</t>
    </r>
    <r>
      <rPr>
        <sz val="12"/>
        <color theme="1"/>
        <rFont val="Arial"/>
        <family val="2"/>
      </rPr>
      <t>: Solo el 2.28% de los valores superan 70 en esta distribución.</t>
    </r>
  </si>
  <si>
    <t>Ejemplo 1</t>
  </si>
  <si>
    <t xml:space="preserve">Paso 2 → </t>
  </si>
  <si>
    <t>Sea X un variable aleatoria normal con media μ=50 y desvió σ=5, calcular P(X &lt; 60) y P(X&gt;70)</t>
  </si>
  <si>
    <t xml:space="preserve">Paso 3 → </t>
  </si>
  <si>
    <t>Ejemplo 2</t>
  </si>
  <si>
    <t>U (Media)</t>
  </si>
  <si>
    <t>O (Dispersión)</t>
  </si>
  <si>
    <t xml:space="preserve">El tanque de nafta de una estación de servicio tiene un volumen de 10.000 litros, que semanalmente se carga de combustible al tope. 
La demanda de combustible en cada semana es una variable aleatoria normal con media igual a 8.800 litros y dispersión igual a 800 litros. 
Se pregunta: 
a) ¿Cuál es la probabilidad que un camión tanque que llega con 9.000 litros de combustible consiga reponer al tope el volumen del tanque?   
b) ¿Cuál es la probabilidad de quedar sin combustible para expender antes de que venga el camión tanque a reponer la carga? </t>
  </si>
  <si>
    <r>
      <rPr>
        <b/>
        <i/>
        <sz val="12"/>
        <color rgb="FFFF0000"/>
        <rFont val="Arial"/>
        <family val="2"/>
      </rPr>
      <t>Documentación</t>
    </r>
    <r>
      <rPr>
        <sz val="12"/>
        <color theme="1"/>
        <rFont val="Arial"/>
        <family val="2"/>
      </rPr>
      <t xml:space="preserve">:
</t>
    </r>
    <r>
      <rPr>
        <b/>
        <sz val="12"/>
        <color rgb="FFFF0000"/>
        <rFont val="Arial"/>
        <family val="2"/>
      </rPr>
      <t xml:space="preserve">¿Qué es la distribución normal estándar?
</t>
    </r>
    <r>
      <rPr>
        <sz val="12"/>
        <color theme="1"/>
        <rFont val="Arial"/>
        <family val="2"/>
      </rPr>
      <t xml:space="preserve">
Es una versión simplificada de la distribución normal. Se usa para comparar datos de distintas escalas de forma uniforme.
</t>
    </r>
    <r>
      <rPr>
        <b/>
        <sz val="12"/>
        <color rgb="FFFF0000"/>
        <rFont val="Arial"/>
        <family val="2"/>
      </rPr>
      <t>Características</t>
    </r>
    <r>
      <rPr>
        <sz val="12"/>
        <color theme="1"/>
        <rFont val="Arial"/>
        <family val="2"/>
      </rPr>
      <t xml:space="preserve">:
Media (μ) = 0 → el centro de la curva está en cero.
Desvío estándar (σ) = 1 → la dispersión es fija.
Se representa como:
N(0, 1)
</t>
    </r>
    <r>
      <rPr>
        <b/>
        <sz val="12"/>
        <color rgb="FFFF0000"/>
        <rFont val="Arial"/>
        <family val="2"/>
      </rPr>
      <t>¿Qué significa “tipificada”?</t>
    </r>
    <r>
      <rPr>
        <sz val="12"/>
        <color theme="1"/>
        <rFont val="Arial"/>
        <family val="2"/>
      </rPr>
      <t xml:space="preserve">
“Tipificar” o “normalizar” una variable significa convertirla a escala estándar, usando esta fórmula:
</t>
    </r>
    <r>
      <rPr>
        <b/>
        <i/>
        <sz val="12"/>
        <color theme="1"/>
        <rFont val="Arial"/>
        <family val="2"/>
      </rPr>
      <t>Z = (x − μ) / σ</t>
    </r>
    <r>
      <rPr>
        <sz val="12"/>
        <color theme="1"/>
        <rFont val="Arial"/>
        <family val="2"/>
      </rPr>
      <t xml:space="preserve">
• </t>
    </r>
    <r>
      <rPr>
        <b/>
        <sz val="12"/>
        <color theme="1"/>
        <rFont val="Arial"/>
        <family val="2"/>
      </rPr>
      <t>x</t>
    </r>
    <r>
      <rPr>
        <sz val="12"/>
        <color theme="1"/>
        <rFont val="Arial"/>
        <family val="2"/>
      </rPr>
      <t xml:space="preserve"> es tu valor original
• </t>
    </r>
    <r>
      <rPr>
        <b/>
        <sz val="12"/>
        <color theme="1"/>
        <rFont val="Arial"/>
        <family val="2"/>
      </rPr>
      <t>μ</t>
    </r>
    <r>
      <rPr>
        <sz val="12"/>
        <color theme="1"/>
        <rFont val="Arial"/>
        <family val="2"/>
      </rPr>
      <t xml:space="preserve"> es la media de tu conjunto
• </t>
    </r>
    <r>
      <rPr>
        <b/>
        <sz val="12"/>
        <color theme="1"/>
        <rFont val="Arial"/>
        <family val="2"/>
      </rPr>
      <t>σ</t>
    </r>
    <r>
      <rPr>
        <sz val="12"/>
        <color theme="1"/>
        <rFont val="Arial"/>
        <family val="2"/>
      </rPr>
      <t xml:space="preserve"> es el desvío estándar
Esto transforma cualquier valor en su</t>
    </r>
    <r>
      <rPr>
        <b/>
        <sz val="12"/>
        <color theme="1"/>
        <rFont val="Arial"/>
        <family val="2"/>
      </rPr>
      <t xml:space="preserve"> Z-score (también llamado puntaje Z o valor tipificado)</t>
    </r>
    <r>
      <rPr>
        <sz val="12"/>
        <color theme="1"/>
        <rFont val="Arial"/>
        <family val="2"/>
      </rPr>
      <t xml:space="preserve">, que indica cuántas desviaciones estándar está ese valor respecto a la media.
</t>
    </r>
    <r>
      <rPr>
        <b/>
        <sz val="12"/>
        <color rgb="FFFF0000"/>
        <rFont val="Arial"/>
        <family val="2"/>
      </rPr>
      <t>Ejemplo rápido</t>
    </r>
    <r>
      <rPr>
        <sz val="12"/>
        <color theme="1"/>
        <rFont val="Arial"/>
        <family val="2"/>
      </rPr>
      <t xml:space="preserve">
Supongamos:
x = 70
μ = 50
σ = 10
</t>
    </r>
    <r>
      <rPr>
        <b/>
        <sz val="12"/>
        <color theme="1"/>
        <rFont val="Arial"/>
        <family val="2"/>
      </rPr>
      <t>Z = (70 − 50) / 10 = 2</t>
    </r>
    <r>
      <rPr>
        <sz val="12"/>
        <color theme="1"/>
        <rFont val="Arial"/>
        <family val="2"/>
      </rPr>
      <t xml:space="preserve">
Esto significa que el valor 70 está 2 desviaciones estándar por encima de la media.
</t>
    </r>
    <r>
      <rPr>
        <b/>
        <sz val="12"/>
        <color rgb="FFFF0000"/>
        <rFont val="Arial"/>
        <family val="2"/>
      </rPr>
      <t>En Excel se usa la siguiente función para realizar los cálculos:</t>
    </r>
    <r>
      <rPr>
        <sz val="12"/>
        <color theme="1"/>
        <rFont val="Arial"/>
        <family val="2"/>
      </rPr>
      <t xml:space="preserve">
</t>
    </r>
    <r>
      <rPr>
        <b/>
        <sz val="12"/>
        <color theme="1"/>
        <rFont val="Arial"/>
        <family val="2"/>
      </rPr>
      <t>=DISTR.NORM.ESTAND.N</t>
    </r>
    <r>
      <rPr>
        <sz val="12"/>
        <color theme="1"/>
        <rFont val="Arial"/>
        <family val="2"/>
      </rPr>
      <t xml:space="preserve">
</t>
    </r>
    <r>
      <rPr>
        <b/>
        <sz val="12"/>
        <color theme="1"/>
        <rFont val="Arial"/>
        <family val="2"/>
      </rPr>
      <t>Caso 1: Probabilidad acumulada a la izquierda</t>
    </r>
    <r>
      <rPr>
        <sz val="12"/>
        <color theme="1"/>
        <rFont val="Arial"/>
        <family val="2"/>
      </rPr>
      <t xml:space="preserve">
¿Cuál es la probabilidad de que Z sea menor que 1?
</t>
    </r>
    <r>
      <rPr>
        <b/>
        <sz val="12"/>
        <color theme="1"/>
        <rFont val="Arial"/>
        <family val="2"/>
      </rPr>
      <t>=DISTR.NORM.ESTAND.N(1; VERDADERO)</t>
    </r>
    <r>
      <rPr>
        <sz val="12"/>
        <color theme="1"/>
        <rFont val="Arial"/>
        <family val="2"/>
      </rPr>
      <t xml:space="preserve">
Esto devuelve: </t>
    </r>
    <r>
      <rPr>
        <b/>
        <sz val="12"/>
        <color theme="1"/>
        <rFont val="Arial"/>
        <family val="2"/>
      </rPr>
      <t>0.841344</t>
    </r>
    <r>
      <rPr>
        <sz val="12"/>
        <color theme="1"/>
        <rFont val="Arial"/>
        <family val="2"/>
      </rPr>
      <t xml:space="preserve">
Interpretación: El 84.13% de los valores en una distribución normal estándar están por debajo de Z = 1.
</t>
    </r>
    <r>
      <rPr>
        <b/>
        <sz val="12"/>
        <color theme="1"/>
        <rFont val="Arial"/>
        <family val="2"/>
      </rPr>
      <t>Caso 2: Probabilidad acumulada a la derecha</t>
    </r>
    <r>
      <rPr>
        <sz val="12"/>
        <color theme="1"/>
        <rFont val="Arial"/>
        <family val="2"/>
      </rPr>
      <t xml:space="preserve">
¿Cuál es la probabilidad de que Z sea mayor que -1?
Primero calculás la probabilidad acumulada a la izquierda:
</t>
    </r>
    <r>
      <rPr>
        <b/>
        <sz val="12"/>
        <color theme="1"/>
        <rFont val="Arial"/>
        <family val="2"/>
      </rPr>
      <t>=DISTR.NORM.ESTAND.N(-1; VERDADERO)</t>
    </r>
    <r>
      <rPr>
        <sz val="12"/>
        <color theme="1"/>
        <rFont val="Arial"/>
        <family val="2"/>
      </rPr>
      <t xml:space="preserve">
Devuelve: </t>
    </r>
    <r>
      <rPr>
        <b/>
        <sz val="12"/>
        <color theme="1"/>
        <rFont val="Arial"/>
        <family val="2"/>
      </rPr>
      <t>0.158655</t>
    </r>
    <r>
      <rPr>
        <sz val="12"/>
        <color theme="1"/>
        <rFont val="Arial"/>
        <family val="2"/>
      </rPr>
      <t xml:space="preserve">
Luego aplicás el complemento:
</t>
    </r>
    <r>
      <rPr>
        <b/>
        <sz val="12"/>
        <color theme="1"/>
        <rFont val="Arial"/>
        <family val="2"/>
      </rPr>
      <t>=1 - DISTR.NORM.ESTAND.N(-1; VERDADERO)</t>
    </r>
    <r>
      <rPr>
        <sz val="12"/>
        <color theme="1"/>
        <rFont val="Arial"/>
        <family val="2"/>
      </rPr>
      <t xml:space="preserve">
Arroja: </t>
    </r>
    <r>
      <rPr>
        <b/>
        <sz val="12"/>
        <color theme="1"/>
        <rFont val="Arial"/>
        <family val="2"/>
      </rPr>
      <t>0.841345</t>
    </r>
    <r>
      <rPr>
        <sz val="12"/>
        <color theme="1"/>
        <rFont val="Arial"/>
        <family val="2"/>
      </rPr>
      <t xml:space="preserve">
El 84.13% de los valores están por encima de Z = -1.</t>
    </r>
  </si>
  <si>
    <t xml:space="preserve">1. La media de los pesos de los estudiantes de un colegio es 70 kg y el desvío estándar 3 kg. 
Suponiendo que los pesos se distribuyen normalmente, hallar la probabilidad de que los estudiantes pesen: 
a) Menos de 64 kg  
b) Más de 74 kg  
c) Entre 60 y 75 kg. </t>
  </si>
  <si>
    <t xml:space="preserve">Paso 1 → </t>
  </si>
  <si>
    <t>u = 70</t>
  </si>
  <si>
    <t>o = 3</t>
  </si>
  <si>
    <t>x = 64</t>
  </si>
  <si>
    <t xml:space="preserve">Paso 4 → </t>
  </si>
  <si>
    <t>z =</t>
  </si>
  <si>
    <t>x = 74</t>
  </si>
  <si>
    <t xml:space="preserve">Distr.Normal = </t>
  </si>
  <si>
    <t>x = 60</t>
  </si>
  <si>
    <t>x = 75</t>
  </si>
  <si>
    <t xml:space="preserve"> </t>
  </si>
  <si>
    <t>z2 =</t>
  </si>
  <si>
    <t xml:space="preserve">z1 = </t>
  </si>
  <si>
    <t>Distr.Norm z1 =</t>
  </si>
  <si>
    <t>Distr.Norm z2 =</t>
  </si>
  <si>
    <t>distr.Norm z2 - z1 =</t>
  </si>
  <si>
    <t>Ejercicio 2</t>
  </si>
  <si>
    <t>P(Z&lt;0.5)</t>
  </si>
  <si>
    <t>P(Z&gt;1.5)</t>
  </si>
  <si>
    <t>P(-1&lt;Z&lt;1)</t>
  </si>
  <si>
    <t>Sea Z una v.a. N (0,1). Hallar:</t>
  </si>
  <si>
    <r>
      <rPr>
        <b/>
        <sz val="12"/>
        <color rgb="FFFF0000"/>
        <rFont val="Arial"/>
        <family val="2"/>
      </rPr>
      <t>Documentación</t>
    </r>
    <r>
      <rPr>
        <sz val="12"/>
        <color theme="1"/>
        <rFont val="Arial"/>
        <family val="2"/>
      </rPr>
      <t xml:space="preserve">:
</t>
    </r>
    <r>
      <rPr>
        <b/>
        <sz val="12"/>
        <color rgb="FFFF0000"/>
        <rFont val="Arial"/>
        <family val="2"/>
      </rPr>
      <t>¿Qué es la probabilidad condicional?</t>
    </r>
    <r>
      <rPr>
        <sz val="12"/>
        <color theme="1"/>
        <rFont val="Arial"/>
        <family val="2"/>
      </rPr>
      <t xml:space="preserve">
Se representa como:
</t>
    </r>
    <r>
      <rPr>
        <b/>
        <sz val="12"/>
        <color theme="1"/>
        <rFont val="Arial"/>
        <family val="2"/>
      </rPr>
      <t>P(A | B)</t>
    </r>
    <r>
      <rPr>
        <sz val="12"/>
        <color theme="1"/>
        <rFont val="Arial"/>
        <family val="2"/>
      </rPr>
      <t xml:space="preserve">
Y se lee:
“La probabilidad de que ocurra </t>
    </r>
    <r>
      <rPr>
        <b/>
        <sz val="12"/>
        <color theme="1"/>
        <rFont val="Arial"/>
        <family val="2"/>
      </rPr>
      <t>A</t>
    </r>
    <r>
      <rPr>
        <sz val="12"/>
        <color theme="1"/>
        <rFont val="Arial"/>
        <family val="2"/>
      </rPr>
      <t xml:space="preserve"> dado que ocurrió </t>
    </r>
    <r>
      <rPr>
        <b/>
        <sz val="12"/>
        <color theme="1"/>
        <rFont val="Arial"/>
        <family val="2"/>
      </rPr>
      <t>B</t>
    </r>
    <r>
      <rPr>
        <sz val="12"/>
        <color theme="1"/>
        <rFont val="Arial"/>
        <family val="2"/>
      </rPr>
      <t xml:space="preserve">”.
¿Cómo se calcula?
La fórmula es:
</t>
    </r>
    <r>
      <rPr>
        <b/>
        <sz val="12"/>
        <color theme="1"/>
        <rFont val="Arial"/>
        <family val="2"/>
      </rPr>
      <t>P(A | B) = P(A ∩ B) / P(B)</t>
    </r>
    <r>
      <rPr>
        <sz val="12"/>
        <color theme="1"/>
        <rFont val="Arial"/>
        <family val="2"/>
      </rPr>
      <t xml:space="preserve">
Donde:
</t>
    </r>
    <r>
      <rPr>
        <b/>
        <sz val="12"/>
        <color theme="1"/>
        <rFont val="Arial"/>
        <family val="2"/>
      </rPr>
      <t>P(A ∩ B)</t>
    </r>
    <r>
      <rPr>
        <sz val="12"/>
        <color theme="1"/>
        <rFont val="Arial"/>
        <family val="2"/>
      </rPr>
      <t xml:space="preserve"> es la probabilidad de que ocurran A y B al mismo tiempo.
</t>
    </r>
    <r>
      <rPr>
        <b/>
        <sz val="12"/>
        <color theme="1"/>
        <rFont val="Arial"/>
        <family val="2"/>
      </rPr>
      <t>P(B)</t>
    </r>
    <r>
      <rPr>
        <sz val="12"/>
        <color theme="1"/>
        <rFont val="Arial"/>
        <family val="2"/>
      </rPr>
      <t xml:space="preserve"> es la probabilidad de que ocurra B.
Ejemplo práctico
Supongamos:
</t>
    </r>
    <r>
      <rPr>
        <b/>
        <sz val="12"/>
        <color theme="1"/>
        <rFont val="Arial"/>
        <family val="2"/>
      </rPr>
      <t>A</t>
    </r>
    <r>
      <rPr>
        <sz val="12"/>
        <color theme="1"/>
        <rFont val="Arial"/>
        <family val="2"/>
      </rPr>
      <t xml:space="preserve"> = “El alumno aprueba el examen”
</t>
    </r>
    <r>
      <rPr>
        <b/>
        <sz val="12"/>
        <color theme="1"/>
        <rFont val="Arial"/>
        <family val="2"/>
      </rPr>
      <t>B</t>
    </r>
    <r>
      <rPr>
        <sz val="12"/>
        <color theme="1"/>
        <rFont val="Arial"/>
        <family val="2"/>
      </rPr>
      <t xml:space="preserve"> = “El alumno estudió”
Queremos saber:
</t>
    </r>
    <r>
      <rPr>
        <b/>
        <sz val="12"/>
        <color theme="1"/>
        <rFont val="Arial"/>
        <family val="2"/>
      </rPr>
      <t>¿Cuál es la probabilidad de que el alumno apruebe si sabemos que estudió?</t>
    </r>
    <r>
      <rPr>
        <sz val="12"/>
        <color theme="1"/>
        <rFont val="Arial"/>
        <family val="2"/>
      </rPr>
      <t xml:space="preserve">
Si:
</t>
    </r>
    <r>
      <rPr>
        <b/>
        <sz val="12"/>
        <color theme="1"/>
        <rFont val="Arial"/>
        <family val="2"/>
      </rPr>
      <t>P(A ∩ B) = 0.6</t>
    </r>
    <r>
      <rPr>
        <sz val="12"/>
        <color theme="1"/>
        <rFont val="Arial"/>
        <family val="2"/>
      </rPr>
      <t xml:space="preserve"> (probabilidad de que estudie y apruebe)
</t>
    </r>
    <r>
      <rPr>
        <b/>
        <sz val="12"/>
        <color theme="1"/>
        <rFont val="Arial"/>
        <family val="2"/>
      </rPr>
      <t>P(B)</t>
    </r>
    <r>
      <rPr>
        <sz val="12"/>
        <color theme="1"/>
        <rFont val="Arial"/>
        <family val="2"/>
      </rPr>
      <t xml:space="preserve"> </t>
    </r>
    <r>
      <rPr>
        <b/>
        <sz val="12"/>
        <color theme="1"/>
        <rFont val="Arial"/>
        <family val="2"/>
      </rPr>
      <t>= 0.75</t>
    </r>
    <r>
      <rPr>
        <sz val="12"/>
        <color theme="1"/>
        <rFont val="Arial"/>
        <family val="2"/>
      </rPr>
      <t xml:space="preserve"> (probabilidad de que estudie)
Entonces:
</t>
    </r>
    <r>
      <rPr>
        <b/>
        <sz val="12"/>
        <color theme="1"/>
        <rFont val="Arial"/>
        <family val="2"/>
      </rPr>
      <t>P(A | B) = 0.6 / 0.75 = 0.8</t>
    </r>
    <r>
      <rPr>
        <sz val="12"/>
        <color theme="1"/>
        <rFont val="Arial"/>
        <family val="2"/>
      </rPr>
      <t xml:space="preserve">
Interpretación:
Si sabemos que el alumno estudió, hay un </t>
    </r>
    <r>
      <rPr>
        <b/>
        <sz val="12"/>
        <color theme="1"/>
        <rFont val="Arial"/>
        <family val="2"/>
      </rPr>
      <t>80%</t>
    </r>
    <r>
      <rPr>
        <sz val="12"/>
        <color theme="1"/>
        <rFont val="Arial"/>
        <family val="2"/>
      </rPr>
      <t xml:space="preserve"> de probabilidad de que apruebe.</t>
    </r>
  </si>
  <si>
    <t>Ejemplos</t>
  </si>
  <si>
    <t>Universitarios (B)</t>
  </si>
  <si>
    <t>No Universitarios (D)</t>
  </si>
  <si>
    <t>Total</t>
  </si>
  <si>
    <t>Gerencial (A)</t>
  </si>
  <si>
    <t>No Gerencial (C)</t>
  </si>
  <si>
    <t>Ejemplo 1: P(A | B)</t>
  </si>
  <si>
    <t>¿Cuál es la probabilidad de que un empleado sea Gerencial (A), 
sabiendo que es Universitario (B)?</t>
  </si>
  <si>
    <t>Favorables a A ∩ B: 25 (Gerenciales Universitarios)</t>
  </si>
  <si>
    <t>Favorables a B: 100 (Universitarios)</t>
  </si>
  <si>
    <t>P(A | B) = 25 / 100 = 0.25</t>
  </si>
  <si>
    <t>Ejemplo 2: P(B | A)</t>
  </si>
  <si>
    <t>¿Cuál es la probabilidad de que un empleado sea Universitario (B), 
sabiendo que es Gerencial (A)?</t>
  </si>
  <si>
    <t>Favorables a A ∩ B: 25</t>
  </si>
  <si>
    <t>Favorables a A: 30</t>
  </si>
  <si>
    <t>P(B | A) = 25 / 30 = 0.83</t>
  </si>
  <si>
    <t>Ejemplo 3: P(C | D)</t>
  </si>
  <si>
    <t>¿Cuál es la probabilidad de que un empleado sea No Gerencial (C), 
sabiendo que es No Universitario (D)?</t>
  </si>
  <si>
    <t>Favorables a C ∩ D: 195</t>
  </si>
  <si>
    <t>Favorables a D: 200</t>
  </si>
  <si>
    <t>P(C | D) = 195 / 200 = 0.975</t>
  </si>
  <si>
    <t>Ejemplo 4: P(D | C)</t>
  </si>
  <si>
    <t>¿Cuál es la probabilidad de que un empleado sea No Universitario (D), 
sabiendo que es No Gerencial (C)?</t>
  </si>
  <si>
    <t>Favorables a C: 270</t>
  </si>
  <si>
    <t>P(D | C) = 195 / 270 = 0.722</t>
  </si>
  <si>
    <r>
      <rPr>
        <b/>
        <sz val="12"/>
        <color rgb="FFFF0000"/>
        <rFont val="Arial"/>
        <family val="2"/>
      </rPr>
      <t>Documentación</t>
    </r>
    <r>
      <rPr>
        <sz val="12"/>
        <color theme="1"/>
        <rFont val="Arial"/>
        <family val="2"/>
      </rPr>
      <t xml:space="preserve">:
</t>
    </r>
    <r>
      <rPr>
        <b/>
        <sz val="12"/>
        <color rgb="FFFF0000"/>
        <rFont val="Arial"/>
        <family val="2"/>
      </rPr>
      <t>¿Qué es la distribución de Poisson?</t>
    </r>
    <r>
      <rPr>
        <sz val="12"/>
        <color theme="1"/>
        <rFont val="Arial"/>
        <family val="2"/>
      </rPr>
      <t xml:space="preserve">
Es una distribución de probabilidad discreta que modela el número de veces que ocurre un evento en un intervalo fijo de tiempo o espacio, cuando:
• Los eventos son independientes entre sí.
• La tasa promedio de ocurrencia (λ, “lambda”) es constante.
• No pueden ocurrir dos eventos exactamente al mismo tiempo.
Ejemplos típicos:
• Llamadas que recibe un call center por hora.
• Llegada de clientes a una tienda por minuto.
• Defectos en una línea de producción por lote.
</t>
    </r>
    <r>
      <rPr>
        <b/>
        <sz val="12"/>
        <color theme="1"/>
        <rFont val="Arial"/>
        <family val="2"/>
      </rPr>
      <t>Fórmula en Excel:</t>
    </r>
    <r>
      <rPr>
        <sz val="12"/>
        <color theme="1"/>
        <rFont val="Arial"/>
        <family val="2"/>
      </rPr>
      <t xml:space="preserve">
</t>
    </r>
    <r>
      <rPr>
        <b/>
        <sz val="12"/>
        <color theme="1"/>
        <rFont val="Arial"/>
        <family val="2"/>
      </rPr>
      <t xml:space="preserve">=POISSON.DIST(x; media; acumulado)
</t>
    </r>
    <r>
      <rPr>
        <sz val="12"/>
        <color theme="1"/>
        <rFont val="Arial"/>
        <family val="2"/>
      </rPr>
      <t xml:space="preserve">
</t>
    </r>
    <r>
      <rPr>
        <b/>
        <sz val="12"/>
        <color theme="1"/>
        <rFont val="Arial"/>
        <family val="2"/>
      </rPr>
      <t>x</t>
    </r>
    <r>
      <rPr>
        <sz val="12"/>
        <color theme="1"/>
        <rFont val="Arial"/>
        <family val="2"/>
      </rPr>
      <t xml:space="preserve"> → número de eventos que te interesa (ej. 2 llamadas).
</t>
    </r>
    <r>
      <rPr>
        <b/>
        <sz val="12"/>
        <color theme="1"/>
        <rFont val="Arial"/>
        <family val="2"/>
      </rPr>
      <t>media</t>
    </r>
    <r>
      <rPr>
        <sz val="12"/>
        <color theme="1"/>
        <rFont val="Arial"/>
        <family val="2"/>
      </rPr>
      <t xml:space="preserve"> → λ, el promedio esperado de eventos en el intervalo.
acumulado:
- </t>
    </r>
    <r>
      <rPr>
        <b/>
        <sz val="12"/>
        <color theme="1"/>
        <rFont val="Arial"/>
        <family val="2"/>
      </rPr>
      <t>VERDADERO</t>
    </r>
    <r>
      <rPr>
        <sz val="12"/>
        <color theme="1"/>
        <rFont val="Arial"/>
        <family val="2"/>
      </rPr>
      <t xml:space="preserve"> (o </t>
    </r>
    <r>
      <rPr>
        <b/>
        <sz val="12"/>
        <color theme="1"/>
        <rFont val="Arial"/>
        <family val="2"/>
      </rPr>
      <t>1</t>
    </r>
    <r>
      <rPr>
        <sz val="12"/>
        <color theme="1"/>
        <rFont val="Arial"/>
        <family val="2"/>
      </rPr>
      <t xml:space="preserve">) → devuelve P(X ≤ x) (probabilidad acumulada).
- </t>
    </r>
    <r>
      <rPr>
        <b/>
        <sz val="12"/>
        <color theme="1"/>
        <rFont val="Arial"/>
        <family val="2"/>
      </rPr>
      <t>FALSO</t>
    </r>
    <r>
      <rPr>
        <sz val="12"/>
        <color theme="1"/>
        <rFont val="Arial"/>
        <family val="2"/>
      </rPr>
      <t xml:space="preserve"> (o </t>
    </r>
    <r>
      <rPr>
        <b/>
        <sz val="12"/>
        <color theme="1"/>
        <rFont val="Arial"/>
        <family val="2"/>
      </rPr>
      <t>0</t>
    </r>
    <r>
      <rPr>
        <sz val="12"/>
        <color theme="1"/>
        <rFont val="Arial"/>
        <family val="2"/>
      </rPr>
      <t>) → devuelve P(X = x) (probabilidad puntual).</t>
    </r>
  </si>
  <si>
    <t>Ejemplo 1 — Probabilidad puntual</t>
  </si>
  <si>
    <t>Problema: Un servidor recibe en promedio 6 mensajes por hora. ¿Cuál es la probabilidad de que lleguen exactamente 2 mensajes en una hora?</t>
  </si>
  <si>
    <t>Resultado: 0,04461754 → 4,461754% de probabilidad.</t>
  </si>
  <si>
    <t>Ejemplo 2 — Probabilidad acumulada</t>
  </si>
  <si>
    <t>Problema: Mismo servidor (6 mensajes/hora). ¿Cuál es la probabilidad de que lleguen como mucho 2 mensajes en una hora?</t>
  </si>
  <si>
    <t>Ejemplo 3 — Probabilidad por el complemento</t>
  </si>
  <si>
    <t>Problema: Una central recibe en promedio 5 llamadas por día. ¿Cuál es la probabilidad de recibir más de 5 llamadas en un día?</t>
  </si>
  <si>
    <t>Resultado: 0.06196%</t>
  </si>
  <si>
    <t>Resultado: 0.3840 → 38.4% de probabilidad.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</si>
</sst>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9" x14ac:knownFonts="1">
    <font>
      <sz val="12"/>
      <color theme="1"/>
      <name val="Arial"/>
      <family val="2"/>
    </font>
    <font>
      <b/>
      <sz val="12"/>
      <color theme="1"/>
      <name val="Arial"/>
      <family val="2"/>
    </font>
    <font>
      <sz val="9"/>
      <color indexed="81"/>
      <name val="Tahoma"/>
      <family val="2"/>
    </font>
    <font>
      <b/>
      <sz val="9"/>
      <color indexed="81"/>
      <name val="Tahoma"/>
      <family val="2"/>
    </font>
    <font>
      <sz val="8"/>
      <name val="Arial"/>
      <family val="2"/>
    </font>
    <font>
      <b/>
      <i/>
      <sz val="12"/>
      <color theme="1"/>
      <name val="Arial"/>
      <family val="2"/>
    </font>
    <font>
      <b/>
      <i/>
      <sz val="12"/>
      <color rgb="FFFF0000"/>
      <name val="Arial"/>
      <family val="2"/>
    </font>
    <font>
      <i/>
      <sz val="9"/>
      <color indexed="81"/>
      <name val="Tahoma"/>
      <family val="2"/>
    </font>
    <font>
      <b/>
      <sz val="12"/>
      <color rgb="FFFF0000"/>
      <name val="Arial"/>
      <family val="2"/>
    </font>
  </fonts>
  <fills count="9">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8"/>
        <bgColor indexed="64"/>
      </patternFill>
    </fill>
    <fill>
      <patternFill patternType="solid">
        <fgColor rgb="FFDC3939"/>
        <bgColor indexed="64"/>
      </patternFill>
    </fill>
    <fill>
      <patternFill patternType="solid">
        <fgColor theme="4"/>
        <bgColor indexed="64"/>
      </patternFill>
    </fill>
    <fill>
      <patternFill patternType="solid">
        <fgColor rgb="FF92D050"/>
        <bgColor indexed="64"/>
      </patternFill>
    </fill>
    <fill>
      <patternFill patternType="solid">
        <fgColor rgb="FFFF0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s>
  <cellStyleXfs count="1">
    <xf numFmtId="0" fontId="0" fillId="0" borderId="0"/>
  </cellStyleXfs>
  <cellXfs count="61">
    <xf numFmtId="0" fontId="0" fillId="0" borderId="0" xfId="0"/>
    <xf numFmtId="0" fontId="1" fillId="0" borderId="1" xfId="0" applyFont="1" applyBorder="1"/>
    <xf numFmtId="0" fontId="1" fillId="0" borderId="1" xfId="0" applyFont="1" applyBorder="1" applyAlignment="1">
      <alignment horizontal="center"/>
    </xf>
    <xf numFmtId="0" fontId="0" fillId="4" borderId="1" xfId="0" applyFill="1" applyBorder="1" applyAlignment="1">
      <alignment horizontal="center" vertical="center"/>
    </xf>
    <xf numFmtId="0" fontId="0" fillId="4" borderId="1" xfId="0" applyFill="1" applyBorder="1" applyAlignment="1">
      <alignment horizontal="center"/>
    </xf>
    <xf numFmtId="0" fontId="0" fillId="0" borderId="1" xfId="0" applyBorder="1" applyAlignment="1">
      <alignment horizontal="center"/>
    </xf>
    <xf numFmtId="0" fontId="1" fillId="3" borderId="1" xfId="0" applyFont="1" applyFill="1" applyBorder="1" applyAlignment="1">
      <alignment horizont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top"/>
    </xf>
    <xf numFmtId="0" fontId="1" fillId="0" borderId="1" xfId="0" applyFont="1" applyBorder="1" applyAlignment="1">
      <alignment horizontal="center" vertical="top"/>
    </xf>
    <xf numFmtId="0" fontId="0" fillId="3" borderId="1"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1" xfId="0" applyBorder="1"/>
    <xf numFmtId="0" fontId="0" fillId="0" borderId="6" xfId="0" applyBorder="1"/>
    <xf numFmtId="0" fontId="0" fillId="0" borderId="7" xfId="0" applyBorder="1"/>
    <xf numFmtId="0" fontId="0" fillId="0" borderId="8" xfId="0" applyBorder="1"/>
    <xf numFmtId="0" fontId="0" fillId="0" borderId="9" xfId="0" applyBorder="1"/>
    <xf numFmtId="0" fontId="1" fillId="2" borderId="1" xfId="0" applyFont="1" applyFill="1" applyBorder="1"/>
    <xf numFmtId="0" fontId="1" fillId="2" borderId="8" xfId="0" applyFont="1" applyFill="1" applyBorder="1"/>
    <xf numFmtId="0" fontId="0" fillId="0" borderId="0" xfId="0" applyAlignment="1">
      <alignment vertical="top"/>
    </xf>
    <xf numFmtId="0" fontId="1" fillId="0" borderId="0" xfId="0" applyFont="1"/>
    <xf numFmtId="164" fontId="1" fillId="0" borderId="1" xfId="0" applyNumberFormat="1" applyFont="1" applyBorder="1"/>
    <xf numFmtId="0" fontId="1" fillId="7" borderId="1" xfId="0" applyFont="1" applyFill="1" applyBorder="1"/>
    <xf numFmtId="0" fontId="1" fillId="3" borderId="1" xfId="0" applyFont="1" applyFill="1" applyBorder="1"/>
    <xf numFmtId="0" fontId="1" fillId="5" borderId="1" xfId="0" applyFont="1" applyFill="1" applyBorder="1" applyAlignment="1">
      <alignment horizontal="center"/>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1" fillId="3" borderId="1" xfId="0" applyFont="1" applyFill="1" applyBorder="1" applyAlignment="1">
      <alignment horizontal="center"/>
    </xf>
    <xf numFmtId="0" fontId="1" fillId="2" borderId="1" xfId="0" applyFont="1" applyFill="1" applyBorder="1" applyAlignment="1">
      <alignment horizontal="left" vertical="top" wrapText="1"/>
    </xf>
    <xf numFmtId="0" fontId="1" fillId="2" borderId="1" xfId="0" applyFont="1" applyFill="1" applyBorder="1" applyAlignment="1">
      <alignment horizontal="left" vertical="top"/>
    </xf>
    <xf numFmtId="0" fontId="0" fillId="0" borderId="1" xfId="0" applyBorder="1" applyAlignment="1">
      <alignment horizontal="left"/>
    </xf>
    <xf numFmtId="0" fontId="0" fillId="0" borderId="0" xfId="0" applyAlignment="1">
      <alignment horizontal="left"/>
    </xf>
    <xf numFmtId="0" fontId="1" fillId="4" borderId="6" xfId="0" applyFont="1" applyFill="1" applyBorder="1" applyAlignment="1">
      <alignment horizontal="left"/>
    </xf>
    <xf numFmtId="0" fontId="1" fillId="4" borderId="10" xfId="0" applyFont="1" applyFill="1" applyBorder="1" applyAlignment="1">
      <alignment horizontal="left"/>
    </xf>
    <xf numFmtId="0" fontId="1" fillId="4" borderId="5" xfId="0" applyFont="1" applyFill="1" applyBorder="1" applyAlignment="1">
      <alignment horizontal="left"/>
    </xf>
    <xf numFmtId="0" fontId="1" fillId="4" borderId="1" xfId="0" applyFont="1" applyFill="1" applyBorder="1" applyAlignment="1">
      <alignment horizontal="left" wrapText="1"/>
    </xf>
    <xf numFmtId="0" fontId="1" fillId="4" borderId="1" xfId="0" applyFont="1" applyFill="1" applyBorder="1" applyAlignment="1">
      <alignment horizontal="center" vertical="top"/>
    </xf>
    <xf numFmtId="0" fontId="0" fillId="0" borderId="1" xfId="0" applyBorder="1" applyAlignment="1">
      <alignment horizontal="left" wrapText="1"/>
    </xf>
    <xf numFmtId="0" fontId="1" fillId="6" borderId="1" xfId="0" applyFont="1" applyFill="1" applyBorder="1" applyAlignment="1">
      <alignment vertical="top" wrapText="1"/>
    </xf>
    <xf numFmtId="0" fontId="1" fillId="2" borderId="1" xfId="0" applyFont="1" applyFill="1" applyBorder="1" applyAlignment="1">
      <alignment horizontal="center"/>
    </xf>
    <xf numFmtId="0" fontId="0" fillId="2" borderId="1" xfId="0" applyFill="1" applyBorder="1" applyAlignment="1">
      <alignment horizontal="center"/>
    </xf>
    <xf numFmtId="0" fontId="0" fillId="0" borderId="0" xfId="0" applyAlignment="1">
      <alignment horizontal="left" vertical="top"/>
    </xf>
    <xf numFmtId="0" fontId="1" fillId="3" borderId="1" xfId="0" applyFont="1" applyFill="1" applyBorder="1" applyAlignment="1">
      <alignment horizontal="left" vertical="top"/>
    </xf>
    <xf numFmtId="0" fontId="1" fillId="4" borderId="1" xfId="0" applyFont="1" applyFill="1" applyBorder="1" applyAlignment="1">
      <alignment horizontal="left" vertical="top" wrapText="1"/>
    </xf>
    <xf numFmtId="0" fontId="1" fillId="4" borderId="1" xfId="0" applyFont="1" applyFill="1" applyBorder="1" applyAlignment="1">
      <alignment horizontal="left" vertical="top"/>
    </xf>
    <xf numFmtId="0" fontId="1" fillId="4" borderId="11" xfId="0" applyFont="1" applyFill="1" applyBorder="1" applyAlignment="1">
      <alignment horizontal="left" vertical="top" wrapText="1"/>
    </xf>
    <xf numFmtId="0" fontId="1" fillId="4" borderId="0" xfId="0" applyFont="1" applyFill="1" applyAlignment="1">
      <alignment horizontal="left" vertical="top"/>
    </xf>
    <xf numFmtId="0" fontId="1" fillId="4" borderId="11" xfId="0" applyFont="1" applyFill="1" applyBorder="1" applyAlignment="1">
      <alignment horizontal="left" vertical="top"/>
    </xf>
    <xf numFmtId="0" fontId="1" fillId="2" borderId="6" xfId="0" applyFont="1" applyFill="1" applyBorder="1" applyAlignment="1">
      <alignment horizontal="center"/>
    </xf>
    <xf numFmtId="0" fontId="1" fillId="2" borderId="10" xfId="0" applyFont="1" applyFill="1" applyBorder="1" applyAlignment="1">
      <alignment horizontal="center"/>
    </xf>
    <xf numFmtId="0" fontId="1" fillId="2" borderId="5" xfId="0" applyFont="1" applyFill="1" applyBorder="1" applyAlignment="1">
      <alignment horizontal="center"/>
    </xf>
    <xf numFmtId="0" fontId="1" fillId="8" borderId="1" xfId="0" applyFont="1" applyFill="1" applyBorder="1" applyAlignment="1">
      <alignment horizontal="left" vertical="top"/>
    </xf>
    <xf numFmtId="0" fontId="1" fillId="8" borderId="6" xfId="0" applyFont="1" applyFill="1" applyBorder="1" applyAlignment="1">
      <alignment horizontal="left" vertical="top"/>
    </xf>
    <xf numFmtId="0" fontId="1" fillId="8" borderId="10" xfId="0" applyFont="1" applyFill="1" applyBorder="1" applyAlignment="1">
      <alignment horizontal="left" vertical="top"/>
    </xf>
    <xf numFmtId="0" fontId="1" fillId="8" borderId="5" xfId="0" applyFont="1" applyFill="1" applyBorder="1" applyAlignment="1">
      <alignment horizontal="left" vertical="top"/>
    </xf>
  </cellXfs>
  <cellStyles count="1">
    <cellStyle name="Normal" xfId="0" builtinId="0"/>
  </cellStyles>
  <dxfs count="7">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333375</xdr:colOff>
      <xdr:row>53</xdr:row>
      <xdr:rowOff>25023</xdr:rowOff>
    </xdr:from>
    <xdr:to>
      <xdr:col>9</xdr:col>
      <xdr:colOff>182679</xdr:colOff>
      <xdr:row>64</xdr:row>
      <xdr:rowOff>95798</xdr:rowOff>
    </xdr:to>
    <xdr:pic>
      <xdr:nvPicPr>
        <xdr:cNvPr id="2" name="Imagen 1">
          <a:extLst>
            <a:ext uri="{FF2B5EF4-FFF2-40B4-BE49-F238E27FC236}">
              <a16:creationId xmlns:a16="http://schemas.microsoft.com/office/drawing/2014/main" id="{4FC4A9A2-EA11-B176-793F-7D5A5D540385}"/>
            </a:ext>
          </a:extLst>
        </xdr:cNvPr>
        <xdr:cNvPicPr>
          <a:picLocks noChangeAspect="1"/>
        </xdr:cNvPicPr>
      </xdr:nvPicPr>
      <xdr:blipFill>
        <a:blip xmlns:r="http://schemas.openxmlformats.org/officeDocument/2006/relationships" r:embed="rId1"/>
        <a:stretch>
          <a:fillRect/>
        </a:stretch>
      </xdr:blipFill>
      <xdr:spPr>
        <a:xfrm>
          <a:off x="2371725" y="10140573"/>
          <a:ext cx="6783504" cy="2185325"/>
        </a:xfrm>
        <a:prstGeom prst="rect">
          <a:avLst/>
        </a:prstGeom>
        <a:effectLst>
          <a:glow rad="228600">
            <a:srgbClr val="FF0000">
              <a:alpha val="40000"/>
            </a:srgbClr>
          </a:glow>
          <a:softEdge rad="25400"/>
        </a:effectLst>
      </xdr:spPr>
    </xdr:pic>
    <xdr:clientData/>
  </xdr:twoCellAnchor>
  <xdr:twoCellAnchor editAs="oneCell">
    <xdr:from>
      <xdr:col>1</xdr:col>
      <xdr:colOff>19049</xdr:colOff>
      <xdr:row>80</xdr:row>
      <xdr:rowOff>180328</xdr:rowOff>
    </xdr:from>
    <xdr:to>
      <xdr:col>8</xdr:col>
      <xdr:colOff>948237</xdr:colOff>
      <xdr:row>94</xdr:row>
      <xdr:rowOff>38100</xdr:rowOff>
    </xdr:to>
    <xdr:pic>
      <xdr:nvPicPr>
        <xdr:cNvPr id="3" name="Imagen 2">
          <a:extLst>
            <a:ext uri="{FF2B5EF4-FFF2-40B4-BE49-F238E27FC236}">
              <a16:creationId xmlns:a16="http://schemas.microsoft.com/office/drawing/2014/main" id="{F8CBF85C-4079-ACEA-79E5-5E7640A870D8}"/>
            </a:ext>
          </a:extLst>
        </xdr:cNvPr>
        <xdr:cNvPicPr>
          <a:picLocks noChangeAspect="1"/>
        </xdr:cNvPicPr>
      </xdr:nvPicPr>
      <xdr:blipFill>
        <a:blip xmlns:r="http://schemas.openxmlformats.org/officeDocument/2006/relationships" r:embed="rId2"/>
        <a:stretch>
          <a:fillRect/>
        </a:stretch>
      </xdr:blipFill>
      <xdr:spPr>
        <a:xfrm>
          <a:off x="1076324" y="15496528"/>
          <a:ext cx="7901488" cy="2524772"/>
        </a:xfrm>
        <a:prstGeom prst="rect">
          <a:avLst/>
        </a:prstGeom>
        <a:effectLst>
          <a:glow rad="228600">
            <a:srgbClr val="FF0000">
              <a:alpha val="40000"/>
            </a:srgbClr>
          </a:glow>
        </a:effec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BCB4DDCC-FD55-46C4-A542-64FEFE281194}"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6B8954-B65A-4207-B19D-E2D6A07E6AF0}" name="CSV" displayName="CSV" ref="A1:C9" tableType="queryTable" totalsRowShown="0" headerRowDxfId="6" headerRowBorderDxfId="5" tableBorderDxfId="4" totalsRowBorderDxfId="3">
  <autoFilter ref="A1:C9" xr:uid="{FA6B8954-B65A-4207-B19D-E2D6A07E6AF0}"/>
  <tableColumns count="3">
    <tableColumn id="1" xr3:uid="{340FB589-4887-4BFF-AA31-A9A462F97B7C}" uniqueName="1" name="Expresión" queryTableFieldId="1" dataDxfId="2"/>
    <tableColumn id="2" xr3:uid="{4B1362C2-675C-4A09-8C59-074A76B31C45}" uniqueName="2" name="Significado" queryTableFieldId="2" dataDxfId="1"/>
    <tableColumn id="3" xr3:uid="{4E446CCC-D20F-42B7-BFE7-A039AEF31ACD}" uniqueName="3" name="Fórmula en Excel" queryTableFieldId="3" dataDxfId="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9323F-3AF1-4F3D-BCFC-2492EED4023F}">
  <dimension ref="A1:N58"/>
  <sheetViews>
    <sheetView topLeftCell="A46" workbookViewId="0">
      <selection activeCell="K57" sqref="K57"/>
    </sheetView>
  </sheetViews>
  <sheetFormatPr baseColWidth="10" defaultRowHeight="15" x14ac:dyDescent="0.2"/>
  <cols>
    <col min="8" max="8" width="13.21875" bestFit="1" customWidth="1"/>
    <col min="9" max="9" width="12.5546875" bestFit="1" customWidth="1"/>
    <col min="10" max="10" width="12.21875" bestFit="1" customWidth="1"/>
    <col min="11" max="12" width="13" bestFit="1" customWidth="1"/>
    <col min="13" max="14" width="12.6640625" bestFit="1" customWidth="1"/>
  </cols>
  <sheetData>
    <row r="1" spans="1:10" x14ac:dyDescent="0.2">
      <c r="A1" s="34" t="s">
        <v>0</v>
      </c>
      <c r="B1" s="35"/>
      <c r="C1" s="35"/>
      <c r="D1" s="35"/>
      <c r="E1" s="35"/>
      <c r="F1" s="35"/>
      <c r="G1" s="35"/>
    </row>
    <row r="2" spans="1:10" x14ac:dyDescent="0.2">
      <c r="A2" s="35"/>
      <c r="B2" s="35"/>
      <c r="C2" s="35"/>
      <c r="D2" s="35"/>
      <c r="E2" s="35"/>
      <c r="F2" s="35"/>
      <c r="G2" s="35"/>
    </row>
    <row r="3" spans="1:10" x14ac:dyDescent="0.2">
      <c r="A3" s="35"/>
      <c r="B3" s="35"/>
      <c r="C3" s="35"/>
      <c r="D3" s="35"/>
      <c r="E3" s="35"/>
      <c r="F3" s="35"/>
      <c r="G3" s="35"/>
    </row>
    <row r="5" spans="1:10" x14ac:dyDescent="0.2">
      <c r="A5" s="37" t="s">
        <v>1</v>
      </c>
      <c r="B5" s="37"/>
      <c r="C5" s="37"/>
      <c r="D5" s="37"/>
      <c r="E5" s="37"/>
      <c r="F5" s="37"/>
    </row>
    <row r="6" spans="1:10" x14ac:dyDescent="0.2">
      <c r="A6" s="37" t="s">
        <v>2</v>
      </c>
      <c r="B6" s="37"/>
      <c r="C6" s="37"/>
    </row>
    <row r="7" spans="1:10" x14ac:dyDescent="0.2">
      <c r="A7" t="s">
        <v>3</v>
      </c>
    </row>
    <row r="8" spans="1:10" x14ac:dyDescent="0.2">
      <c r="A8" s="37" t="s">
        <v>4</v>
      </c>
      <c r="B8" s="37"/>
    </row>
    <row r="10" spans="1:10" x14ac:dyDescent="0.2">
      <c r="A10" s="37" t="s">
        <v>5</v>
      </c>
      <c r="B10" s="37"/>
      <c r="C10" s="37"/>
      <c r="D10" s="37"/>
      <c r="E10" s="37"/>
      <c r="F10" s="37"/>
      <c r="G10" s="37"/>
      <c r="H10" s="37"/>
      <c r="I10" s="37"/>
      <c r="J10" s="37"/>
    </row>
    <row r="12" spans="1:10" ht="15.75" x14ac:dyDescent="0.25">
      <c r="A12" s="33" t="s">
        <v>6</v>
      </c>
      <c r="B12" s="33"/>
      <c r="C12" s="2">
        <f>_xlfn.BINOM.DIST(5,8,0.7,FALSE)</f>
        <v>0.25412184000000004</v>
      </c>
    </row>
    <row r="14" spans="1:10" x14ac:dyDescent="0.2">
      <c r="A14" s="34" t="s">
        <v>7</v>
      </c>
      <c r="B14" s="35"/>
      <c r="C14" s="35"/>
      <c r="D14" s="35"/>
      <c r="E14" s="35"/>
      <c r="F14" s="35"/>
      <c r="G14" s="35"/>
    </row>
    <row r="15" spans="1:10" x14ac:dyDescent="0.2">
      <c r="A15" s="35"/>
      <c r="B15" s="35"/>
      <c r="C15" s="35"/>
      <c r="D15" s="35"/>
      <c r="E15" s="35"/>
      <c r="F15" s="35"/>
      <c r="G15" s="35"/>
    </row>
    <row r="16" spans="1:10" x14ac:dyDescent="0.2">
      <c r="A16" s="35"/>
      <c r="B16" s="35"/>
      <c r="C16" s="35"/>
      <c r="D16" s="35"/>
      <c r="E16" s="35"/>
      <c r="F16" s="35"/>
      <c r="G16" s="35"/>
    </row>
    <row r="18" spans="1:14" x14ac:dyDescent="0.2">
      <c r="A18" s="31" t="s">
        <v>8</v>
      </c>
      <c r="B18" s="32"/>
      <c r="C18" s="32"/>
      <c r="D18" s="32"/>
      <c r="E18" s="32"/>
      <c r="F18" s="32"/>
      <c r="G18" s="32"/>
      <c r="I18" s="36" t="s">
        <v>9</v>
      </c>
      <c r="J18" s="36"/>
      <c r="K18" s="36"/>
      <c r="L18" s="36"/>
      <c r="M18" s="36"/>
    </row>
    <row r="19" spans="1:14" x14ac:dyDescent="0.2">
      <c r="A19" s="32"/>
      <c r="B19" s="32"/>
      <c r="C19" s="32"/>
      <c r="D19" s="32"/>
      <c r="E19" s="32"/>
      <c r="F19" s="32"/>
      <c r="G19" s="32"/>
      <c r="I19" s="32" t="s">
        <v>14</v>
      </c>
      <c r="J19" s="32"/>
      <c r="K19" s="32"/>
      <c r="L19" s="32"/>
      <c r="M19" s="32"/>
    </row>
    <row r="20" spans="1:14" x14ac:dyDescent="0.2">
      <c r="A20" s="32"/>
      <c r="B20" s="32"/>
      <c r="C20" s="32"/>
      <c r="D20" s="32"/>
      <c r="E20" s="32"/>
      <c r="F20" s="32"/>
      <c r="G20" s="32"/>
      <c r="I20" s="36" t="s">
        <v>13</v>
      </c>
      <c r="J20" s="36"/>
      <c r="K20" s="36"/>
      <c r="L20" s="36"/>
      <c r="M20" s="36"/>
    </row>
    <row r="21" spans="1:14" x14ac:dyDescent="0.2">
      <c r="A21" s="32"/>
      <c r="B21" s="32"/>
      <c r="C21" s="32"/>
      <c r="D21" s="32"/>
      <c r="E21" s="32"/>
      <c r="F21" s="32"/>
      <c r="G21" s="32"/>
    </row>
    <row r="22" spans="1:14" x14ac:dyDescent="0.2">
      <c r="A22" s="32"/>
      <c r="B22" s="32"/>
      <c r="C22" s="32"/>
      <c r="D22" s="32"/>
      <c r="E22" s="32"/>
      <c r="F22" s="32"/>
      <c r="G22" s="32"/>
    </row>
    <row r="23" spans="1:14" x14ac:dyDescent="0.2">
      <c r="A23" s="32"/>
      <c r="B23" s="32"/>
      <c r="C23" s="32"/>
      <c r="D23" s="32"/>
      <c r="E23" s="32"/>
      <c r="F23" s="32"/>
      <c r="G23" s="32"/>
      <c r="K23" s="3" t="s">
        <v>10</v>
      </c>
      <c r="N23" s="4" t="s">
        <v>12</v>
      </c>
    </row>
    <row r="24" spans="1:14" x14ac:dyDescent="0.2">
      <c r="A24" s="32"/>
      <c r="B24" s="32"/>
      <c r="C24" s="32"/>
      <c r="D24" s="32"/>
      <c r="E24" s="32"/>
      <c r="F24" s="32"/>
      <c r="G24" s="32"/>
      <c r="J24" t="s">
        <v>19</v>
      </c>
      <c r="K24" s="5" t="s">
        <v>15</v>
      </c>
      <c r="M24" t="s">
        <v>19</v>
      </c>
      <c r="N24" s="8" t="s">
        <v>30</v>
      </c>
    </row>
    <row r="25" spans="1:14" x14ac:dyDescent="0.2">
      <c r="A25" s="32"/>
      <c r="B25" s="32"/>
      <c r="C25" s="32"/>
      <c r="D25" s="32"/>
      <c r="E25" s="32"/>
      <c r="F25" s="32"/>
      <c r="G25" s="32"/>
      <c r="J25" t="s">
        <v>20</v>
      </c>
      <c r="K25" s="5" t="s">
        <v>16</v>
      </c>
      <c r="M25" t="s">
        <v>20</v>
      </c>
      <c r="N25" s="8" t="s">
        <v>16</v>
      </c>
    </row>
    <row r="26" spans="1:14" x14ac:dyDescent="0.2">
      <c r="J26" t="s">
        <v>21</v>
      </c>
      <c r="K26" s="5" t="s">
        <v>17</v>
      </c>
      <c r="M26" t="s">
        <v>21</v>
      </c>
      <c r="N26" s="8" t="s">
        <v>31</v>
      </c>
    </row>
    <row r="27" spans="1:14" x14ac:dyDescent="0.2">
      <c r="J27" t="s">
        <v>22</v>
      </c>
      <c r="K27" s="5" t="s">
        <v>18</v>
      </c>
      <c r="M27" t="s">
        <v>22</v>
      </c>
      <c r="N27" s="8" t="s">
        <v>17</v>
      </c>
    </row>
    <row r="28" spans="1:14" ht="15.75" x14ac:dyDescent="0.25">
      <c r="J28" t="s">
        <v>23</v>
      </c>
      <c r="K28" s="2">
        <f>BINOMDIST(7, 19, 0.1, TRUE)</f>
        <v>0.99972667557599659</v>
      </c>
      <c r="M28" t="s">
        <v>23</v>
      </c>
      <c r="N28" s="7">
        <f>1 - _xlfn.BINOM.DIST(2,18,0.1,TRUE)</f>
        <v>0.26620400521467102</v>
      </c>
    </row>
    <row r="30" spans="1:14" x14ac:dyDescent="0.2">
      <c r="K30" s="3" t="s">
        <v>11</v>
      </c>
    </row>
    <row r="31" spans="1:14" x14ac:dyDescent="0.2">
      <c r="J31" t="s">
        <v>19</v>
      </c>
      <c r="K31" s="5" t="s">
        <v>24</v>
      </c>
    </row>
    <row r="32" spans="1:14" x14ac:dyDescent="0.2">
      <c r="J32" t="s">
        <v>20</v>
      </c>
      <c r="K32" s="5" t="s">
        <v>25</v>
      </c>
    </row>
    <row r="33" spans="1:13" x14ac:dyDescent="0.2">
      <c r="J33" t="s">
        <v>21</v>
      </c>
      <c r="K33" s="5" t="s">
        <v>27</v>
      </c>
    </row>
    <row r="34" spans="1:13" x14ac:dyDescent="0.2">
      <c r="J34" t="s">
        <v>22</v>
      </c>
      <c r="K34" s="5" t="s">
        <v>26</v>
      </c>
    </row>
    <row r="35" spans="1:13" x14ac:dyDescent="0.2">
      <c r="J35" t="s">
        <v>23</v>
      </c>
      <c r="K35" s="5" t="s">
        <v>28</v>
      </c>
    </row>
    <row r="36" spans="1:13" ht="15.75" x14ac:dyDescent="0.25">
      <c r="J36" t="s">
        <v>29</v>
      </c>
      <c r="K36" s="2">
        <f>_xlfn.BINOM.DIST(5,20,0.1,TRUE)</f>
        <v>0.98874686583549098</v>
      </c>
    </row>
    <row r="38" spans="1:13" ht="15.75" x14ac:dyDescent="0.25">
      <c r="A38" s="28" t="s">
        <v>32</v>
      </c>
      <c r="B38" s="28"/>
    </row>
    <row r="40" spans="1:13" ht="15.75" x14ac:dyDescent="0.25">
      <c r="A40" s="29" t="s">
        <v>33</v>
      </c>
      <c r="B40" s="30"/>
      <c r="C40" s="30"/>
      <c r="D40" s="30"/>
      <c r="E40" s="30"/>
      <c r="F40" s="30"/>
      <c r="H40" s="6" t="s">
        <v>10</v>
      </c>
      <c r="I40" s="6" t="s">
        <v>11</v>
      </c>
      <c r="J40" s="6" t="s">
        <v>12</v>
      </c>
      <c r="K40" s="6" t="s">
        <v>38</v>
      </c>
      <c r="L40" s="6" t="s">
        <v>39</v>
      </c>
      <c r="M40" s="6" t="s">
        <v>40</v>
      </c>
    </row>
    <row r="41" spans="1:13" x14ac:dyDescent="0.2">
      <c r="A41" s="30"/>
      <c r="B41" s="30"/>
      <c r="C41" s="30"/>
      <c r="D41" s="30"/>
      <c r="E41" s="30"/>
      <c r="F41" s="30"/>
      <c r="H41" s="5" t="s">
        <v>24</v>
      </c>
      <c r="I41" s="5" t="s">
        <v>24</v>
      </c>
      <c r="J41" s="5" t="s">
        <v>24</v>
      </c>
      <c r="K41" s="5" t="s">
        <v>24</v>
      </c>
      <c r="L41" s="5" t="s">
        <v>24</v>
      </c>
      <c r="M41" s="5" t="s">
        <v>24</v>
      </c>
    </row>
    <row r="42" spans="1:13" x14ac:dyDescent="0.2">
      <c r="A42" s="30"/>
      <c r="B42" s="30"/>
      <c r="C42" s="30"/>
      <c r="D42" s="30"/>
      <c r="E42" s="30"/>
      <c r="F42" s="30"/>
      <c r="H42" s="5" t="s">
        <v>35</v>
      </c>
      <c r="I42" s="5" t="s">
        <v>35</v>
      </c>
      <c r="J42" s="5" t="s">
        <v>35</v>
      </c>
      <c r="K42" s="5" t="s">
        <v>35</v>
      </c>
      <c r="L42" s="5" t="s">
        <v>35</v>
      </c>
      <c r="M42" s="5" t="s">
        <v>35</v>
      </c>
    </row>
    <row r="43" spans="1:13" x14ac:dyDescent="0.2">
      <c r="H43" s="5" t="s">
        <v>36</v>
      </c>
      <c r="I43" s="5" t="s">
        <v>37</v>
      </c>
      <c r="J43" s="5" t="s">
        <v>37</v>
      </c>
      <c r="K43" s="5" t="s">
        <v>36</v>
      </c>
      <c r="L43" s="5" t="s">
        <v>36</v>
      </c>
      <c r="M43" s="5" t="s">
        <v>36</v>
      </c>
    </row>
    <row r="44" spans="1:13" ht="15.75" x14ac:dyDescent="0.25">
      <c r="A44" s="31" t="s">
        <v>34</v>
      </c>
      <c r="B44" s="32"/>
      <c r="C44" s="32"/>
      <c r="D44" s="32"/>
      <c r="E44" s="32"/>
      <c r="F44" s="32"/>
      <c r="H44" s="2">
        <f>_xlfn.BINOM.DIST(2,20,0.2,TRUE)</f>
        <v>0.20608471894847391</v>
      </c>
      <c r="I44" s="2">
        <f>_xlfn.BINOM.DIST(4,20,0.2,TRUE)</f>
        <v>0.62964826390266915</v>
      </c>
      <c r="J44" s="2">
        <f>1 - _xlfn.BINOM.DIST(3,20,0.2,TRUE)</f>
        <v>0.5885511380434314</v>
      </c>
      <c r="K44" s="2">
        <f>_xlfn.BINOM.DIST(10,20,0.2,TRUE)</f>
        <v>0.99943658630233978</v>
      </c>
      <c r="L44" s="2">
        <f>_xlfn.BINOM.DIST(12,20,0.2,TRUE) - _xlfn.BINOM.DIST(4,20,0.2,TRUE)</f>
        <v>0.37033657325701819</v>
      </c>
      <c r="M44" s="2">
        <f>20 * 0.2</f>
        <v>4</v>
      </c>
    </row>
    <row r="45" spans="1:13" x14ac:dyDescent="0.2">
      <c r="A45" s="32"/>
      <c r="B45" s="32"/>
      <c r="C45" s="32"/>
      <c r="D45" s="32"/>
      <c r="E45" s="32"/>
      <c r="F45" s="32"/>
    </row>
    <row r="46" spans="1:13" x14ac:dyDescent="0.2">
      <c r="A46" s="32"/>
      <c r="B46" s="32"/>
      <c r="C46" s="32"/>
      <c r="D46" s="32"/>
      <c r="E46" s="32"/>
      <c r="F46" s="32"/>
    </row>
    <row r="47" spans="1:13" x14ac:dyDescent="0.2">
      <c r="A47" s="32"/>
      <c r="B47" s="32"/>
      <c r="C47" s="32"/>
      <c r="D47" s="32"/>
      <c r="E47" s="32"/>
      <c r="F47" s="32"/>
    </row>
    <row r="48" spans="1:13" x14ac:dyDescent="0.2">
      <c r="A48" s="32"/>
      <c r="B48" s="32"/>
      <c r="C48" s="32"/>
      <c r="D48" s="32"/>
      <c r="E48" s="32"/>
      <c r="F48" s="32"/>
    </row>
    <row r="49" spans="1:10" x14ac:dyDescent="0.2">
      <c r="A49" s="32"/>
      <c r="B49" s="32"/>
      <c r="C49" s="32"/>
      <c r="D49" s="32"/>
      <c r="E49" s="32"/>
      <c r="F49" s="32"/>
    </row>
    <row r="51" spans="1:10" ht="15.75" x14ac:dyDescent="0.25">
      <c r="A51" s="29" t="s">
        <v>41</v>
      </c>
      <c r="B51" s="30"/>
      <c r="C51" s="30"/>
      <c r="D51" s="30"/>
      <c r="E51" s="30"/>
      <c r="F51" s="30"/>
      <c r="H51" s="6" t="s">
        <v>10</v>
      </c>
      <c r="I51" s="11" t="s">
        <v>11</v>
      </c>
      <c r="J51" s="6" t="s">
        <v>12</v>
      </c>
    </row>
    <row r="52" spans="1:10" x14ac:dyDescent="0.2">
      <c r="A52" s="30"/>
      <c r="B52" s="30"/>
      <c r="C52" s="30"/>
      <c r="D52" s="30"/>
      <c r="E52" s="30"/>
      <c r="F52" s="30"/>
      <c r="H52" s="9" t="s">
        <v>43</v>
      </c>
      <c r="I52" s="9" t="s">
        <v>43</v>
      </c>
      <c r="J52" s="9" t="s">
        <v>47</v>
      </c>
    </row>
    <row r="53" spans="1:10" x14ac:dyDescent="0.2">
      <c r="A53" s="30"/>
      <c r="B53" s="30"/>
      <c r="C53" s="30"/>
      <c r="D53" s="30"/>
      <c r="E53" s="30"/>
      <c r="F53" s="30"/>
      <c r="H53" s="9" t="s">
        <v>35</v>
      </c>
      <c r="I53" s="9" t="s">
        <v>35</v>
      </c>
      <c r="J53" s="9" t="s">
        <v>35</v>
      </c>
    </row>
    <row r="54" spans="1:10" x14ac:dyDescent="0.2">
      <c r="H54" s="9" t="s">
        <v>45</v>
      </c>
      <c r="I54" s="9" t="s">
        <v>45</v>
      </c>
      <c r="J54" s="9" t="s">
        <v>45</v>
      </c>
    </row>
    <row r="55" spans="1:10" ht="15.75" x14ac:dyDescent="0.2">
      <c r="A55" s="31" t="s">
        <v>42</v>
      </c>
      <c r="B55" s="32"/>
      <c r="C55" s="32"/>
      <c r="D55" s="32"/>
      <c r="E55" s="32"/>
      <c r="F55" s="32"/>
      <c r="H55" s="9" t="s">
        <v>44</v>
      </c>
      <c r="I55" s="9" t="s">
        <v>46</v>
      </c>
      <c r="J55" s="10">
        <f>100 * 0.2</f>
        <v>20</v>
      </c>
    </row>
    <row r="56" spans="1:10" ht="15.75" x14ac:dyDescent="0.25">
      <c r="A56" s="32"/>
      <c r="B56" s="32"/>
      <c r="C56" s="32"/>
      <c r="D56" s="32"/>
      <c r="E56" s="32"/>
      <c r="F56" s="32"/>
      <c r="H56" s="10">
        <f>1 - _xlfn.BINOM.DIST(7,15,0.2,TRUE)</f>
        <v>4.2397497098239922E-3</v>
      </c>
      <c r="I56" s="1">
        <f>_xlfn.BINOM.DIST(3,15,0.2,TRUE)</f>
        <v>0.64816210457395196</v>
      </c>
    </row>
    <row r="57" spans="1:10" x14ac:dyDescent="0.2">
      <c r="A57" s="32"/>
      <c r="B57" s="32"/>
      <c r="C57" s="32"/>
      <c r="D57" s="32"/>
      <c r="E57" s="32"/>
      <c r="F57" s="32"/>
    </row>
    <row r="58" spans="1:10" x14ac:dyDescent="0.2">
      <c r="A58" s="32"/>
      <c r="B58" s="32"/>
      <c r="C58" s="32"/>
      <c r="D58" s="32"/>
      <c r="E58" s="32"/>
      <c r="F58" s="32"/>
    </row>
  </sheetData>
  <mergeCells count="16">
    <mergeCell ref="A1:G3"/>
    <mergeCell ref="A5:F5"/>
    <mergeCell ref="A6:C6"/>
    <mergeCell ref="A8:B8"/>
    <mergeCell ref="A10:J10"/>
    <mergeCell ref="A12:B12"/>
    <mergeCell ref="A14:G16"/>
    <mergeCell ref="A18:G25"/>
    <mergeCell ref="I19:M19"/>
    <mergeCell ref="I20:M20"/>
    <mergeCell ref="I18:M18"/>
    <mergeCell ref="A38:B38"/>
    <mergeCell ref="A40:F42"/>
    <mergeCell ref="A44:F49"/>
    <mergeCell ref="A51:F53"/>
    <mergeCell ref="A55:F58"/>
  </mergeCells>
  <phoneticPr fontId="4"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F5A7B-9DD0-45BE-8DED-8FB5A44AF9F9}">
  <dimension ref="A1:C23"/>
  <sheetViews>
    <sheetView topLeftCell="A7" workbookViewId="0">
      <selection activeCell="C25" sqref="C25"/>
    </sheetView>
  </sheetViews>
  <sheetFormatPr baseColWidth="10" defaultRowHeight="15" x14ac:dyDescent="0.2"/>
  <cols>
    <col min="1" max="1" width="21.5546875" bestFit="1" customWidth="1"/>
    <col min="2" max="2" width="39.6640625" bestFit="1" customWidth="1"/>
    <col min="3" max="3" width="64.77734375" bestFit="1" customWidth="1"/>
  </cols>
  <sheetData>
    <row r="1" spans="1:3" x14ac:dyDescent="0.2">
      <c r="A1" s="12" t="s">
        <v>48</v>
      </c>
      <c r="B1" s="13" t="s">
        <v>49</v>
      </c>
      <c r="C1" s="14" t="s">
        <v>6</v>
      </c>
    </row>
    <row r="2" spans="1:3" x14ac:dyDescent="0.2">
      <c r="A2" s="15" t="s">
        <v>50</v>
      </c>
      <c r="B2" s="16" t="s">
        <v>51</v>
      </c>
      <c r="C2" s="17" t="s">
        <v>52</v>
      </c>
    </row>
    <row r="3" spans="1:3" x14ac:dyDescent="0.2">
      <c r="A3" s="15" t="s">
        <v>53</v>
      </c>
      <c r="B3" s="16" t="s">
        <v>54</v>
      </c>
      <c r="C3" s="17" t="s">
        <v>55</v>
      </c>
    </row>
    <row r="4" spans="1:3" x14ac:dyDescent="0.2">
      <c r="A4" s="15" t="s">
        <v>56</v>
      </c>
      <c r="B4" s="16" t="s">
        <v>57</v>
      </c>
      <c r="C4" s="17" t="s">
        <v>52</v>
      </c>
    </row>
    <row r="5" spans="1:3" x14ac:dyDescent="0.2">
      <c r="A5" s="15" t="s">
        <v>58</v>
      </c>
      <c r="B5" s="16" t="s">
        <v>59</v>
      </c>
      <c r="C5" s="17" t="s">
        <v>60</v>
      </c>
    </row>
    <row r="6" spans="1:3" x14ac:dyDescent="0.2">
      <c r="A6" s="15" t="s">
        <v>61</v>
      </c>
      <c r="B6" s="16" t="s">
        <v>62</v>
      </c>
      <c r="C6" s="17" t="s">
        <v>63</v>
      </c>
    </row>
    <row r="7" spans="1:3" x14ac:dyDescent="0.2">
      <c r="A7" s="15" t="s">
        <v>64</v>
      </c>
      <c r="B7" s="16" t="s">
        <v>65</v>
      </c>
      <c r="C7" s="17" t="s">
        <v>66</v>
      </c>
    </row>
    <row r="8" spans="1:3" x14ac:dyDescent="0.2">
      <c r="A8" s="15" t="s">
        <v>67</v>
      </c>
      <c r="B8" s="16" t="s">
        <v>65</v>
      </c>
      <c r="C8" s="17" t="s">
        <v>66</v>
      </c>
    </row>
    <row r="9" spans="1:3" x14ac:dyDescent="0.2">
      <c r="A9" s="18" t="s">
        <v>68</v>
      </c>
      <c r="B9" s="19" t="s">
        <v>69</v>
      </c>
      <c r="C9" s="20" t="s">
        <v>70</v>
      </c>
    </row>
    <row r="11" spans="1:3" x14ac:dyDescent="0.2">
      <c r="A11" s="31" t="s">
        <v>71</v>
      </c>
      <c r="B11" s="32"/>
      <c r="C11" s="32"/>
    </row>
    <row r="12" spans="1:3" x14ac:dyDescent="0.2">
      <c r="A12" s="32"/>
      <c r="B12" s="32"/>
      <c r="C12" s="32"/>
    </row>
    <row r="13" spans="1:3" x14ac:dyDescent="0.2">
      <c r="A13" s="32"/>
      <c r="B13" s="32"/>
      <c r="C13" s="32"/>
    </row>
    <row r="14" spans="1:3" x14ac:dyDescent="0.2">
      <c r="A14" s="32"/>
      <c r="B14" s="32"/>
      <c r="C14" s="32"/>
    </row>
    <row r="15" spans="1:3" x14ac:dyDescent="0.2">
      <c r="A15" s="32"/>
      <c r="B15" s="32"/>
      <c r="C15" s="32"/>
    </row>
    <row r="16" spans="1:3" x14ac:dyDescent="0.2">
      <c r="A16" s="32"/>
      <c r="B16" s="32"/>
      <c r="C16" s="32"/>
    </row>
    <row r="17" spans="1:3" x14ac:dyDescent="0.2">
      <c r="A17" s="32"/>
      <c r="B17" s="32"/>
      <c r="C17" s="32"/>
    </row>
    <row r="18" spans="1:3" x14ac:dyDescent="0.2">
      <c r="A18" s="32"/>
      <c r="B18" s="32"/>
      <c r="C18" s="32"/>
    </row>
    <row r="19" spans="1:3" x14ac:dyDescent="0.2">
      <c r="A19" s="32"/>
      <c r="B19" s="32"/>
      <c r="C19" s="32"/>
    </row>
    <row r="20" spans="1:3" x14ac:dyDescent="0.2">
      <c r="A20" s="32"/>
      <c r="B20" s="32"/>
      <c r="C20" s="32"/>
    </row>
    <row r="21" spans="1:3" x14ac:dyDescent="0.2">
      <c r="A21" s="32"/>
      <c r="B21" s="32"/>
      <c r="C21" s="32"/>
    </row>
    <row r="22" spans="1:3" x14ac:dyDescent="0.2">
      <c r="A22" s="32"/>
      <c r="B22" s="32"/>
      <c r="C22" s="32"/>
    </row>
    <row r="23" spans="1:3" x14ac:dyDescent="0.2">
      <c r="A23" s="32"/>
      <c r="B23" s="32"/>
      <c r="C23" s="32"/>
    </row>
  </sheetData>
  <mergeCells count="1">
    <mergeCell ref="A11:C2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287BD-C7A1-4D4E-B63C-3380BF26C4EA}">
  <dimension ref="A1:M80"/>
  <sheetViews>
    <sheetView topLeftCell="A83" workbookViewId="0">
      <selection activeCell="F80" sqref="F80"/>
    </sheetView>
  </sheetViews>
  <sheetFormatPr baseColWidth="10" defaultRowHeight="15" x14ac:dyDescent="0.2"/>
  <cols>
    <col min="1" max="1" width="12.33203125" bestFit="1" customWidth="1"/>
    <col min="2" max="2" width="12" bestFit="1" customWidth="1"/>
  </cols>
  <sheetData>
    <row r="1" spans="1:13" ht="15" customHeight="1" x14ac:dyDescent="0.2">
      <c r="A1" s="31" t="s">
        <v>73</v>
      </c>
      <c r="B1" s="31"/>
      <c r="C1" s="31"/>
      <c r="D1" s="31"/>
      <c r="E1" s="31"/>
      <c r="F1" s="31"/>
      <c r="G1" s="31"/>
      <c r="H1" s="31"/>
      <c r="I1" s="31"/>
      <c r="J1" s="31"/>
      <c r="K1" s="31"/>
      <c r="L1" s="31"/>
      <c r="M1" s="31"/>
    </row>
    <row r="2" spans="1:13" x14ac:dyDescent="0.2">
      <c r="A2" s="31"/>
      <c r="B2" s="31"/>
      <c r="C2" s="31"/>
      <c r="D2" s="31"/>
      <c r="E2" s="31"/>
      <c r="F2" s="31"/>
      <c r="G2" s="31"/>
      <c r="H2" s="31"/>
      <c r="I2" s="31"/>
      <c r="J2" s="31"/>
      <c r="K2" s="31"/>
      <c r="L2" s="31"/>
      <c r="M2" s="31"/>
    </row>
    <row r="3" spans="1:13" x14ac:dyDescent="0.2">
      <c r="A3" s="31"/>
      <c r="B3" s="31"/>
      <c r="C3" s="31"/>
      <c r="D3" s="31"/>
      <c r="E3" s="31"/>
      <c r="F3" s="31"/>
      <c r="G3" s="31"/>
      <c r="H3" s="31"/>
      <c r="I3" s="31"/>
      <c r="J3" s="31"/>
      <c r="K3" s="31"/>
      <c r="L3" s="31"/>
      <c r="M3" s="31"/>
    </row>
    <row r="4" spans="1:13" x14ac:dyDescent="0.2">
      <c r="A4" s="31"/>
      <c r="B4" s="31"/>
      <c r="C4" s="31"/>
      <c r="D4" s="31"/>
      <c r="E4" s="31"/>
      <c r="F4" s="31"/>
      <c r="G4" s="31"/>
      <c r="H4" s="31"/>
      <c r="I4" s="31"/>
      <c r="J4" s="31"/>
      <c r="K4" s="31"/>
      <c r="L4" s="31"/>
      <c r="M4" s="31"/>
    </row>
    <row r="5" spans="1:13" x14ac:dyDescent="0.2">
      <c r="A5" s="31"/>
      <c r="B5" s="31"/>
      <c r="C5" s="31"/>
      <c r="D5" s="31"/>
      <c r="E5" s="31"/>
      <c r="F5" s="31"/>
      <c r="G5" s="31"/>
      <c r="H5" s="31"/>
      <c r="I5" s="31"/>
      <c r="J5" s="31"/>
      <c r="K5" s="31"/>
      <c r="L5" s="31"/>
      <c r="M5" s="31"/>
    </row>
    <row r="6" spans="1:13" x14ac:dyDescent="0.2">
      <c r="A6" s="31"/>
      <c r="B6" s="31"/>
      <c r="C6" s="31"/>
      <c r="D6" s="31"/>
      <c r="E6" s="31"/>
      <c r="F6" s="31"/>
      <c r="G6" s="31"/>
      <c r="H6" s="31"/>
      <c r="I6" s="31"/>
      <c r="J6" s="31"/>
      <c r="K6" s="31"/>
      <c r="L6" s="31"/>
      <c r="M6" s="31"/>
    </row>
    <row r="7" spans="1:13" x14ac:dyDescent="0.2">
      <c r="A7" s="31"/>
      <c r="B7" s="31"/>
      <c r="C7" s="31"/>
      <c r="D7" s="31"/>
      <c r="E7" s="31"/>
      <c r="F7" s="31"/>
      <c r="G7" s="31"/>
      <c r="H7" s="31"/>
      <c r="I7" s="31"/>
      <c r="J7" s="31"/>
      <c r="K7" s="31"/>
      <c r="L7" s="31"/>
      <c r="M7" s="31"/>
    </row>
    <row r="8" spans="1:13" x14ac:dyDescent="0.2">
      <c r="A8" s="31"/>
      <c r="B8" s="31"/>
      <c r="C8" s="31"/>
      <c r="D8" s="31"/>
      <c r="E8" s="31"/>
      <c r="F8" s="31"/>
      <c r="G8" s="31"/>
      <c r="H8" s="31"/>
      <c r="I8" s="31"/>
      <c r="J8" s="31"/>
      <c r="K8" s="31"/>
      <c r="L8" s="31"/>
      <c r="M8" s="31"/>
    </row>
    <row r="9" spans="1:13" x14ac:dyDescent="0.2">
      <c r="A9" s="31"/>
      <c r="B9" s="31"/>
      <c r="C9" s="31"/>
      <c r="D9" s="31"/>
      <c r="E9" s="31"/>
      <c r="F9" s="31"/>
      <c r="G9" s="31"/>
      <c r="H9" s="31"/>
      <c r="I9" s="31"/>
      <c r="J9" s="31"/>
      <c r="K9" s="31"/>
      <c r="L9" s="31"/>
      <c r="M9" s="31"/>
    </row>
    <row r="10" spans="1:13" x14ac:dyDescent="0.2">
      <c r="A10" s="31"/>
      <c r="B10" s="31"/>
      <c r="C10" s="31"/>
      <c r="D10" s="31"/>
      <c r="E10" s="31"/>
      <c r="F10" s="31"/>
      <c r="G10" s="31"/>
      <c r="H10" s="31"/>
      <c r="I10" s="31"/>
      <c r="J10" s="31"/>
      <c r="K10" s="31"/>
      <c r="L10" s="31"/>
      <c r="M10" s="31"/>
    </row>
    <row r="11" spans="1:13" x14ac:dyDescent="0.2">
      <c r="A11" s="31"/>
      <c r="B11" s="31"/>
      <c r="C11" s="31"/>
      <c r="D11" s="31"/>
      <c r="E11" s="31"/>
      <c r="F11" s="31"/>
      <c r="G11" s="31"/>
      <c r="H11" s="31"/>
      <c r="I11" s="31"/>
      <c r="J11" s="31"/>
      <c r="K11" s="31"/>
      <c r="L11" s="31"/>
      <c r="M11" s="31"/>
    </row>
    <row r="12" spans="1:13" x14ac:dyDescent="0.2">
      <c r="A12" s="31"/>
      <c r="B12" s="31"/>
      <c r="C12" s="31"/>
      <c r="D12" s="31"/>
      <c r="E12" s="31"/>
      <c r="F12" s="31"/>
      <c r="G12" s="31"/>
      <c r="H12" s="31"/>
      <c r="I12" s="31"/>
      <c r="J12" s="31"/>
      <c r="K12" s="31"/>
      <c r="L12" s="31"/>
      <c r="M12" s="31"/>
    </row>
    <row r="13" spans="1:13" x14ac:dyDescent="0.2">
      <c r="A13" s="31"/>
      <c r="B13" s="31"/>
      <c r="C13" s="31"/>
      <c r="D13" s="31"/>
      <c r="E13" s="31"/>
      <c r="F13" s="31"/>
      <c r="G13" s="31"/>
      <c r="H13" s="31"/>
      <c r="I13" s="31"/>
      <c r="J13" s="31"/>
      <c r="K13" s="31"/>
      <c r="L13" s="31"/>
      <c r="M13" s="31"/>
    </row>
    <row r="14" spans="1:13" x14ac:dyDescent="0.2">
      <c r="A14" s="31"/>
      <c r="B14" s="31"/>
      <c r="C14" s="31"/>
      <c r="D14" s="31"/>
      <c r="E14" s="31"/>
      <c r="F14" s="31"/>
      <c r="G14" s="31"/>
      <c r="H14" s="31"/>
      <c r="I14" s="31"/>
      <c r="J14" s="31"/>
      <c r="K14" s="31"/>
      <c r="L14" s="31"/>
      <c r="M14" s="31"/>
    </row>
    <row r="15" spans="1:13" x14ac:dyDescent="0.2">
      <c r="A15" s="31"/>
      <c r="B15" s="31"/>
      <c r="C15" s="31"/>
      <c r="D15" s="31"/>
      <c r="E15" s="31"/>
      <c r="F15" s="31"/>
      <c r="G15" s="31"/>
      <c r="H15" s="31"/>
      <c r="I15" s="31"/>
      <c r="J15" s="31"/>
      <c r="K15" s="31"/>
      <c r="L15" s="31"/>
      <c r="M15" s="31"/>
    </row>
    <row r="16" spans="1:13" x14ac:dyDescent="0.2">
      <c r="A16" s="31"/>
      <c r="B16" s="31"/>
      <c r="C16" s="31"/>
      <c r="D16" s="31"/>
      <c r="E16" s="31"/>
      <c r="F16" s="31"/>
      <c r="G16" s="31"/>
      <c r="H16" s="31"/>
      <c r="I16" s="31"/>
      <c r="J16" s="31"/>
      <c r="K16" s="31"/>
      <c r="L16" s="31"/>
      <c r="M16" s="31"/>
    </row>
    <row r="17" spans="1:13" x14ac:dyDescent="0.2">
      <c r="A17" s="31"/>
      <c r="B17" s="31"/>
      <c r="C17" s="31"/>
      <c r="D17" s="31"/>
      <c r="E17" s="31"/>
      <c r="F17" s="31"/>
      <c r="G17" s="31"/>
      <c r="H17" s="31"/>
      <c r="I17" s="31"/>
      <c r="J17" s="31"/>
      <c r="K17" s="31"/>
      <c r="L17" s="31"/>
      <c r="M17" s="31"/>
    </row>
    <row r="18" spans="1:13" x14ac:dyDescent="0.2">
      <c r="A18" s="31"/>
      <c r="B18" s="31"/>
      <c r="C18" s="31"/>
      <c r="D18" s="31"/>
      <c r="E18" s="31"/>
      <c r="F18" s="31"/>
      <c r="G18" s="31"/>
      <c r="H18" s="31"/>
      <c r="I18" s="31"/>
      <c r="J18" s="31"/>
      <c r="K18" s="31"/>
      <c r="L18" s="31"/>
      <c r="M18" s="31"/>
    </row>
    <row r="19" spans="1:13" x14ac:dyDescent="0.2">
      <c r="A19" s="31"/>
      <c r="B19" s="31"/>
      <c r="C19" s="31"/>
      <c r="D19" s="31"/>
      <c r="E19" s="31"/>
      <c r="F19" s="31"/>
      <c r="G19" s="31"/>
      <c r="H19" s="31"/>
      <c r="I19" s="31"/>
      <c r="J19" s="31"/>
      <c r="K19" s="31"/>
      <c r="L19" s="31"/>
      <c r="M19" s="31"/>
    </row>
    <row r="20" spans="1:13" x14ac:dyDescent="0.2">
      <c r="A20" s="31"/>
      <c r="B20" s="31"/>
      <c r="C20" s="31"/>
      <c r="D20" s="31"/>
      <c r="E20" s="31"/>
      <c r="F20" s="31"/>
      <c r="G20" s="31"/>
      <c r="H20" s="31"/>
      <c r="I20" s="31"/>
      <c r="J20" s="31"/>
      <c r="K20" s="31"/>
      <c r="L20" s="31"/>
      <c r="M20" s="31"/>
    </row>
    <row r="21" spans="1:13" x14ac:dyDescent="0.2">
      <c r="A21" s="31"/>
      <c r="B21" s="31"/>
      <c r="C21" s="31"/>
      <c r="D21" s="31"/>
      <c r="E21" s="31"/>
      <c r="F21" s="31"/>
      <c r="G21" s="31"/>
      <c r="H21" s="31"/>
      <c r="I21" s="31"/>
      <c r="J21" s="31"/>
      <c r="K21" s="31"/>
      <c r="L21" s="31"/>
      <c r="M21" s="31"/>
    </row>
    <row r="22" spans="1:13" x14ac:dyDescent="0.2">
      <c r="A22" s="31"/>
      <c r="B22" s="31"/>
      <c r="C22" s="31"/>
      <c r="D22" s="31"/>
      <c r="E22" s="31"/>
      <c r="F22" s="31"/>
      <c r="G22" s="31"/>
      <c r="H22" s="31"/>
      <c r="I22" s="31"/>
      <c r="J22" s="31"/>
      <c r="K22" s="31"/>
      <c r="L22" s="31"/>
      <c r="M22" s="31"/>
    </row>
    <row r="23" spans="1:13" x14ac:dyDescent="0.2">
      <c r="A23" s="31"/>
      <c r="B23" s="31"/>
      <c r="C23" s="31"/>
      <c r="D23" s="31"/>
      <c r="E23" s="31"/>
      <c r="F23" s="31"/>
      <c r="G23" s="31"/>
      <c r="H23" s="31"/>
      <c r="I23" s="31"/>
      <c r="J23" s="31"/>
      <c r="K23" s="31"/>
      <c r="L23" s="31"/>
      <c r="M23" s="31"/>
    </row>
    <row r="24" spans="1:13" x14ac:dyDescent="0.2">
      <c r="A24" s="31"/>
      <c r="B24" s="31"/>
      <c r="C24" s="31"/>
      <c r="D24" s="31"/>
      <c r="E24" s="31"/>
      <c r="F24" s="31"/>
      <c r="G24" s="31"/>
      <c r="H24" s="31"/>
      <c r="I24" s="31"/>
      <c r="J24" s="31"/>
      <c r="K24" s="31"/>
      <c r="L24" s="31"/>
      <c r="M24" s="31"/>
    </row>
    <row r="25" spans="1:13" x14ac:dyDescent="0.2">
      <c r="A25" s="31"/>
      <c r="B25" s="31"/>
      <c r="C25" s="31"/>
      <c r="D25" s="31"/>
      <c r="E25" s="31"/>
      <c r="F25" s="31"/>
      <c r="G25" s="31"/>
      <c r="H25" s="31"/>
      <c r="I25" s="31"/>
      <c r="J25" s="31"/>
      <c r="K25" s="31"/>
      <c r="L25" s="31"/>
      <c r="M25" s="31"/>
    </row>
    <row r="26" spans="1:13" x14ac:dyDescent="0.2">
      <c r="A26" s="31"/>
      <c r="B26" s="31"/>
      <c r="C26" s="31"/>
      <c r="D26" s="31"/>
      <c r="E26" s="31"/>
      <c r="F26" s="31"/>
      <c r="G26" s="31"/>
      <c r="H26" s="31"/>
      <c r="I26" s="31"/>
      <c r="J26" s="31"/>
      <c r="K26" s="31"/>
      <c r="L26" s="31"/>
      <c r="M26" s="31"/>
    </row>
    <row r="27" spans="1:13" x14ac:dyDescent="0.2">
      <c r="A27" s="31"/>
      <c r="B27" s="31"/>
      <c r="C27" s="31"/>
      <c r="D27" s="31"/>
      <c r="E27" s="31"/>
      <c r="F27" s="31"/>
      <c r="G27" s="31"/>
      <c r="H27" s="31"/>
      <c r="I27" s="31"/>
      <c r="J27" s="31"/>
      <c r="K27" s="31"/>
      <c r="L27" s="31"/>
      <c r="M27" s="31"/>
    </row>
    <row r="28" spans="1:13" x14ac:dyDescent="0.2">
      <c r="A28" s="31"/>
      <c r="B28" s="31"/>
      <c r="C28" s="31"/>
      <c r="D28" s="31"/>
      <c r="E28" s="31"/>
      <c r="F28" s="31"/>
      <c r="G28" s="31"/>
      <c r="H28" s="31"/>
      <c r="I28" s="31"/>
      <c r="J28" s="31"/>
      <c r="K28" s="31"/>
      <c r="L28" s="31"/>
      <c r="M28" s="31"/>
    </row>
    <row r="29" spans="1:13" x14ac:dyDescent="0.2">
      <c r="A29" s="31"/>
      <c r="B29" s="31"/>
      <c r="C29" s="31"/>
      <c r="D29" s="31"/>
      <c r="E29" s="31"/>
      <c r="F29" s="31"/>
      <c r="G29" s="31"/>
      <c r="H29" s="31"/>
      <c r="I29" s="31"/>
      <c r="J29" s="31"/>
      <c r="K29" s="31"/>
      <c r="L29" s="31"/>
      <c r="M29" s="31"/>
    </row>
    <row r="30" spans="1:13" x14ac:dyDescent="0.2">
      <c r="A30" s="31"/>
      <c r="B30" s="31"/>
      <c r="C30" s="31"/>
      <c r="D30" s="31"/>
      <c r="E30" s="31"/>
      <c r="F30" s="31"/>
      <c r="G30" s="31"/>
      <c r="H30" s="31"/>
      <c r="I30" s="31"/>
      <c r="J30" s="31"/>
      <c r="K30" s="31"/>
      <c r="L30" s="31"/>
      <c r="M30" s="31"/>
    </row>
    <row r="31" spans="1:13" x14ac:dyDescent="0.2">
      <c r="A31" s="31"/>
      <c r="B31" s="31"/>
      <c r="C31" s="31"/>
      <c r="D31" s="31"/>
      <c r="E31" s="31"/>
      <c r="F31" s="31"/>
      <c r="G31" s="31"/>
      <c r="H31" s="31"/>
      <c r="I31" s="31"/>
      <c r="J31" s="31"/>
      <c r="K31" s="31"/>
      <c r="L31" s="31"/>
      <c r="M31" s="31"/>
    </row>
    <row r="32" spans="1:13" x14ac:dyDescent="0.2">
      <c r="A32" s="31"/>
      <c r="B32" s="31"/>
      <c r="C32" s="31"/>
      <c r="D32" s="31"/>
      <c r="E32" s="31"/>
      <c r="F32" s="31"/>
      <c r="G32" s="31"/>
      <c r="H32" s="31"/>
      <c r="I32" s="31"/>
      <c r="J32" s="31"/>
      <c r="K32" s="31"/>
      <c r="L32" s="31"/>
      <c r="M32" s="31"/>
    </row>
    <row r="33" spans="1:13" x14ac:dyDescent="0.2">
      <c r="A33" s="31"/>
      <c r="B33" s="31"/>
      <c r="C33" s="31"/>
      <c r="D33" s="31"/>
      <c r="E33" s="31"/>
      <c r="F33" s="31"/>
      <c r="G33" s="31"/>
      <c r="H33" s="31"/>
      <c r="I33" s="31"/>
      <c r="J33" s="31"/>
      <c r="K33" s="31"/>
      <c r="L33" s="31"/>
      <c r="M33" s="31"/>
    </row>
    <row r="34" spans="1:13" x14ac:dyDescent="0.2">
      <c r="A34" s="31"/>
      <c r="B34" s="31"/>
      <c r="C34" s="31"/>
      <c r="D34" s="31"/>
      <c r="E34" s="31"/>
      <c r="F34" s="31"/>
      <c r="G34" s="31"/>
      <c r="H34" s="31"/>
      <c r="I34" s="31"/>
      <c r="J34" s="31"/>
      <c r="K34" s="31"/>
      <c r="L34" s="31"/>
      <c r="M34" s="31"/>
    </row>
    <row r="35" spans="1:13" x14ac:dyDescent="0.2">
      <c r="A35" s="31"/>
      <c r="B35" s="31"/>
      <c r="C35" s="31"/>
      <c r="D35" s="31"/>
      <c r="E35" s="31"/>
      <c r="F35" s="31"/>
      <c r="G35" s="31"/>
      <c r="H35" s="31"/>
      <c r="I35" s="31"/>
      <c r="J35" s="31"/>
      <c r="K35" s="31"/>
      <c r="L35" s="31"/>
      <c r="M35" s="31"/>
    </row>
    <row r="36" spans="1:13" x14ac:dyDescent="0.2">
      <c r="A36" s="31"/>
      <c r="B36" s="31"/>
      <c r="C36" s="31"/>
      <c r="D36" s="31"/>
      <c r="E36" s="31"/>
      <c r="F36" s="31"/>
      <c r="G36" s="31"/>
      <c r="H36" s="31"/>
      <c r="I36" s="31"/>
      <c r="J36" s="31"/>
      <c r="K36" s="31"/>
      <c r="L36" s="31"/>
      <c r="M36" s="31"/>
    </row>
    <row r="37" spans="1:13" x14ac:dyDescent="0.2">
      <c r="A37" s="31"/>
      <c r="B37" s="31"/>
      <c r="C37" s="31"/>
      <c r="D37" s="31"/>
      <c r="E37" s="31"/>
      <c r="F37" s="31"/>
      <c r="G37" s="31"/>
      <c r="H37" s="31"/>
      <c r="I37" s="31"/>
      <c r="J37" s="31"/>
      <c r="K37" s="31"/>
      <c r="L37" s="31"/>
      <c r="M37" s="31"/>
    </row>
    <row r="38" spans="1:13" x14ac:dyDescent="0.2">
      <c r="A38" s="31"/>
      <c r="B38" s="31"/>
      <c r="C38" s="31"/>
      <c r="D38" s="31"/>
      <c r="E38" s="31"/>
      <c r="F38" s="31"/>
      <c r="G38" s="31"/>
      <c r="H38" s="31"/>
      <c r="I38" s="31"/>
      <c r="J38" s="31"/>
      <c r="K38" s="31"/>
      <c r="L38" s="31"/>
      <c r="M38" s="31"/>
    </row>
    <row r="39" spans="1:13" x14ac:dyDescent="0.2">
      <c r="A39" s="31"/>
      <c r="B39" s="31"/>
      <c r="C39" s="31"/>
      <c r="D39" s="31"/>
      <c r="E39" s="31"/>
      <c r="F39" s="31"/>
      <c r="G39" s="31"/>
      <c r="H39" s="31"/>
      <c r="I39" s="31"/>
      <c r="J39" s="31"/>
      <c r="K39" s="31"/>
      <c r="L39" s="31"/>
      <c r="M39" s="31"/>
    </row>
    <row r="40" spans="1:13" x14ac:dyDescent="0.2">
      <c r="A40" s="31"/>
      <c r="B40" s="31"/>
      <c r="C40" s="31"/>
      <c r="D40" s="31"/>
      <c r="E40" s="31"/>
      <c r="F40" s="31"/>
      <c r="G40" s="31"/>
      <c r="H40" s="31"/>
      <c r="I40" s="31"/>
      <c r="J40" s="31"/>
      <c r="K40" s="31"/>
      <c r="L40" s="31"/>
      <c r="M40" s="31"/>
    </row>
    <row r="41" spans="1:13" x14ac:dyDescent="0.2">
      <c r="A41" s="31"/>
      <c r="B41" s="31"/>
      <c r="C41" s="31"/>
      <c r="D41" s="31"/>
      <c r="E41" s="31"/>
      <c r="F41" s="31"/>
      <c r="G41" s="31"/>
      <c r="H41" s="31"/>
      <c r="I41" s="31"/>
      <c r="J41" s="31"/>
      <c r="K41" s="31"/>
      <c r="L41" s="31"/>
      <c r="M41" s="31"/>
    </row>
    <row r="42" spans="1:13" x14ac:dyDescent="0.2">
      <c r="A42" s="31"/>
      <c r="B42" s="31"/>
      <c r="C42" s="31"/>
      <c r="D42" s="31"/>
      <c r="E42" s="31"/>
      <c r="F42" s="31"/>
      <c r="G42" s="31"/>
      <c r="H42" s="31"/>
      <c r="I42" s="31"/>
      <c r="J42" s="31"/>
      <c r="K42" s="31"/>
      <c r="L42" s="31"/>
      <c r="M42" s="31"/>
    </row>
    <row r="43" spans="1:13" x14ac:dyDescent="0.2">
      <c r="A43" s="31"/>
      <c r="B43" s="31"/>
      <c r="C43" s="31"/>
      <c r="D43" s="31"/>
      <c r="E43" s="31"/>
      <c r="F43" s="31"/>
      <c r="G43" s="31"/>
      <c r="H43" s="31"/>
      <c r="I43" s="31"/>
      <c r="J43" s="31"/>
      <c r="K43" s="31"/>
      <c r="L43" s="31"/>
      <c r="M43" s="31"/>
    </row>
    <row r="44" spans="1:13" x14ac:dyDescent="0.2">
      <c r="A44" s="31"/>
      <c r="B44" s="31"/>
      <c r="C44" s="31"/>
      <c r="D44" s="31"/>
      <c r="E44" s="31"/>
      <c r="F44" s="31"/>
      <c r="G44" s="31"/>
      <c r="H44" s="31"/>
      <c r="I44" s="31"/>
      <c r="J44" s="31"/>
      <c r="K44" s="31"/>
      <c r="L44" s="31"/>
      <c r="M44" s="31"/>
    </row>
    <row r="45" spans="1:13" x14ac:dyDescent="0.2">
      <c r="A45" s="31"/>
      <c r="B45" s="31"/>
      <c r="C45" s="31"/>
      <c r="D45" s="31"/>
      <c r="E45" s="31"/>
      <c r="F45" s="31"/>
      <c r="G45" s="31"/>
      <c r="H45" s="31"/>
      <c r="I45" s="31"/>
      <c r="J45" s="31"/>
      <c r="K45" s="31"/>
      <c r="L45" s="31"/>
      <c r="M45" s="31"/>
    </row>
    <row r="46" spans="1:13" x14ac:dyDescent="0.2">
      <c r="A46" s="31"/>
      <c r="B46" s="31"/>
      <c r="C46" s="31"/>
      <c r="D46" s="31"/>
      <c r="E46" s="31"/>
      <c r="F46" s="31"/>
      <c r="G46" s="31"/>
      <c r="H46" s="31"/>
      <c r="I46" s="31"/>
      <c r="J46" s="31"/>
      <c r="K46" s="31"/>
      <c r="L46" s="31"/>
      <c r="M46" s="31"/>
    </row>
    <row r="47" spans="1:13" x14ac:dyDescent="0.2">
      <c r="A47" s="31"/>
      <c r="B47" s="31"/>
      <c r="C47" s="31"/>
      <c r="D47" s="31"/>
      <c r="E47" s="31"/>
      <c r="F47" s="31"/>
      <c r="G47" s="31"/>
      <c r="H47" s="31"/>
      <c r="I47" s="31"/>
      <c r="J47" s="31"/>
      <c r="K47" s="31"/>
      <c r="L47" s="31"/>
      <c r="M47" s="31"/>
    </row>
    <row r="48" spans="1:13" x14ac:dyDescent="0.2">
      <c r="A48" s="31"/>
      <c r="B48" s="31"/>
      <c r="C48" s="31"/>
      <c r="D48" s="31"/>
      <c r="E48" s="31"/>
      <c r="F48" s="31"/>
      <c r="G48" s="31"/>
      <c r="H48" s="31"/>
      <c r="I48" s="31"/>
      <c r="J48" s="31"/>
      <c r="K48" s="31"/>
      <c r="L48" s="31"/>
      <c r="M48" s="31"/>
    </row>
    <row r="49" spans="1:13" x14ac:dyDescent="0.2">
      <c r="A49" s="31"/>
      <c r="B49" s="31"/>
      <c r="C49" s="31"/>
      <c r="D49" s="31"/>
      <c r="E49" s="31"/>
      <c r="F49" s="31"/>
      <c r="G49" s="31"/>
      <c r="H49" s="31"/>
      <c r="I49" s="31"/>
      <c r="J49" s="31"/>
      <c r="K49" s="31"/>
      <c r="L49" s="31"/>
      <c r="M49" s="31"/>
    </row>
    <row r="51" spans="1:13" ht="15.75" x14ac:dyDescent="0.25">
      <c r="A51" s="22" t="s">
        <v>74</v>
      </c>
    </row>
    <row r="52" spans="1:13" ht="15.75" x14ac:dyDescent="0.25">
      <c r="A52" s="38" t="s">
        <v>76</v>
      </c>
      <c r="B52" s="39"/>
      <c r="C52" s="39"/>
      <c r="D52" s="39"/>
      <c r="E52" s="39"/>
      <c r="F52" s="39"/>
      <c r="G52" s="40"/>
    </row>
    <row r="54" spans="1:13" ht="15.75" x14ac:dyDescent="0.25">
      <c r="A54" t="s">
        <v>19</v>
      </c>
      <c r="B54" s="1">
        <f>_xlfn.NORM.DIST(60,50,5,TRUE)</f>
        <v>0.97724986805182079</v>
      </c>
    </row>
    <row r="55" spans="1:13" ht="15.75" x14ac:dyDescent="0.25">
      <c r="A55" t="s">
        <v>75</v>
      </c>
      <c r="B55" s="25">
        <f>1 - _xlfn.NORM.DIST(70,50,5,TRUE)</f>
        <v>3.1671241833119979E-5</v>
      </c>
    </row>
    <row r="68" spans="1:10" ht="15.75" x14ac:dyDescent="0.25">
      <c r="A68" s="22" t="s">
        <v>78</v>
      </c>
    </row>
    <row r="69" spans="1:10" ht="15.75" customHeight="1" x14ac:dyDescent="0.2">
      <c r="A69" s="41" t="s">
        <v>81</v>
      </c>
      <c r="B69" s="41"/>
      <c r="C69" s="41"/>
      <c r="D69" s="41"/>
      <c r="E69" s="41"/>
      <c r="F69" s="41"/>
      <c r="G69" s="41"/>
      <c r="H69" s="41"/>
      <c r="I69" s="41"/>
      <c r="J69" s="41"/>
    </row>
    <row r="70" spans="1:10" ht="15" customHeight="1" x14ac:dyDescent="0.2">
      <c r="A70" s="41"/>
      <c r="B70" s="41"/>
      <c r="C70" s="41"/>
      <c r="D70" s="41"/>
      <c r="E70" s="41"/>
      <c r="F70" s="41"/>
      <c r="G70" s="41"/>
      <c r="H70" s="41"/>
      <c r="I70" s="41"/>
      <c r="J70" s="41"/>
    </row>
    <row r="71" spans="1:10" ht="15" customHeight="1" x14ac:dyDescent="0.2">
      <c r="A71" s="41"/>
      <c r="B71" s="41"/>
      <c r="C71" s="41"/>
      <c r="D71" s="41"/>
      <c r="E71" s="41"/>
      <c r="F71" s="41"/>
      <c r="G71" s="41"/>
      <c r="H71" s="41"/>
      <c r="I71" s="41"/>
      <c r="J71" s="41"/>
    </row>
    <row r="72" spans="1:10" x14ac:dyDescent="0.2">
      <c r="A72" s="41"/>
      <c r="B72" s="41"/>
      <c r="C72" s="41"/>
      <c r="D72" s="41"/>
      <c r="E72" s="41"/>
      <c r="F72" s="41"/>
      <c r="G72" s="41"/>
      <c r="H72" s="41"/>
      <c r="I72" s="41"/>
      <c r="J72" s="41"/>
    </row>
    <row r="73" spans="1:10" x14ac:dyDescent="0.2">
      <c r="A73" s="41"/>
      <c r="B73" s="41"/>
      <c r="C73" s="41"/>
      <c r="D73" s="41"/>
      <c r="E73" s="41"/>
      <c r="F73" s="41"/>
      <c r="G73" s="41"/>
      <c r="H73" s="41"/>
      <c r="I73" s="41"/>
      <c r="J73" s="41"/>
    </row>
    <row r="74" spans="1:10" x14ac:dyDescent="0.2">
      <c r="A74" s="41"/>
      <c r="B74" s="41"/>
      <c r="C74" s="41"/>
      <c r="D74" s="41"/>
      <c r="E74" s="41"/>
      <c r="F74" s="41"/>
      <c r="G74" s="41"/>
      <c r="H74" s="41"/>
      <c r="I74" s="41"/>
      <c r="J74" s="41"/>
    </row>
    <row r="75" spans="1:10" x14ac:dyDescent="0.2">
      <c r="A75" s="41"/>
      <c r="B75" s="41"/>
      <c r="C75" s="41"/>
      <c r="D75" s="41"/>
      <c r="E75" s="41"/>
      <c r="F75" s="41"/>
      <c r="G75" s="41"/>
      <c r="H75" s="41"/>
      <c r="I75" s="41"/>
      <c r="J75" s="41"/>
    </row>
    <row r="76" spans="1:10" x14ac:dyDescent="0.2">
      <c r="A76" s="41"/>
      <c r="B76" s="41"/>
      <c r="C76" s="41"/>
      <c r="D76" s="41"/>
      <c r="E76" s="41"/>
      <c r="F76" s="41"/>
      <c r="G76" s="41"/>
      <c r="H76" s="41"/>
      <c r="I76" s="41"/>
      <c r="J76" s="41"/>
    </row>
    <row r="77" spans="1:10" x14ac:dyDescent="0.2">
      <c r="A77" s="41"/>
      <c r="B77" s="41"/>
      <c r="C77" s="41"/>
      <c r="D77" s="41"/>
      <c r="E77" s="41"/>
      <c r="F77" s="41"/>
      <c r="G77" s="41"/>
      <c r="H77" s="41"/>
      <c r="I77" s="41"/>
      <c r="J77" s="41"/>
    </row>
    <row r="79" spans="1:10" ht="15.75" x14ac:dyDescent="0.25">
      <c r="A79" s="16" t="s">
        <v>79</v>
      </c>
      <c r="B79" s="16">
        <v>8800</v>
      </c>
      <c r="D79" t="s">
        <v>19</v>
      </c>
      <c r="E79" s="1">
        <f>_xlfn.NORM.DIST(9000,8800,800,TRUE)</f>
        <v>0.5987063256829237</v>
      </c>
    </row>
    <row r="80" spans="1:10" ht="15.75" x14ac:dyDescent="0.25">
      <c r="A80" s="16" t="s">
        <v>80</v>
      </c>
      <c r="B80" s="16">
        <v>800</v>
      </c>
      <c r="D80" t="s">
        <v>20</v>
      </c>
      <c r="E80" s="1">
        <f>1 - _xlfn.NORM.DIST(10000,B79,B80,TRUE)</f>
        <v>6.6807201268858085E-2</v>
      </c>
    </row>
  </sheetData>
  <mergeCells count="3">
    <mergeCell ref="A52:G52"/>
    <mergeCell ref="A69:J77"/>
    <mergeCell ref="A1:M49"/>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670A6-661D-4FCF-808F-5DF876DE89BF}">
  <dimension ref="A1:M109"/>
  <sheetViews>
    <sheetView topLeftCell="A94" workbookViewId="0">
      <selection activeCell="D107" sqref="D107"/>
    </sheetView>
  </sheetViews>
  <sheetFormatPr baseColWidth="10" defaultRowHeight="15" x14ac:dyDescent="0.2"/>
  <cols>
    <col min="2" max="2" width="12" bestFit="1" customWidth="1"/>
    <col min="5" max="5" width="12.5546875" bestFit="1" customWidth="1"/>
    <col min="6" max="6" width="12" bestFit="1" customWidth="1"/>
    <col min="9" max="9" width="15.88671875" bestFit="1" customWidth="1"/>
  </cols>
  <sheetData>
    <row r="1" spans="1:13" ht="15" customHeight="1" x14ac:dyDescent="0.2">
      <c r="A1" s="43" t="s">
        <v>82</v>
      </c>
      <c r="B1" s="43"/>
      <c r="C1" s="43"/>
      <c r="D1" s="43"/>
      <c r="E1" s="43"/>
      <c r="F1" s="43"/>
      <c r="G1" s="43"/>
      <c r="H1" s="43"/>
      <c r="I1" s="43"/>
      <c r="J1" s="43"/>
      <c r="K1" s="43"/>
      <c r="L1" s="43"/>
      <c r="M1" s="43"/>
    </row>
    <row r="2" spans="1:13" x14ac:dyDescent="0.2">
      <c r="A2" s="43"/>
      <c r="B2" s="43"/>
      <c r="C2" s="43"/>
      <c r="D2" s="43"/>
      <c r="E2" s="43"/>
      <c r="F2" s="43"/>
      <c r="G2" s="43"/>
      <c r="H2" s="43"/>
      <c r="I2" s="43"/>
      <c r="J2" s="43"/>
      <c r="K2" s="43"/>
      <c r="L2" s="43"/>
      <c r="M2" s="43"/>
    </row>
    <row r="3" spans="1:13" x14ac:dyDescent="0.2">
      <c r="A3" s="43"/>
      <c r="B3" s="43"/>
      <c r="C3" s="43"/>
      <c r="D3" s="43"/>
      <c r="E3" s="43"/>
      <c r="F3" s="43"/>
      <c r="G3" s="43"/>
      <c r="H3" s="43"/>
      <c r="I3" s="43"/>
      <c r="J3" s="43"/>
      <c r="K3" s="43"/>
      <c r="L3" s="43"/>
      <c r="M3" s="43"/>
    </row>
    <row r="4" spans="1:13" x14ac:dyDescent="0.2">
      <c r="A4" s="43"/>
      <c r="B4" s="43"/>
      <c r="C4" s="43"/>
      <c r="D4" s="43"/>
      <c r="E4" s="43"/>
      <c r="F4" s="43"/>
      <c r="G4" s="43"/>
      <c r="H4" s="43"/>
      <c r="I4" s="43"/>
      <c r="J4" s="43"/>
      <c r="K4" s="43"/>
      <c r="L4" s="43"/>
      <c r="M4" s="43"/>
    </row>
    <row r="5" spans="1:13" x14ac:dyDescent="0.2">
      <c r="A5" s="43"/>
      <c r="B5" s="43"/>
      <c r="C5" s="43"/>
      <c r="D5" s="43"/>
      <c r="E5" s="43"/>
      <c r="F5" s="43"/>
      <c r="G5" s="43"/>
      <c r="H5" s="43"/>
      <c r="I5" s="43"/>
      <c r="J5" s="43"/>
      <c r="K5" s="43"/>
      <c r="L5" s="43"/>
      <c r="M5" s="43"/>
    </row>
    <row r="6" spans="1:13" x14ac:dyDescent="0.2">
      <c r="A6" s="43"/>
      <c r="B6" s="43"/>
      <c r="C6" s="43"/>
      <c r="D6" s="43"/>
      <c r="E6" s="43"/>
      <c r="F6" s="43"/>
      <c r="G6" s="43"/>
      <c r="H6" s="43"/>
      <c r="I6" s="43"/>
      <c r="J6" s="43"/>
      <c r="K6" s="43"/>
      <c r="L6" s="43"/>
      <c r="M6" s="43"/>
    </row>
    <row r="7" spans="1:13" x14ac:dyDescent="0.2">
      <c r="A7" s="43"/>
      <c r="B7" s="43"/>
      <c r="C7" s="43"/>
      <c r="D7" s="43"/>
      <c r="E7" s="43"/>
      <c r="F7" s="43"/>
      <c r="G7" s="43"/>
      <c r="H7" s="43"/>
      <c r="I7" s="43"/>
      <c r="J7" s="43"/>
      <c r="K7" s="43"/>
      <c r="L7" s="43"/>
      <c r="M7" s="43"/>
    </row>
    <row r="8" spans="1:13" x14ac:dyDescent="0.2">
      <c r="A8" s="43"/>
      <c r="B8" s="43"/>
      <c r="C8" s="43"/>
      <c r="D8" s="43"/>
      <c r="E8" s="43"/>
      <c r="F8" s="43"/>
      <c r="G8" s="43"/>
      <c r="H8" s="43"/>
      <c r="I8" s="43"/>
      <c r="J8" s="43"/>
      <c r="K8" s="43"/>
      <c r="L8" s="43"/>
      <c r="M8" s="43"/>
    </row>
    <row r="9" spans="1:13" x14ac:dyDescent="0.2">
      <c r="A9" s="43"/>
      <c r="B9" s="43"/>
      <c r="C9" s="43"/>
      <c r="D9" s="43"/>
      <c r="E9" s="43"/>
      <c r="F9" s="43"/>
      <c r="G9" s="43"/>
      <c r="H9" s="43"/>
      <c r="I9" s="43"/>
      <c r="J9" s="43"/>
      <c r="K9" s="43"/>
      <c r="L9" s="43"/>
      <c r="M9" s="43"/>
    </row>
    <row r="10" spans="1:13" x14ac:dyDescent="0.2">
      <c r="A10" s="43"/>
      <c r="B10" s="43"/>
      <c r="C10" s="43"/>
      <c r="D10" s="43"/>
      <c r="E10" s="43"/>
      <c r="F10" s="43"/>
      <c r="G10" s="43"/>
      <c r="H10" s="43"/>
      <c r="I10" s="43"/>
      <c r="J10" s="43"/>
      <c r="K10" s="43"/>
      <c r="L10" s="43"/>
      <c r="M10" s="43"/>
    </row>
    <row r="11" spans="1:13" x14ac:dyDescent="0.2">
      <c r="A11" s="43"/>
      <c r="B11" s="43"/>
      <c r="C11" s="43"/>
      <c r="D11" s="43"/>
      <c r="E11" s="43"/>
      <c r="F11" s="43"/>
      <c r="G11" s="43"/>
      <c r="H11" s="43"/>
      <c r="I11" s="43"/>
      <c r="J11" s="43"/>
      <c r="K11" s="43"/>
      <c r="L11" s="43"/>
      <c r="M11" s="43"/>
    </row>
    <row r="12" spans="1:13" x14ac:dyDescent="0.2">
      <c r="A12" s="43"/>
      <c r="B12" s="43"/>
      <c r="C12" s="43"/>
      <c r="D12" s="43"/>
      <c r="E12" s="43"/>
      <c r="F12" s="43"/>
      <c r="G12" s="43"/>
      <c r="H12" s="43"/>
      <c r="I12" s="43"/>
      <c r="J12" s="43"/>
      <c r="K12" s="43"/>
      <c r="L12" s="43"/>
      <c r="M12" s="43"/>
    </row>
    <row r="13" spans="1:13" x14ac:dyDescent="0.2">
      <c r="A13" s="43"/>
      <c r="B13" s="43"/>
      <c r="C13" s="43"/>
      <c r="D13" s="43"/>
      <c r="E13" s="43"/>
      <c r="F13" s="43"/>
      <c r="G13" s="43"/>
      <c r="H13" s="43"/>
      <c r="I13" s="43"/>
      <c r="J13" s="43"/>
      <c r="K13" s="43"/>
      <c r="L13" s="43"/>
      <c r="M13" s="43"/>
    </row>
    <row r="14" spans="1:13" x14ac:dyDescent="0.2">
      <c r="A14" s="43"/>
      <c r="B14" s="43"/>
      <c r="C14" s="43"/>
      <c r="D14" s="43"/>
      <c r="E14" s="43"/>
      <c r="F14" s="43"/>
      <c r="G14" s="43"/>
      <c r="H14" s="43"/>
      <c r="I14" s="43"/>
      <c r="J14" s="43"/>
      <c r="K14" s="43"/>
      <c r="L14" s="43"/>
      <c r="M14" s="43"/>
    </row>
    <row r="15" spans="1:13" x14ac:dyDescent="0.2">
      <c r="A15" s="43"/>
      <c r="B15" s="43"/>
      <c r="C15" s="43"/>
      <c r="D15" s="43"/>
      <c r="E15" s="43"/>
      <c r="F15" s="43"/>
      <c r="G15" s="43"/>
      <c r="H15" s="43"/>
      <c r="I15" s="43"/>
      <c r="J15" s="43"/>
      <c r="K15" s="43"/>
      <c r="L15" s="43"/>
      <c r="M15" s="43"/>
    </row>
    <row r="16" spans="1:13" x14ac:dyDescent="0.2">
      <c r="A16" s="43"/>
      <c r="B16" s="43"/>
      <c r="C16" s="43"/>
      <c r="D16" s="43"/>
      <c r="E16" s="43"/>
      <c r="F16" s="43"/>
      <c r="G16" s="43"/>
      <c r="H16" s="43"/>
      <c r="I16" s="43"/>
      <c r="J16" s="43"/>
      <c r="K16" s="43"/>
      <c r="L16" s="43"/>
      <c r="M16" s="43"/>
    </row>
    <row r="17" spans="1:13" x14ac:dyDescent="0.2">
      <c r="A17" s="43"/>
      <c r="B17" s="43"/>
      <c r="C17" s="43"/>
      <c r="D17" s="43"/>
      <c r="E17" s="43"/>
      <c r="F17" s="43"/>
      <c r="G17" s="43"/>
      <c r="H17" s="43"/>
      <c r="I17" s="43"/>
      <c r="J17" s="43"/>
      <c r="K17" s="43"/>
      <c r="L17" s="43"/>
      <c r="M17" s="43"/>
    </row>
    <row r="18" spans="1:13" x14ac:dyDescent="0.2">
      <c r="A18" s="43"/>
      <c r="B18" s="43"/>
      <c r="C18" s="43"/>
      <c r="D18" s="43"/>
      <c r="E18" s="43"/>
      <c r="F18" s="43"/>
      <c r="G18" s="43"/>
      <c r="H18" s="43"/>
      <c r="I18" s="43"/>
      <c r="J18" s="43"/>
      <c r="K18" s="43"/>
      <c r="L18" s="43"/>
      <c r="M18" s="43"/>
    </row>
    <row r="19" spans="1:13" x14ac:dyDescent="0.2">
      <c r="A19" s="43"/>
      <c r="B19" s="43"/>
      <c r="C19" s="43"/>
      <c r="D19" s="43"/>
      <c r="E19" s="43"/>
      <c r="F19" s="43"/>
      <c r="G19" s="43"/>
      <c r="H19" s="43"/>
      <c r="I19" s="43"/>
      <c r="J19" s="43"/>
      <c r="K19" s="43"/>
      <c r="L19" s="43"/>
      <c r="M19" s="43"/>
    </row>
    <row r="20" spans="1:13" x14ac:dyDescent="0.2">
      <c r="A20" s="43"/>
      <c r="B20" s="43"/>
      <c r="C20" s="43"/>
      <c r="D20" s="43"/>
      <c r="E20" s="43"/>
      <c r="F20" s="43"/>
      <c r="G20" s="43"/>
      <c r="H20" s="43"/>
      <c r="I20" s="43"/>
      <c r="J20" s="43"/>
      <c r="K20" s="43"/>
      <c r="L20" s="43"/>
      <c r="M20" s="43"/>
    </row>
    <row r="21" spans="1:13" x14ac:dyDescent="0.2">
      <c r="A21" s="43"/>
      <c r="B21" s="43"/>
      <c r="C21" s="43"/>
      <c r="D21" s="43"/>
      <c r="E21" s="43"/>
      <c r="F21" s="43"/>
      <c r="G21" s="43"/>
      <c r="H21" s="43"/>
      <c r="I21" s="43"/>
      <c r="J21" s="43"/>
      <c r="K21" s="43"/>
      <c r="L21" s="43"/>
      <c r="M21" s="43"/>
    </row>
    <row r="22" spans="1:13" x14ac:dyDescent="0.2">
      <c r="A22" s="43"/>
      <c r="B22" s="43"/>
      <c r="C22" s="43"/>
      <c r="D22" s="43"/>
      <c r="E22" s="43"/>
      <c r="F22" s="43"/>
      <c r="G22" s="43"/>
      <c r="H22" s="43"/>
      <c r="I22" s="43"/>
      <c r="J22" s="43"/>
      <c r="K22" s="43"/>
      <c r="L22" s="43"/>
      <c r="M22" s="43"/>
    </row>
    <row r="23" spans="1:13" x14ac:dyDescent="0.2">
      <c r="A23" s="43"/>
      <c r="B23" s="43"/>
      <c r="C23" s="43"/>
      <c r="D23" s="43"/>
      <c r="E23" s="43"/>
      <c r="F23" s="43"/>
      <c r="G23" s="43"/>
      <c r="H23" s="43"/>
      <c r="I23" s="43"/>
      <c r="J23" s="43"/>
      <c r="K23" s="43"/>
      <c r="L23" s="43"/>
      <c r="M23" s="43"/>
    </row>
    <row r="24" spans="1:13" x14ac:dyDescent="0.2">
      <c r="A24" s="43"/>
      <c r="B24" s="43"/>
      <c r="C24" s="43"/>
      <c r="D24" s="43"/>
      <c r="E24" s="43"/>
      <c r="F24" s="43"/>
      <c r="G24" s="43"/>
      <c r="H24" s="43"/>
      <c r="I24" s="43"/>
      <c r="J24" s="43"/>
      <c r="K24" s="43"/>
      <c r="L24" s="43"/>
      <c r="M24" s="43"/>
    </row>
    <row r="25" spans="1:13" x14ac:dyDescent="0.2">
      <c r="A25" s="43"/>
      <c r="B25" s="43"/>
      <c r="C25" s="43"/>
      <c r="D25" s="43"/>
      <c r="E25" s="43"/>
      <c r="F25" s="43"/>
      <c r="G25" s="43"/>
      <c r="H25" s="43"/>
      <c r="I25" s="43"/>
      <c r="J25" s="43"/>
      <c r="K25" s="43"/>
      <c r="L25" s="43"/>
      <c r="M25" s="43"/>
    </row>
    <row r="26" spans="1:13" x14ac:dyDescent="0.2">
      <c r="A26" s="43"/>
      <c r="B26" s="43"/>
      <c r="C26" s="43"/>
      <c r="D26" s="43"/>
      <c r="E26" s="43"/>
      <c r="F26" s="43"/>
      <c r="G26" s="43"/>
      <c r="H26" s="43"/>
      <c r="I26" s="43"/>
      <c r="J26" s="43"/>
      <c r="K26" s="43"/>
      <c r="L26" s="43"/>
      <c r="M26" s="43"/>
    </row>
    <row r="27" spans="1:13" x14ac:dyDescent="0.2">
      <c r="A27" s="43"/>
      <c r="B27" s="43"/>
      <c r="C27" s="43"/>
      <c r="D27" s="43"/>
      <c r="E27" s="43"/>
      <c r="F27" s="43"/>
      <c r="G27" s="43"/>
      <c r="H27" s="43"/>
      <c r="I27" s="43"/>
      <c r="J27" s="43"/>
      <c r="K27" s="43"/>
      <c r="L27" s="43"/>
      <c r="M27" s="43"/>
    </row>
    <row r="28" spans="1:13" x14ac:dyDescent="0.2">
      <c r="A28" s="43"/>
      <c r="B28" s="43"/>
      <c r="C28" s="43"/>
      <c r="D28" s="43"/>
      <c r="E28" s="43"/>
      <c r="F28" s="43"/>
      <c r="G28" s="43"/>
      <c r="H28" s="43"/>
      <c r="I28" s="43"/>
      <c r="J28" s="43"/>
      <c r="K28" s="43"/>
      <c r="L28" s="43"/>
      <c r="M28" s="43"/>
    </row>
    <row r="29" spans="1:13" x14ac:dyDescent="0.2">
      <c r="A29" s="43"/>
      <c r="B29" s="43"/>
      <c r="C29" s="43"/>
      <c r="D29" s="43"/>
      <c r="E29" s="43"/>
      <c r="F29" s="43"/>
      <c r="G29" s="43"/>
      <c r="H29" s="43"/>
      <c r="I29" s="43"/>
      <c r="J29" s="43"/>
      <c r="K29" s="43"/>
      <c r="L29" s="43"/>
      <c r="M29" s="43"/>
    </row>
    <row r="30" spans="1:13" x14ac:dyDescent="0.2">
      <c r="A30" s="43"/>
      <c r="B30" s="43"/>
      <c r="C30" s="43"/>
      <c r="D30" s="43"/>
      <c r="E30" s="43"/>
      <c r="F30" s="43"/>
      <c r="G30" s="43"/>
      <c r="H30" s="43"/>
      <c r="I30" s="43"/>
      <c r="J30" s="43"/>
      <c r="K30" s="43"/>
      <c r="L30" s="43"/>
      <c r="M30" s="43"/>
    </row>
    <row r="31" spans="1:13" x14ac:dyDescent="0.2">
      <c r="A31" s="43"/>
      <c r="B31" s="43"/>
      <c r="C31" s="43"/>
      <c r="D31" s="43"/>
      <c r="E31" s="43"/>
      <c r="F31" s="43"/>
      <c r="G31" s="43"/>
      <c r="H31" s="43"/>
      <c r="I31" s="43"/>
      <c r="J31" s="43"/>
      <c r="K31" s="43"/>
      <c r="L31" s="43"/>
      <c r="M31" s="43"/>
    </row>
    <row r="32" spans="1:13" x14ac:dyDescent="0.2">
      <c r="A32" s="43"/>
      <c r="B32" s="43"/>
      <c r="C32" s="43"/>
      <c r="D32" s="43"/>
      <c r="E32" s="43"/>
      <c r="F32" s="43"/>
      <c r="G32" s="43"/>
      <c r="H32" s="43"/>
      <c r="I32" s="43"/>
      <c r="J32" s="43"/>
      <c r="K32" s="43"/>
      <c r="L32" s="43"/>
      <c r="M32" s="43"/>
    </row>
    <row r="33" spans="1:13" x14ac:dyDescent="0.2">
      <c r="A33" s="43"/>
      <c r="B33" s="43"/>
      <c r="C33" s="43"/>
      <c r="D33" s="43"/>
      <c r="E33" s="43"/>
      <c r="F33" s="43"/>
      <c r="G33" s="43"/>
      <c r="H33" s="43"/>
      <c r="I33" s="43"/>
      <c r="J33" s="43"/>
      <c r="K33" s="43"/>
      <c r="L33" s="43"/>
      <c r="M33" s="43"/>
    </row>
    <row r="34" spans="1:13" x14ac:dyDescent="0.2">
      <c r="A34" s="43"/>
      <c r="B34" s="43"/>
      <c r="C34" s="43"/>
      <c r="D34" s="43"/>
      <c r="E34" s="43"/>
      <c r="F34" s="43"/>
      <c r="G34" s="43"/>
      <c r="H34" s="43"/>
      <c r="I34" s="43"/>
      <c r="J34" s="43"/>
      <c r="K34" s="43"/>
      <c r="L34" s="43"/>
      <c r="M34" s="43"/>
    </row>
    <row r="35" spans="1:13" x14ac:dyDescent="0.2">
      <c r="A35" s="43"/>
      <c r="B35" s="43"/>
      <c r="C35" s="43"/>
      <c r="D35" s="43"/>
      <c r="E35" s="43"/>
      <c r="F35" s="43"/>
      <c r="G35" s="43"/>
      <c r="H35" s="43"/>
      <c r="I35" s="43"/>
      <c r="J35" s="43"/>
      <c r="K35" s="43"/>
      <c r="L35" s="43"/>
      <c r="M35" s="43"/>
    </row>
    <row r="36" spans="1:13" x14ac:dyDescent="0.2">
      <c r="A36" s="43"/>
      <c r="B36" s="43"/>
      <c r="C36" s="43"/>
      <c r="D36" s="43"/>
      <c r="E36" s="43"/>
      <c r="F36" s="43"/>
      <c r="G36" s="43"/>
      <c r="H36" s="43"/>
      <c r="I36" s="43"/>
      <c r="J36" s="43"/>
      <c r="K36" s="43"/>
      <c r="L36" s="43"/>
      <c r="M36" s="43"/>
    </row>
    <row r="37" spans="1:13" x14ac:dyDescent="0.2">
      <c r="A37" s="43"/>
      <c r="B37" s="43"/>
      <c r="C37" s="43"/>
      <c r="D37" s="43"/>
      <c r="E37" s="43"/>
      <c r="F37" s="43"/>
      <c r="G37" s="43"/>
      <c r="H37" s="43"/>
      <c r="I37" s="43"/>
      <c r="J37" s="43"/>
      <c r="K37" s="43"/>
      <c r="L37" s="43"/>
      <c r="M37" s="43"/>
    </row>
    <row r="38" spans="1:13" x14ac:dyDescent="0.2">
      <c r="A38" s="43"/>
      <c r="B38" s="43"/>
      <c r="C38" s="43"/>
      <c r="D38" s="43"/>
      <c r="E38" s="43"/>
      <c r="F38" s="43"/>
      <c r="G38" s="43"/>
      <c r="H38" s="43"/>
      <c r="I38" s="43"/>
      <c r="J38" s="43"/>
      <c r="K38" s="43"/>
      <c r="L38" s="43"/>
      <c r="M38" s="43"/>
    </row>
    <row r="39" spans="1:13" x14ac:dyDescent="0.2">
      <c r="A39" s="43"/>
      <c r="B39" s="43"/>
      <c r="C39" s="43"/>
      <c r="D39" s="43"/>
      <c r="E39" s="43"/>
      <c r="F39" s="43"/>
      <c r="G39" s="43"/>
      <c r="H39" s="43"/>
      <c r="I39" s="43"/>
      <c r="J39" s="43"/>
      <c r="K39" s="43"/>
      <c r="L39" s="43"/>
      <c r="M39" s="43"/>
    </row>
    <row r="40" spans="1:13" x14ac:dyDescent="0.2">
      <c r="A40" s="43"/>
      <c r="B40" s="43"/>
      <c r="C40" s="43"/>
      <c r="D40" s="43"/>
      <c r="E40" s="43"/>
      <c r="F40" s="43"/>
      <c r="G40" s="43"/>
      <c r="H40" s="43"/>
      <c r="I40" s="43"/>
      <c r="J40" s="43"/>
      <c r="K40" s="43"/>
      <c r="L40" s="43"/>
      <c r="M40" s="43"/>
    </row>
    <row r="41" spans="1:13" x14ac:dyDescent="0.2">
      <c r="A41" s="43"/>
      <c r="B41" s="43"/>
      <c r="C41" s="43"/>
      <c r="D41" s="43"/>
      <c r="E41" s="43"/>
      <c r="F41" s="43"/>
      <c r="G41" s="43"/>
      <c r="H41" s="43"/>
      <c r="I41" s="43"/>
      <c r="J41" s="43"/>
      <c r="K41" s="43"/>
      <c r="L41" s="43"/>
      <c r="M41" s="43"/>
    </row>
    <row r="42" spans="1:13" x14ac:dyDescent="0.2">
      <c r="A42" s="43"/>
      <c r="B42" s="43"/>
      <c r="C42" s="43"/>
      <c r="D42" s="43"/>
      <c r="E42" s="43"/>
      <c r="F42" s="43"/>
      <c r="G42" s="43"/>
      <c r="H42" s="43"/>
      <c r="I42" s="43"/>
      <c r="J42" s="43"/>
      <c r="K42" s="43"/>
      <c r="L42" s="43"/>
      <c r="M42" s="43"/>
    </row>
    <row r="43" spans="1:13" x14ac:dyDescent="0.2">
      <c r="A43" s="43"/>
      <c r="B43" s="43"/>
      <c r="C43" s="43"/>
      <c r="D43" s="43"/>
      <c r="E43" s="43"/>
      <c r="F43" s="43"/>
      <c r="G43" s="43"/>
      <c r="H43" s="43"/>
      <c r="I43" s="43"/>
      <c r="J43" s="43"/>
      <c r="K43" s="43"/>
      <c r="L43" s="43"/>
      <c r="M43" s="43"/>
    </row>
    <row r="44" spans="1:13" x14ac:dyDescent="0.2">
      <c r="A44" s="43"/>
      <c r="B44" s="43"/>
      <c r="C44" s="43"/>
      <c r="D44" s="43"/>
      <c r="E44" s="43"/>
      <c r="F44" s="43"/>
      <c r="G44" s="43"/>
      <c r="H44" s="43"/>
      <c r="I44" s="43"/>
      <c r="J44" s="43"/>
      <c r="K44" s="43"/>
      <c r="L44" s="43"/>
      <c r="M44" s="43"/>
    </row>
    <row r="45" spans="1:13" x14ac:dyDescent="0.2">
      <c r="A45" s="43"/>
      <c r="B45" s="43"/>
      <c r="C45" s="43"/>
      <c r="D45" s="43"/>
      <c r="E45" s="43"/>
      <c r="F45" s="43"/>
      <c r="G45" s="43"/>
      <c r="H45" s="43"/>
      <c r="I45" s="43"/>
      <c r="J45" s="43"/>
      <c r="K45" s="43"/>
      <c r="L45" s="43"/>
      <c r="M45" s="43"/>
    </row>
    <row r="46" spans="1:13" x14ac:dyDescent="0.2">
      <c r="A46" s="43"/>
      <c r="B46" s="43"/>
      <c r="C46" s="43"/>
      <c r="D46" s="43"/>
      <c r="E46" s="43"/>
      <c r="F46" s="43"/>
      <c r="G46" s="43"/>
      <c r="H46" s="43"/>
      <c r="I46" s="43"/>
      <c r="J46" s="43"/>
      <c r="K46" s="43"/>
      <c r="L46" s="43"/>
      <c r="M46" s="43"/>
    </row>
    <row r="47" spans="1:13" x14ac:dyDescent="0.2">
      <c r="A47" s="43"/>
      <c r="B47" s="43"/>
      <c r="C47" s="43"/>
      <c r="D47" s="43"/>
      <c r="E47" s="43"/>
      <c r="F47" s="43"/>
      <c r="G47" s="43"/>
      <c r="H47" s="43"/>
      <c r="I47" s="43"/>
      <c r="J47" s="43"/>
      <c r="K47" s="43"/>
      <c r="L47" s="43"/>
      <c r="M47" s="43"/>
    </row>
    <row r="48" spans="1:13" x14ac:dyDescent="0.2">
      <c r="A48" s="43"/>
      <c r="B48" s="43"/>
      <c r="C48" s="43"/>
      <c r="D48" s="43"/>
      <c r="E48" s="43"/>
      <c r="F48" s="43"/>
      <c r="G48" s="43"/>
      <c r="H48" s="43"/>
      <c r="I48" s="43"/>
      <c r="J48" s="43"/>
      <c r="K48" s="43"/>
      <c r="L48" s="43"/>
      <c r="M48" s="43"/>
    </row>
    <row r="49" spans="1:13" x14ac:dyDescent="0.2">
      <c r="A49" s="43"/>
      <c r="B49" s="43"/>
      <c r="C49" s="43"/>
      <c r="D49" s="43"/>
      <c r="E49" s="43"/>
      <c r="F49" s="43"/>
      <c r="G49" s="43"/>
      <c r="H49" s="43"/>
      <c r="I49" s="43"/>
      <c r="J49" s="43"/>
      <c r="K49" s="43"/>
      <c r="L49" s="43"/>
      <c r="M49" s="43"/>
    </row>
    <row r="50" spans="1:13" x14ac:dyDescent="0.2">
      <c r="A50" s="43"/>
      <c r="B50" s="43"/>
      <c r="C50" s="43"/>
      <c r="D50" s="43"/>
      <c r="E50" s="43"/>
      <c r="F50" s="43"/>
      <c r="G50" s="43"/>
      <c r="H50" s="43"/>
      <c r="I50" s="43"/>
      <c r="J50" s="43"/>
      <c r="K50" s="43"/>
      <c r="L50" s="43"/>
      <c r="M50" s="43"/>
    </row>
    <row r="51" spans="1:13" x14ac:dyDescent="0.2">
      <c r="A51" s="43"/>
      <c r="B51" s="43"/>
      <c r="C51" s="43"/>
      <c r="D51" s="43"/>
      <c r="E51" s="43"/>
      <c r="F51" s="43"/>
      <c r="G51" s="43"/>
      <c r="H51" s="43"/>
      <c r="I51" s="43"/>
      <c r="J51" s="43"/>
      <c r="K51" s="43"/>
      <c r="L51" s="43"/>
      <c r="M51" s="43"/>
    </row>
    <row r="52" spans="1:13" x14ac:dyDescent="0.2">
      <c r="A52" s="43"/>
      <c r="B52" s="43"/>
      <c r="C52" s="43"/>
      <c r="D52" s="43"/>
      <c r="E52" s="43"/>
      <c r="F52" s="43"/>
      <c r="G52" s="43"/>
      <c r="H52" s="43"/>
      <c r="I52" s="43"/>
      <c r="J52" s="43"/>
      <c r="K52" s="43"/>
      <c r="L52" s="43"/>
      <c r="M52" s="43"/>
    </row>
    <row r="53" spans="1:13" x14ac:dyDescent="0.2">
      <c r="A53" s="43"/>
      <c r="B53" s="43"/>
      <c r="C53" s="43"/>
      <c r="D53" s="43"/>
      <c r="E53" s="43"/>
      <c r="F53" s="43"/>
      <c r="G53" s="43"/>
      <c r="H53" s="43"/>
      <c r="I53" s="43"/>
      <c r="J53" s="43"/>
      <c r="K53" s="43"/>
      <c r="L53" s="43"/>
      <c r="M53" s="43"/>
    </row>
    <row r="54" spans="1:13" x14ac:dyDescent="0.2">
      <c r="A54" s="43"/>
      <c r="B54" s="43"/>
      <c r="C54" s="43"/>
      <c r="D54" s="43"/>
      <c r="E54" s="43"/>
      <c r="F54" s="43"/>
      <c r="G54" s="43"/>
      <c r="H54" s="43"/>
      <c r="I54" s="43"/>
      <c r="J54" s="43"/>
      <c r="K54" s="43"/>
      <c r="L54" s="43"/>
      <c r="M54" s="43"/>
    </row>
    <row r="55" spans="1:13" x14ac:dyDescent="0.2">
      <c r="A55" s="43"/>
      <c r="B55" s="43"/>
      <c r="C55" s="43"/>
      <c r="D55" s="43"/>
      <c r="E55" s="43"/>
      <c r="F55" s="43"/>
      <c r="G55" s="43"/>
      <c r="H55" s="43"/>
      <c r="I55" s="43"/>
      <c r="J55" s="43"/>
      <c r="K55" s="43"/>
      <c r="L55" s="43"/>
      <c r="M55" s="43"/>
    </row>
    <row r="56" spans="1:13" x14ac:dyDescent="0.2">
      <c r="A56" s="43"/>
      <c r="B56" s="43"/>
      <c r="C56" s="43"/>
      <c r="D56" s="43"/>
      <c r="E56" s="43"/>
      <c r="F56" s="43"/>
      <c r="G56" s="43"/>
      <c r="H56" s="43"/>
      <c r="I56" s="43"/>
      <c r="J56" s="43"/>
      <c r="K56" s="43"/>
      <c r="L56" s="43"/>
      <c r="M56" s="43"/>
    </row>
    <row r="57" spans="1:13" x14ac:dyDescent="0.2">
      <c r="A57" s="43"/>
      <c r="B57" s="43"/>
      <c r="C57" s="43"/>
      <c r="D57" s="43"/>
      <c r="E57" s="43"/>
      <c r="F57" s="43"/>
      <c r="G57" s="43"/>
      <c r="H57" s="43"/>
      <c r="I57" s="43"/>
      <c r="J57" s="43"/>
      <c r="K57" s="43"/>
      <c r="L57" s="43"/>
      <c r="M57" s="43"/>
    </row>
    <row r="58" spans="1:13" x14ac:dyDescent="0.2">
      <c r="A58" s="43"/>
      <c r="B58" s="43"/>
      <c r="C58" s="43"/>
      <c r="D58" s="43"/>
      <c r="E58" s="43"/>
      <c r="F58" s="43"/>
      <c r="G58" s="43"/>
      <c r="H58" s="43"/>
      <c r="I58" s="43"/>
      <c r="J58" s="43"/>
      <c r="K58" s="43"/>
      <c r="L58" s="43"/>
      <c r="M58" s="43"/>
    </row>
    <row r="59" spans="1:13" x14ac:dyDescent="0.2">
      <c r="A59" s="43"/>
      <c r="B59" s="43"/>
      <c r="C59" s="43"/>
      <c r="D59" s="43"/>
      <c r="E59" s="43"/>
      <c r="F59" s="43"/>
      <c r="G59" s="43"/>
      <c r="H59" s="43"/>
      <c r="I59" s="43"/>
      <c r="J59" s="43"/>
      <c r="K59" s="43"/>
      <c r="L59" s="43"/>
      <c r="M59" s="43"/>
    </row>
    <row r="60" spans="1:13" x14ac:dyDescent="0.2">
      <c r="A60" s="43"/>
      <c r="B60" s="43"/>
      <c r="C60" s="43"/>
      <c r="D60" s="43"/>
      <c r="E60" s="43"/>
      <c r="F60" s="43"/>
      <c r="G60" s="43"/>
      <c r="H60" s="43"/>
      <c r="I60" s="43"/>
      <c r="J60" s="43"/>
      <c r="K60" s="43"/>
      <c r="L60" s="43"/>
      <c r="M60" s="43"/>
    </row>
    <row r="61" spans="1:13" x14ac:dyDescent="0.2">
      <c r="A61" s="43"/>
      <c r="B61" s="43"/>
      <c r="C61" s="43"/>
      <c r="D61" s="43"/>
      <c r="E61" s="43"/>
      <c r="F61" s="43"/>
      <c r="G61" s="43"/>
      <c r="H61" s="43"/>
      <c r="I61" s="43"/>
      <c r="J61" s="43"/>
      <c r="K61" s="43"/>
      <c r="L61" s="43"/>
      <c r="M61" s="43"/>
    </row>
    <row r="62" spans="1:13" x14ac:dyDescent="0.2">
      <c r="A62" s="43"/>
      <c r="B62" s="43"/>
      <c r="C62" s="43"/>
      <c r="D62" s="43"/>
      <c r="E62" s="43"/>
      <c r="F62" s="43"/>
      <c r="G62" s="43"/>
      <c r="H62" s="43"/>
      <c r="I62" s="43"/>
      <c r="J62" s="43"/>
      <c r="K62" s="43"/>
      <c r="L62" s="43"/>
      <c r="M62" s="43"/>
    </row>
    <row r="63" spans="1:13" x14ac:dyDescent="0.2">
      <c r="A63" s="43"/>
      <c r="B63" s="43"/>
      <c r="C63" s="43"/>
      <c r="D63" s="43"/>
      <c r="E63" s="43"/>
      <c r="F63" s="43"/>
      <c r="G63" s="43"/>
      <c r="H63" s="43"/>
      <c r="I63" s="43"/>
      <c r="J63" s="43"/>
      <c r="K63" s="43"/>
      <c r="L63" s="43"/>
      <c r="M63" s="43"/>
    </row>
    <row r="64" spans="1:13" x14ac:dyDescent="0.2">
      <c r="A64" s="43"/>
      <c r="B64" s="43"/>
      <c r="C64" s="43"/>
      <c r="D64" s="43"/>
      <c r="E64" s="43"/>
      <c r="F64" s="43"/>
      <c r="G64" s="43"/>
      <c r="H64" s="43"/>
      <c r="I64" s="43"/>
      <c r="J64" s="43"/>
      <c r="K64" s="43"/>
      <c r="L64" s="43"/>
      <c r="M64" s="43"/>
    </row>
    <row r="65" spans="1:13" x14ac:dyDescent="0.2">
      <c r="A65" s="43"/>
      <c r="B65" s="43"/>
      <c r="C65" s="43"/>
      <c r="D65" s="43"/>
      <c r="E65" s="43"/>
      <c r="F65" s="43"/>
      <c r="G65" s="43"/>
      <c r="H65" s="43"/>
      <c r="I65" s="43"/>
      <c r="J65" s="43"/>
      <c r="K65" s="43"/>
      <c r="L65" s="43"/>
      <c r="M65" s="43"/>
    </row>
    <row r="66" spans="1:13" x14ac:dyDescent="0.2">
      <c r="A66" s="43"/>
      <c r="B66" s="43"/>
      <c r="C66" s="43"/>
      <c r="D66" s="43"/>
      <c r="E66" s="43"/>
      <c r="F66" s="43"/>
      <c r="G66" s="43"/>
      <c r="H66" s="43"/>
      <c r="I66" s="43"/>
      <c r="J66" s="43"/>
      <c r="K66" s="43"/>
      <c r="L66" s="43"/>
      <c r="M66" s="43"/>
    </row>
    <row r="67" spans="1:13" x14ac:dyDescent="0.2">
      <c r="A67" s="43"/>
      <c r="B67" s="43"/>
      <c r="C67" s="43"/>
      <c r="D67" s="43"/>
      <c r="E67" s="43"/>
      <c r="F67" s="43"/>
      <c r="G67" s="43"/>
      <c r="H67" s="43"/>
      <c r="I67" s="43"/>
      <c r="J67" s="43"/>
      <c r="K67" s="43"/>
      <c r="L67" s="43"/>
      <c r="M67" s="43"/>
    </row>
    <row r="68" spans="1:13" x14ac:dyDescent="0.2">
      <c r="A68" s="43"/>
      <c r="B68" s="43"/>
      <c r="C68" s="43"/>
      <c r="D68" s="43"/>
      <c r="E68" s="43"/>
      <c r="F68" s="43"/>
      <c r="G68" s="43"/>
      <c r="H68" s="43"/>
      <c r="I68" s="43"/>
      <c r="J68" s="43"/>
      <c r="K68" s="43"/>
      <c r="L68" s="43"/>
      <c r="M68" s="43"/>
    </row>
    <row r="69" spans="1:13" x14ac:dyDescent="0.2">
      <c r="A69" s="43"/>
      <c r="B69" s="43"/>
      <c r="C69" s="43"/>
      <c r="D69" s="43"/>
      <c r="E69" s="43"/>
      <c r="F69" s="43"/>
      <c r="G69" s="43"/>
      <c r="H69" s="43"/>
      <c r="I69" s="43"/>
      <c r="J69" s="43"/>
      <c r="K69" s="43"/>
      <c r="L69" s="43"/>
      <c r="M69" s="43"/>
    </row>
    <row r="70" spans="1:13" x14ac:dyDescent="0.2">
      <c r="A70" s="43"/>
      <c r="B70" s="43"/>
      <c r="C70" s="43"/>
      <c r="D70" s="43"/>
      <c r="E70" s="43"/>
      <c r="F70" s="43"/>
      <c r="G70" s="43"/>
      <c r="H70" s="43"/>
      <c r="I70" s="43"/>
      <c r="J70" s="43"/>
      <c r="K70" s="43"/>
      <c r="L70" s="43"/>
      <c r="M70" s="43"/>
    </row>
    <row r="71" spans="1:13" x14ac:dyDescent="0.2">
      <c r="A71" s="43"/>
      <c r="B71" s="43"/>
      <c r="C71" s="43"/>
      <c r="D71" s="43"/>
      <c r="E71" s="43"/>
      <c r="F71" s="43"/>
      <c r="G71" s="43"/>
      <c r="H71" s="43"/>
      <c r="I71" s="43"/>
      <c r="J71" s="43"/>
      <c r="K71" s="43"/>
      <c r="L71" s="43"/>
      <c r="M71" s="43"/>
    </row>
    <row r="72" spans="1:13" x14ac:dyDescent="0.2">
      <c r="A72" s="43"/>
      <c r="B72" s="43"/>
      <c r="C72" s="43"/>
      <c r="D72" s="43"/>
      <c r="E72" s="43"/>
      <c r="F72" s="43"/>
      <c r="G72" s="43"/>
      <c r="H72" s="43"/>
      <c r="I72" s="43"/>
      <c r="J72" s="43"/>
      <c r="K72" s="43"/>
      <c r="L72" s="43"/>
      <c r="M72" s="43"/>
    </row>
    <row r="73" spans="1:13" x14ac:dyDescent="0.2">
      <c r="A73" s="43"/>
      <c r="B73" s="43"/>
      <c r="C73" s="43"/>
      <c r="D73" s="43"/>
      <c r="E73" s="43"/>
      <c r="F73" s="43"/>
      <c r="G73" s="43"/>
      <c r="H73" s="43"/>
      <c r="I73" s="43"/>
      <c r="J73" s="43"/>
      <c r="K73" s="43"/>
      <c r="L73" s="43"/>
      <c r="M73" s="43"/>
    </row>
    <row r="74" spans="1:13" x14ac:dyDescent="0.2">
      <c r="A74" s="43"/>
      <c r="B74" s="43"/>
      <c r="C74" s="43"/>
      <c r="D74" s="43"/>
      <c r="E74" s="43"/>
      <c r="F74" s="43"/>
      <c r="G74" s="43"/>
      <c r="H74" s="43"/>
      <c r="I74" s="43"/>
      <c r="J74" s="43"/>
      <c r="K74" s="43"/>
      <c r="L74" s="43"/>
      <c r="M74" s="43"/>
    </row>
    <row r="75" spans="1:13" x14ac:dyDescent="0.2">
      <c r="A75" s="43"/>
      <c r="B75" s="43"/>
      <c r="C75" s="43"/>
      <c r="D75" s="43"/>
      <c r="E75" s="43"/>
      <c r="F75" s="43"/>
      <c r="G75" s="43"/>
      <c r="H75" s="43"/>
      <c r="I75" s="43"/>
      <c r="J75" s="43"/>
      <c r="K75" s="43"/>
      <c r="L75" s="43"/>
      <c r="M75" s="43"/>
    </row>
    <row r="76" spans="1:13" x14ac:dyDescent="0.2">
      <c r="A76" s="43"/>
      <c r="B76" s="43"/>
      <c r="C76" s="43"/>
      <c r="D76" s="43"/>
      <c r="E76" s="43"/>
      <c r="F76" s="43"/>
      <c r="G76" s="43"/>
      <c r="H76" s="43"/>
      <c r="I76" s="43"/>
      <c r="J76" s="43"/>
      <c r="K76" s="43"/>
      <c r="L76" s="43"/>
      <c r="M76" s="43"/>
    </row>
    <row r="78" spans="1:13" ht="15.75" x14ac:dyDescent="0.25">
      <c r="A78" s="21" t="s">
        <v>72</v>
      </c>
    </row>
    <row r="80" spans="1:13" ht="15" customHeight="1" x14ac:dyDescent="0.2">
      <c r="A80" s="44" t="s">
        <v>83</v>
      </c>
      <c r="B80" s="44"/>
      <c r="C80" s="44"/>
      <c r="D80" s="44"/>
      <c r="E80" s="44"/>
      <c r="F80" s="44"/>
      <c r="G80" s="44"/>
      <c r="H80" s="44"/>
      <c r="I80" s="44"/>
      <c r="J80" s="44"/>
      <c r="K80" s="44"/>
      <c r="L80" s="23"/>
    </row>
    <row r="81" spans="1:12" x14ac:dyDescent="0.2">
      <c r="A81" s="44"/>
      <c r="B81" s="44"/>
      <c r="C81" s="44"/>
      <c r="D81" s="44"/>
      <c r="E81" s="44"/>
      <c r="F81" s="44"/>
      <c r="G81" s="44"/>
      <c r="H81" s="44"/>
      <c r="I81" s="44"/>
      <c r="J81" s="44"/>
      <c r="K81" s="44"/>
      <c r="L81" s="23"/>
    </row>
    <row r="82" spans="1:12" x14ac:dyDescent="0.2">
      <c r="A82" s="44"/>
      <c r="B82" s="44"/>
      <c r="C82" s="44"/>
      <c r="D82" s="44"/>
      <c r="E82" s="44"/>
      <c r="F82" s="44"/>
      <c r="G82" s="44"/>
      <c r="H82" s="44"/>
      <c r="I82" s="44"/>
      <c r="J82" s="44"/>
      <c r="K82" s="44"/>
      <c r="L82" s="23"/>
    </row>
    <row r="83" spans="1:12" x14ac:dyDescent="0.2">
      <c r="A83" s="44"/>
      <c r="B83" s="44"/>
      <c r="C83" s="44"/>
      <c r="D83" s="44"/>
      <c r="E83" s="44"/>
      <c r="F83" s="44"/>
      <c r="G83" s="44"/>
      <c r="H83" s="44"/>
      <c r="I83" s="44"/>
      <c r="J83" s="44"/>
      <c r="K83" s="44"/>
      <c r="L83" s="23"/>
    </row>
    <row r="84" spans="1:12" x14ac:dyDescent="0.2">
      <c r="A84" s="44"/>
      <c r="B84" s="44"/>
      <c r="C84" s="44"/>
      <c r="D84" s="44"/>
      <c r="E84" s="44"/>
      <c r="F84" s="44"/>
      <c r="G84" s="44"/>
      <c r="H84" s="44"/>
      <c r="I84" s="44"/>
      <c r="J84" s="44"/>
      <c r="K84" s="44"/>
      <c r="L84" s="23"/>
    </row>
    <row r="85" spans="1:12" x14ac:dyDescent="0.2">
      <c r="A85" s="44"/>
      <c r="B85" s="44"/>
      <c r="C85" s="44"/>
      <c r="D85" s="44"/>
      <c r="E85" s="44"/>
      <c r="F85" s="44"/>
      <c r="G85" s="44"/>
      <c r="H85" s="44"/>
      <c r="I85" s="44"/>
      <c r="J85" s="44"/>
      <c r="K85" s="44"/>
      <c r="L85" s="23"/>
    </row>
    <row r="86" spans="1:12" x14ac:dyDescent="0.2">
      <c r="A86" s="44"/>
      <c r="B86" s="44"/>
      <c r="C86" s="44"/>
      <c r="D86" s="44"/>
      <c r="E86" s="44"/>
      <c r="F86" s="44"/>
      <c r="G86" s="44"/>
      <c r="H86" s="44"/>
      <c r="I86" s="44"/>
      <c r="J86" s="44"/>
      <c r="K86" s="44"/>
      <c r="L86" s="23"/>
    </row>
    <row r="87" spans="1:12" x14ac:dyDescent="0.2">
      <c r="A87" s="44"/>
      <c r="B87" s="44"/>
      <c r="C87" s="44"/>
      <c r="D87" s="44"/>
      <c r="E87" s="44"/>
      <c r="F87" s="44"/>
      <c r="G87" s="44"/>
      <c r="H87" s="44"/>
      <c r="I87" s="44"/>
      <c r="J87" s="44"/>
      <c r="K87" s="44"/>
      <c r="L87" s="23"/>
    </row>
    <row r="89" spans="1:12" ht="15.75" x14ac:dyDescent="0.25">
      <c r="A89" s="45" t="s">
        <v>10</v>
      </c>
      <c r="B89" s="45"/>
      <c r="C89" s="45"/>
      <c r="E89" s="45" t="s">
        <v>11</v>
      </c>
      <c r="F89" s="46"/>
      <c r="G89" s="46"/>
      <c r="I89" s="45" t="s">
        <v>11</v>
      </c>
      <c r="J89" s="45"/>
      <c r="K89" s="45"/>
    </row>
    <row r="90" spans="1:12" ht="15.75" x14ac:dyDescent="0.25">
      <c r="A90" t="s">
        <v>84</v>
      </c>
      <c r="B90" s="24" t="s">
        <v>87</v>
      </c>
      <c r="E90" s="16" t="s">
        <v>90</v>
      </c>
      <c r="F90" s="16" t="s">
        <v>85</v>
      </c>
      <c r="G90" s="16" t="s">
        <v>86</v>
      </c>
      <c r="I90" s="16" t="s">
        <v>92</v>
      </c>
      <c r="J90" s="16" t="s">
        <v>85</v>
      </c>
      <c r="K90" s="16" t="s">
        <v>86</v>
      </c>
    </row>
    <row r="91" spans="1:12" ht="15.75" x14ac:dyDescent="0.25">
      <c r="A91" t="s">
        <v>20</v>
      </c>
      <c r="B91" s="24" t="s">
        <v>85</v>
      </c>
      <c r="E91" t="s">
        <v>89</v>
      </c>
      <c r="F91" s="1">
        <f>(74 - 70) / 3</f>
        <v>1.3333333333333333</v>
      </c>
      <c r="I91" s="16" t="s">
        <v>93</v>
      </c>
    </row>
    <row r="92" spans="1:12" ht="15.75" x14ac:dyDescent="0.25">
      <c r="A92" t="s">
        <v>77</v>
      </c>
      <c r="B92" s="24" t="s">
        <v>86</v>
      </c>
      <c r="E92" t="s">
        <v>91</v>
      </c>
      <c r="F92" s="26">
        <f>_xlfn.NORM.S.DIST(F91,TRUE)</f>
        <v>0.90878878027413212</v>
      </c>
    </row>
    <row r="93" spans="1:12" ht="15.75" x14ac:dyDescent="0.25">
      <c r="A93" t="s">
        <v>88</v>
      </c>
      <c r="B93" s="24" t="s">
        <v>89</v>
      </c>
      <c r="C93" s="16">
        <f>(64-70)/3</f>
        <v>-2</v>
      </c>
      <c r="H93" t="s">
        <v>94</v>
      </c>
    </row>
    <row r="94" spans="1:12" ht="15.75" x14ac:dyDescent="0.25">
      <c r="A94" t="s">
        <v>23</v>
      </c>
      <c r="B94" s="26">
        <f>_xlfn.NORM.S.DIST(-2,TRUE)</f>
        <v>2.2750131948179191E-2</v>
      </c>
      <c r="I94" s="16" t="s">
        <v>96</v>
      </c>
      <c r="J94" s="1">
        <f xml:space="preserve"> ((60-70)/3)</f>
        <v>-3.3333333333333335</v>
      </c>
    </row>
    <row r="95" spans="1:12" ht="15.75" x14ac:dyDescent="0.25">
      <c r="I95" s="16" t="s">
        <v>95</v>
      </c>
      <c r="J95" s="1">
        <f xml:space="preserve"> ((75-70)/3)</f>
        <v>1.6666666666666667</v>
      </c>
    </row>
    <row r="98" spans="1:10" ht="15.75" x14ac:dyDescent="0.25">
      <c r="I98" s="16" t="s">
        <v>97</v>
      </c>
      <c r="J98" s="1">
        <f>_xlfn.NORM.S.DIST(J94,TRUE)</f>
        <v>4.2906033319683703E-4</v>
      </c>
    </row>
    <row r="99" spans="1:10" ht="15.75" x14ac:dyDescent="0.25">
      <c r="I99" s="16" t="s">
        <v>98</v>
      </c>
      <c r="J99" s="1">
        <f>_xlfn.NORM.S.DIST(J95,1)</f>
        <v>0.9522096477271853</v>
      </c>
    </row>
    <row r="102" spans="1:10" ht="15.75" x14ac:dyDescent="0.25">
      <c r="I102" s="16" t="s">
        <v>99</v>
      </c>
      <c r="J102" s="27">
        <f>J99-J98</f>
        <v>0.95178058739398852</v>
      </c>
    </row>
    <row r="104" spans="1:10" ht="15.75" x14ac:dyDescent="0.25">
      <c r="A104" s="22" t="s">
        <v>100</v>
      </c>
    </row>
    <row r="105" spans="1:10" ht="15.75" x14ac:dyDescent="0.2">
      <c r="A105" s="42" t="s">
        <v>104</v>
      </c>
      <c r="B105" s="42"/>
      <c r="C105" s="42"/>
    </row>
    <row r="107" spans="1:10" ht="15.75" x14ac:dyDescent="0.25">
      <c r="A107" s="16" t="s">
        <v>101</v>
      </c>
      <c r="B107" s="26">
        <f>_xlfn.NORM.S.DIST(0.5,1)</f>
        <v>0.69146246127401312</v>
      </c>
    </row>
    <row r="108" spans="1:10" ht="15.75" x14ac:dyDescent="0.25">
      <c r="A108" s="16" t="s">
        <v>102</v>
      </c>
      <c r="B108" s="26">
        <f>_xlfn.NORM.S.DIST(1.5,1)</f>
        <v>0.93319279873114191</v>
      </c>
    </row>
    <row r="109" spans="1:10" ht="15.75" x14ac:dyDescent="0.25">
      <c r="A109" s="16" t="s">
        <v>103</v>
      </c>
      <c r="B109" s="26">
        <f xml:space="preserve"> _xlfn.NORM.S.DIST(1,1) - _xlfn.NORM.S.DIST(-1,1)</f>
        <v>0.68268949213708607</v>
      </c>
    </row>
  </sheetData>
  <mergeCells count="6">
    <mergeCell ref="A105:C105"/>
    <mergeCell ref="A1:M76"/>
    <mergeCell ref="A80:K87"/>
    <mergeCell ref="A89:C89"/>
    <mergeCell ref="E89:G89"/>
    <mergeCell ref="I89:K8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52315-5883-4877-BE3A-6BF14BCEF576}">
  <dimension ref="A1:L46"/>
  <sheetViews>
    <sheetView topLeftCell="C1" workbookViewId="0">
      <selection activeCell="J48" sqref="J48"/>
    </sheetView>
  </sheetViews>
  <sheetFormatPr baseColWidth="10" defaultRowHeight="15" x14ac:dyDescent="0.2"/>
  <cols>
    <col min="8" max="8" width="16.77734375" bestFit="1" customWidth="1"/>
    <col min="9" max="10" width="17.21875" bestFit="1" customWidth="1"/>
  </cols>
  <sheetData>
    <row r="1" spans="1:12" ht="15.75" x14ac:dyDescent="0.25">
      <c r="A1" s="31" t="s">
        <v>105</v>
      </c>
      <c r="B1" s="32"/>
      <c r="C1" s="32"/>
      <c r="D1" s="32"/>
      <c r="E1" s="32"/>
      <c r="F1" s="32"/>
      <c r="G1" s="32"/>
      <c r="H1" s="21" t="s">
        <v>106</v>
      </c>
    </row>
    <row r="2" spans="1:12" x14ac:dyDescent="0.2">
      <c r="A2" s="32"/>
      <c r="B2" s="32"/>
      <c r="C2" s="32"/>
      <c r="D2" s="32"/>
      <c r="E2" s="32"/>
      <c r="F2" s="32"/>
      <c r="G2" s="32"/>
    </row>
    <row r="3" spans="1:12" x14ac:dyDescent="0.2">
      <c r="A3" s="32"/>
      <c r="B3" s="32"/>
      <c r="C3" s="32"/>
      <c r="D3" s="32"/>
      <c r="E3" s="32"/>
      <c r="F3" s="32"/>
      <c r="G3" s="32"/>
      <c r="H3" s="9"/>
      <c r="I3" s="9" t="s">
        <v>107</v>
      </c>
      <c r="J3" s="9" t="s">
        <v>108</v>
      </c>
      <c r="K3" s="9" t="s">
        <v>109</v>
      </c>
    </row>
    <row r="4" spans="1:12" x14ac:dyDescent="0.2">
      <c r="A4" s="32"/>
      <c r="B4" s="32"/>
      <c r="C4" s="32"/>
      <c r="D4" s="32"/>
      <c r="E4" s="32"/>
      <c r="F4" s="32"/>
      <c r="G4" s="32"/>
      <c r="H4" s="9" t="s">
        <v>110</v>
      </c>
      <c r="I4" s="9">
        <v>25</v>
      </c>
      <c r="J4" s="9">
        <v>5</v>
      </c>
      <c r="K4" s="9">
        <v>30</v>
      </c>
    </row>
    <row r="5" spans="1:12" x14ac:dyDescent="0.2">
      <c r="A5" s="32"/>
      <c r="B5" s="32"/>
      <c r="C5" s="32"/>
      <c r="D5" s="32"/>
      <c r="E5" s="32"/>
      <c r="F5" s="32"/>
      <c r="G5" s="32"/>
      <c r="H5" s="9" t="s">
        <v>111</v>
      </c>
      <c r="I5" s="9">
        <v>75</v>
      </c>
      <c r="J5" s="9">
        <v>195</v>
      </c>
      <c r="K5" s="9">
        <v>270</v>
      </c>
    </row>
    <row r="6" spans="1:12" x14ac:dyDescent="0.2">
      <c r="A6" s="32"/>
      <c r="B6" s="32"/>
      <c r="C6" s="32"/>
      <c r="D6" s="32"/>
      <c r="E6" s="32"/>
      <c r="F6" s="32"/>
      <c r="G6" s="32"/>
      <c r="H6" s="9" t="s">
        <v>109</v>
      </c>
      <c r="I6" s="9">
        <v>100</v>
      </c>
      <c r="J6" s="9">
        <v>200</v>
      </c>
      <c r="K6" s="9">
        <v>300</v>
      </c>
    </row>
    <row r="7" spans="1:12" x14ac:dyDescent="0.2">
      <c r="A7" s="32"/>
      <c r="B7" s="32"/>
      <c r="C7" s="32"/>
      <c r="D7" s="32"/>
      <c r="E7" s="32"/>
      <c r="F7" s="32"/>
      <c r="G7" s="32"/>
    </row>
    <row r="8" spans="1:12" ht="15.75" x14ac:dyDescent="0.25">
      <c r="A8" s="32"/>
      <c r="B8" s="32"/>
      <c r="C8" s="32"/>
      <c r="D8" s="32"/>
      <c r="E8" s="32"/>
      <c r="F8" s="32"/>
      <c r="G8" s="32"/>
      <c r="H8" s="22" t="s">
        <v>112</v>
      </c>
    </row>
    <row r="9" spans="1:12" x14ac:dyDescent="0.2">
      <c r="A9" s="32"/>
      <c r="B9" s="32"/>
      <c r="C9" s="32"/>
      <c r="D9" s="32"/>
      <c r="E9" s="32"/>
      <c r="F9" s="32"/>
      <c r="G9" s="32"/>
      <c r="H9" s="49" t="s">
        <v>113</v>
      </c>
      <c r="I9" s="50"/>
      <c r="J9" s="50"/>
      <c r="K9" s="50"/>
      <c r="L9" s="50"/>
    </row>
    <row r="10" spans="1:12" x14ac:dyDescent="0.2">
      <c r="A10" s="32"/>
      <c r="B10" s="32"/>
      <c r="C10" s="32"/>
      <c r="D10" s="32"/>
      <c r="E10" s="32"/>
      <c r="F10" s="32"/>
      <c r="G10" s="32"/>
      <c r="H10" s="50"/>
      <c r="I10" s="50"/>
      <c r="J10" s="50"/>
      <c r="K10" s="50"/>
      <c r="L10" s="50"/>
    </row>
    <row r="11" spans="1:12" x14ac:dyDescent="0.2">
      <c r="A11" s="32"/>
      <c r="B11" s="32"/>
      <c r="C11" s="32"/>
      <c r="D11" s="32"/>
      <c r="E11" s="32"/>
      <c r="F11" s="32"/>
      <c r="G11" s="32"/>
    </row>
    <row r="12" spans="1:12" x14ac:dyDescent="0.2">
      <c r="A12" s="32"/>
      <c r="B12" s="32"/>
      <c r="C12" s="32"/>
      <c r="D12" s="32"/>
      <c r="E12" s="32"/>
      <c r="F12" s="32"/>
      <c r="G12" s="32"/>
      <c r="H12" t="s">
        <v>19</v>
      </c>
      <c r="I12" s="47" t="s">
        <v>114</v>
      </c>
      <c r="J12" s="47"/>
      <c r="K12" s="47"/>
    </row>
    <row r="13" spans="1:12" x14ac:dyDescent="0.2">
      <c r="A13" s="32"/>
      <c r="B13" s="32"/>
      <c r="C13" s="32"/>
      <c r="D13" s="32"/>
      <c r="E13" s="32"/>
      <c r="F13" s="32"/>
      <c r="G13" s="32"/>
    </row>
    <row r="14" spans="1:12" x14ac:dyDescent="0.2">
      <c r="A14" s="32"/>
      <c r="B14" s="32"/>
      <c r="C14" s="32"/>
      <c r="D14" s="32"/>
      <c r="E14" s="32"/>
      <c r="F14" s="32"/>
      <c r="G14" s="32"/>
      <c r="H14" t="s">
        <v>20</v>
      </c>
      <c r="I14" s="47" t="s">
        <v>115</v>
      </c>
      <c r="J14" s="47"/>
    </row>
    <row r="15" spans="1:12" x14ac:dyDescent="0.2">
      <c r="A15" s="32"/>
      <c r="B15" s="32"/>
      <c r="C15" s="32"/>
      <c r="D15" s="32"/>
      <c r="E15" s="32"/>
      <c r="F15" s="32"/>
      <c r="G15" s="32"/>
    </row>
    <row r="16" spans="1:12" ht="15.75" x14ac:dyDescent="0.2">
      <c r="A16" s="32"/>
      <c r="B16" s="32"/>
      <c r="C16" s="32"/>
      <c r="D16" s="32"/>
      <c r="E16" s="32"/>
      <c r="F16" s="32"/>
      <c r="G16" s="32"/>
      <c r="H16" t="s">
        <v>21</v>
      </c>
      <c r="I16" s="48" t="s">
        <v>116</v>
      </c>
      <c r="J16" s="48"/>
    </row>
    <row r="17" spans="1:12" x14ac:dyDescent="0.2">
      <c r="A17" s="32"/>
      <c r="B17" s="32"/>
      <c r="C17" s="32"/>
      <c r="D17" s="32"/>
      <c r="E17" s="32"/>
      <c r="F17" s="32"/>
      <c r="G17" s="32"/>
    </row>
    <row r="18" spans="1:12" ht="15.75" x14ac:dyDescent="0.25">
      <c r="A18" s="32"/>
      <c r="B18" s="32"/>
      <c r="C18" s="32"/>
      <c r="D18" s="32"/>
      <c r="E18" s="32"/>
      <c r="F18" s="32"/>
      <c r="G18" s="32"/>
      <c r="H18" s="21" t="s">
        <v>117</v>
      </c>
    </row>
    <row r="19" spans="1:12" x14ac:dyDescent="0.2">
      <c r="A19" s="32"/>
      <c r="B19" s="32"/>
      <c r="C19" s="32"/>
      <c r="D19" s="32"/>
      <c r="E19" s="32"/>
      <c r="F19" s="32"/>
      <c r="G19" s="32"/>
      <c r="H19" s="51" t="s">
        <v>118</v>
      </c>
      <c r="I19" s="52"/>
      <c r="J19" s="52"/>
      <c r="K19" s="52"/>
      <c r="L19" s="52"/>
    </row>
    <row r="20" spans="1:12" x14ac:dyDescent="0.2">
      <c r="A20" s="32"/>
      <c r="B20" s="32"/>
      <c r="C20" s="32"/>
      <c r="D20" s="32"/>
      <c r="E20" s="32"/>
      <c r="F20" s="32"/>
      <c r="G20" s="32"/>
      <c r="H20" s="53"/>
      <c r="I20" s="52"/>
      <c r="J20" s="52"/>
      <c r="K20" s="52"/>
      <c r="L20" s="52"/>
    </row>
    <row r="21" spans="1:12" x14ac:dyDescent="0.2">
      <c r="A21" s="32"/>
      <c r="B21" s="32"/>
      <c r="C21" s="32"/>
      <c r="D21" s="32"/>
      <c r="E21" s="32"/>
      <c r="F21" s="32"/>
      <c r="G21" s="32"/>
    </row>
    <row r="22" spans="1:12" x14ac:dyDescent="0.2">
      <c r="A22" s="32"/>
      <c r="B22" s="32"/>
      <c r="C22" s="32"/>
      <c r="D22" s="32"/>
      <c r="E22" s="32"/>
      <c r="F22" s="32"/>
      <c r="G22" s="32"/>
      <c r="H22" t="s">
        <v>19</v>
      </c>
      <c r="I22" s="47" t="s">
        <v>119</v>
      </c>
      <c r="J22" s="47"/>
    </row>
    <row r="23" spans="1:12" x14ac:dyDescent="0.2">
      <c r="A23" s="32"/>
      <c r="B23" s="32"/>
      <c r="C23" s="32"/>
      <c r="D23" s="32"/>
      <c r="E23" s="32"/>
      <c r="F23" s="32"/>
      <c r="G23" s="32"/>
    </row>
    <row r="24" spans="1:12" x14ac:dyDescent="0.2">
      <c r="A24" s="32"/>
      <c r="B24" s="32"/>
      <c r="C24" s="32"/>
      <c r="D24" s="32"/>
      <c r="E24" s="32"/>
      <c r="F24" s="32"/>
      <c r="G24" s="32"/>
      <c r="H24" t="s">
        <v>20</v>
      </c>
      <c r="I24" t="s">
        <v>120</v>
      </c>
    </row>
    <row r="25" spans="1:12" x14ac:dyDescent="0.2">
      <c r="A25" s="32"/>
      <c r="B25" s="32"/>
      <c r="C25" s="32"/>
      <c r="D25" s="32"/>
      <c r="E25" s="32"/>
      <c r="F25" s="32"/>
      <c r="G25" s="32"/>
    </row>
    <row r="26" spans="1:12" ht="15.75" x14ac:dyDescent="0.2">
      <c r="A26" s="32"/>
      <c r="B26" s="32"/>
      <c r="C26" s="32"/>
      <c r="D26" s="32"/>
      <c r="E26" s="32"/>
      <c r="F26" s="32"/>
      <c r="G26" s="32"/>
      <c r="H26" t="s">
        <v>21</v>
      </c>
      <c r="I26" s="48" t="s">
        <v>121</v>
      </c>
      <c r="J26" s="48"/>
    </row>
    <row r="27" spans="1:12" x14ac:dyDescent="0.2">
      <c r="A27" s="32"/>
      <c r="B27" s="32"/>
      <c r="C27" s="32"/>
      <c r="D27" s="32"/>
      <c r="E27" s="32"/>
      <c r="F27" s="32"/>
      <c r="G27" s="32"/>
    </row>
    <row r="28" spans="1:12" ht="15.75" x14ac:dyDescent="0.25">
      <c r="A28" s="32"/>
      <c r="B28" s="32"/>
      <c r="C28" s="32"/>
      <c r="D28" s="32"/>
      <c r="E28" s="32"/>
      <c r="F28" s="32"/>
      <c r="G28" s="32"/>
      <c r="H28" s="22" t="s">
        <v>122</v>
      </c>
    </row>
    <row r="29" spans="1:12" x14ac:dyDescent="0.2">
      <c r="A29" s="32"/>
      <c r="B29" s="32"/>
      <c r="C29" s="32"/>
      <c r="D29" s="32"/>
      <c r="E29" s="32"/>
      <c r="F29" s="32"/>
      <c r="G29" s="32"/>
      <c r="H29" s="49" t="s">
        <v>123</v>
      </c>
      <c r="I29" s="50"/>
      <c r="J29" s="50"/>
      <c r="K29" s="50"/>
      <c r="L29" s="50"/>
    </row>
    <row r="30" spans="1:12" x14ac:dyDescent="0.2">
      <c r="A30" s="32"/>
      <c r="B30" s="32"/>
      <c r="C30" s="32"/>
      <c r="D30" s="32"/>
      <c r="E30" s="32"/>
      <c r="F30" s="32"/>
      <c r="G30" s="32"/>
      <c r="H30" s="50"/>
      <c r="I30" s="50"/>
      <c r="J30" s="50"/>
      <c r="K30" s="50"/>
      <c r="L30" s="50"/>
    </row>
    <row r="32" spans="1:12" x14ac:dyDescent="0.2">
      <c r="H32" t="s">
        <v>19</v>
      </c>
      <c r="I32" s="47" t="s">
        <v>124</v>
      </c>
      <c r="J32" s="47"/>
    </row>
    <row r="34" spans="8:12" x14ac:dyDescent="0.2">
      <c r="H34" t="s">
        <v>20</v>
      </c>
      <c r="I34" t="s">
        <v>125</v>
      </c>
    </row>
    <row r="36" spans="8:12" ht="15.75" x14ac:dyDescent="0.2">
      <c r="H36" t="s">
        <v>21</v>
      </c>
      <c r="I36" s="48" t="s">
        <v>126</v>
      </c>
      <c r="J36" s="48"/>
    </row>
    <row r="38" spans="8:12" ht="15.75" x14ac:dyDescent="0.25">
      <c r="H38" s="22" t="s">
        <v>127</v>
      </c>
    </row>
    <row r="39" spans="8:12" x14ac:dyDescent="0.2">
      <c r="H39" s="49" t="s">
        <v>128</v>
      </c>
      <c r="I39" s="50"/>
      <c r="J39" s="50"/>
      <c r="K39" s="50"/>
      <c r="L39" s="50"/>
    </row>
    <row r="40" spans="8:12" x14ac:dyDescent="0.2">
      <c r="H40" s="50"/>
      <c r="I40" s="50"/>
      <c r="J40" s="50"/>
      <c r="K40" s="50"/>
      <c r="L40" s="50"/>
    </row>
    <row r="42" spans="8:12" x14ac:dyDescent="0.2">
      <c r="H42" t="s">
        <v>19</v>
      </c>
      <c r="I42" s="47" t="s">
        <v>124</v>
      </c>
      <c r="J42" s="47"/>
    </row>
    <row r="44" spans="8:12" x14ac:dyDescent="0.2">
      <c r="H44" t="s">
        <v>20</v>
      </c>
      <c r="I44" t="s">
        <v>129</v>
      </c>
    </row>
    <row r="46" spans="8:12" ht="15.75" x14ac:dyDescent="0.2">
      <c r="H46" t="s">
        <v>21</v>
      </c>
      <c r="I46" s="48" t="s">
        <v>130</v>
      </c>
      <c r="J46" s="48"/>
    </row>
  </sheetData>
  <mergeCells count="14">
    <mergeCell ref="A1:G30"/>
    <mergeCell ref="H9:L10"/>
    <mergeCell ref="I12:K12"/>
    <mergeCell ref="I14:J14"/>
    <mergeCell ref="I16:J16"/>
    <mergeCell ref="H19:L20"/>
    <mergeCell ref="I22:J22"/>
    <mergeCell ref="I26:J26"/>
    <mergeCell ref="H29:L30"/>
    <mergeCell ref="I32:J32"/>
    <mergeCell ref="I36:J36"/>
    <mergeCell ref="H39:L40"/>
    <mergeCell ref="I42:J42"/>
    <mergeCell ref="I46:J46"/>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47FB6-7D2D-4A31-A9FC-3DDD9352533E}">
  <dimension ref="A1:M53"/>
  <sheetViews>
    <sheetView tabSelected="1" topLeftCell="A40" workbookViewId="0">
      <selection activeCell="H57" sqref="H57"/>
    </sheetView>
  </sheetViews>
  <sheetFormatPr baseColWidth="10" defaultRowHeight="15" x14ac:dyDescent="0.2"/>
  <sheetData>
    <row r="1" spans="1:13" x14ac:dyDescent="0.2">
      <c r="A1" s="31" t="s">
        <v>131</v>
      </c>
      <c r="B1" s="32"/>
      <c r="C1" s="32"/>
      <c r="D1" s="32"/>
      <c r="E1" s="32"/>
      <c r="F1" s="32"/>
      <c r="G1" s="32"/>
      <c r="H1" s="32"/>
      <c r="I1" s="32"/>
      <c r="J1" s="32"/>
      <c r="K1" s="32"/>
      <c r="L1" s="32"/>
      <c r="M1" s="32"/>
    </row>
    <row r="2" spans="1:13" x14ac:dyDescent="0.2">
      <c r="A2" s="32"/>
      <c r="B2" s="32"/>
      <c r="C2" s="32"/>
      <c r="D2" s="32"/>
      <c r="E2" s="32"/>
      <c r="F2" s="32"/>
      <c r="G2" s="32"/>
      <c r="H2" s="32"/>
      <c r="I2" s="32"/>
      <c r="J2" s="32"/>
      <c r="K2" s="32"/>
      <c r="L2" s="32"/>
      <c r="M2" s="32"/>
    </row>
    <row r="3" spans="1:13" x14ac:dyDescent="0.2">
      <c r="A3" s="32"/>
      <c r="B3" s="32"/>
      <c r="C3" s="32"/>
      <c r="D3" s="32"/>
      <c r="E3" s="32"/>
      <c r="F3" s="32"/>
      <c r="G3" s="32"/>
      <c r="H3" s="32"/>
      <c r="I3" s="32"/>
      <c r="J3" s="32"/>
      <c r="K3" s="32"/>
      <c r="L3" s="32"/>
      <c r="M3" s="32"/>
    </row>
    <row r="4" spans="1:13" x14ac:dyDescent="0.2">
      <c r="A4" s="32"/>
      <c r="B4" s="32"/>
      <c r="C4" s="32"/>
      <c r="D4" s="32"/>
      <c r="E4" s="32"/>
      <c r="F4" s="32"/>
      <c r="G4" s="32"/>
      <c r="H4" s="32"/>
      <c r="I4" s="32"/>
      <c r="J4" s="32"/>
      <c r="K4" s="32"/>
      <c r="L4" s="32"/>
      <c r="M4" s="32"/>
    </row>
    <row r="5" spans="1:13" x14ac:dyDescent="0.2">
      <c r="A5" s="32"/>
      <c r="B5" s="32"/>
      <c r="C5" s="32"/>
      <c r="D5" s="32"/>
      <c r="E5" s="32"/>
      <c r="F5" s="32"/>
      <c r="G5" s="32"/>
      <c r="H5" s="32"/>
      <c r="I5" s="32"/>
      <c r="J5" s="32"/>
      <c r="K5" s="32"/>
      <c r="L5" s="32"/>
      <c r="M5" s="32"/>
    </row>
    <row r="6" spans="1:13" x14ac:dyDescent="0.2">
      <c r="A6" s="32"/>
      <c r="B6" s="32"/>
      <c r="C6" s="32"/>
      <c r="D6" s="32"/>
      <c r="E6" s="32"/>
      <c r="F6" s="32"/>
      <c r="G6" s="32"/>
      <c r="H6" s="32"/>
      <c r="I6" s="32"/>
      <c r="J6" s="32"/>
      <c r="K6" s="32"/>
      <c r="L6" s="32"/>
      <c r="M6" s="32"/>
    </row>
    <row r="7" spans="1:13" x14ac:dyDescent="0.2">
      <c r="A7" s="32"/>
      <c r="B7" s="32"/>
      <c r="C7" s="32"/>
      <c r="D7" s="32"/>
      <c r="E7" s="32"/>
      <c r="F7" s="32"/>
      <c r="G7" s="32"/>
      <c r="H7" s="32"/>
      <c r="I7" s="32"/>
      <c r="J7" s="32"/>
      <c r="K7" s="32"/>
      <c r="L7" s="32"/>
      <c r="M7" s="32"/>
    </row>
    <row r="8" spans="1:13" x14ac:dyDescent="0.2">
      <c r="A8" s="32"/>
      <c r="B8" s="32"/>
      <c r="C8" s="32"/>
      <c r="D8" s="32"/>
      <c r="E8" s="32"/>
      <c r="F8" s="32"/>
      <c r="G8" s="32"/>
      <c r="H8" s="32"/>
      <c r="I8" s="32"/>
      <c r="J8" s="32"/>
      <c r="K8" s="32"/>
      <c r="L8" s="32"/>
      <c r="M8" s="32"/>
    </row>
    <row r="9" spans="1:13" x14ac:dyDescent="0.2">
      <c r="A9" s="32"/>
      <c r="B9" s="32"/>
      <c r="C9" s="32"/>
      <c r="D9" s="32"/>
      <c r="E9" s="32"/>
      <c r="F9" s="32"/>
      <c r="G9" s="32"/>
      <c r="H9" s="32"/>
      <c r="I9" s="32"/>
      <c r="J9" s="32"/>
      <c r="K9" s="32"/>
      <c r="L9" s="32"/>
      <c r="M9" s="32"/>
    </row>
    <row r="10" spans="1:13" x14ac:dyDescent="0.2">
      <c r="A10" s="32"/>
      <c r="B10" s="32"/>
      <c r="C10" s="32"/>
      <c r="D10" s="32"/>
      <c r="E10" s="32"/>
      <c r="F10" s="32"/>
      <c r="G10" s="32"/>
      <c r="H10" s="32"/>
      <c r="I10" s="32"/>
      <c r="J10" s="32"/>
      <c r="K10" s="32"/>
      <c r="L10" s="32"/>
      <c r="M10" s="32"/>
    </row>
    <row r="11" spans="1:13" x14ac:dyDescent="0.2">
      <c r="A11" s="32"/>
      <c r="B11" s="32"/>
      <c r="C11" s="32"/>
      <c r="D11" s="32"/>
      <c r="E11" s="32"/>
      <c r="F11" s="32"/>
      <c r="G11" s="32"/>
      <c r="H11" s="32"/>
      <c r="I11" s="32"/>
      <c r="J11" s="32"/>
      <c r="K11" s="32"/>
      <c r="L11" s="32"/>
      <c r="M11" s="32"/>
    </row>
    <row r="12" spans="1:13" x14ac:dyDescent="0.2">
      <c r="A12" s="32"/>
      <c r="B12" s="32"/>
      <c r="C12" s="32"/>
      <c r="D12" s="32"/>
      <c r="E12" s="32"/>
      <c r="F12" s="32"/>
      <c r="G12" s="32"/>
      <c r="H12" s="32"/>
      <c r="I12" s="32"/>
      <c r="J12" s="32"/>
      <c r="K12" s="32"/>
      <c r="L12" s="32"/>
      <c r="M12" s="32"/>
    </row>
    <row r="13" spans="1:13" x14ac:dyDescent="0.2">
      <c r="A13" s="32"/>
      <c r="B13" s="32"/>
      <c r="C13" s="32"/>
      <c r="D13" s="32"/>
      <c r="E13" s="32"/>
      <c r="F13" s="32"/>
      <c r="G13" s="32"/>
      <c r="H13" s="32"/>
      <c r="I13" s="32"/>
      <c r="J13" s="32"/>
      <c r="K13" s="32"/>
      <c r="L13" s="32"/>
      <c r="M13" s="32"/>
    </row>
    <row r="14" spans="1:13" x14ac:dyDescent="0.2">
      <c r="A14" s="32"/>
      <c r="B14" s="32"/>
      <c r="C14" s="32"/>
      <c r="D14" s="32"/>
      <c r="E14" s="32"/>
      <c r="F14" s="32"/>
      <c r="G14" s="32"/>
      <c r="H14" s="32"/>
      <c r="I14" s="32"/>
      <c r="J14" s="32"/>
      <c r="K14" s="32"/>
      <c r="L14" s="32"/>
      <c r="M14" s="32"/>
    </row>
    <row r="15" spans="1:13" x14ac:dyDescent="0.2">
      <c r="A15" s="32"/>
      <c r="B15" s="32"/>
      <c r="C15" s="32"/>
      <c r="D15" s="32"/>
      <c r="E15" s="32"/>
      <c r="F15" s="32"/>
      <c r="G15" s="32"/>
      <c r="H15" s="32"/>
      <c r="I15" s="32"/>
      <c r="J15" s="32"/>
      <c r="K15" s="32"/>
      <c r="L15" s="32"/>
      <c r="M15" s="32"/>
    </row>
    <row r="16" spans="1:13" x14ac:dyDescent="0.2">
      <c r="A16" s="32"/>
      <c r="B16" s="32"/>
      <c r="C16" s="32"/>
      <c r="D16" s="32"/>
      <c r="E16" s="32"/>
      <c r="F16" s="32"/>
      <c r="G16" s="32"/>
      <c r="H16" s="32"/>
      <c r="I16" s="32"/>
      <c r="J16" s="32"/>
      <c r="K16" s="32"/>
      <c r="L16" s="32"/>
      <c r="M16" s="32"/>
    </row>
    <row r="17" spans="1:13" x14ac:dyDescent="0.2">
      <c r="A17" s="32"/>
      <c r="B17" s="32"/>
      <c r="C17" s="32"/>
      <c r="D17" s="32"/>
      <c r="E17" s="32"/>
      <c r="F17" s="32"/>
      <c r="G17" s="32"/>
      <c r="H17" s="32"/>
      <c r="I17" s="32"/>
      <c r="J17" s="32"/>
      <c r="K17" s="32"/>
      <c r="L17" s="32"/>
      <c r="M17" s="32"/>
    </row>
    <row r="18" spans="1:13" x14ac:dyDescent="0.2">
      <c r="A18" s="32"/>
      <c r="B18" s="32"/>
      <c r="C18" s="32"/>
      <c r="D18" s="32"/>
      <c r="E18" s="32"/>
      <c r="F18" s="32"/>
      <c r="G18" s="32"/>
      <c r="H18" s="32"/>
      <c r="I18" s="32"/>
      <c r="J18" s="32"/>
      <c r="K18" s="32"/>
      <c r="L18" s="32"/>
      <c r="M18" s="32"/>
    </row>
    <row r="19" spans="1:13" x14ac:dyDescent="0.2">
      <c r="A19" s="32"/>
      <c r="B19" s="32"/>
      <c r="C19" s="32"/>
      <c r="D19" s="32"/>
      <c r="E19" s="32"/>
      <c r="F19" s="32"/>
      <c r="G19" s="32"/>
      <c r="H19" s="32"/>
      <c r="I19" s="32"/>
      <c r="J19" s="32"/>
      <c r="K19" s="32"/>
      <c r="L19" s="32"/>
      <c r="M19" s="32"/>
    </row>
    <row r="20" spans="1:13" x14ac:dyDescent="0.2">
      <c r="A20" s="32"/>
      <c r="B20" s="32"/>
      <c r="C20" s="32"/>
      <c r="D20" s="32"/>
      <c r="E20" s="32"/>
      <c r="F20" s="32"/>
      <c r="G20" s="32"/>
      <c r="H20" s="32"/>
      <c r="I20" s="32"/>
      <c r="J20" s="32"/>
      <c r="K20" s="32"/>
      <c r="L20" s="32"/>
      <c r="M20" s="32"/>
    </row>
    <row r="21" spans="1:13" x14ac:dyDescent="0.2">
      <c r="A21" s="32"/>
      <c r="B21" s="32"/>
      <c r="C21" s="32"/>
      <c r="D21" s="32"/>
      <c r="E21" s="32"/>
      <c r="F21" s="32"/>
      <c r="G21" s="32"/>
      <c r="H21" s="32"/>
      <c r="I21" s="32"/>
      <c r="J21" s="32"/>
      <c r="K21" s="32"/>
      <c r="L21" s="32"/>
      <c r="M21" s="32"/>
    </row>
    <row r="22" spans="1:13" x14ac:dyDescent="0.2">
      <c r="A22" s="32"/>
      <c r="B22" s="32"/>
      <c r="C22" s="32"/>
      <c r="D22" s="32"/>
      <c r="E22" s="32"/>
      <c r="F22" s="32"/>
      <c r="G22" s="32"/>
      <c r="H22" s="32"/>
      <c r="I22" s="32"/>
      <c r="J22" s="32"/>
      <c r="K22" s="32"/>
      <c r="L22" s="32"/>
      <c r="M22" s="32"/>
    </row>
    <row r="23" spans="1:13" x14ac:dyDescent="0.2">
      <c r="A23" s="32"/>
      <c r="B23" s="32"/>
      <c r="C23" s="32"/>
      <c r="D23" s="32"/>
      <c r="E23" s="32"/>
      <c r="F23" s="32"/>
      <c r="G23" s="32"/>
      <c r="H23" s="32"/>
      <c r="I23" s="32"/>
      <c r="J23" s="32"/>
      <c r="K23" s="32"/>
      <c r="L23" s="32"/>
      <c r="M23" s="32"/>
    </row>
    <row r="24" spans="1:13" x14ac:dyDescent="0.2">
      <c r="A24" s="32"/>
      <c r="B24" s="32"/>
      <c r="C24" s="32"/>
      <c r="D24" s="32"/>
      <c r="E24" s="32"/>
      <c r="F24" s="32"/>
      <c r="G24" s="32"/>
      <c r="H24" s="32"/>
      <c r="I24" s="32"/>
      <c r="J24" s="32"/>
      <c r="K24" s="32"/>
      <c r="L24" s="32"/>
      <c r="M24" s="32"/>
    </row>
    <row r="25" spans="1:13" x14ac:dyDescent="0.2">
      <c r="A25" s="32"/>
      <c r="B25" s="32"/>
      <c r="C25" s="32"/>
      <c r="D25" s="32"/>
      <c r="E25" s="32"/>
      <c r="F25" s="32"/>
      <c r="G25" s="32"/>
      <c r="H25" s="32"/>
      <c r="I25" s="32"/>
      <c r="J25" s="32"/>
      <c r="K25" s="32"/>
      <c r="L25" s="32"/>
      <c r="M25" s="32"/>
    </row>
    <row r="26" spans="1:13" x14ac:dyDescent="0.2">
      <c r="A26" s="32"/>
      <c r="B26" s="32"/>
      <c r="C26" s="32"/>
      <c r="D26" s="32"/>
      <c r="E26" s="32"/>
      <c r="F26" s="32"/>
      <c r="G26" s="32"/>
      <c r="H26" s="32"/>
      <c r="I26" s="32"/>
      <c r="J26" s="32"/>
      <c r="K26" s="32"/>
      <c r="L26" s="32"/>
      <c r="M26" s="32"/>
    </row>
    <row r="27" spans="1:13" x14ac:dyDescent="0.2">
      <c r="A27" s="32"/>
      <c r="B27" s="32"/>
      <c r="C27" s="32"/>
      <c r="D27" s="32"/>
      <c r="E27" s="32"/>
      <c r="F27" s="32"/>
      <c r="G27" s="32"/>
      <c r="H27" s="32"/>
      <c r="I27" s="32"/>
      <c r="J27" s="32"/>
      <c r="K27" s="32"/>
      <c r="L27" s="32"/>
      <c r="M27" s="32"/>
    </row>
    <row r="28" spans="1:13" x14ac:dyDescent="0.2">
      <c r="A28" s="32"/>
      <c r="B28" s="32"/>
      <c r="C28" s="32"/>
      <c r="D28" s="32"/>
      <c r="E28" s="32"/>
      <c r="F28" s="32"/>
      <c r="G28" s="32"/>
      <c r="H28" s="32"/>
      <c r="I28" s="32"/>
      <c r="J28" s="32"/>
      <c r="K28" s="32"/>
      <c r="L28" s="32"/>
      <c r="M28" s="32"/>
    </row>
    <row r="29" spans="1:13" x14ac:dyDescent="0.2">
      <c r="A29" s="32"/>
      <c r="B29" s="32"/>
      <c r="C29" s="32"/>
      <c r="D29" s="32"/>
      <c r="E29" s="32"/>
      <c r="F29" s="32"/>
      <c r="G29" s="32"/>
      <c r="H29" s="32"/>
      <c r="I29" s="32"/>
      <c r="J29" s="32"/>
      <c r="K29" s="32"/>
      <c r="L29" s="32"/>
      <c r="M29" s="32"/>
    </row>
    <row r="30" spans="1:13" x14ac:dyDescent="0.2">
      <c r="A30" s="32"/>
      <c r="B30" s="32"/>
      <c r="C30" s="32"/>
      <c r="D30" s="32"/>
      <c r="E30" s="32"/>
      <c r="F30" s="32"/>
      <c r="G30" s="32"/>
      <c r="H30" s="32"/>
      <c r="I30" s="32"/>
      <c r="J30" s="32"/>
      <c r="K30" s="32"/>
      <c r="L30" s="32"/>
      <c r="M30" s="32"/>
    </row>
    <row r="32" spans="1:13" ht="15.75" x14ac:dyDescent="0.25">
      <c r="A32" s="54" t="s">
        <v>132</v>
      </c>
      <c r="B32" s="55"/>
      <c r="C32" s="56"/>
    </row>
    <row r="34" spans="1:12" x14ac:dyDescent="0.2">
      <c r="A34" s="50" t="s">
        <v>133</v>
      </c>
      <c r="B34" s="50"/>
      <c r="C34" s="50"/>
      <c r="D34" s="50"/>
      <c r="E34" s="50"/>
      <c r="F34" s="50"/>
      <c r="G34" s="50"/>
      <c r="H34" s="50"/>
      <c r="I34" s="50"/>
      <c r="J34" s="50"/>
      <c r="K34" s="50"/>
      <c r="L34" s="50"/>
    </row>
    <row r="35" spans="1:12" x14ac:dyDescent="0.2">
      <c r="A35" s="50"/>
      <c r="B35" s="50"/>
      <c r="C35" s="50"/>
      <c r="D35" s="50"/>
      <c r="E35" s="50"/>
      <c r="F35" s="50"/>
      <c r="G35" s="50"/>
      <c r="H35" s="50"/>
      <c r="I35" s="50"/>
      <c r="J35" s="50"/>
      <c r="K35" s="50"/>
      <c r="L35" s="50"/>
    </row>
    <row r="36" spans="1:12" x14ac:dyDescent="0.2">
      <c r="A36" s="50"/>
      <c r="B36" s="50"/>
      <c r="C36" s="50"/>
      <c r="D36" s="50"/>
      <c r="E36" s="50"/>
      <c r="F36" s="50"/>
      <c r="G36" s="50"/>
      <c r="H36" s="50"/>
      <c r="I36" s="50"/>
      <c r="J36" s="50"/>
      <c r="K36" s="50"/>
      <c r="L36" s="50"/>
    </row>
    <row r="37" spans="1:12" x14ac:dyDescent="0.2">
      <c r="A37" s="50"/>
      <c r="B37" s="50"/>
      <c r="C37" s="50"/>
      <c r="D37" s="50"/>
      <c r="E37" s="50"/>
      <c r="F37" s="50"/>
      <c r="G37" s="50"/>
      <c r="H37" s="50"/>
      <c r="I37" s="50"/>
      <c r="J37" s="50"/>
      <c r="K37" s="50"/>
      <c r="L37" s="50"/>
    </row>
    <row r="39" spans="1:12" ht="15.75" x14ac:dyDescent="0.25">
      <c r="A39" t="s">
        <v>19</v>
      </c>
      <c r="B39" s="27">
        <f>_xlfn.POISSON.DIST(2, 6, 0)</f>
        <v>4.4617539179994462E-2</v>
      </c>
      <c r="D39" s="57" t="s">
        <v>134</v>
      </c>
      <c r="E39" s="57"/>
      <c r="F39" s="57"/>
      <c r="G39" s="57"/>
    </row>
    <row r="41" spans="1:12" ht="15.75" x14ac:dyDescent="0.25">
      <c r="A41" s="21" t="s">
        <v>135</v>
      </c>
      <c r="B41" s="21"/>
      <c r="C41" s="21"/>
    </row>
    <row r="43" spans="1:12" x14ac:dyDescent="0.2">
      <c r="A43" s="50" t="s">
        <v>136</v>
      </c>
      <c r="B43" s="50"/>
      <c r="C43" s="50"/>
      <c r="D43" s="50"/>
      <c r="E43" s="50"/>
      <c r="F43" s="50"/>
      <c r="G43" s="50"/>
      <c r="H43" s="50"/>
      <c r="I43" s="50"/>
      <c r="J43" s="50"/>
      <c r="K43" s="50"/>
      <c r="L43" s="50"/>
    </row>
    <row r="44" spans="1:12" x14ac:dyDescent="0.2">
      <c r="A44" s="50"/>
      <c r="B44" s="50"/>
      <c r="C44" s="50"/>
      <c r="D44" s="50"/>
      <c r="E44" s="50"/>
      <c r="F44" s="50"/>
      <c r="G44" s="50"/>
      <c r="H44" s="50"/>
      <c r="I44" s="50"/>
      <c r="J44" s="50"/>
      <c r="K44" s="50"/>
      <c r="L44" s="50"/>
    </row>
    <row r="46" spans="1:12" ht="15.75" x14ac:dyDescent="0.25">
      <c r="A46" t="s">
        <v>19</v>
      </c>
      <c r="B46" s="27">
        <f>_xlfn.POISSON.DIST(2, 6, 1)</f>
        <v>6.196880441665896E-2</v>
      </c>
      <c r="D46" s="57" t="s">
        <v>139</v>
      </c>
      <c r="E46" s="57"/>
    </row>
    <row r="48" spans="1:12" ht="15.75" x14ac:dyDescent="0.2">
      <c r="A48" s="35" t="s">
        <v>137</v>
      </c>
      <c r="B48" s="35"/>
      <c r="C48" s="35"/>
      <c r="D48" s="35"/>
    </row>
    <row r="50" spans="1:12" x14ac:dyDescent="0.2">
      <c r="A50" s="50" t="s">
        <v>138</v>
      </c>
      <c r="B50" s="50"/>
      <c r="C50" s="50"/>
      <c r="D50" s="50"/>
      <c r="E50" s="50"/>
      <c r="F50" s="50"/>
      <c r="G50" s="50"/>
      <c r="H50" s="50"/>
      <c r="I50" s="50"/>
      <c r="J50" s="50"/>
      <c r="K50" s="50"/>
      <c r="L50" s="50"/>
    </row>
    <row r="51" spans="1:12" x14ac:dyDescent="0.2">
      <c r="A51" s="50"/>
      <c r="B51" s="50"/>
      <c r="C51" s="50"/>
      <c r="D51" s="50"/>
      <c r="E51" s="50"/>
      <c r="F51" s="50"/>
      <c r="G51" s="50"/>
      <c r="H51" s="50"/>
      <c r="I51" s="50"/>
      <c r="J51" s="50"/>
      <c r="K51" s="50"/>
      <c r="L51" s="50"/>
    </row>
    <row r="53" spans="1:12" ht="15.75" x14ac:dyDescent="0.25">
      <c r="A53" t="s">
        <v>19</v>
      </c>
      <c r="B53" s="27">
        <f>1 - _xlfn.POISSON.DIST(5, 5, 1)</f>
        <v>0.38403934516693694</v>
      </c>
      <c r="D53" s="58" t="s">
        <v>140</v>
      </c>
      <c r="E53" s="59"/>
      <c r="F53" s="59"/>
      <c r="G53" s="60"/>
    </row>
  </sheetData>
  <mergeCells count="9">
    <mergeCell ref="A48:D48"/>
    <mergeCell ref="A50:L51"/>
    <mergeCell ref="D53:G53"/>
    <mergeCell ref="A1:M30"/>
    <mergeCell ref="A32:C32"/>
    <mergeCell ref="A34:L37"/>
    <mergeCell ref="D39:G39"/>
    <mergeCell ref="A43:L44"/>
    <mergeCell ref="D46:E4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0 D A A B Q S w M E F A A C A A g A C K E e W 1 F Z i q e m A A A A 9 w A A A B I A H A B D b 2 5 m a W c v U G F j a 2 F n Z S 5 4 b W w g o h g A K K A U A A A A A A A A A A A A A A A A A A A A A A A A A A A A h Y 8 x D o I w G I W v Q r r T l q r R k J 8 y G D d J T E i M a 1 M q N E I x t F j u 5 u C R v I I Y R d 0 c 3 / e + 4 b 3 7 9 Q b p 0 N T B R X V W t y Z B E a Y o U E a 2 h T Z l g n p 3 D F c o 5 b A T 8 i R K F Y y y s f F g i w R V z p 1 j Q r z 3 2 M 9 w 2 5 W E U R q R Q 7 b N Z a U a g T 6 y / i + H 2 l g n j F S I w / 4 1 h j M c z R c 4 o m y J K Z C J Q q b N 1 2 D j 4 G f 7 A 2 H d 1 6 7 v F F c 2 3 O R A p g j k f Y I / A F B L A w Q U A A I A C A A I o R 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K E e W 9 N D / u D l A A A A T Q E A A B M A H A B G b 3 J t d W x h c y 9 T Z W N 0 a W 9 u M S 5 t I K I Y A C i g F A A A A A A A A A A A A A A A A A A A A A A A A A A A A H W O s W r D M B C G d 4 P f 4 V A X G 4 S J G 9 q h w U M i J 5 C l g U b N U n d w 7 E s i a k l G p 4 S W k H e v Q H Q o t L c c / 3 f w 3 0 f Y e W U N b O M u Z 2 m S J n R q H f Y g t j u o Y E C f J h B m 4 9 Q R T S C C L k V t u 7 N G 4 7 O V G r A Q 1 v g Q K G P i q X k l d N S s 5 o v 1 / B k W y x e 5 k X J d x N z U S B / e j k 3 o L j q 6 s J y / 1 T g o r T y 6 i n H G Q d j h r A 1 V U w 5 L 0 9 l e m W P 1 + D C Z l O 8 5 j y J 3 T K r R Q t f q v W p 7 y 4 K S b P d B Q 7 r W 0 M E 6 H T v k 1 4 i U R W 1 + v b J I y / D D h w t 4 / P Q 3 D j / 8 / h 8 + / c V v e Z o o 8 7 f H 7 B t Q S w E C L Q A U A A I A C A A I o R 5 b U V m K p 6 Y A A A D 3 A A A A E g A A A A A A A A A A A A A A A A A A A A A A Q 2 9 u Z m l n L 1 B h Y 2 t h Z 2 U u e G 1 s U E s B A i 0 A F A A C A A g A C K E e W w / K 6 a u k A A A A 6 Q A A A B M A A A A A A A A A A A A A A A A A 8 g A A A F t D b 2 5 0 Z W 5 0 X 1 R 5 c G V z X S 5 4 b W x Q S w E C L Q A U A A I A C A A I o R 5 b 0 0 P + 4 O U A A A B N A Q A A E w A A A A A A A A A A A A A A A A D j A Q A A R m 9 y b X V s Y X M v U 2 V j d G l v b j E u b V B L B Q Y A A A A A A w A D A M I A A A A V 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L C A A A A A A A A K k 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1 N W P C 9 J d G V t U G F 0 a D 4 8 L 0 l 0 Z W 1 M b 2 N h d G l v b j 4 8 U 3 R h Y m x l R W 5 0 c m l l c z 4 8 R W 5 0 c n k g V H l w Z T 0 i S X N Q c m l 2 Y X R l I i B W Y W x 1 Z T 0 i b D A i I C 8 + P E V u d H J 5 I F R 5 c G U 9 I l F 1 Z X J 5 S U Q i I F Z h b H V l P S J z M z I x N T J l M m Q t Y T R i Z S 0 0 N D c w L W J k M W Y t N j k w O G I 2 Z D E y N T V 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N T V i 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1 L T A 4 L T M w V D I z O j A 4 O j E 3 L j g 4 M D I w M T F 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N T V i 9 U a X B v I G N h b W J p Y W R v L n t D b 2 x 1 b W 4 x L D B 9 J n F 1 b 3 Q 7 L C Z x d W 9 0 O 1 N l Y 3 R p b 2 4 x L 0 N T V i 9 U a X B v I G N h b W J p Y W R v L n t D b 2 x 1 b W 4 y L D F 9 J n F 1 b 3 Q 7 L C Z x d W 9 0 O 1 N l Y 3 R p b 2 4 x L 0 N T V i 9 U a X B v I G N h b W J p Y W R v L n t D b 2 x 1 b W 4 z L D J 9 J n F 1 b 3 Q 7 X S w m c X V v d D t D b 2 x 1 b W 5 D b 3 V u d C Z x d W 9 0 O z o z L C Z x d W 9 0 O 0 t l e U N v b H V t b k 5 h b W V z J n F 1 b 3 Q 7 O l t d L C Z x d W 9 0 O 0 N v b H V t b k l k Z W 5 0 a X R p Z X M m c X V v d D s 6 W y Z x d W 9 0 O 1 N l Y 3 R p b 2 4 x L 0 N T V i 9 U a X B v I G N h b W J p Y W R v L n t D b 2 x 1 b W 4 x L D B 9 J n F 1 b 3 Q 7 L C Z x d W 9 0 O 1 N l Y 3 R p b 2 4 x L 0 N T V i 9 U a X B v I G N h b W J p Y W R v L n t D b 2 x 1 b W 4 y L D F 9 J n F 1 b 3 Q 7 L C Z x d W 9 0 O 1 N l Y 3 R p b 2 4 x L 0 N T V i 9 U a X B v I G N h b W J p Y W R v L n t D b 2 x 1 b W 4 z L D J 9 J n F 1 b 3 Q 7 X S w m c X V v d D t S Z W x h d G l v b n N o a X B J b m Z v J n F 1 b 3 Q 7 O l t d f S I g L z 4 8 L 1 N 0 Y W J s Z U V u d H J p Z X M + P C 9 J d G V t P j x J d G V t P j x J d G V t T G 9 j Y X R p b 2 4 + P E l 0 Z W 1 U e X B l P k Z v c m 1 1 b G E 8 L 0 l 0 Z W 1 U e X B l P j x J d G V t U G F 0 a D 5 T Z W N 0 a W 9 u M S 9 D U 1 Y v T 3 J p Z 2 V u P C 9 J d G V t U G F 0 a D 4 8 L 0 l 0 Z W 1 M b 2 N h d G l v b j 4 8 U 3 R h Y m x l R W 5 0 c m l l c y A v P j w v S X R l b T 4 8 S X R l b T 4 8 S X R l b U x v Y 2 F 0 a W 9 u P j x J d G V t V H l w Z T 5 G b 3 J t d W x h P C 9 J d G V t V H l w Z T 4 8 S X R l b V B h d G g + U 2 V j d G l v b j E v Q 1 N W L 1 R p c G 8 l M j B j Y W 1 i a W F k b z w v S X R l b V B h d G g + P C 9 J d G V t T G 9 j Y X R p b 2 4 + P F N 0 Y W J s Z U V u d H J p Z X M g L z 4 8 L 0 l 0 Z W 0 + P C 9 J d G V t c z 4 8 L 0 x v Y 2 F s U G F j a 2 F n Z U 1 l d G F k Y X R h R m l s Z T 4 W A A A A U E s F B g A A A A A A A A A A A A A A A A A A A A A A A C Y B A A A B A A A A 0 I y d 3 w E V 0 R G M e g D A T 8 K X 6 w E A A A A l c y n 9 Y e T 7 R 6 5 F G C K E T 9 V + A A A A A A I A A A A A A B B m A A A A A Q A A I A A A A O A 5 A O U W S D P 5 N p d I / t S b Z r F j Z 6 v N D 6 O f c g k p x w K y e v W v A A A A A A 6 A A A A A A g A A I A A A A K Z N F a v 8 E y 1 2 A y P y o 3 G j M p h a w l j O h 9 m j G m H u R O d z 8 F 6 h U A A A A K n 2 J h H f B 3 S X 7 1 c B w r Y l O p 5 3 q L W o G m 3 z M / K J o f m 4 Z G e L 6 J g m 7 G E u 0 t a g Q x l t r R e M M E Y j R V Y v L A u 1 c U q 4 e D t v Q L e G p 9 A R 5 v L a 6 I R U S n C f O U a 4 Q A A A A H 8 o S F 8 e M J n I A I j Q r C 2 l m R F B W v W e j G A e v g u G R e D w X X J j f x J e u A P x 3 R p L u V r G v o e B + f w t y Z v 0 Y f n H E O W Q 9 E W r Y B s = < / D a t a M a s h u p > 
</file>

<file path=customXml/itemProps1.xml><?xml version="1.0" encoding="utf-8"?>
<ds:datastoreItem xmlns:ds="http://schemas.openxmlformats.org/officeDocument/2006/customXml" ds:itemID="{EB390BB0-8B01-46C3-97AC-F1FB774264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V.A Discretas Binominal</vt:lpstr>
      <vt:lpstr>V.A Disc. Bi - Lógica</vt:lpstr>
      <vt:lpstr>V.A Continua - Dist.Normal</vt:lpstr>
      <vt:lpstr>V.A Continua - Dist.Estandar</vt:lpstr>
      <vt:lpstr>Probabilidad Condicional</vt:lpstr>
      <vt:lpstr>V.A Discreta-Poisson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BERTOTTI</dc:creator>
  <cp:lastModifiedBy>FABIAN BERTOTTI</cp:lastModifiedBy>
  <dcterms:created xsi:type="dcterms:W3CDTF">2025-08-29T23:24:57Z</dcterms:created>
  <dcterms:modified xsi:type="dcterms:W3CDTF">2025-09-08T18:19:53Z</dcterms:modified>
</cp:coreProperties>
</file>