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nicatura en Administración - UTN BA - 2do año\Cuatrimestre I\Estadística\Unidad 1 - Estadística Descriptiva\Ejercicios\"/>
    </mc:Choice>
  </mc:AlternateContent>
  <xr:revisionPtr revIDLastSave="0" documentId="13_ncr:1_{9515E4B4-04C9-4134-B9C6-67922CEFDFAF}" xr6:coauthVersionLast="47" xr6:coauthVersionMax="47" xr10:uidLastSave="{00000000-0000-0000-0000-000000000000}"/>
  <bookViews>
    <workbookView xWindow="-120" yWindow="-120" windowWidth="20730" windowHeight="11040" xr2:uid="{F366625E-6FF1-4614-AF7B-6610DE47C9A3}"/>
  </bookViews>
  <sheets>
    <sheet name="Ejercicio 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5" i="1"/>
  <c r="D24" i="1"/>
  <c r="D23" i="1"/>
  <c r="D22" i="1"/>
  <c r="D21" i="1"/>
  <c r="D19" i="1"/>
  <c r="D20" i="1"/>
  <c r="H13" i="1"/>
  <c r="H12" i="1"/>
  <c r="H11" i="1"/>
  <c r="H10" i="1"/>
  <c r="H9" i="1"/>
  <c r="G13" i="1"/>
  <c r="G12" i="1"/>
  <c r="G11" i="1"/>
  <c r="G10" i="1"/>
  <c r="D17" i="1"/>
  <c r="F13" i="1"/>
  <c r="F12" i="1"/>
  <c r="F11" i="1"/>
  <c r="F10" i="1"/>
  <c r="F9" i="1"/>
  <c r="D15" i="1"/>
  <c r="E13" i="1"/>
  <c r="D16" i="1" s="1"/>
  <c r="E12" i="1"/>
  <c r="E11" i="1"/>
  <c r="E10" i="1"/>
  <c r="E9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<sst xmlns="http://schemas.openxmlformats.org/spreadsheetml/2006/main" count="27" uniqueCount="27">
  <si>
    <t>Ejercicio 2</t>
  </si>
  <si>
    <t>Un gerente de ventas está analizando la cantidad de productos vendidos 
diariamente por un equipo de ventas durante un mes. Los datos recopilados son los 
siguientes (en unidades vendidas por día):</t>
  </si>
  <si>
    <t>Ventas</t>
  </si>
  <si>
    <t>a) Defina y clasifique la variable bajo estudio.</t>
  </si>
  <si>
    <t>b) Construya una tabla de distribución de frecuencias.</t>
  </si>
  <si>
    <t>c) Construya un gráfico apropiado</t>
  </si>
  <si>
    <t>d) Calcule las medidas de Posición Media, Mediana, Moda, Q1, Q3 y P80 
utilizando los comandos de Excel.</t>
  </si>
  <si>
    <t>e) ¿Hay mucha dispersión? Calcule el desvío estándar y el CV</t>
  </si>
  <si>
    <t>A - Cantidad de ventas | Cuantitativa Discreta</t>
  </si>
  <si>
    <t>Cantidad de ventas</t>
  </si>
  <si>
    <t>F.Absoluta</t>
  </si>
  <si>
    <t>F.Relativa</t>
  </si>
  <si>
    <t>F.Porcentual</t>
  </si>
  <si>
    <t>F.Acumulada</t>
  </si>
  <si>
    <t>F.Acumulada %</t>
  </si>
  <si>
    <t>Total de datos</t>
  </si>
  <si>
    <t>Total F.Relativa</t>
  </si>
  <si>
    <t>Total F.Porcentual</t>
  </si>
  <si>
    <t>Mediana</t>
  </si>
  <si>
    <t xml:space="preserve">Media </t>
  </si>
  <si>
    <t>Moda</t>
  </si>
  <si>
    <t>Cuartil Q1</t>
  </si>
  <si>
    <t>Cuartil Q2</t>
  </si>
  <si>
    <t>Cuartil Q3</t>
  </si>
  <si>
    <t>Perceptil 80</t>
  </si>
  <si>
    <t>Desvío estándar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</si>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</sst>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5" xfId="0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'Ejercicio 2'!$C$8</c:f>
              <c:strCache>
                <c:ptCount val="1"/>
                <c:pt idx="0">
                  <c:v>Cantidad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'Ejercicio 2'!$C$9:$C$13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7-49C7-97F9-365127601ACF}"/>
            </c:ext>
          </c:extLst>
        </c:ser>
        <c:ser>
          <c:idx val="1"/>
          <c:order val="1"/>
          <c:tx>
            <c:strRef>
              <c:f>'Ejercicio 2'!$D$8</c:f>
              <c:strCache>
                <c:ptCount val="1"/>
                <c:pt idx="0">
                  <c:v>F.Absoluta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'Ejercicio 2'!$D$9:$D$13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7-49C7-97F9-365127601ACF}"/>
            </c:ext>
          </c:extLst>
        </c:ser>
        <c:ser>
          <c:idx val="2"/>
          <c:order val="2"/>
          <c:tx>
            <c:strRef>
              <c:f>'Ejercicio 2'!$E$8</c:f>
              <c:strCache>
                <c:ptCount val="1"/>
                <c:pt idx="0">
                  <c:v>F.Relativa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'Ejercicio 2'!$E$9:$E$13</c:f>
              <c:numCache>
                <c:formatCode>0.00</c:formatCode>
                <c:ptCount val="5"/>
                <c:pt idx="0">
                  <c:v>0.1</c:v>
                </c:pt>
                <c:pt idx="1">
                  <c:v>0.33333333333333331</c:v>
                </c:pt>
                <c:pt idx="2">
                  <c:v>0.26666666666666666</c:v>
                </c:pt>
                <c:pt idx="3">
                  <c:v>0.16666666666666666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7-49C7-97F9-365127601ACF}"/>
            </c:ext>
          </c:extLst>
        </c:ser>
        <c:ser>
          <c:idx val="3"/>
          <c:order val="3"/>
          <c:tx>
            <c:strRef>
              <c:f>'Ejercicio 2'!$F$8</c:f>
              <c:strCache>
                <c:ptCount val="1"/>
                <c:pt idx="0">
                  <c:v>F.Porcentual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'Ejercicio 2'!$F$9:$F$13</c:f>
              <c:numCache>
                <c:formatCode>0.00</c:formatCode>
                <c:ptCount val="5"/>
                <c:pt idx="0">
                  <c:v>10</c:v>
                </c:pt>
                <c:pt idx="1">
                  <c:v>33.333333333333329</c:v>
                </c:pt>
                <c:pt idx="2">
                  <c:v>26.666666666666668</c:v>
                </c:pt>
                <c:pt idx="3">
                  <c:v>16.666666666666664</c:v>
                </c:pt>
                <c:pt idx="4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7-49C7-97F9-365127601ACF}"/>
            </c:ext>
          </c:extLst>
        </c:ser>
        <c:ser>
          <c:idx val="4"/>
          <c:order val="4"/>
          <c:tx>
            <c:strRef>
              <c:f>'Ejercicio 2'!$G$8</c:f>
              <c:strCache>
                <c:ptCount val="1"/>
                <c:pt idx="0">
                  <c:v>F.Acumulada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'Ejercicio 2'!$G$9:$G$13</c:f>
              <c:numCache>
                <c:formatCode>General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47</c:v>
                </c:pt>
                <c:pt idx="3">
                  <c:v>67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7-49C7-97F9-365127601ACF}"/>
            </c:ext>
          </c:extLst>
        </c:ser>
        <c:ser>
          <c:idx val="5"/>
          <c:order val="5"/>
          <c:tx>
            <c:strRef>
              <c:f>'Ejercicio 2'!$H$8</c:f>
              <c:strCache>
                <c:ptCount val="1"/>
                <c:pt idx="0">
                  <c:v>F.Acumulada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'Ejercicio 2'!$H$9:$H$13</c:f>
              <c:numCache>
                <c:formatCode>0.00</c:formatCode>
                <c:ptCount val="5"/>
                <c:pt idx="0">
                  <c:v>10</c:v>
                </c:pt>
                <c:pt idx="1">
                  <c:v>43.333333333333329</c:v>
                </c:pt>
                <c:pt idx="2">
                  <c:v>70</c:v>
                </c:pt>
                <c:pt idx="3">
                  <c:v>86.666666666666657</c:v>
                </c:pt>
                <c:pt idx="4">
                  <c:v>99.999999999999986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7-49C7-97F9-36512760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187215"/>
        <c:axId val="273194415"/>
      </c:barChart>
      <c:catAx>
        <c:axId val="2731872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3194415"/>
        <c:crosses val="autoZero"/>
        <c:auto val="1"/>
        <c:lblAlgn val="ctr"/>
        <c:lblOffset val="100"/>
        <c:noMultiLvlLbl val="0"/>
      </c:catAx>
      <c:valAx>
        <c:axId val="2731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31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14</xdr:row>
      <xdr:rowOff>9525</xdr:rowOff>
    </xdr:from>
    <xdr:to>
      <xdr:col>8</xdr:col>
      <xdr:colOff>133350</xdr:colOff>
      <xdr:row>28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5DE55D-A295-F2D5-A6FC-CF39CBDA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896BF1-171B-4A27-9E0A-5D02FEBFE0C8}" name="Tabla3" displayName="Tabla3" ref="C8:H13" totalsRowShown="0" headerRowDxfId="9" headerRowBorderDxfId="8" tableBorderDxfId="7" totalsRowBorderDxfId="6">
  <autoFilter ref="C8:H13" xr:uid="{06896BF1-171B-4A27-9E0A-5D02FEBFE0C8}"/>
  <tableColumns count="6">
    <tableColumn id="1" xr3:uid="{C34F4BFB-CEE2-497C-BB36-D038B0336B01}" name="Cantidad de ventas" dataDxfId="5"/>
    <tableColumn id="2" xr3:uid="{53A090D2-B828-4F35-AB23-129D7AC8308E}" name="F.Absoluta" dataDxfId="4">
      <calculatedColumnFormula>COUNTIF(C2:H6,14)</calculatedColumnFormula>
    </tableColumn>
    <tableColumn id="3" xr3:uid="{A1E59F48-EE83-4EEB-AE32-CD2CAFB6A216}" name="F.Relativa" dataDxfId="3">
      <calculatedColumnFormula>Tabla3[[#This Row],[F.Absoluta]]/D15</calculatedColumnFormula>
    </tableColumn>
    <tableColumn id="4" xr3:uid="{127B9113-B8A8-4041-9667-44A4662C7D4D}" name="F.Porcentual" dataDxfId="2">
      <calculatedColumnFormula>Tabla3[[#This Row],[F.Relativa]]*100</calculatedColumnFormula>
    </tableColumn>
    <tableColumn id="5" xr3:uid="{D97A5576-1898-499C-89BA-6C7F94F2FDE4}" name="F.Acumulada" dataDxfId="1"/>
    <tableColumn id="6" xr3:uid="{7F45A152-A3E3-4315-BEFD-7A0018A4D02A}" name="F.Acumulada %" dataDxfId="0">
      <calculatedColumnFormula>Tabla3[[#This Row],[F.Porcentual]]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DFB4-51A1-4DAB-BBDD-E848934D17AD}">
  <dimension ref="A1:H29"/>
  <sheetViews>
    <sheetView tabSelected="1" topLeftCell="B1" workbookViewId="0">
      <selection activeCell="B9" sqref="B9"/>
    </sheetView>
  </sheetViews>
  <sheetFormatPr baseColWidth="10" defaultRowHeight="15" x14ac:dyDescent="0.2"/>
  <cols>
    <col min="1" max="1" width="66.44140625" bestFit="1" customWidth="1"/>
    <col min="3" max="3" width="18.77734375" customWidth="1"/>
    <col min="4" max="4" width="11.77734375" bestFit="1" customWidth="1"/>
    <col min="5" max="5" width="20.21875" bestFit="1" customWidth="1"/>
    <col min="6" max="6" width="22.5546875" bestFit="1" customWidth="1"/>
    <col min="7" max="7" width="13.5546875" customWidth="1"/>
    <col min="8" max="8" width="15.77734375" customWidth="1"/>
    <col min="10" max="10" width="14.6640625" customWidth="1"/>
    <col min="11" max="11" width="19.88671875" customWidth="1"/>
    <col min="12" max="12" width="19.109375" customWidth="1"/>
    <col min="13" max="13" width="21.44140625" customWidth="1"/>
    <col min="14" max="14" width="21.88671875" customWidth="1"/>
  </cols>
  <sheetData>
    <row r="1" spans="1:8" ht="15.75" x14ac:dyDescent="0.25">
      <c r="A1" s="1" t="s">
        <v>0</v>
      </c>
      <c r="C1" s="14" t="s">
        <v>2</v>
      </c>
      <c r="D1" s="15"/>
      <c r="E1" s="15"/>
      <c r="F1" s="15"/>
      <c r="G1" s="15"/>
      <c r="H1" s="16"/>
    </row>
    <row r="2" spans="1:8" x14ac:dyDescent="0.2">
      <c r="A2" s="12" t="s">
        <v>1</v>
      </c>
      <c r="C2" s="2">
        <v>15</v>
      </c>
      <c r="D2" s="2">
        <v>22</v>
      </c>
      <c r="E2" s="2">
        <v>18</v>
      </c>
      <c r="F2" s="2">
        <v>20</v>
      </c>
      <c r="G2" s="2">
        <v>15</v>
      </c>
      <c r="H2" s="2">
        <v>18</v>
      </c>
    </row>
    <row r="3" spans="1:8" x14ac:dyDescent="0.2">
      <c r="A3" s="13"/>
      <c r="C3" s="2">
        <v>20</v>
      </c>
      <c r="D3" s="2">
        <v>15</v>
      </c>
      <c r="E3" s="2">
        <v>18</v>
      </c>
      <c r="F3" s="2">
        <v>14</v>
      </c>
      <c r="G3" s="2">
        <v>20</v>
      </c>
      <c r="H3" s="2">
        <v>22</v>
      </c>
    </row>
    <row r="4" spans="1:8" x14ac:dyDescent="0.2">
      <c r="A4" s="13"/>
      <c r="C4" s="2">
        <v>20</v>
      </c>
      <c r="D4" s="2">
        <v>15</v>
      </c>
      <c r="E4" s="2">
        <v>18</v>
      </c>
      <c r="F4" s="2">
        <v>22</v>
      </c>
      <c r="G4" s="2">
        <v>15</v>
      </c>
      <c r="H4" s="2">
        <v>15</v>
      </c>
    </row>
    <row r="5" spans="1:8" x14ac:dyDescent="0.2">
      <c r="C5" s="2">
        <v>15</v>
      </c>
      <c r="D5" s="2">
        <v>14</v>
      </c>
      <c r="E5" s="2">
        <v>14</v>
      </c>
      <c r="F5" s="2">
        <v>20</v>
      </c>
      <c r="G5" s="2">
        <v>18</v>
      </c>
      <c r="H5" s="2">
        <v>15</v>
      </c>
    </row>
    <row r="6" spans="1:8" x14ac:dyDescent="0.2">
      <c r="A6" t="s">
        <v>3</v>
      </c>
      <c r="C6" s="2">
        <v>15</v>
      </c>
      <c r="D6" s="2">
        <v>18</v>
      </c>
      <c r="E6" s="2">
        <v>22</v>
      </c>
      <c r="F6" s="2">
        <v>15</v>
      </c>
      <c r="G6" s="2">
        <v>18</v>
      </c>
      <c r="H6" s="2">
        <v>18</v>
      </c>
    </row>
    <row r="7" spans="1:8" x14ac:dyDescent="0.2">
      <c r="A7" t="s">
        <v>4</v>
      </c>
    </row>
    <row r="8" spans="1:8" x14ac:dyDescent="0.2">
      <c r="A8" t="s">
        <v>5</v>
      </c>
      <c r="C8" s="6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5" t="s">
        <v>14</v>
      </c>
    </row>
    <row r="9" spans="1:8" ht="30" x14ac:dyDescent="0.2">
      <c r="A9" s="7" t="s">
        <v>6</v>
      </c>
      <c r="C9" s="3">
        <v>14</v>
      </c>
      <c r="D9" s="4">
        <f t="shared" ref="D9" si="0">COUNTIF(C2:H6,14)</f>
        <v>3</v>
      </c>
      <c r="E9" s="10">
        <f>Tabla3[[#This Row],[F.Absoluta]]/D15</f>
        <v>0.1</v>
      </c>
      <c r="F9" s="10">
        <f>Tabla3[[#This Row],[F.Relativa]]*100</f>
        <v>10</v>
      </c>
      <c r="G9" s="4">
        <v>14</v>
      </c>
      <c r="H9" s="11">
        <f>Tabla3[[#This Row],[F.Porcentual]]</f>
        <v>10</v>
      </c>
    </row>
    <row r="10" spans="1:8" x14ac:dyDescent="0.2">
      <c r="A10" t="s">
        <v>7</v>
      </c>
      <c r="C10" s="3">
        <v>15</v>
      </c>
      <c r="D10" s="4">
        <f>COUNTIF(C2:H6,15)</f>
        <v>10</v>
      </c>
      <c r="E10" s="10">
        <f>Tabla3[[#This Row],[F.Absoluta]]/D15</f>
        <v>0.33333333333333331</v>
      </c>
      <c r="F10" s="10">
        <f>Tabla3[[#This Row],[F.Relativa]]*100</f>
        <v>33.333333333333329</v>
      </c>
      <c r="G10" s="4">
        <f>14+15</f>
        <v>29</v>
      </c>
      <c r="H10" s="11">
        <f>F9+Tabla3[[#This Row],[F.Porcentual]]</f>
        <v>43.333333333333329</v>
      </c>
    </row>
    <row r="11" spans="1:8" x14ac:dyDescent="0.2">
      <c r="C11" s="3">
        <v>18</v>
      </c>
      <c r="D11" s="4">
        <f>COUNTIF(C2:H6,18)</f>
        <v>8</v>
      </c>
      <c r="E11" s="10">
        <f>Tabla3[[#This Row],[F.Absoluta]]/D15</f>
        <v>0.26666666666666666</v>
      </c>
      <c r="F11" s="10">
        <f>Tabla3[[#This Row],[F.Relativa]]*100</f>
        <v>26.666666666666668</v>
      </c>
      <c r="G11" s="4">
        <f>29+18</f>
        <v>47</v>
      </c>
      <c r="H11" s="11">
        <f>F9+F10+Tabla3[[#This Row],[F.Porcentual]]</f>
        <v>70</v>
      </c>
    </row>
    <row r="12" spans="1:8" x14ac:dyDescent="0.2">
      <c r="A12" t="s">
        <v>8</v>
      </c>
      <c r="C12" s="3">
        <v>20</v>
      </c>
      <c r="D12" s="4">
        <f>COUNTIF(C2:H6,20)</f>
        <v>5</v>
      </c>
      <c r="E12" s="10">
        <f>Tabla3[[#This Row],[F.Absoluta]]/D15</f>
        <v>0.16666666666666666</v>
      </c>
      <c r="F12" s="10">
        <f>Tabla3[[#This Row],[F.Relativa]]*100</f>
        <v>16.666666666666664</v>
      </c>
      <c r="G12" s="4">
        <f>47+20</f>
        <v>67</v>
      </c>
      <c r="H12" s="11">
        <f>F9+F10+F11+Tabla3[[#This Row],[F.Porcentual]]</f>
        <v>86.666666666666657</v>
      </c>
    </row>
    <row r="13" spans="1:8" x14ac:dyDescent="0.2">
      <c r="C13" s="3">
        <v>22</v>
      </c>
      <c r="D13" s="4">
        <f>COUNTIF(C2:H6,22)</f>
        <v>4</v>
      </c>
      <c r="E13" s="10">
        <f>Tabla3[[#This Row],[F.Absoluta]]/D15</f>
        <v>0.13333333333333333</v>
      </c>
      <c r="F13" s="10">
        <f>Tabla3[[#This Row],[F.Relativa]]*100</f>
        <v>13.333333333333334</v>
      </c>
      <c r="G13" s="4">
        <f>22+67</f>
        <v>89</v>
      </c>
      <c r="H13" s="11">
        <f>F9+F10+F11+F12+Tabla3[[#This Row],[F.Porcentual]]</f>
        <v>99.999999999999986</v>
      </c>
    </row>
    <row r="15" spans="1:8" x14ac:dyDescent="0.2">
      <c r="C15" s="2" t="s">
        <v>15</v>
      </c>
      <c r="D15" s="2">
        <f>COUNT(C2:H6)</f>
        <v>30</v>
      </c>
    </row>
    <row r="16" spans="1:8" x14ac:dyDescent="0.2">
      <c r="C16" s="2" t="s">
        <v>16</v>
      </c>
      <c r="D16" s="9">
        <f>E13+E12+E11+E10+E9</f>
        <v>0.99999999999999989</v>
      </c>
    </row>
    <row r="17" spans="3:4" x14ac:dyDescent="0.2">
      <c r="C17" s="2" t="s">
        <v>17</v>
      </c>
      <c r="D17" s="9">
        <f>F9+F10+F11+F12+F13</f>
        <v>99.999999999999986</v>
      </c>
    </row>
    <row r="19" spans="3:4" x14ac:dyDescent="0.2">
      <c r="C19" s="2" t="s">
        <v>19</v>
      </c>
      <c r="D19" s="9">
        <f>AVERAGE(C2:H6)</f>
        <v>17.466666666666665</v>
      </c>
    </row>
    <row r="20" spans="3:4" x14ac:dyDescent="0.2">
      <c r="C20" s="2" t="s">
        <v>18</v>
      </c>
      <c r="D20" s="2">
        <f>MEDIAN(C2:H6)</f>
        <v>18</v>
      </c>
    </row>
    <row r="21" spans="3:4" x14ac:dyDescent="0.2">
      <c r="C21" s="2" t="s">
        <v>20</v>
      </c>
      <c r="D21" s="2">
        <f>_xlfn.MODE.SNGL(C2:H6)</f>
        <v>15</v>
      </c>
    </row>
    <row r="22" spans="3:4" x14ac:dyDescent="0.2">
      <c r="C22" s="2" t="s">
        <v>21</v>
      </c>
      <c r="D22" s="2">
        <f>_xlfn.QUARTILE.INC(C2:H6,)</f>
        <v>14</v>
      </c>
    </row>
    <row r="23" spans="3:4" x14ac:dyDescent="0.2">
      <c r="C23" s="2" t="s">
        <v>22</v>
      </c>
      <c r="D23" s="2">
        <f>_xlfn.QUARTILE.INC(C2:H6,2)</f>
        <v>18</v>
      </c>
    </row>
    <row r="24" spans="3:4" x14ac:dyDescent="0.2">
      <c r="C24" s="2" t="s">
        <v>23</v>
      </c>
      <c r="D24" s="2">
        <f>_xlfn.QUARTILE.INC(C2:H6,3)</f>
        <v>20</v>
      </c>
    </row>
    <row r="25" spans="3:4" x14ac:dyDescent="0.2">
      <c r="C25" s="2" t="s">
        <v>24</v>
      </c>
      <c r="D25" s="2">
        <f>_xlfn.PERCENTILE.EXC(C2:H6,0.8)</f>
        <v>20</v>
      </c>
    </row>
    <row r="28" spans="3:4" x14ac:dyDescent="0.2">
      <c r="C28" s="2" t="s">
        <v>25</v>
      </c>
      <c r="D28" s="9">
        <f>_xlfn.STDEV.S(C2:H6)</f>
        <v>2.7131014614698623</v>
      </c>
    </row>
    <row r="29" spans="3:4" x14ac:dyDescent="0.2">
      <c r="C29" s="2" t="s">
        <v>26</v>
      </c>
      <c r="D29" s="9">
        <f>((STDEVA(C2:H6)) / (AVERAGE(C2:H6)))*100</f>
        <v>15.533023634369442</v>
      </c>
    </row>
  </sheetData>
  <mergeCells count="2">
    <mergeCell ref="A2:A4"/>
    <mergeCell ref="C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BERTOTTI</dc:creator>
  <cp:lastModifiedBy>FABIAN BERTOTTI</cp:lastModifiedBy>
  <dcterms:created xsi:type="dcterms:W3CDTF">2025-08-11T23:44:23Z</dcterms:created>
  <dcterms:modified xsi:type="dcterms:W3CDTF">2025-10-03T17:22:02Z</dcterms:modified>
</cp:coreProperties>
</file>