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otrina\Documents\DEV\hsap3.3\recursos\"/>
    </mc:Choice>
  </mc:AlternateContent>
  <bookViews>
    <workbookView minimized="1" xWindow="0" yWindow="0" windowWidth="19548" windowHeight="80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109" i="1" l="1"/>
  <c r="E109" i="1"/>
  <c r="D110" i="1"/>
  <c r="E110" i="1"/>
  <c r="D111" i="1"/>
  <c r="E111" i="1"/>
  <c r="E108" i="1"/>
  <c r="D108" i="1"/>
  <c r="D95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E68" i="1"/>
  <c r="D68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54" i="1"/>
  <c r="D54" i="1"/>
  <c r="D53" i="1"/>
  <c r="E34" i="1"/>
  <c r="D34" i="1"/>
  <c r="E35" i="1"/>
  <c r="E36" i="1"/>
  <c r="E37" i="1"/>
  <c r="E38" i="1"/>
  <c r="E39" i="1"/>
  <c r="E40" i="1"/>
  <c r="D35" i="1"/>
  <c r="D36" i="1"/>
  <c r="D37" i="1"/>
  <c r="D38" i="1"/>
  <c r="D39" i="1"/>
  <c r="D40" i="1"/>
  <c r="E41" i="1"/>
  <c r="D41" i="1"/>
  <c r="D42" i="1"/>
  <c r="D43" i="1"/>
  <c r="E42" i="1"/>
  <c r="E43" i="1"/>
  <c r="E44" i="1"/>
  <c r="E45" i="1"/>
  <c r="E46" i="1"/>
  <c r="D44" i="1"/>
  <c r="D45" i="1"/>
  <c r="D46" i="1"/>
  <c r="D47" i="1"/>
  <c r="E47" i="1"/>
  <c r="E49" i="1"/>
  <c r="E50" i="1"/>
  <c r="E51" i="1"/>
  <c r="E52" i="1"/>
  <c r="E53" i="1"/>
  <c r="D49" i="1"/>
  <c r="D50" i="1"/>
  <c r="D51" i="1"/>
  <c r="D52" i="1"/>
  <c r="E48" i="1"/>
  <c r="D48" i="1"/>
  <c r="E30" i="1"/>
  <c r="E31" i="1"/>
  <c r="E32" i="1"/>
  <c r="E33" i="1"/>
  <c r="D30" i="1"/>
  <c r="D31" i="1"/>
  <c r="D32" i="1"/>
  <c r="D33" i="1"/>
  <c r="E29" i="1"/>
  <c r="D29" i="1"/>
  <c r="E24" i="1"/>
  <c r="E25" i="1"/>
  <c r="E26" i="1"/>
  <c r="E27" i="1"/>
  <c r="E28" i="1"/>
  <c r="D24" i="1"/>
  <c r="D25" i="1"/>
  <c r="D26" i="1"/>
  <c r="D27" i="1"/>
  <c r="D28" i="1"/>
  <c r="E23" i="1"/>
  <c r="D23" i="1"/>
  <c r="E22" i="1"/>
  <c r="D22" i="1"/>
  <c r="D16" i="1"/>
  <c r="D17" i="1"/>
  <c r="D18" i="1"/>
  <c r="D19" i="1"/>
  <c r="D20" i="1"/>
  <c r="D15" i="1"/>
  <c r="D14" i="1"/>
  <c r="E16" i="1"/>
  <c r="E17" i="1"/>
  <c r="E18" i="1"/>
  <c r="E19" i="1"/>
  <c r="E20" i="1"/>
  <c r="E15" i="1"/>
  <c r="E14" i="1"/>
  <c r="E13" i="1"/>
  <c r="E5" i="1"/>
  <c r="E6" i="1"/>
  <c r="E7" i="1"/>
  <c r="E8" i="1"/>
  <c r="E10" i="1"/>
  <c r="E11" i="1"/>
  <c r="E12" i="1"/>
  <c r="D5" i="1"/>
  <c r="D6" i="1"/>
  <c r="D7" i="1"/>
  <c r="D8" i="1"/>
  <c r="D9" i="1"/>
  <c r="D10" i="1"/>
  <c r="D11" i="1"/>
  <c r="D12" i="1"/>
  <c r="D13" i="1"/>
  <c r="D4" i="1"/>
  <c r="E4" i="1"/>
  <c r="C170" i="1"/>
  <c r="D170" i="1"/>
  <c r="C171" i="1"/>
  <c r="D171" i="1"/>
  <c r="D169" i="1"/>
  <c r="C169" i="1"/>
  <c r="D178" i="1"/>
  <c r="C178" i="1"/>
  <c r="D182" i="1"/>
  <c r="C182" i="1"/>
  <c r="D283" i="1"/>
  <c r="C283" i="1"/>
  <c r="D274" i="1"/>
  <c r="D275" i="1"/>
  <c r="D276" i="1"/>
  <c r="D277" i="1"/>
  <c r="D278" i="1"/>
  <c r="D279" i="1"/>
  <c r="D280" i="1"/>
  <c r="D281" i="1"/>
  <c r="D282" i="1"/>
  <c r="D284" i="1"/>
  <c r="D285" i="1"/>
  <c r="D286" i="1"/>
  <c r="D287" i="1"/>
  <c r="D267" i="1"/>
  <c r="C267" i="1"/>
  <c r="D259" i="1"/>
  <c r="D260" i="1"/>
  <c r="D261" i="1"/>
  <c r="D262" i="1"/>
  <c r="D263" i="1"/>
  <c r="D264" i="1"/>
  <c r="D265" i="1"/>
  <c r="D266" i="1"/>
  <c r="D271" i="1"/>
  <c r="D272" i="1"/>
  <c r="D273" i="1"/>
  <c r="D254" i="1"/>
  <c r="D255" i="1"/>
  <c r="D256" i="1"/>
  <c r="D257" i="1"/>
  <c r="D258" i="1"/>
  <c r="D248" i="1"/>
  <c r="C248" i="1"/>
  <c r="D237" i="1"/>
  <c r="D238" i="1"/>
  <c r="D239" i="1"/>
  <c r="D240" i="1"/>
  <c r="D241" i="1"/>
  <c r="D242" i="1"/>
  <c r="D243" i="1"/>
  <c r="D244" i="1"/>
  <c r="D245" i="1"/>
  <c r="D246" i="1"/>
  <c r="D247" i="1"/>
  <c r="D249" i="1"/>
  <c r="D250" i="1"/>
  <c r="D225" i="1"/>
  <c r="D224" i="1"/>
  <c r="C225" i="1"/>
  <c r="C224" i="1"/>
  <c r="D217" i="1"/>
  <c r="D218" i="1"/>
  <c r="D219" i="1"/>
  <c r="D220" i="1"/>
  <c r="D221" i="1"/>
  <c r="D222" i="1"/>
  <c r="D223" i="1"/>
  <c r="D226" i="1"/>
  <c r="D227" i="1"/>
  <c r="D228" i="1"/>
  <c r="D229" i="1"/>
  <c r="D230" i="1"/>
  <c r="D231" i="1"/>
  <c r="D232" i="1"/>
  <c r="D233" i="1"/>
  <c r="D234" i="1"/>
  <c r="D235" i="1"/>
  <c r="D236" i="1"/>
  <c r="D211" i="1"/>
  <c r="D212" i="1"/>
  <c r="D213" i="1"/>
  <c r="D214" i="1"/>
  <c r="D215" i="1"/>
  <c r="D216" i="1"/>
  <c r="D199" i="1"/>
  <c r="D200" i="1"/>
  <c r="D198" i="1"/>
  <c r="C199" i="1"/>
  <c r="C200" i="1"/>
  <c r="C198" i="1"/>
  <c r="D201" i="1"/>
  <c r="D202" i="1"/>
  <c r="D203" i="1"/>
  <c r="D204" i="1"/>
  <c r="D205" i="1"/>
  <c r="D206" i="1"/>
  <c r="D192" i="1"/>
  <c r="D193" i="1"/>
  <c r="D194" i="1"/>
  <c r="D196" i="1"/>
  <c r="D163" i="1"/>
  <c r="D164" i="1"/>
  <c r="D165" i="1"/>
  <c r="D166" i="1"/>
  <c r="D167" i="1"/>
  <c r="D168" i="1"/>
  <c r="D172" i="1"/>
  <c r="D173" i="1"/>
  <c r="D174" i="1"/>
  <c r="D175" i="1"/>
  <c r="D176" i="1"/>
  <c r="D177" i="1"/>
  <c r="D179" i="1"/>
  <c r="D180" i="1"/>
  <c r="D181" i="1"/>
  <c r="D183" i="1"/>
  <c r="D184" i="1"/>
  <c r="D185" i="1"/>
  <c r="D186" i="1"/>
  <c r="D188" i="1"/>
  <c r="D156" i="1"/>
  <c r="D157" i="1"/>
  <c r="D158" i="1"/>
  <c r="D159" i="1"/>
  <c r="D160" i="1"/>
  <c r="D161" i="1"/>
  <c r="D162" i="1"/>
  <c r="D152" i="1"/>
  <c r="D153" i="1"/>
  <c r="D154" i="1"/>
  <c r="D155" i="1"/>
  <c r="D151" i="1"/>
  <c r="D134" i="1"/>
  <c r="C278" i="1"/>
  <c r="C279" i="1"/>
  <c r="C280" i="1"/>
  <c r="C281" i="1"/>
  <c r="C282" i="1"/>
  <c r="C266" i="1"/>
  <c r="C271" i="1"/>
  <c r="C272" i="1"/>
  <c r="C273" i="1"/>
  <c r="C274" i="1"/>
  <c r="C275" i="1"/>
  <c r="C276" i="1"/>
  <c r="C277" i="1"/>
  <c r="C243" i="1"/>
  <c r="C244" i="1"/>
  <c r="C245" i="1"/>
  <c r="C246" i="1"/>
  <c r="C247" i="1"/>
  <c r="C249" i="1"/>
  <c r="C250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6" i="1"/>
  <c r="C227" i="1"/>
  <c r="C228" i="1"/>
  <c r="C229" i="1"/>
  <c r="C203" i="1"/>
  <c r="C204" i="1"/>
  <c r="C205" i="1"/>
  <c r="C206" i="1"/>
  <c r="C211" i="1"/>
  <c r="C194" i="1"/>
  <c r="C196" i="1"/>
  <c r="C201" i="1"/>
  <c r="C202" i="1"/>
  <c r="C192" i="1"/>
  <c r="C193" i="1"/>
  <c r="C181" i="1"/>
  <c r="C183" i="1"/>
  <c r="C184" i="1"/>
  <c r="C185" i="1"/>
  <c r="C186" i="1"/>
  <c r="C188" i="1"/>
  <c r="C167" i="1"/>
  <c r="C168" i="1"/>
  <c r="C172" i="1"/>
  <c r="C173" i="1"/>
  <c r="C174" i="1"/>
  <c r="C175" i="1"/>
  <c r="C176" i="1"/>
  <c r="C177" i="1"/>
  <c r="C179" i="1"/>
  <c r="C180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52" i="1"/>
  <c r="C153" i="1"/>
  <c r="C154" i="1"/>
  <c r="C151" i="1"/>
  <c r="C134" i="1"/>
  <c r="D2" i="1" l="1"/>
  <c r="D21" i="1"/>
  <c r="D96" i="1"/>
  <c r="D98" i="1"/>
  <c r="D99" i="1"/>
  <c r="D100" i="1"/>
  <c r="D101" i="1"/>
  <c r="D102" i="1"/>
  <c r="D103" i="1"/>
  <c r="D105" i="1"/>
  <c r="D106" i="1"/>
  <c r="D107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C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</calcChain>
</file>

<file path=xl/sharedStrings.xml><?xml version="1.0" encoding="utf-8"?>
<sst xmlns="http://schemas.openxmlformats.org/spreadsheetml/2006/main" count="1250" uniqueCount="627">
  <si>
    <t xml:space="preserve"> LOGÍSTICA</t>
  </si>
  <si>
    <t>ME00 Gestión Materiales. Compras</t>
  </si>
  <si>
    <t>MB00 Gestión Materiales. Gestión de Stocks</t>
  </si>
  <si>
    <t>MR00 Gestión Materiales. Verificar Facturas</t>
  </si>
  <si>
    <t>MRBE Gestión Materiales. Valoración</t>
  </si>
  <si>
    <t>LPRO Gestión Materiales. Pronostico de Material</t>
  </si>
  <si>
    <t>MD00 Gestión Materiales. Planificación Necesidades</t>
  </si>
  <si>
    <t>MI00 Gestión Materiales. Inventario</t>
  </si>
  <si>
    <t>MM00 Gestión Materiales. Maestro Materiales</t>
  </si>
  <si>
    <t>CL00 Gestión Materiales. Clasificación</t>
  </si>
  <si>
    <t>VA00 Gestión comercial. Ventas</t>
  </si>
  <si>
    <t>VL00 Gestión Materiales. Expedición</t>
  </si>
  <si>
    <t>MCE9 Sistema Info. Compras.</t>
  </si>
  <si>
    <t>MCC2 Sistema Info. Gestión Stocks</t>
  </si>
  <si>
    <t>MCT2 Sistema Info. Comercial</t>
  </si>
  <si>
    <t>MC01 Sistema Info. Buscar vía Set Info.</t>
  </si>
  <si>
    <t>MC02 Sistema Info. Buscar vía Texto</t>
  </si>
  <si>
    <t>MCB1 Sistema Info. Controlling Stocks</t>
  </si>
  <si>
    <t>ME90 Imprimir Orden de Entrega</t>
  </si>
  <si>
    <t>MBSF Conformidad. Liberar Recepción</t>
  </si>
  <si>
    <t>MK03 Entorno. Consulta de Proveedores</t>
  </si>
  <si>
    <t>ME3N Entorno. Consulta Contratos</t>
  </si>
  <si>
    <t>MM03 Entorno. Consulta de maestro de materiales</t>
  </si>
  <si>
    <t>MR03 Entorno. Consulta Facturas</t>
  </si>
  <si>
    <t>MMBE Entorno. Resumen de Stocks</t>
  </si>
  <si>
    <t>MB51 Entorno. Consulta Mov. Material</t>
  </si>
  <si>
    <t>MB01 Mvtos. Almacén. Entrada por pedido</t>
  </si>
  <si>
    <t>MB1A Mvtos. Almacén. Salida de material</t>
  </si>
  <si>
    <t>MBST Mvtos. Almacén. Anular documento</t>
  </si>
  <si>
    <t>MBRL Mvtos. Almacén. Devolución a Proveedor</t>
  </si>
  <si>
    <t>MB03 Mvtos. Almacén. Visualizar documento</t>
  </si>
  <si>
    <t>ME5A Sol. Pedido. Listados. Generalidades</t>
  </si>
  <si>
    <t>ME5K Sol. Pedido. Listados. Por imputación</t>
  </si>
  <si>
    <t>ME5W Sol. Pedido. Listados. Nueva presentación</t>
  </si>
  <si>
    <t>ME57 Sol. Pedido. Funciones siguientes. Asignar y tratar</t>
  </si>
  <si>
    <t>ME52 Sol. Pedido. SolP generadas. MRP. Modificar</t>
  </si>
  <si>
    <t>ME4L Pet. Ofertas/Oferta. Listados. Por proveedor</t>
  </si>
  <si>
    <t>ME4M Pet. Ofertas/Oferta. Listados. Por material</t>
  </si>
  <si>
    <t>ME4S Pet. Ofertas/Oferta. Listados. Por licitación</t>
  </si>
  <si>
    <t>ME4C Pet. Ofertas/Oferta. Listados. Por grupo artículos</t>
  </si>
  <si>
    <t>ME4N Pet. Ofertas/Oferta. Listados. Por petición oferta</t>
  </si>
  <si>
    <t>ME2L Pet. Ofertas/Oferta. Listados. Por proveedor.</t>
  </si>
  <si>
    <t>ME41 Pet. Ofertas/Oferta. Crear</t>
  </si>
  <si>
    <t>ME42 Pet. Ofertas/Oferta. Modificar</t>
  </si>
  <si>
    <t>ME43 Pet. Ofertas/Oferta. Visualizar</t>
  </si>
  <si>
    <t>ME47 Pet. Ofertas/Oferta. Actualizar</t>
  </si>
  <si>
    <t>ME48 Pet. Ofertas/Oferta. Visualizar</t>
  </si>
  <si>
    <t>ME49 Pet. Ofertas/Oferta. Comparación precios</t>
  </si>
  <si>
    <t>ME21 Pedido/Contrato. Crear</t>
  </si>
  <si>
    <t>ME58 Pedido/Contrato. Mediante sol. pedido</t>
  </si>
  <si>
    <t>ME22 Pedido/Contrato. Modificar</t>
  </si>
  <si>
    <t>ME23 Pedido/Contrato. Visualizar</t>
  </si>
  <si>
    <t>ME28 Pedido/Contrato. Liberar</t>
  </si>
  <si>
    <t>ME2L Pedido/Contrato. Listados. Por proveedor</t>
  </si>
  <si>
    <t>ME2M Pedido/Contrato. Listados. Por material</t>
  </si>
  <si>
    <t>ME2K Pedido/Contrato. Listados. Por imputación</t>
  </si>
  <si>
    <t>ME2C Pedido/Contrato. Listados. Por grupo de artículos</t>
  </si>
  <si>
    <t>ME2N Pedido/Contrato. Listados. Por número de pedido</t>
  </si>
  <si>
    <t>ME31 Pedido/Contrato. Pedido Abierto. Crear</t>
  </si>
  <si>
    <t>ME32 Pedido/Contrato. Pedido Abierto. Modificar</t>
  </si>
  <si>
    <t>ME33 Pedido/Contrato. Pedido Abierto. Visualizar</t>
  </si>
  <si>
    <t>ME58 Pedido/Contrato. Pedido de Baremo. Mediante sol. Pedido</t>
  </si>
  <si>
    <t>MB01 Conformidad. Crear</t>
  </si>
  <si>
    <t>MB02 Conformidad. Modificar</t>
  </si>
  <si>
    <t>MB03 Conformidad. Visualizar</t>
  </si>
  <si>
    <t>ME11 Conformidad. Registro Info. Crear</t>
  </si>
  <si>
    <t>ME12 Conformidad. Registro Info. Modificar</t>
  </si>
  <si>
    <t>ME13 Conformidad. Registro Info. Visualizar</t>
  </si>
  <si>
    <t>ME14 Conformidad. Registro Info. Modificaciones</t>
  </si>
  <si>
    <t>ME15 Conformidad. Registro Info. Petición de borrado</t>
  </si>
  <si>
    <t>ME01 Conformidad. Libro de Pedidos. Actualizar</t>
  </si>
  <si>
    <t>ME03 Conformidad. Libro de Pedidos. Visualizar</t>
  </si>
  <si>
    <t>ME04 Conformidad. Libro de Pedidos. Modificaciones</t>
  </si>
  <si>
    <t>MEQ1 Conformidad. Regulación por cuota. Actualizar</t>
  </si>
  <si>
    <t>MEQ3 Conformidad. Regulación por cuota. Visualizar</t>
  </si>
  <si>
    <t>MEQ4 Conformidad. Regulación por cuota. Modificaciones</t>
  </si>
  <si>
    <t>MEQM Conformidad. Regulación por cuota. Listado por material</t>
  </si>
  <si>
    <t>ME61 Conformidad. Evaluación proveedor. Actualizar</t>
  </si>
  <si>
    <t>ME62 Conformidad. Evaluación proveedor. Visualizar</t>
  </si>
  <si>
    <t>ME63 Conformidad. Evaluación proveedor. Reevaluación autom.</t>
  </si>
  <si>
    <t>ME64 Conformidad. Evaluación proveedor. Comparación evaluac.</t>
  </si>
  <si>
    <t>ME6A Conformidad. Evaluación proveedor. Modificaciones</t>
  </si>
  <si>
    <t>ME6H Conformidad. Evaluación proveedor. Análisis estándar</t>
  </si>
  <si>
    <t>ME1l Conformidad. Listados. Por proveedor</t>
  </si>
  <si>
    <t>ME1M Conformidad. Listados. Por material</t>
  </si>
  <si>
    <t>ME1W Conformidad. Listados. Por grupo artículos</t>
  </si>
  <si>
    <t>ME1P Conformidad. Listados. Histor. precio-pedido</t>
  </si>
  <si>
    <t>ME1E Conformidad. Listados. Histor. precio-oferta.</t>
  </si>
  <si>
    <t>ME0M Conformidad. Visualizar listado. Por material.</t>
  </si>
  <si>
    <t xml:space="preserve">U53 Visualiza los objetos de autorización de un usuario. </t>
  </si>
  <si>
    <t xml:space="preserve"> RECURSOS HUMANOS</t>
  </si>
  <si>
    <t>PA03 Cambia el registro de control de nóminas</t>
  </si>
  <si>
    <t>PA20 Visualiza infotipo PA</t>
  </si>
  <si>
    <t>PA30 Crearo modifica infotipos PA.</t>
  </si>
  <si>
    <t>PP02 Entrada rápida para objetos de tipo PD</t>
  </si>
  <si>
    <t>PU00 Borra infotipo PA de un empleado.</t>
  </si>
  <si>
    <t>VENTAS Y DISTRIBUCIÓN</t>
  </si>
  <si>
    <t>OLSD Configuración de SD</t>
  </si>
  <si>
    <t>VB21 Volumen de ventas y compras</t>
  </si>
  <si>
    <t>VK15 Múltiples condiciones de ventas.</t>
  </si>
  <si>
    <t>VA01 Sol. Material Almacén. Crear</t>
  </si>
  <si>
    <t>VA02 Sol. Material Almacén. Modificar</t>
  </si>
  <si>
    <t>VA03 Sol. Material Almacén. Visualizar</t>
  </si>
  <si>
    <t>VA05 Sol. Material Almacén. Lista</t>
  </si>
  <si>
    <t>VA11 Crear solicitud de venta</t>
  </si>
  <si>
    <t>VA12 Modificar solicitud de venta</t>
  </si>
  <si>
    <t>VA13 Visualizar solicitud de venta</t>
  </si>
  <si>
    <t>VA15 Lista solicitud de venta</t>
  </si>
  <si>
    <t>VL02 Entrega</t>
  </si>
  <si>
    <t>ADMINISTRACIÓN FINANCIERA</t>
  </si>
  <si>
    <t>FGRP Pantalla del report writer</t>
  </si>
  <si>
    <t>FM12 Visualiza documentos bloqueados por el usuario.</t>
  </si>
  <si>
    <t>FST2 Inserta un nombre específico para una cuenta de tipo G/L.</t>
  </si>
  <si>
    <t>FST3 Visualiza el nombre de una cuenta G/L.</t>
  </si>
  <si>
    <t>KEA0 Mantenimiento de operaciones de interés.</t>
  </si>
  <si>
    <t>KEKE Actividad CO-PA.</t>
  </si>
  <si>
    <t>KEKK Asignación de operaciones de interés.</t>
  </si>
  <si>
    <t>KL04 Borrar un tipo de actividad.</t>
  </si>
  <si>
    <t>KS04 Borra un centro de coste.</t>
  </si>
  <si>
    <t>KSH2 Cambia o borro un grupo de centro de coste.</t>
  </si>
  <si>
    <t>OBR2 Borra el programa de clientes, vendedores y cuentas G/L.</t>
  </si>
  <si>
    <t>OKC5 Borra un grupo de elementos/costes.</t>
  </si>
  <si>
    <t>OKE1 Borra datos de una transacción.</t>
  </si>
  <si>
    <t>OKE2 Borra un centro de beneficio.</t>
  </si>
  <si>
    <t>OKI1 Determina el numero de actividad de los tipos de actividad.</t>
  </si>
  <si>
    <t>OMZ1 Define el papel de los socios.</t>
  </si>
  <si>
    <t/>
  </si>
  <si>
    <t>ME00</t>
  </si>
  <si>
    <t>MB00</t>
  </si>
  <si>
    <t>MR00</t>
  </si>
  <si>
    <t>MRBE</t>
  </si>
  <si>
    <t>LPRO</t>
  </si>
  <si>
    <t>MD00</t>
  </si>
  <si>
    <t>MI00</t>
  </si>
  <si>
    <t>MM00</t>
  </si>
  <si>
    <t>CL00</t>
  </si>
  <si>
    <t>VA00</t>
  </si>
  <si>
    <t>VL00</t>
  </si>
  <si>
    <t>MCE9</t>
  </si>
  <si>
    <t>MCC2</t>
  </si>
  <si>
    <t>MCT2</t>
  </si>
  <si>
    <t>MC01</t>
  </si>
  <si>
    <t>MC02</t>
  </si>
  <si>
    <t>MCB1</t>
  </si>
  <si>
    <t>ME90</t>
  </si>
  <si>
    <t>Imprimir Orden de Entrega</t>
  </si>
  <si>
    <t>MBSF</t>
  </si>
  <si>
    <t>MK03</t>
  </si>
  <si>
    <t>ME3N</t>
  </si>
  <si>
    <t>MM03</t>
  </si>
  <si>
    <t>MR03</t>
  </si>
  <si>
    <t>MMBE</t>
  </si>
  <si>
    <t>MB51</t>
  </si>
  <si>
    <t>MB01</t>
  </si>
  <si>
    <t>MB1A</t>
  </si>
  <si>
    <t>MBST</t>
  </si>
  <si>
    <t>MBRL</t>
  </si>
  <si>
    <t>MB03</t>
  </si>
  <si>
    <t>ME56</t>
  </si>
  <si>
    <t>ME5A</t>
  </si>
  <si>
    <t>ME5K</t>
  </si>
  <si>
    <t>ME5W</t>
  </si>
  <si>
    <t>ME57</t>
  </si>
  <si>
    <t>ME52</t>
  </si>
  <si>
    <t>ME53</t>
  </si>
  <si>
    <t>ME4L</t>
  </si>
  <si>
    <t>ME4M</t>
  </si>
  <si>
    <t>ME4S</t>
  </si>
  <si>
    <t>ME4C</t>
  </si>
  <si>
    <t>ME4N</t>
  </si>
  <si>
    <t>ME2L</t>
  </si>
  <si>
    <t>ME41</t>
  </si>
  <si>
    <t>ME42</t>
  </si>
  <si>
    <t>ME43</t>
  </si>
  <si>
    <t>ME47</t>
  </si>
  <si>
    <t>ME48</t>
  </si>
  <si>
    <t>ME49</t>
  </si>
  <si>
    <t>ME21</t>
  </si>
  <si>
    <t>ME58</t>
  </si>
  <si>
    <t>ME22</t>
  </si>
  <si>
    <t>ME23</t>
  </si>
  <si>
    <t>ME28</t>
  </si>
  <si>
    <t>ME2M</t>
  </si>
  <si>
    <t>ME2K</t>
  </si>
  <si>
    <t>ME2C</t>
  </si>
  <si>
    <t>ME2N</t>
  </si>
  <si>
    <t>ME31</t>
  </si>
  <si>
    <t>ME32</t>
  </si>
  <si>
    <t>ME33</t>
  </si>
  <si>
    <t>MB02</t>
  </si>
  <si>
    <t>ME11</t>
  </si>
  <si>
    <t>ME12</t>
  </si>
  <si>
    <t>ME13</t>
  </si>
  <si>
    <t>ME14</t>
  </si>
  <si>
    <t>ME15</t>
  </si>
  <si>
    <t>ME01</t>
  </si>
  <si>
    <t>ME03</t>
  </si>
  <si>
    <t>ME04</t>
  </si>
  <si>
    <t>MEQ1</t>
  </si>
  <si>
    <t>MEQ3</t>
  </si>
  <si>
    <t>MEQ4</t>
  </si>
  <si>
    <t>MEQM</t>
  </si>
  <si>
    <t>ME61</t>
  </si>
  <si>
    <t>ME62</t>
  </si>
  <si>
    <t>ME63</t>
  </si>
  <si>
    <t>ME64</t>
  </si>
  <si>
    <t>ME6A</t>
  </si>
  <si>
    <t>ME6H</t>
  </si>
  <si>
    <t>ME1l</t>
  </si>
  <si>
    <t>ME1M</t>
  </si>
  <si>
    <t>ME1W</t>
  </si>
  <si>
    <t>ME1P</t>
  </si>
  <si>
    <t>ME1E</t>
  </si>
  <si>
    <t>ME0M</t>
  </si>
  <si>
    <t xml:space="preserve">U53 </t>
  </si>
  <si>
    <t xml:space="preserve">isualiza los objetos de autorización de un usuario. </t>
  </si>
  <si>
    <t>PA03</t>
  </si>
  <si>
    <t>Cambia el registro de control de nóminas</t>
  </si>
  <si>
    <t>PA20</t>
  </si>
  <si>
    <t>Visualiza infotipo PA</t>
  </si>
  <si>
    <t>PA30</t>
  </si>
  <si>
    <t>Crearo modifica infotipos PA.</t>
  </si>
  <si>
    <t>PP02</t>
  </si>
  <si>
    <t>Entrada rápida para objetos de tipo PD</t>
  </si>
  <si>
    <t>PU00</t>
  </si>
  <si>
    <t>Borra infotipo PA de un empleado.</t>
  </si>
  <si>
    <t>OLSD</t>
  </si>
  <si>
    <t>Configuración de SD</t>
  </si>
  <si>
    <t>VB21</t>
  </si>
  <si>
    <t>Volumen de ventas y compras</t>
  </si>
  <si>
    <t>VK15</t>
  </si>
  <si>
    <t>Múltiples condiciones de ventas.</t>
  </si>
  <si>
    <t>VA01</t>
  </si>
  <si>
    <t>VA02</t>
  </si>
  <si>
    <t>VA03</t>
  </si>
  <si>
    <t>VA05</t>
  </si>
  <si>
    <t>VA11</t>
  </si>
  <si>
    <t>Crear solicitud de venta</t>
  </si>
  <si>
    <t>VA12</t>
  </si>
  <si>
    <t>Modificar solicitud de venta</t>
  </si>
  <si>
    <t>VA13</t>
  </si>
  <si>
    <t>Visualizar solicitud de venta</t>
  </si>
  <si>
    <t>VA15</t>
  </si>
  <si>
    <t>Lista solicitud de venta</t>
  </si>
  <si>
    <t>VL02</t>
  </si>
  <si>
    <t>Entrega</t>
  </si>
  <si>
    <t>FGRP</t>
  </si>
  <si>
    <t>Pantalla del report writer</t>
  </si>
  <si>
    <t>FM12</t>
  </si>
  <si>
    <t>Visualiza documentos bloqueados por el usuario.</t>
  </si>
  <si>
    <t>FST2</t>
  </si>
  <si>
    <t>Inserta un nombre específico para una cuenta de tipo G/L.</t>
  </si>
  <si>
    <t>FST3</t>
  </si>
  <si>
    <t>Visualiza el nombre de una cuenta G/L.</t>
  </si>
  <si>
    <t>KEA0</t>
  </si>
  <si>
    <t>Mantenimiento de operaciones de interés.</t>
  </si>
  <si>
    <t>KEKE</t>
  </si>
  <si>
    <t>Actividad CO-PA.</t>
  </si>
  <si>
    <t>KEKK</t>
  </si>
  <si>
    <t>Asignación de operaciones de interés.</t>
  </si>
  <si>
    <t>KL04</t>
  </si>
  <si>
    <t>Borrar un tipo de actividad.</t>
  </si>
  <si>
    <t>KS04</t>
  </si>
  <si>
    <t>Borra un centro de coste.</t>
  </si>
  <si>
    <t>KSH2</t>
  </si>
  <si>
    <t>Cambia o borro un grupo de centro de coste.</t>
  </si>
  <si>
    <t>OBR2</t>
  </si>
  <si>
    <t>Borra el programa de clientes, vendedores y cuentas G/L.</t>
  </si>
  <si>
    <t>OKC5</t>
  </si>
  <si>
    <t>Borra un grupo de elementos/costes.</t>
  </si>
  <si>
    <t>OKE1</t>
  </si>
  <si>
    <t>Borra datos de una transacción.</t>
  </si>
  <si>
    <t>OKE2</t>
  </si>
  <si>
    <t>Borra un centro de beneficio.</t>
  </si>
  <si>
    <t>OKI1</t>
  </si>
  <si>
    <t>Determina el numero de actividad de los tipos de actividad.</t>
  </si>
  <si>
    <t>OMZ1</t>
  </si>
  <si>
    <t>Define el papel de los socios.</t>
  </si>
  <si>
    <t>#</t>
  </si>
  <si>
    <t>Tx</t>
  </si>
  <si>
    <t>DESCRIPCIÓN</t>
  </si>
  <si>
    <t>TABLA</t>
  </si>
  <si>
    <t>MÓDULO/TIPO</t>
  </si>
  <si>
    <t>FI-</t>
  </si>
  <si>
    <t>Tx-</t>
  </si>
  <si>
    <t>MM-</t>
  </si>
  <si>
    <t>HCM-</t>
  </si>
  <si>
    <t>SD-</t>
  </si>
  <si>
    <t>SAP FI GL</t>
  </si>
  <si>
    <t>F.10: Libro mayor: Planes cuentas</t>
  </si>
  <si>
    <t>F.13: Compens.automática sin indicar mon.</t>
  </si>
  <si>
    <t>F-03: Compensar cta.mayor</t>
  </si>
  <si>
    <t>F110: Parámetros para pagos autom.</t>
  </si>
  <si>
    <t>F-28: Contabilizar entrada de pagos</t>
  </si>
  <si>
    <t>F-32: Compensar deudor</t>
  </si>
  <si>
    <t>F-37: Solic.anticipo de deudor</t>
  </si>
  <si>
    <t>F-44: Compensar acreedor</t>
  </si>
  <si>
    <t>F-47: Solicitud de anticipo</t>
  </si>
  <si>
    <t>F-53: Contabilizar salida pagos</t>
  </si>
  <si>
    <t>FB01: Contabilizar documento</t>
  </si>
  <si>
    <t>FB02: Modificar documento</t>
  </si>
  <si>
    <t>FB03: Visualizar documento</t>
  </si>
  <si>
    <t>FB04: Modificaciones documento</t>
  </si>
  <si>
    <t>FB08: Anular documento</t>
  </si>
  <si>
    <t>FB50: Contab.ctas.mayor: Trans.im.indiv.</t>
  </si>
  <si>
    <t>FB60: Registro de facturas entrantes</t>
  </si>
  <si>
    <t>FB70: Registro de facturas salientes</t>
  </si>
  <si>
    <t>FBL1N: Partida individual acreedor</t>
  </si>
  <si>
    <t>FBL3N: Partida individual cuentas mayor</t>
  </si>
  <si>
    <t>FBL5N: Partida individual deudores</t>
  </si>
  <si>
    <t>FBR2: Contabilizar documento</t>
  </si>
  <si>
    <t>FBRA: Anular compensación</t>
  </si>
  <si>
    <t>FBV0: Contabilizar documento preliminar</t>
  </si>
  <si>
    <t>FD01: Crear deudor (contabilidad)</t>
  </si>
  <si>
    <t>FD02: Modif.deudor (contabilidad)</t>
  </si>
  <si>
    <t>FD03: Visual.deudor (contabilidad)</t>
  </si>
  <si>
    <t>FD10N: Visualización de saldos: Deudores</t>
  </si>
  <si>
    <t>FK01: Crear acreedor (contabilidad)</t>
  </si>
  <si>
    <t>FK02: Modif.acreedor (contabilidad)</t>
  </si>
  <si>
    <t>FK03: Visual.acreedor (contabilidad)</t>
  </si>
  <si>
    <t>FK10N: Visualización de saldos: Acreedores</t>
  </si>
  <si>
    <t>FS00: Actual.dat.mtros.cta.mayor</t>
  </si>
  <si>
    <t>FS01: Crear maestro</t>
  </si>
  <si>
    <t>FS02: Modificar maestro</t>
  </si>
  <si>
    <t>FS03: Visualizar maestro</t>
  </si>
  <si>
    <t>FS10N: Visualización de saldos</t>
  </si>
  <si>
    <t>FSP0: Reg.ctas.mayor en plan ctas.</t>
  </si>
  <si>
    <t>SAP Finanzas Activos Fijos</t>
  </si>
  <si>
    <t>AS01: Crear Registro Maestro de Activos</t>
  </si>
  <si>
    <t>AS02: Modif.registro maestro activo fijo</t>
  </si>
  <si>
    <t>AS03: Visual.registro maestro activo fijo</t>
  </si>
  <si>
    <t>AW01N: Asset Explorer</t>
  </si>
  <si>
    <t>F-90: Alta inmov. por compra con acreedor</t>
  </si>
  <si>
    <t>ABZON: Alta automática contrapartida</t>
  </si>
  <si>
    <t>ABUMN: Traspaso dentro de la sociedad</t>
  </si>
  <si>
    <t>ABAVN: Baja por desguace</t>
  </si>
  <si>
    <t>ABAON: Baja venta sin deudor</t>
  </si>
  <si>
    <t>F-92: Baja act.fijo por venta con deudor</t>
  </si>
  <si>
    <t>AB08: Anular partidas indiv. de act.fijos</t>
  </si>
  <si>
    <t>AFAR: Recalcular amortización</t>
  </si>
  <si>
    <t>AFAB: Ejecución amortización autmática</t>
  </si>
  <si>
    <t>AJAB: Cierre del ejercicio de contabilidad de activos fijos</t>
  </si>
  <si>
    <t>AJRW: Cambio de ejercicio de contabilidad de activos fijos</t>
  </si>
  <si>
    <t>SAP Finanzas Tesorería</t>
  </si>
  <si>
    <t>F.80: Anular documentos en masa</t>
  </si>
  <si>
    <t>F-58: Pago con impresión</t>
  </si>
  <si>
    <t>FB09: Modif.posiciones documento</t>
  </si>
  <si>
    <t>FCH2: Visualizar cheques p.documento pago</t>
  </si>
  <si>
    <t>FCH3: Anular cheques</t>
  </si>
  <si>
    <t>FCH4: Renumerar cheques</t>
  </si>
  <si>
    <t>FCH5: Crear info cheques</t>
  </si>
  <si>
    <t>FCH7: Reimprimir cheque</t>
  </si>
  <si>
    <t>FCH8: Anular pago mediante cheque</t>
  </si>
  <si>
    <t>FCH9: Invalidar cheque emitido</t>
  </si>
  <si>
    <t>FCHI: Intervalos de números de cheque</t>
  </si>
  <si>
    <t>FCHN: Registro de cheques</t>
  </si>
  <si>
    <t>FDTA: Gestión de datos TemSe/REGUT</t>
  </si>
  <si>
    <t>FEBA: Tratam post. extracto cta. electrón.</t>
  </si>
  <si>
    <t>FF.5: Cargar extracto cuenta electrónico</t>
  </si>
  <si>
    <t>FF.6: Visual.extracto cuenta electrónico</t>
  </si>
  <si>
    <t>FF63: Crear registro individual</t>
  </si>
  <si>
    <t>FF67: Extracto de cuenta manual</t>
  </si>
  <si>
    <t>FF7A: Posición de tesorería</t>
  </si>
  <si>
    <t>FF7B: Previsión de liquidez</t>
  </si>
  <si>
    <t>FI01: Crear banco</t>
  </si>
  <si>
    <t>FI02: Modificar banco</t>
  </si>
  <si>
    <t>FI03: Visualizar banco</t>
  </si>
  <si>
    <t>FI04: Visual.modif. de banco</t>
  </si>
  <si>
    <t>OB08: C FI Actualización tabla TCURR</t>
  </si>
  <si>
    <t>SP01: Control de salida</t>
  </si>
  <si>
    <t>SAP Finanzas Cuentas a Pagar</t>
  </si>
  <si>
    <t>SAP Finanzas Cuentas a Cobrar</t>
  </si>
  <si>
    <t>FS10N</t>
  </si>
  <si>
    <t>Visualización de saldos</t>
  </si>
  <si>
    <t>AW01N</t>
  </si>
  <si>
    <t>Asset Explorer</t>
  </si>
  <si>
    <t>Alta automática contrapartida</t>
  </si>
  <si>
    <t>ABZON</t>
  </si>
  <si>
    <t>F.10</t>
  </si>
  <si>
    <t>Libro mayor: Planes cuentas</t>
  </si>
  <si>
    <t>F.13</t>
  </si>
  <si>
    <t>Compens.automática sin indicar mon.</t>
  </si>
  <si>
    <t>F-03</t>
  </si>
  <si>
    <t>Compensar cta.mayor</t>
  </si>
  <si>
    <t>F110</t>
  </si>
  <si>
    <t>Parámetros para pagos autom.</t>
  </si>
  <si>
    <t>F-28</t>
  </si>
  <si>
    <t>Contabilizar entrada de pagos</t>
  </si>
  <si>
    <t>F-32</t>
  </si>
  <si>
    <t>Compensar deudor</t>
  </si>
  <si>
    <t>F-37</t>
  </si>
  <si>
    <t>Solic.anticipo de deudor</t>
  </si>
  <si>
    <t>F-44</t>
  </si>
  <si>
    <t>Compensar acreedor</t>
  </si>
  <si>
    <t>F-47</t>
  </si>
  <si>
    <t>Solicitud de anticipo</t>
  </si>
  <si>
    <t>F-53</t>
  </si>
  <si>
    <t>Contabilizar salida pagos</t>
  </si>
  <si>
    <t>FB01</t>
  </si>
  <si>
    <t>Contabilizar documento</t>
  </si>
  <si>
    <t>FB02</t>
  </si>
  <si>
    <t>Modificar documento</t>
  </si>
  <si>
    <t>FB03</t>
  </si>
  <si>
    <t>Visualizar documento</t>
  </si>
  <si>
    <t>FB04</t>
  </si>
  <si>
    <t>Modificaciones documento</t>
  </si>
  <si>
    <t>FB08</t>
  </si>
  <si>
    <t>Anular documento</t>
  </si>
  <si>
    <t>FB50</t>
  </si>
  <si>
    <t>Contab.ctas.mayor: Trans.im.indiv.</t>
  </si>
  <si>
    <t>FB60</t>
  </si>
  <si>
    <t>Registro de facturas entrantes</t>
  </si>
  <si>
    <t>FB70</t>
  </si>
  <si>
    <t>Registro de facturas salientes</t>
  </si>
  <si>
    <t>FBL1N</t>
  </si>
  <si>
    <t>Partida individual acreedor</t>
  </si>
  <si>
    <t>FBL3N</t>
  </si>
  <si>
    <t>Partida individual cuentas mayor</t>
  </si>
  <si>
    <t>FBL5N</t>
  </si>
  <si>
    <t>Partida individual deudores</t>
  </si>
  <si>
    <t>FBR2</t>
  </si>
  <si>
    <t>FBRA</t>
  </si>
  <si>
    <t>Anular compensación</t>
  </si>
  <si>
    <t>FBV0</t>
  </si>
  <si>
    <t>Contabilizar documento preliminar</t>
  </si>
  <si>
    <t>FD01</t>
  </si>
  <si>
    <t>Crear deudor (contabilidad)</t>
  </si>
  <si>
    <t>FD02</t>
  </si>
  <si>
    <t>Modif.deudor (contabilidad)</t>
  </si>
  <si>
    <t>FD03</t>
  </si>
  <si>
    <t>Visual.deudor (contabilidad)</t>
  </si>
  <si>
    <t>FD10N</t>
  </si>
  <si>
    <t>Visualización de saldos: Deudores</t>
  </si>
  <si>
    <t>FK01</t>
  </si>
  <si>
    <t>Crear acreedor (contabilidad)</t>
  </si>
  <si>
    <t>FK02</t>
  </si>
  <si>
    <t>Modif.acreedor (contabilidad)</t>
  </si>
  <si>
    <t>FK03</t>
  </si>
  <si>
    <t>Visual.acreedor (contabilidad)</t>
  </si>
  <si>
    <t>FK10N</t>
  </si>
  <si>
    <t>Visualización de saldos: Acreedores</t>
  </si>
  <si>
    <t>FS00</t>
  </si>
  <si>
    <t>Actual.dat.mtros.cta.mayor</t>
  </si>
  <si>
    <t>FS01</t>
  </si>
  <si>
    <t>Crear maestro</t>
  </si>
  <si>
    <t>FS02</t>
  </si>
  <si>
    <t>Modificar maestro</t>
  </si>
  <si>
    <t>FS03</t>
  </si>
  <si>
    <t>Visualizar maestro</t>
  </si>
  <si>
    <t>FSP0</t>
  </si>
  <si>
    <t>Reg.ctas.mayor en plan ctas.</t>
  </si>
  <si>
    <t>AS01</t>
  </si>
  <si>
    <t>Crear Registro Maestro de Activos</t>
  </si>
  <si>
    <t>AS02</t>
  </si>
  <si>
    <t>Modif.registro maestro activo fijo</t>
  </si>
  <si>
    <t>AS03</t>
  </si>
  <si>
    <t>Visual.registro maestro activo fijo</t>
  </si>
  <si>
    <t>F-90</t>
  </si>
  <si>
    <t>Alta inmov. por compra con acreedor</t>
  </si>
  <si>
    <t>ABUMN</t>
  </si>
  <si>
    <t>Traspaso dentro de la sociedad</t>
  </si>
  <si>
    <t>ABAVN</t>
  </si>
  <si>
    <t>Baja por desguace</t>
  </si>
  <si>
    <t>ABAON</t>
  </si>
  <si>
    <t>Baja venta sin deudor</t>
  </si>
  <si>
    <t>F-92</t>
  </si>
  <si>
    <t>Baja act.fijo por venta con deudor</t>
  </si>
  <si>
    <t>AB08</t>
  </si>
  <si>
    <t>Anular partidas indiv. de act.fijos</t>
  </si>
  <si>
    <t>AFAR</t>
  </si>
  <si>
    <t>Recalcular amortización</t>
  </si>
  <si>
    <t>AFAB</t>
  </si>
  <si>
    <t>Ejecución amortización autmática</t>
  </si>
  <si>
    <t>AJAB</t>
  </si>
  <si>
    <t>Cierre del ejercicio de contabilidad de activos fijos</t>
  </si>
  <si>
    <t>AJRW</t>
  </si>
  <si>
    <t>Cambio de ejercicio de contabilidad de activos fijos</t>
  </si>
  <si>
    <t>F.80</t>
  </si>
  <si>
    <t>Anular documentos en masa</t>
  </si>
  <si>
    <t>F-58</t>
  </si>
  <si>
    <t>Pago con impresión</t>
  </si>
  <si>
    <t>FB09</t>
  </si>
  <si>
    <t>Modif.posiciones documento</t>
  </si>
  <si>
    <t>FCH2</t>
  </si>
  <si>
    <t>Visualizar cheques p.documento pago</t>
  </si>
  <si>
    <t>FCH3</t>
  </si>
  <si>
    <t>Anular cheques</t>
  </si>
  <si>
    <t>FCH4</t>
  </si>
  <si>
    <t>Renumerar cheques</t>
  </si>
  <si>
    <t>FCH5</t>
  </si>
  <si>
    <t>Crear info cheques</t>
  </si>
  <si>
    <t>FCH7</t>
  </si>
  <si>
    <t>Reimprimir cheque</t>
  </si>
  <si>
    <t>FCH8</t>
  </si>
  <si>
    <t>Anular pago mediante cheque</t>
  </si>
  <si>
    <t>FCH9</t>
  </si>
  <si>
    <t>Invalidar cheque emitido</t>
  </si>
  <si>
    <t>FCHI</t>
  </si>
  <si>
    <t>Intervalos de números de cheque</t>
  </si>
  <si>
    <t>FCHN</t>
  </si>
  <si>
    <t>Registro de cheques</t>
  </si>
  <si>
    <t>FDTA</t>
  </si>
  <si>
    <t>Gestión de datos TemSe/REGUT</t>
  </si>
  <si>
    <t>FEBA</t>
  </si>
  <si>
    <t>Tratam post. extracto cta. electrón.</t>
  </si>
  <si>
    <t>FF.5</t>
  </si>
  <si>
    <t>Cargar extracto cuenta electrónico</t>
  </si>
  <si>
    <t>FF.6</t>
  </si>
  <si>
    <t>Visual.extracto cuenta electrónico</t>
  </si>
  <si>
    <t>FF63</t>
  </si>
  <si>
    <t>Crear registro individual</t>
  </si>
  <si>
    <t>FF67</t>
  </si>
  <si>
    <t>Extracto de cuenta manual</t>
  </si>
  <si>
    <t>FF7A</t>
  </si>
  <si>
    <t>Posición de tesorería</t>
  </si>
  <si>
    <t>FF7B</t>
  </si>
  <si>
    <t>Previsión de liquidez</t>
  </si>
  <si>
    <t>FI01</t>
  </si>
  <si>
    <t>Crear banco</t>
  </si>
  <si>
    <t>FI02</t>
  </si>
  <si>
    <t>Modificar banco</t>
  </si>
  <si>
    <t>FI03</t>
  </si>
  <si>
    <t>Visualizar banco</t>
  </si>
  <si>
    <t>FI04</t>
  </si>
  <si>
    <t>Visual.modif. de banco</t>
  </si>
  <si>
    <t>OB08</t>
  </si>
  <si>
    <t>C FI Actualización tabla TCURR</t>
  </si>
  <si>
    <t>SP01</t>
  </si>
  <si>
    <t>Control de salida</t>
  </si>
  <si>
    <t>FBL1</t>
  </si>
  <si>
    <t xml:space="preserve"> Partida individual acreedor</t>
  </si>
  <si>
    <t>FBL5</t>
  </si>
  <si>
    <t xml:space="preserve"> Partida individual deudores</t>
  </si>
  <si>
    <t>GL-</t>
  </si>
  <si>
    <t>ME56 Sol. Pedido. Funciones siguientes. Asignar</t>
  </si>
  <si>
    <t>ME53 Sol. Pedido. SolP generadas. MRP. Visualizar</t>
  </si>
  <si>
    <t>ME56 Sol. Pedido. Asignar contrato.</t>
  </si>
  <si>
    <t>Gestión Materiales.</t>
  </si>
  <si>
    <t xml:space="preserve">Gestión comercial. </t>
  </si>
  <si>
    <t xml:space="preserve">Sistema Info. </t>
  </si>
  <si>
    <t>Conformidad.</t>
  </si>
  <si>
    <t>Entorno.</t>
  </si>
  <si>
    <t>Mvtos. Almacén.</t>
  </si>
  <si>
    <t xml:space="preserve">Sol. Pedido. </t>
  </si>
  <si>
    <t>Pet. Ofertas/Oferta.</t>
  </si>
  <si>
    <t>Pedido/Contrato.</t>
  </si>
  <si>
    <t>Sol. Material Almacén.</t>
  </si>
  <si>
    <t>AP-</t>
  </si>
  <si>
    <t>AR-</t>
  </si>
  <si>
    <t>TR-</t>
  </si>
  <si>
    <t>AA-</t>
  </si>
  <si>
    <t>Crear</t>
  </si>
  <si>
    <t>Modificar</t>
  </si>
  <si>
    <t>Visualizar</t>
  </si>
  <si>
    <t>Registro Info. Crear</t>
  </si>
  <si>
    <t>Registro Info. Modificar</t>
  </si>
  <si>
    <t>Registro Info. Visualizar</t>
  </si>
  <si>
    <t>Registro Info. Modificaciones</t>
  </si>
  <si>
    <t>Registro Info. Petición de borrado</t>
  </si>
  <si>
    <t>Libro de Pedidos. Actualizar</t>
  </si>
  <si>
    <t>Libro de Pedidos. Visualizar</t>
  </si>
  <si>
    <t>Libro de Pedidos. Modificaciones</t>
  </si>
  <si>
    <t>Regulación por cuota. Actualizar</t>
  </si>
  <si>
    <t>Regulación por cuota. Visualizar</t>
  </si>
  <si>
    <t>Regulación por cuota. Modificaciones</t>
  </si>
  <si>
    <t>Regulación por cuota. Listado por material</t>
  </si>
  <si>
    <t>Evaluación proveedor. Actualizar</t>
  </si>
  <si>
    <t>Evaluación proveedor. Visualizar</t>
  </si>
  <si>
    <t>Evaluación proveedor. Reevaluación autom.</t>
  </si>
  <si>
    <t>Evaluación proveedor. Comparación evaluac.</t>
  </si>
  <si>
    <t>Evaluación proveedor. Modificaciones</t>
  </si>
  <si>
    <t>Evaluación proveedor. Análisis estándar</t>
  </si>
  <si>
    <t>Listados. Por proveedor</t>
  </si>
  <si>
    <t>Listados. Por material</t>
  </si>
  <si>
    <t>Listados. Por grupo artículos</t>
  </si>
  <si>
    <t>Listados. Histor. precio-pedido</t>
  </si>
  <si>
    <t>Listados. Histor. precio-oferta.</t>
  </si>
  <si>
    <t>Visualizar listado. Por material.</t>
  </si>
  <si>
    <t>Mediante sol. pedido</t>
  </si>
  <si>
    <t>Liberar</t>
  </si>
  <si>
    <t>Listados. Por imputación</t>
  </si>
  <si>
    <t>Listados. Por grupo de artículos</t>
  </si>
  <si>
    <t>Listados. Por número de pedido</t>
  </si>
  <si>
    <t>Pedido Abierto. Crear</t>
  </si>
  <si>
    <t>Pedido Abierto. Modificar</t>
  </si>
  <si>
    <t>Pedido Abierto. Visualizar</t>
  </si>
  <si>
    <t>Pedido de Baremo. Mediante sol. Pedido</t>
  </si>
  <si>
    <t>Listados. Por licitación</t>
  </si>
  <si>
    <t>Listados. Por petición oferta</t>
  </si>
  <si>
    <t>Listados. Por proveedor.</t>
  </si>
  <si>
    <t>Actualizar</t>
  </si>
  <si>
    <t>Comparación precios</t>
  </si>
  <si>
    <t>Asignar contrato.</t>
  </si>
  <si>
    <t>Listados. Generalidades</t>
  </si>
  <si>
    <t>Listados. Nueva presentación</t>
  </si>
  <si>
    <t>Funciones siguientes. Asignar</t>
  </si>
  <si>
    <t>Funciones siguientes. Asignar y tratar</t>
  </si>
  <si>
    <t>SolP generadas. MRP. Modificar</t>
  </si>
  <si>
    <t>SolP generadas. MRP. Visualizar</t>
  </si>
  <si>
    <t>Liberar Recepción</t>
  </si>
  <si>
    <t>Consulta de Proveedores</t>
  </si>
  <si>
    <t>Consulta Contratos</t>
  </si>
  <si>
    <t>Consulta de maestro de materiales</t>
  </si>
  <si>
    <t>Consulta Facturas</t>
  </si>
  <si>
    <t>Resumen de Stocks</t>
  </si>
  <si>
    <t>Consulta Mov. Material</t>
  </si>
  <si>
    <t>Entrada por pedido</t>
  </si>
  <si>
    <t>Salida de material</t>
  </si>
  <si>
    <t>Devolución a Proveedor</t>
  </si>
  <si>
    <t>Compras</t>
  </si>
  <si>
    <t>Gestión de Stocks</t>
  </si>
  <si>
    <t>Verificar Facturas</t>
  </si>
  <si>
    <t>Valoración</t>
  </si>
  <si>
    <t>Pronostico de Material</t>
  </si>
  <si>
    <t>Planificación Necesidades</t>
  </si>
  <si>
    <t>Inventario</t>
  </si>
  <si>
    <t>Maestro Materiales</t>
  </si>
  <si>
    <t>Clasificación</t>
  </si>
  <si>
    <t>Ventas</t>
  </si>
  <si>
    <t>Expedición</t>
  </si>
  <si>
    <t>Compras.</t>
  </si>
  <si>
    <t>Gestión Stocks</t>
  </si>
  <si>
    <t>Comercial</t>
  </si>
  <si>
    <t>Buscar vía Set Info.</t>
  </si>
  <si>
    <t>Buscar vía Texto</t>
  </si>
  <si>
    <t>Controlling Stocks</t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</si>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</sst>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7"/>
  <sheetViews>
    <sheetView tabSelected="1" topLeftCell="E1" zoomScaleNormal="100" workbookViewId="0">
      <selection activeCell="E9" sqref="E9"/>
    </sheetView>
  </sheetViews>
  <sheetFormatPr baseColWidth="10" defaultColWidth="11.44140625" defaultRowHeight="12" x14ac:dyDescent="0.25"/>
  <cols>
    <col min="1" max="1" width="54.109375" style="1" customWidth="1"/>
    <col min="2" max="2" width="3.33203125" style="2" customWidth="1"/>
    <col min="3" max="3" width="14.88671875" style="1" customWidth="1"/>
    <col min="4" max="4" width="44.5546875" style="3" customWidth="1"/>
    <col min="5" max="5" width="37" style="3" customWidth="1"/>
    <col min="6" max="6" width="2.33203125" style="2" customWidth="1"/>
    <col min="7" max="9" width="11.44140625" style="1"/>
    <col min="10" max="10" width="56.88671875" style="1" customWidth="1"/>
    <col min="11" max="11" width="19.44140625" style="7" customWidth="1"/>
    <col min="12" max="12" width="25.6640625" style="10" customWidth="1"/>
    <col min="13" max="13" width="38.33203125" style="1" customWidth="1"/>
    <col min="14" max="16384" width="11.44140625" style="1"/>
  </cols>
  <sheetData>
    <row r="1" spans="1:12" x14ac:dyDescent="0.25">
      <c r="H1" s="4" t="s">
        <v>278</v>
      </c>
      <c r="I1" s="4" t="s">
        <v>279</v>
      </c>
      <c r="J1" s="4" t="s">
        <v>280</v>
      </c>
      <c r="K1" s="5" t="s">
        <v>282</v>
      </c>
      <c r="L1" s="6" t="s">
        <v>281</v>
      </c>
    </row>
    <row r="2" spans="1:12" x14ac:dyDescent="0.25">
      <c r="C2" s="1" t="str">
        <f t="shared" ref="C2:C23" si="0">MID(A2,1,4)</f>
        <v/>
      </c>
      <c r="D2" s="3" t="str">
        <f t="shared" ref="D2:D21" si="1">MID(A2,6,LEN(A2))</f>
        <v/>
      </c>
      <c r="I2" s="1" t="s">
        <v>126</v>
      </c>
      <c r="J2" s="1" t="s">
        <v>126</v>
      </c>
      <c r="L2" s="7"/>
    </row>
    <row r="3" spans="1:12" x14ac:dyDescent="0.25">
      <c r="A3" s="8" t="s">
        <v>0</v>
      </c>
      <c r="L3" s="7"/>
    </row>
    <row r="4" spans="1:12" x14ac:dyDescent="0.25">
      <c r="A4" s="1" t="s">
        <v>1</v>
      </c>
      <c r="C4" s="1" t="str">
        <f t="shared" si="0"/>
        <v>ME00</v>
      </c>
      <c r="D4" s="3" t="str">
        <f>MID(A4,6,19)</f>
        <v>Gestión Materiales.</v>
      </c>
      <c r="E4" s="3" t="str">
        <f>MID(A4,26,LEN(A4))</f>
        <v>Compras</v>
      </c>
      <c r="I4" s="1" t="s">
        <v>127</v>
      </c>
      <c r="J4" s="1" t="s">
        <v>609</v>
      </c>
      <c r="K4" s="7" t="s">
        <v>285</v>
      </c>
      <c r="L4" s="7" t="s">
        <v>537</v>
      </c>
    </row>
    <row r="5" spans="1:12" x14ac:dyDescent="0.25">
      <c r="A5" s="1" t="s">
        <v>2</v>
      </c>
      <c r="C5" s="1" t="str">
        <f t="shared" si="0"/>
        <v>MB00</v>
      </c>
      <c r="D5" s="3" t="str">
        <f t="shared" ref="D5:D14" si="2">MID(A5,6,19)</f>
        <v>Gestión Materiales.</v>
      </c>
      <c r="E5" s="3" t="str">
        <f t="shared" ref="E5:E12" si="3">MID(A5,26,LEN(A5))</f>
        <v>Gestión de Stocks</v>
      </c>
      <c r="I5" s="1" t="s">
        <v>128</v>
      </c>
      <c r="J5" s="1" t="s">
        <v>610</v>
      </c>
      <c r="K5" s="7" t="s">
        <v>285</v>
      </c>
      <c r="L5" s="7" t="s">
        <v>537</v>
      </c>
    </row>
    <row r="6" spans="1:12" x14ac:dyDescent="0.25">
      <c r="A6" s="1" t="s">
        <v>3</v>
      </c>
      <c r="C6" s="1" t="str">
        <f t="shared" si="0"/>
        <v>MR00</v>
      </c>
      <c r="D6" s="3" t="str">
        <f t="shared" si="2"/>
        <v>Gestión Materiales.</v>
      </c>
      <c r="E6" s="3" t="str">
        <f t="shared" si="3"/>
        <v>Verificar Facturas</v>
      </c>
      <c r="I6" s="1" t="s">
        <v>129</v>
      </c>
      <c r="J6" s="1" t="s">
        <v>611</v>
      </c>
      <c r="K6" s="7" t="s">
        <v>285</v>
      </c>
      <c r="L6" s="7" t="s">
        <v>537</v>
      </c>
    </row>
    <row r="7" spans="1:12" x14ac:dyDescent="0.25">
      <c r="A7" s="1" t="s">
        <v>4</v>
      </c>
      <c r="C7" s="1" t="str">
        <f t="shared" si="0"/>
        <v>MRBE</v>
      </c>
      <c r="D7" s="3" t="str">
        <f t="shared" si="2"/>
        <v>Gestión Materiales.</v>
      </c>
      <c r="E7" s="3" t="str">
        <f t="shared" si="3"/>
        <v>Valoración</v>
      </c>
      <c r="I7" s="1" t="s">
        <v>130</v>
      </c>
      <c r="J7" s="1" t="s">
        <v>612</v>
      </c>
      <c r="K7" s="7" t="s">
        <v>285</v>
      </c>
      <c r="L7" s="7" t="s">
        <v>537</v>
      </c>
    </row>
    <row r="8" spans="1:12" x14ac:dyDescent="0.25">
      <c r="A8" s="1" t="s">
        <v>5</v>
      </c>
      <c r="C8" s="1" t="str">
        <f t="shared" si="0"/>
        <v>LPRO</v>
      </c>
      <c r="D8" s="3" t="str">
        <f t="shared" si="2"/>
        <v>Gestión Materiales.</v>
      </c>
      <c r="E8" s="3" t="str">
        <f t="shared" si="3"/>
        <v>Pronostico de Material</v>
      </c>
      <c r="I8" s="1" t="s">
        <v>131</v>
      </c>
      <c r="J8" s="1" t="s">
        <v>613</v>
      </c>
      <c r="K8" s="7" t="s">
        <v>285</v>
      </c>
      <c r="L8" s="7" t="s">
        <v>537</v>
      </c>
    </row>
    <row r="9" spans="1:12" x14ac:dyDescent="0.25">
      <c r="A9" s="1" t="s">
        <v>6</v>
      </c>
      <c r="C9" s="1" t="str">
        <f t="shared" si="0"/>
        <v>MD00</v>
      </c>
      <c r="D9" s="3" t="str">
        <f t="shared" si="2"/>
        <v>Gestión Materiales.</v>
      </c>
      <c r="E9" s="3" t="str">
        <f>MID(A9,26,LEN(A9))</f>
        <v>Planificación Necesidades</v>
      </c>
      <c r="I9" s="1" t="s">
        <v>132</v>
      </c>
      <c r="J9" s="1" t="s">
        <v>614</v>
      </c>
      <c r="K9" s="7" t="s">
        <v>285</v>
      </c>
      <c r="L9" s="7" t="s">
        <v>537</v>
      </c>
    </row>
    <row r="10" spans="1:12" x14ac:dyDescent="0.25">
      <c r="A10" s="1" t="s">
        <v>7</v>
      </c>
      <c r="C10" s="1" t="str">
        <f t="shared" si="0"/>
        <v>MI00</v>
      </c>
      <c r="D10" s="3" t="str">
        <f t="shared" si="2"/>
        <v>Gestión Materiales.</v>
      </c>
      <c r="E10" s="3" t="str">
        <f t="shared" si="3"/>
        <v>Inventario</v>
      </c>
      <c r="I10" s="1" t="s">
        <v>133</v>
      </c>
      <c r="J10" s="1" t="s">
        <v>615</v>
      </c>
      <c r="K10" s="7" t="s">
        <v>285</v>
      </c>
      <c r="L10" s="7" t="s">
        <v>537</v>
      </c>
    </row>
    <row r="11" spans="1:12" x14ac:dyDescent="0.25">
      <c r="A11" s="1" t="s">
        <v>8</v>
      </c>
      <c r="C11" s="1" t="str">
        <f t="shared" si="0"/>
        <v>MM00</v>
      </c>
      <c r="D11" s="3" t="str">
        <f t="shared" si="2"/>
        <v>Gestión Materiales.</v>
      </c>
      <c r="E11" s="3" t="str">
        <f t="shared" si="3"/>
        <v>Maestro Materiales</v>
      </c>
      <c r="I11" s="1" t="s">
        <v>134</v>
      </c>
      <c r="J11" s="1" t="s">
        <v>616</v>
      </c>
      <c r="K11" s="7" t="s">
        <v>285</v>
      </c>
      <c r="L11" s="7" t="s">
        <v>537</v>
      </c>
    </row>
    <row r="12" spans="1:12" x14ac:dyDescent="0.25">
      <c r="A12" s="1" t="s">
        <v>9</v>
      </c>
      <c r="C12" s="1" t="str">
        <f t="shared" si="0"/>
        <v>CL00</v>
      </c>
      <c r="D12" s="3" t="str">
        <f t="shared" si="2"/>
        <v>Gestión Materiales.</v>
      </c>
      <c r="E12" s="3" t="str">
        <f t="shared" si="3"/>
        <v>Clasificación</v>
      </c>
      <c r="I12" s="1" t="s">
        <v>135</v>
      </c>
      <c r="J12" s="1" t="s">
        <v>617</v>
      </c>
      <c r="K12" s="7" t="s">
        <v>285</v>
      </c>
      <c r="L12" s="7" t="s">
        <v>537</v>
      </c>
    </row>
    <row r="13" spans="1:12" x14ac:dyDescent="0.25">
      <c r="A13" s="1" t="s">
        <v>10</v>
      </c>
      <c r="C13" s="1" t="str">
        <f t="shared" si="0"/>
        <v>VA00</v>
      </c>
      <c r="D13" s="3" t="str">
        <f t="shared" si="2"/>
        <v xml:space="preserve">Gestión comercial. </v>
      </c>
      <c r="E13" s="3" t="str">
        <f>MID(A13,25,LEN(A13))</f>
        <v>Ventas</v>
      </c>
      <c r="I13" s="1" t="s">
        <v>136</v>
      </c>
      <c r="J13" s="1" t="s">
        <v>618</v>
      </c>
      <c r="K13" s="7" t="s">
        <v>285</v>
      </c>
      <c r="L13" s="7" t="s">
        <v>538</v>
      </c>
    </row>
    <row r="14" spans="1:12" x14ac:dyDescent="0.25">
      <c r="A14" s="1" t="s">
        <v>11</v>
      </c>
      <c r="C14" s="1" t="str">
        <f t="shared" si="0"/>
        <v>VL00</v>
      </c>
      <c r="D14" s="3" t="str">
        <f t="shared" si="2"/>
        <v>Gestión Materiales.</v>
      </c>
      <c r="E14" s="3" t="str">
        <f>MID(A14,26,LEN(A14))</f>
        <v>Expedición</v>
      </c>
      <c r="I14" s="1" t="s">
        <v>137</v>
      </c>
      <c r="J14" s="1" t="s">
        <v>619</v>
      </c>
      <c r="K14" s="7" t="s">
        <v>285</v>
      </c>
      <c r="L14" s="7" t="s">
        <v>537</v>
      </c>
    </row>
    <row r="15" spans="1:12" x14ac:dyDescent="0.25">
      <c r="A15" s="1" t="s">
        <v>12</v>
      </c>
      <c r="C15" s="1" t="str">
        <f t="shared" si="0"/>
        <v>MCE9</v>
      </c>
      <c r="D15" s="3" t="str">
        <f>MID(A15,6,14)</f>
        <v xml:space="preserve">Sistema Info. </v>
      </c>
      <c r="E15" s="3" t="str">
        <f>MID(A15,20,LEN(A15))</f>
        <v>Compras.</v>
      </c>
      <c r="I15" s="1" t="s">
        <v>138</v>
      </c>
      <c r="J15" s="1" t="s">
        <v>620</v>
      </c>
      <c r="K15" s="7" t="s">
        <v>285</v>
      </c>
      <c r="L15" s="7" t="s">
        <v>539</v>
      </c>
    </row>
    <row r="16" spans="1:12" x14ac:dyDescent="0.25">
      <c r="A16" s="1" t="s">
        <v>13</v>
      </c>
      <c r="C16" s="1" t="str">
        <f t="shared" si="0"/>
        <v>MCC2</v>
      </c>
      <c r="D16" s="3" t="str">
        <f t="shared" ref="D16:D20" si="4">MID(A16,6,14)</f>
        <v xml:space="preserve">Sistema Info. </v>
      </c>
      <c r="E16" s="3" t="str">
        <f t="shared" ref="E16:E20" si="5">MID(A16,20,LEN(A16))</f>
        <v>Gestión Stocks</v>
      </c>
      <c r="I16" s="1" t="s">
        <v>139</v>
      </c>
      <c r="J16" s="1" t="s">
        <v>621</v>
      </c>
      <c r="K16" s="7" t="s">
        <v>285</v>
      </c>
      <c r="L16" s="7" t="s">
        <v>539</v>
      </c>
    </row>
    <row r="17" spans="1:12" x14ac:dyDescent="0.25">
      <c r="A17" s="1" t="s">
        <v>14</v>
      </c>
      <c r="C17" s="1" t="str">
        <f t="shared" si="0"/>
        <v>MCT2</v>
      </c>
      <c r="D17" s="3" t="str">
        <f t="shared" si="4"/>
        <v xml:space="preserve">Sistema Info. </v>
      </c>
      <c r="E17" s="3" t="str">
        <f t="shared" si="5"/>
        <v>Comercial</v>
      </c>
      <c r="I17" s="1" t="s">
        <v>140</v>
      </c>
      <c r="J17" s="1" t="s">
        <v>622</v>
      </c>
      <c r="K17" s="7" t="s">
        <v>285</v>
      </c>
      <c r="L17" s="7" t="s">
        <v>539</v>
      </c>
    </row>
    <row r="18" spans="1:12" x14ac:dyDescent="0.25">
      <c r="A18" s="1" t="s">
        <v>15</v>
      </c>
      <c r="C18" s="1" t="str">
        <f t="shared" si="0"/>
        <v>MC01</v>
      </c>
      <c r="D18" s="3" t="str">
        <f t="shared" si="4"/>
        <v xml:space="preserve">Sistema Info. </v>
      </c>
      <c r="E18" s="3" t="str">
        <f t="shared" si="5"/>
        <v>Buscar vía Set Info.</v>
      </c>
      <c r="I18" s="1" t="s">
        <v>141</v>
      </c>
      <c r="J18" s="1" t="s">
        <v>623</v>
      </c>
      <c r="K18" s="7" t="s">
        <v>285</v>
      </c>
      <c r="L18" s="7" t="s">
        <v>539</v>
      </c>
    </row>
    <row r="19" spans="1:12" x14ac:dyDescent="0.25">
      <c r="A19" s="1" t="s">
        <v>16</v>
      </c>
      <c r="C19" s="1" t="str">
        <f t="shared" si="0"/>
        <v>MC02</v>
      </c>
      <c r="D19" s="3" t="str">
        <f t="shared" si="4"/>
        <v xml:space="preserve">Sistema Info. </v>
      </c>
      <c r="E19" s="3" t="str">
        <f t="shared" si="5"/>
        <v>Buscar vía Texto</v>
      </c>
      <c r="I19" s="1" t="s">
        <v>142</v>
      </c>
      <c r="J19" s="1" t="s">
        <v>624</v>
      </c>
      <c r="K19" s="7" t="s">
        <v>285</v>
      </c>
      <c r="L19" s="7" t="s">
        <v>539</v>
      </c>
    </row>
    <row r="20" spans="1:12" x14ac:dyDescent="0.25">
      <c r="A20" s="1" t="s">
        <v>17</v>
      </c>
      <c r="C20" s="1" t="str">
        <f t="shared" si="0"/>
        <v>MCB1</v>
      </c>
      <c r="D20" s="3" t="str">
        <f t="shared" si="4"/>
        <v xml:space="preserve">Sistema Info. </v>
      </c>
      <c r="E20" s="3" t="str">
        <f t="shared" si="5"/>
        <v>Controlling Stocks</v>
      </c>
      <c r="I20" s="1" t="s">
        <v>143</v>
      </c>
      <c r="J20" s="1" t="s">
        <v>625</v>
      </c>
      <c r="K20" s="7" t="s">
        <v>285</v>
      </c>
      <c r="L20" s="7" t="s">
        <v>539</v>
      </c>
    </row>
    <row r="21" spans="1:12" x14ac:dyDescent="0.25">
      <c r="A21" s="1" t="s">
        <v>18</v>
      </c>
      <c r="C21" s="1" t="str">
        <f t="shared" si="0"/>
        <v>ME90</v>
      </c>
      <c r="D21" s="3" t="str">
        <f t="shared" si="1"/>
        <v>Imprimir Orden de Entrega</v>
      </c>
      <c r="I21" s="1" t="s">
        <v>144</v>
      </c>
      <c r="J21" s="1" t="s">
        <v>145</v>
      </c>
      <c r="K21" s="7" t="s">
        <v>285</v>
      </c>
      <c r="L21" s="7" t="s">
        <v>284</v>
      </c>
    </row>
    <row r="22" spans="1:12" x14ac:dyDescent="0.25">
      <c r="A22" s="1" t="s">
        <v>19</v>
      </c>
      <c r="C22" s="1" t="str">
        <f t="shared" si="0"/>
        <v>MBSF</v>
      </c>
      <c r="D22" s="3" t="str">
        <f>MID(A22,6,12)</f>
        <v>Conformidad.</v>
      </c>
      <c r="E22" s="3" t="str">
        <f>MID(A22,19,LEN(A22))</f>
        <v>Liberar Recepción</v>
      </c>
      <c r="I22" s="1" t="s">
        <v>146</v>
      </c>
      <c r="J22" s="1" t="s">
        <v>599</v>
      </c>
      <c r="K22" s="7" t="s">
        <v>285</v>
      </c>
      <c r="L22" s="7" t="s">
        <v>540</v>
      </c>
    </row>
    <row r="23" spans="1:12" x14ac:dyDescent="0.25">
      <c r="A23" s="1" t="s">
        <v>20</v>
      </c>
      <c r="C23" s="1" t="str">
        <f t="shared" si="0"/>
        <v>MK03</v>
      </c>
      <c r="D23" s="3" t="str">
        <f>MID(A23,6,8)</f>
        <v>Entorno.</v>
      </c>
      <c r="E23" s="3" t="str">
        <f>MID(A23,15,LEN(A23))</f>
        <v>Consulta de Proveedores</v>
      </c>
      <c r="I23" s="1" t="s">
        <v>147</v>
      </c>
      <c r="J23" s="1" t="s">
        <v>600</v>
      </c>
      <c r="K23" s="7" t="s">
        <v>285</v>
      </c>
      <c r="L23" s="7" t="s">
        <v>541</v>
      </c>
    </row>
    <row r="24" spans="1:12" x14ac:dyDescent="0.25">
      <c r="A24" s="1" t="s">
        <v>21</v>
      </c>
      <c r="C24" s="1" t="str">
        <f t="shared" ref="C24:C87" si="6">MID(A24,1,4)</f>
        <v>ME3N</v>
      </c>
      <c r="D24" s="3" t="str">
        <f t="shared" ref="D24:D28" si="7">MID(A24,6,8)</f>
        <v>Entorno.</v>
      </c>
      <c r="E24" s="3" t="str">
        <f t="shared" ref="E24:E28" si="8">MID(A24,15,LEN(A24))</f>
        <v>Consulta Contratos</v>
      </c>
      <c r="I24" s="1" t="s">
        <v>148</v>
      </c>
      <c r="J24" s="1" t="s">
        <v>601</v>
      </c>
      <c r="K24" s="7" t="s">
        <v>285</v>
      </c>
      <c r="L24" s="7" t="s">
        <v>541</v>
      </c>
    </row>
    <row r="25" spans="1:12" x14ac:dyDescent="0.25">
      <c r="A25" s="1" t="s">
        <v>22</v>
      </c>
      <c r="C25" s="1" t="str">
        <f t="shared" si="6"/>
        <v>MM03</v>
      </c>
      <c r="D25" s="3" t="str">
        <f t="shared" si="7"/>
        <v>Entorno.</v>
      </c>
      <c r="E25" s="3" t="str">
        <f t="shared" si="8"/>
        <v>Consulta de maestro de materiales</v>
      </c>
      <c r="I25" s="1" t="s">
        <v>149</v>
      </c>
      <c r="J25" s="1" t="s">
        <v>602</v>
      </c>
      <c r="K25" s="7" t="s">
        <v>285</v>
      </c>
      <c r="L25" s="7" t="s">
        <v>541</v>
      </c>
    </row>
    <row r="26" spans="1:12" x14ac:dyDescent="0.25">
      <c r="A26" s="1" t="s">
        <v>23</v>
      </c>
      <c r="C26" s="1" t="str">
        <f t="shared" si="6"/>
        <v>MR03</v>
      </c>
      <c r="D26" s="3" t="str">
        <f t="shared" si="7"/>
        <v>Entorno.</v>
      </c>
      <c r="E26" s="3" t="str">
        <f t="shared" si="8"/>
        <v>Consulta Facturas</v>
      </c>
      <c r="I26" s="1" t="s">
        <v>150</v>
      </c>
      <c r="J26" s="1" t="s">
        <v>603</v>
      </c>
      <c r="K26" s="7" t="s">
        <v>285</v>
      </c>
      <c r="L26" s="7" t="s">
        <v>541</v>
      </c>
    </row>
    <row r="27" spans="1:12" x14ac:dyDescent="0.25">
      <c r="A27" s="1" t="s">
        <v>24</v>
      </c>
      <c r="C27" s="1" t="str">
        <f t="shared" si="6"/>
        <v>MMBE</v>
      </c>
      <c r="D27" s="3" t="str">
        <f t="shared" si="7"/>
        <v>Entorno.</v>
      </c>
      <c r="E27" s="3" t="str">
        <f t="shared" si="8"/>
        <v>Resumen de Stocks</v>
      </c>
      <c r="I27" s="1" t="s">
        <v>151</v>
      </c>
      <c r="J27" s="1" t="s">
        <v>604</v>
      </c>
      <c r="K27" s="7" t="s">
        <v>285</v>
      </c>
      <c r="L27" s="7" t="s">
        <v>541</v>
      </c>
    </row>
    <row r="28" spans="1:12" x14ac:dyDescent="0.25">
      <c r="A28" s="1" t="s">
        <v>25</v>
      </c>
      <c r="C28" s="1" t="str">
        <f t="shared" si="6"/>
        <v>MB51</v>
      </c>
      <c r="D28" s="3" t="str">
        <f t="shared" si="7"/>
        <v>Entorno.</v>
      </c>
      <c r="E28" s="3" t="str">
        <f t="shared" si="8"/>
        <v>Consulta Mov. Material</v>
      </c>
      <c r="I28" s="1" t="s">
        <v>152</v>
      </c>
      <c r="J28" s="1" t="s">
        <v>605</v>
      </c>
      <c r="K28" s="7" t="s">
        <v>285</v>
      </c>
      <c r="L28" s="7" t="s">
        <v>541</v>
      </c>
    </row>
    <row r="29" spans="1:12" x14ac:dyDescent="0.25">
      <c r="A29" s="1" t="s">
        <v>26</v>
      </c>
      <c r="C29" s="1" t="str">
        <f t="shared" si="6"/>
        <v>MB01</v>
      </c>
      <c r="D29" s="3" t="str">
        <f>MID(A29,6,15)</f>
        <v>Mvtos. Almacén.</v>
      </c>
      <c r="E29" s="3" t="str">
        <f>MID(A29,22,LEN(A29))</f>
        <v>Entrada por pedido</v>
      </c>
      <c r="I29" s="1" t="s">
        <v>153</v>
      </c>
      <c r="J29" s="1" t="s">
        <v>606</v>
      </c>
      <c r="K29" s="7" t="s">
        <v>285</v>
      </c>
      <c r="L29" s="7" t="s">
        <v>542</v>
      </c>
    </row>
    <row r="30" spans="1:12" x14ac:dyDescent="0.25">
      <c r="A30" s="1" t="s">
        <v>27</v>
      </c>
      <c r="C30" s="1" t="str">
        <f t="shared" si="6"/>
        <v>MB1A</v>
      </c>
      <c r="D30" s="3" t="str">
        <f t="shared" ref="D30:D33" si="9">MID(A30,6,15)</f>
        <v>Mvtos. Almacén.</v>
      </c>
      <c r="E30" s="3" t="str">
        <f t="shared" ref="E30:E33" si="10">MID(A30,22,LEN(A30))</f>
        <v>Salida de material</v>
      </c>
      <c r="I30" s="1" t="s">
        <v>154</v>
      </c>
      <c r="J30" s="1" t="s">
        <v>607</v>
      </c>
      <c r="K30" s="7" t="s">
        <v>285</v>
      </c>
      <c r="L30" s="7" t="s">
        <v>542</v>
      </c>
    </row>
    <row r="31" spans="1:12" x14ac:dyDescent="0.25">
      <c r="A31" s="1" t="s">
        <v>28</v>
      </c>
      <c r="C31" s="1" t="str">
        <f t="shared" si="6"/>
        <v>MBST</v>
      </c>
      <c r="D31" s="3" t="str">
        <f t="shared" si="9"/>
        <v>Mvtos. Almacén.</v>
      </c>
      <c r="E31" s="3" t="str">
        <f t="shared" si="10"/>
        <v>Anular documento</v>
      </c>
      <c r="I31" s="1" t="s">
        <v>155</v>
      </c>
      <c r="J31" s="1" t="s">
        <v>407</v>
      </c>
      <c r="K31" s="7" t="s">
        <v>285</v>
      </c>
      <c r="L31" s="7" t="s">
        <v>542</v>
      </c>
    </row>
    <row r="32" spans="1:12" x14ac:dyDescent="0.25">
      <c r="A32" s="1" t="s">
        <v>29</v>
      </c>
      <c r="C32" s="1" t="str">
        <f t="shared" si="6"/>
        <v>MBRL</v>
      </c>
      <c r="D32" s="3" t="str">
        <f t="shared" si="9"/>
        <v>Mvtos. Almacén.</v>
      </c>
      <c r="E32" s="3" t="str">
        <f t="shared" si="10"/>
        <v>Devolución a Proveedor</v>
      </c>
      <c r="I32" s="1" t="s">
        <v>156</v>
      </c>
      <c r="J32" s="1" t="s">
        <v>608</v>
      </c>
      <c r="K32" s="7" t="s">
        <v>285</v>
      </c>
      <c r="L32" s="7" t="s">
        <v>542</v>
      </c>
    </row>
    <row r="33" spans="1:12" x14ac:dyDescent="0.25">
      <c r="A33" s="1" t="s">
        <v>30</v>
      </c>
      <c r="C33" s="1" t="str">
        <f t="shared" si="6"/>
        <v>MB03</v>
      </c>
      <c r="D33" s="3" t="str">
        <f t="shared" si="9"/>
        <v>Mvtos. Almacén.</v>
      </c>
      <c r="E33" s="3" t="str">
        <f t="shared" si="10"/>
        <v>Visualizar documento</v>
      </c>
      <c r="I33" s="1" t="s">
        <v>157</v>
      </c>
      <c r="J33" s="1" t="s">
        <v>403</v>
      </c>
      <c r="K33" s="7" t="s">
        <v>285</v>
      </c>
      <c r="L33" s="7" t="s">
        <v>542</v>
      </c>
    </row>
    <row r="34" spans="1:12" x14ac:dyDescent="0.25">
      <c r="A34" s="1" t="s">
        <v>536</v>
      </c>
      <c r="C34" s="1" t="str">
        <f t="shared" si="6"/>
        <v>ME56</v>
      </c>
      <c r="D34" s="3" t="str">
        <f t="shared" ref="D34:D40" si="11">MID(A34,6,13)</f>
        <v xml:space="preserve">Sol. Pedido. </v>
      </c>
      <c r="E34" s="3" t="str">
        <f t="shared" ref="E34:E40" si="12">MID(A34,19,LEN(A34))</f>
        <v>Asignar contrato.</v>
      </c>
      <c r="I34" s="1" t="s">
        <v>158</v>
      </c>
      <c r="J34" s="1" t="s">
        <v>592</v>
      </c>
      <c r="K34" s="7" t="s">
        <v>285</v>
      </c>
      <c r="L34" s="7" t="s">
        <v>543</v>
      </c>
    </row>
    <row r="35" spans="1:12" x14ac:dyDescent="0.25">
      <c r="A35" s="1" t="s">
        <v>31</v>
      </c>
      <c r="C35" s="1" t="str">
        <f t="shared" si="6"/>
        <v>ME5A</v>
      </c>
      <c r="D35" s="3" t="str">
        <f t="shared" si="11"/>
        <v xml:space="preserve">Sol. Pedido. </v>
      </c>
      <c r="E35" s="3" t="str">
        <f t="shared" si="12"/>
        <v>Listados. Generalidades</v>
      </c>
      <c r="I35" s="1" t="s">
        <v>159</v>
      </c>
      <c r="J35" s="1" t="s">
        <v>593</v>
      </c>
      <c r="K35" s="7" t="s">
        <v>285</v>
      </c>
      <c r="L35" s="7" t="s">
        <v>543</v>
      </c>
    </row>
    <row r="36" spans="1:12" x14ac:dyDescent="0.25">
      <c r="A36" s="1" t="s">
        <v>32</v>
      </c>
      <c r="C36" s="1" t="str">
        <f t="shared" si="6"/>
        <v>ME5K</v>
      </c>
      <c r="D36" s="3" t="str">
        <f t="shared" si="11"/>
        <v xml:space="preserve">Sol. Pedido. </v>
      </c>
      <c r="E36" s="3" t="str">
        <f t="shared" si="12"/>
        <v>Listados. Por imputación</v>
      </c>
      <c r="I36" s="1" t="s">
        <v>160</v>
      </c>
      <c r="J36" s="1" t="s">
        <v>580</v>
      </c>
      <c r="K36" s="7" t="s">
        <v>285</v>
      </c>
      <c r="L36" s="7" t="s">
        <v>543</v>
      </c>
    </row>
    <row r="37" spans="1:12" x14ac:dyDescent="0.25">
      <c r="A37" s="1" t="s">
        <v>33</v>
      </c>
      <c r="C37" s="1" t="str">
        <f t="shared" si="6"/>
        <v>ME5W</v>
      </c>
      <c r="D37" s="3" t="str">
        <f t="shared" si="11"/>
        <v xml:space="preserve">Sol. Pedido. </v>
      </c>
      <c r="E37" s="3" t="str">
        <f t="shared" si="12"/>
        <v>Listados. Nueva presentación</v>
      </c>
      <c r="I37" s="1" t="s">
        <v>161</v>
      </c>
      <c r="J37" s="1" t="s">
        <v>594</v>
      </c>
      <c r="K37" s="7" t="s">
        <v>285</v>
      </c>
      <c r="L37" s="7" t="s">
        <v>543</v>
      </c>
    </row>
    <row r="38" spans="1:12" x14ac:dyDescent="0.25">
      <c r="A38" s="1" t="s">
        <v>534</v>
      </c>
      <c r="C38" s="1" t="str">
        <f t="shared" si="6"/>
        <v>ME56</v>
      </c>
      <c r="D38" s="3" t="str">
        <f t="shared" si="11"/>
        <v xml:space="preserve">Sol. Pedido. </v>
      </c>
      <c r="E38" s="3" t="str">
        <f t="shared" si="12"/>
        <v>Funciones siguientes. Asignar</v>
      </c>
      <c r="I38" s="1" t="s">
        <v>158</v>
      </c>
      <c r="J38" s="1" t="s">
        <v>595</v>
      </c>
      <c r="K38" s="7" t="s">
        <v>285</v>
      </c>
      <c r="L38" s="7" t="s">
        <v>543</v>
      </c>
    </row>
    <row r="39" spans="1:12" x14ac:dyDescent="0.25">
      <c r="A39" s="1" t="s">
        <v>34</v>
      </c>
      <c r="C39" s="1" t="str">
        <f t="shared" si="6"/>
        <v>ME57</v>
      </c>
      <c r="D39" s="3" t="str">
        <f t="shared" si="11"/>
        <v xml:space="preserve">Sol. Pedido. </v>
      </c>
      <c r="E39" s="3" t="str">
        <f t="shared" si="12"/>
        <v>Funciones siguientes. Asignar y tratar</v>
      </c>
      <c r="I39" s="1" t="s">
        <v>162</v>
      </c>
      <c r="J39" s="1" t="s">
        <v>596</v>
      </c>
      <c r="K39" s="7" t="s">
        <v>285</v>
      </c>
      <c r="L39" s="7" t="s">
        <v>543</v>
      </c>
    </row>
    <row r="40" spans="1:12" x14ac:dyDescent="0.25">
      <c r="A40" s="1" t="s">
        <v>35</v>
      </c>
      <c r="C40" s="1" t="str">
        <f t="shared" si="6"/>
        <v>ME52</v>
      </c>
      <c r="D40" s="3" t="str">
        <f t="shared" si="11"/>
        <v xml:space="preserve">Sol. Pedido. </v>
      </c>
      <c r="E40" s="3" t="str">
        <f t="shared" si="12"/>
        <v>SolP generadas. MRP. Modificar</v>
      </c>
      <c r="I40" s="1" t="s">
        <v>163</v>
      </c>
      <c r="J40" s="1" t="s">
        <v>597</v>
      </c>
      <c r="K40" s="7" t="s">
        <v>285</v>
      </c>
      <c r="L40" s="7" t="s">
        <v>543</v>
      </c>
    </row>
    <row r="41" spans="1:12" x14ac:dyDescent="0.25">
      <c r="A41" s="1" t="s">
        <v>535</v>
      </c>
      <c r="C41" s="1" t="str">
        <f t="shared" si="6"/>
        <v>ME53</v>
      </c>
      <c r="D41" s="3" t="str">
        <f>MID(A41,6,13)</f>
        <v xml:space="preserve">Sol. Pedido. </v>
      </c>
      <c r="E41" s="3" t="str">
        <f>MID(A41,19,LEN(A41))</f>
        <v>SolP generadas. MRP. Visualizar</v>
      </c>
      <c r="I41" s="1" t="s">
        <v>164</v>
      </c>
      <c r="J41" s="1" t="s">
        <v>598</v>
      </c>
      <c r="K41" s="7" t="s">
        <v>285</v>
      </c>
      <c r="L41" s="7" t="s">
        <v>543</v>
      </c>
    </row>
    <row r="42" spans="1:12" x14ac:dyDescent="0.25">
      <c r="A42" s="1" t="s">
        <v>36</v>
      </c>
      <c r="C42" s="1" t="str">
        <f t="shared" si="6"/>
        <v>ME4L</v>
      </c>
      <c r="D42" s="3" t="str">
        <f t="shared" ref="D42:D46" si="13">MID(A42,6,20)</f>
        <v>Pet. Ofertas/Oferta.</v>
      </c>
      <c r="E42" s="3" t="str">
        <f t="shared" ref="E42:E46" si="14">MID(A42,27,LEN(A42))</f>
        <v>Listados. Por proveedor</v>
      </c>
      <c r="I42" s="1" t="s">
        <v>165</v>
      </c>
      <c r="J42" s="1" t="s">
        <v>572</v>
      </c>
      <c r="K42" s="7" t="s">
        <v>285</v>
      </c>
      <c r="L42" s="7" t="s">
        <v>544</v>
      </c>
    </row>
    <row r="43" spans="1:12" x14ac:dyDescent="0.25">
      <c r="A43" s="1" t="s">
        <v>37</v>
      </c>
      <c r="C43" s="1" t="str">
        <f t="shared" si="6"/>
        <v>ME4M</v>
      </c>
      <c r="D43" s="3" t="str">
        <f t="shared" si="13"/>
        <v>Pet. Ofertas/Oferta.</v>
      </c>
      <c r="E43" s="3" t="str">
        <f t="shared" si="14"/>
        <v>Listados. Por material</v>
      </c>
      <c r="I43" s="1" t="s">
        <v>166</v>
      </c>
      <c r="J43" s="1" t="s">
        <v>573</v>
      </c>
      <c r="K43" s="7" t="s">
        <v>285</v>
      </c>
      <c r="L43" s="7" t="s">
        <v>544</v>
      </c>
    </row>
    <row r="44" spans="1:12" x14ac:dyDescent="0.25">
      <c r="A44" s="1" t="s">
        <v>38</v>
      </c>
      <c r="C44" s="1" t="str">
        <f t="shared" si="6"/>
        <v>ME4S</v>
      </c>
      <c r="D44" s="3" t="str">
        <f t="shared" si="13"/>
        <v>Pet. Ofertas/Oferta.</v>
      </c>
      <c r="E44" s="3" t="str">
        <f t="shared" si="14"/>
        <v>Listados. Por licitación</v>
      </c>
      <c r="I44" s="1" t="s">
        <v>167</v>
      </c>
      <c r="J44" s="1" t="s">
        <v>587</v>
      </c>
      <c r="K44" s="7" t="s">
        <v>285</v>
      </c>
      <c r="L44" s="7" t="s">
        <v>544</v>
      </c>
    </row>
    <row r="45" spans="1:12" x14ac:dyDescent="0.25">
      <c r="A45" s="1" t="s">
        <v>39</v>
      </c>
      <c r="C45" s="1" t="str">
        <f t="shared" si="6"/>
        <v>ME4C</v>
      </c>
      <c r="D45" s="3" t="str">
        <f t="shared" si="13"/>
        <v>Pet. Ofertas/Oferta.</v>
      </c>
      <c r="E45" s="3" t="str">
        <f t="shared" si="14"/>
        <v>Listados. Por grupo artículos</v>
      </c>
      <c r="I45" s="1" t="s">
        <v>168</v>
      </c>
      <c r="J45" s="1" t="s">
        <v>574</v>
      </c>
      <c r="K45" s="7" t="s">
        <v>285</v>
      </c>
      <c r="L45" s="7" t="s">
        <v>544</v>
      </c>
    </row>
    <row r="46" spans="1:12" x14ac:dyDescent="0.25">
      <c r="A46" s="1" t="s">
        <v>40</v>
      </c>
      <c r="C46" s="1" t="str">
        <f t="shared" si="6"/>
        <v>ME4N</v>
      </c>
      <c r="D46" s="3" t="str">
        <f t="shared" si="13"/>
        <v>Pet. Ofertas/Oferta.</v>
      </c>
      <c r="E46" s="3" t="str">
        <f t="shared" si="14"/>
        <v>Listados. Por petición oferta</v>
      </c>
      <c r="I46" s="1" t="s">
        <v>169</v>
      </c>
      <c r="J46" s="1" t="s">
        <v>588</v>
      </c>
      <c r="K46" s="7" t="s">
        <v>285</v>
      </c>
      <c r="L46" s="7" t="s">
        <v>544</v>
      </c>
    </row>
    <row r="47" spans="1:12" x14ac:dyDescent="0.25">
      <c r="A47" s="1" t="s">
        <v>41</v>
      </c>
      <c r="C47" s="1" t="str">
        <f t="shared" si="6"/>
        <v>ME2L</v>
      </c>
      <c r="D47" s="3" t="str">
        <f>MID(A47,6,20)</f>
        <v>Pet. Ofertas/Oferta.</v>
      </c>
      <c r="E47" s="3" t="str">
        <f>MID(A47,27,LEN(A47))</f>
        <v>Listados. Por proveedor.</v>
      </c>
      <c r="I47" s="1" t="s">
        <v>170</v>
      </c>
      <c r="J47" s="1" t="s">
        <v>589</v>
      </c>
      <c r="K47" s="7" t="s">
        <v>285</v>
      </c>
      <c r="L47" s="7" t="s">
        <v>544</v>
      </c>
    </row>
    <row r="48" spans="1:12" x14ac:dyDescent="0.25">
      <c r="A48" s="1" t="s">
        <v>42</v>
      </c>
      <c r="C48" s="1" t="str">
        <f t="shared" si="6"/>
        <v>ME41</v>
      </c>
      <c r="D48" s="3" t="str">
        <f>MID(A48,6,20)</f>
        <v>Pet. Ofertas/Oferta.</v>
      </c>
      <c r="E48" s="3" t="str">
        <f>MID(A48,27,LEN(A48))</f>
        <v>Crear</v>
      </c>
      <c r="I48" s="1" t="s">
        <v>171</v>
      </c>
      <c r="J48" s="1" t="s">
        <v>551</v>
      </c>
      <c r="K48" s="7" t="s">
        <v>285</v>
      </c>
      <c r="L48" s="7" t="s">
        <v>544</v>
      </c>
    </row>
    <row r="49" spans="1:12" x14ac:dyDescent="0.25">
      <c r="A49" s="1" t="s">
        <v>43</v>
      </c>
      <c r="C49" s="1" t="str">
        <f t="shared" si="6"/>
        <v>ME42</v>
      </c>
      <c r="D49" s="3" t="str">
        <f t="shared" ref="D49:D53" si="15">MID(A49,6,20)</f>
        <v>Pet. Ofertas/Oferta.</v>
      </c>
      <c r="E49" s="3" t="str">
        <f t="shared" ref="E49:E53" si="16">MID(A49,27,LEN(A49))</f>
        <v>Modificar</v>
      </c>
      <c r="I49" s="1" t="s">
        <v>172</v>
      </c>
      <c r="J49" s="1" t="s">
        <v>552</v>
      </c>
      <c r="K49" s="7" t="s">
        <v>285</v>
      </c>
      <c r="L49" s="7" t="s">
        <v>544</v>
      </c>
    </row>
    <row r="50" spans="1:12" x14ac:dyDescent="0.25">
      <c r="A50" s="1" t="s">
        <v>44</v>
      </c>
      <c r="C50" s="1" t="str">
        <f t="shared" si="6"/>
        <v>ME43</v>
      </c>
      <c r="D50" s="3" t="str">
        <f t="shared" si="15"/>
        <v>Pet. Ofertas/Oferta.</v>
      </c>
      <c r="E50" s="3" t="str">
        <f t="shared" si="16"/>
        <v>Visualizar</v>
      </c>
      <c r="I50" s="1" t="s">
        <v>173</v>
      </c>
      <c r="J50" s="1" t="s">
        <v>553</v>
      </c>
      <c r="K50" s="7" t="s">
        <v>285</v>
      </c>
      <c r="L50" s="7" t="s">
        <v>544</v>
      </c>
    </row>
    <row r="51" spans="1:12" x14ac:dyDescent="0.25">
      <c r="A51" s="1" t="s">
        <v>45</v>
      </c>
      <c r="C51" s="1" t="str">
        <f t="shared" si="6"/>
        <v>ME47</v>
      </c>
      <c r="D51" s="3" t="str">
        <f t="shared" si="15"/>
        <v>Pet. Ofertas/Oferta.</v>
      </c>
      <c r="E51" s="3" t="str">
        <f t="shared" si="16"/>
        <v>Actualizar</v>
      </c>
      <c r="I51" s="1" t="s">
        <v>174</v>
      </c>
      <c r="J51" s="1" t="s">
        <v>590</v>
      </c>
      <c r="K51" s="7" t="s">
        <v>285</v>
      </c>
      <c r="L51" s="7" t="s">
        <v>544</v>
      </c>
    </row>
    <row r="52" spans="1:12" x14ac:dyDescent="0.25">
      <c r="A52" s="1" t="s">
        <v>46</v>
      </c>
      <c r="C52" s="1" t="str">
        <f t="shared" si="6"/>
        <v>ME48</v>
      </c>
      <c r="D52" s="3" t="str">
        <f t="shared" si="15"/>
        <v>Pet. Ofertas/Oferta.</v>
      </c>
      <c r="E52" s="3" t="str">
        <f t="shared" si="16"/>
        <v>Visualizar</v>
      </c>
      <c r="I52" s="1" t="s">
        <v>175</v>
      </c>
      <c r="J52" s="1" t="s">
        <v>553</v>
      </c>
      <c r="K52" s="7" t="s">
        <v>285</v>
      </c>
      <c r="L52" s="7" t="s">
        <v>544</v>
      </c>
    </row>
    <row r="53" spans="1:12" x14ac:dyDescent="0.25">
      <c r="A53" s="1" t="s">
        <v>47</v>
      </c>
      <c r="C53" s="9" t="str">
        <f t="shared" si="6"/>
        <v>ME49</v>
      </c>
      <c r="D53" s="3" t="str">
        <f t="shared" si="15"/>
        <v>Pet. Ofertas/Oferta.</v>
      </c>
      <c r="E53" s="3" t="str">
        <f t="shared" si="16"/>
        <v>Comparación precios</v>
      </c>
      <c r="I53" s="1" t="s">
        <v>176</v>
      </c>
      <c r="J53" s="1" t="s">
        <v>591</v>
      </c>
      <c r="K53" s="7" t="s">
        <v>285</v>
      </c>
      <c r="L53" s="7" t="s">
        <v>544</v>
      </c>
    </row>
    <row r="54" spans="1:12" x14ac:dyDescent="0.25">
      <c r="A54" s="1" t="s">
        <v>48</v>
      </c>
      <c r="C54" s="1" t="str">
        <f t="shared" si="6"/>
        <v>ME21</v>
      </c>
      <c r="D54" s="3" t="str">
        <f>MID(A54,6,16)</f>
        <v>Pedido/Contrato.</v>
      </c>
      <c r="E54" s="3" t="str">
        <f>MID(A54,23,LEN(A54))</f>
        <v>Crear</v>
      </c>
      <c r="I54" s="1" t="s">
        <v>177</v>
      </c>
      <c r="J54" s="1" t="s">
        <v>551</v>
      </c>
      <c r="K54" s="7" t="s">
        <v>285</v>
      </c>
      <c r="L54" s="7" t="s">
        <v>545</v>
      </c>
    </row>
    <row r="55" spans="1:12" x14ac:dyDescent="0.25">
      <c r="A55" s="1" t="s">
        <v>49</v>
      </c>
      <c r="C55" s="1" t="str">
        <f t="shared" si="6"/>
        <v>ME58</v>
      </c>
      <c r="D55" s="3" t="str">
        <f t="shared" ref="D55:D67" si="17">MID(A55,6,16)</f>
        <v>Pedido/Contrato.</v>
      </c>
      <c r="E55" s="3" t="str">
        <f t="shared" ref="E55:E67" si="18">MID(A55,23,LEN(A55))</f>
        <v>Mediante sol. pedido</v>
      </c>
      <c r="I55" s="1" t="s">
        <v>178</v>
      </c>
      <c r="J55" s="1" t="s">
        <v>578</v>
      </c>
      <c r="K55" s="7" t="s">
        <v>285</v>
      </c>
      <c r="L55" s="7" t="s">
        <v>545</v>
      </c>
    </row>
    <row r="56" spans="1:12" x14ac:dyDescent="0.25">
      <c r="A56" s="1" t="s">
        <v>50</v>
      </c>
      <c r="C56" s="1" t="str">
        <f t="shared" si="6"/>
        <v>ME22</v>
      </c>
      <c r="D56" s="3" t="str">
        <f t="shared" si="17"/>
        <v>Pedido/Contrato.</v>
      </c>
      <c r="E56" s="3" t="str">
        <f t="shared" si="18"/>
        <v>Modificar</v>
      </c>
      <c r="I56" s="1" t="s">
        <v>179</v>
      </c>
      <c r="J56" s="1" t="s">
        <v>552</v>
      </c>
      <c r="K56" s="7" t="s">
        <v>285</v>
      </c>
      <c r="L56" s="7" t="s">
        <v>545</v>
      </c>
    </row>
    <row r="57" spans="1:12" x14ac:dyDescent="0.25">
      <c r="A57" s="1" t="s">
        <v>51</v>
      </c>
      <c r="C57" s="1" t="str">
        <f t="shared" si="6"/>
        <v>ME23</v>
      </c>
      <c r="D57" s="3" t="str">
        <f t="shared" si="17"/>
        <v>Pedido/Contrato.</v>
      </c>
      <c r="E57" s="3" t="str">
        <f t="shared" si="18"/>
        <v>Visualizar</v>
      </c>
      <c r="I57" s="1" t="s">
        <v>180</v>
      </c>
      <c r="J57" s="1" t="s">
        <v>553</v>
      </c>
      <c r="K57" s="7" t="s">
        <v>285</v>
      </c>
      <c r="L57" s="7" t="s">
        <v>545</v>
      </c>
    </row>
    <row r="58" spans="1:12" x14ac:dyDescent="0.25">
      <c r="A58" s="1" t="s">
        <v>52</v>
      </c>
      <c r="C58" s="1" t="str">
        <f t="shared" si="6"/>
        <v>ME28</v>
      </c>
      <c r="D58" s="3" t="str">
        <f t="shared" si="17"/>
        <v>Pedido/Contrato.</v>
      </c>
      <c r="E58" s="3" t="str">
        <f t="shared" si="18"/>
        <v>Liberar</v>
      </c>
      <c r="I58" s="1" t="s">
        <v>181</v>
      </c>
      <c r="J58" s="1" t="s">
        <v>579</v>
      </c>
      <c r="K58" s="7" t="s">
        <v>285</v>
      </c>
      <c r="L58" s="7" t="s">
        <v>545</v>
      </c>
    </row>
    <row r="59" spans="1:12" x14ac:dyDescent="0.25">
      <c r="A59" s="1" t="s">
        <v>53</v>
      </c>
      <c r="C59" s="1" t="str">
        <f t="shared" si="6"/>
        <v>ME2L</v>
      </c>
      <c r="D59" s="3" t="str">
        <f t="shared" si="17"/>
        <v>Pedido/Contrato.</v>
      </c>
      <c r="E59" s="3" t="str">
        <f t="shared" si="18"/>
        <v>Listados. Por proveedor</v>
      </c>
      <c r="I59" s="1" t="s">
        <v>170</v>
      </c>
      <c r="J59" s="1" t="s">
        <v>572</v>
      </c>
      <c r="K59" s="7" t="s">
        <v>285</v>
      </c>
      <c r="L59" s="7" t="s">
        <v>545</v>
      </c>
    </row>
    <row r="60" spans="1:12" x14ac:dyDescent="0.25">
      <c r="A60" s="1" t="s">
        <v>54</v>
      </c>
      <c r="C60" s="1" t="str">
        <f t="shared" si="6"/>
        <v>ME2M</v>
      </c>
      <c r="D60" s="3" t="str">
        <f t="shared" si="17"/>
        <v>Pedido/Contrato.</v>
      </c>
      <c r="E60" s="3" t="str">
        <f t="shared" si="18"/>
        <v>Listados. Por material</v>
      </c>
      <c r="I60" s="1" t="s">
        <v>182</v>
      </c>
      <c r="J60" s="1" t="s">
        <v>573</v>
      </c>
      <c r="K60" s="7" t="s">
        <v>285</v>
      </c>
      <c r="L60" s="7" t="s">
        <v>545</v>
      </c>
    </row>
    <row r="61" spans="1:12" x14ac:dyDescent="0.25">
      <c r="A61" s="1" t="s">
        <v>55</v>
      </c>
      <c r="C61" s="1" t="str">
        <f t="shared" si="6"/>
        <v>ME2K</v>
      </c>
      <c r="D61" s="3" t="str">
        <f t="shared" si="17"/>
        <v>Pedido/Contrato.</v>
      </c>
      <c r="E61" s="3" t="str">
        <f t="shared" si="18"/>
        <v>Listados. Por imputación</v>
      </c>
      <c r="I61" s="1" t="s">
        <v>183</v>
      </c>
      <c r="J61" s="1" t="s">
        <v>580</v>
      </c>
      <c r="K61" s="7" t="s">
        <v>285</v>
      </c>
      <c r="L61" s="7" t="s">
        <v>545</v>
      </c>
    </row>
    <row r="62" spans="1:12" x14ac:dyDescent="0.25">
      <c r="A62" s="1" t="s">
        <v>56</v>
      </c>
      <c r="C62" s="1" t="str">
        <f t="shared" si="6"/>
        <v>ME2C</v>
      </c>
      <c r="D62" s="3" t="str">
        <f t="shared" si="17"/>
        <v>Pedido/Contrato.</v>
      </c>
      <c r="E62" s="3" t="str">
        <f t="shared" si="18"/>
        <v>Listados. Por grupo de artículos</v>
      </c>
      <c r="I62" s="1" t="s">
        <v>184</v>
      </c>
      <c r="J62" s="1" t="s">
        <v>581</v>
      </c>
      <c r="K62" s="7" t="s">
        <v>285</v>
      </c>
      <c r="L62" s="7" t="s">
        <v>545</v>
      </c>
    </row>
    <row r="63" spans="1:12" x14ac:dyDescent="0.25">
      <c r="A63" s="1" t="s">
        <v>57</v>
      </c>
      <c r="C63" s="1" t="str">
        <f t="shared" si="6"/>
        <v>ME2N</v>
      </c>
      <c r="D63" s="3" t="str">
        <f t="shared" si="17"/>
        <v>Pedido/Contrato.</v>
      </c>
      <c r="E63" s="3" t="str">
        <f t="shared" si="18"/>
        <v>Listados. Por número de pedido</v>
      </c>
      <c r="I63" s="1" t="s">
        <v>185</v>
      </c>
      <c r="J63" s="1" t="s">
        <v>582</v>
      </c>
      <c r="K63" s="7" t="s">
        <v>285</v>
      </c>
      <c r="L63" s="7" t="s">
        <v>545</v>
      </c>
    </row>
    <row r="64" spans="1:12" x14ac:dyDescent="0.25">
      <c r="A64" s="1" t="s">
        <v>58</v>
      </c>
      <c r="C64" s="1" t="str">
        <f t="shared" si="6"/>
        <v>ME31</v>
      </c>
      <c r="D64" s="3" t="str">
        <f t="shared" si="17"/>
        <v>Pedido/Contrato.</v>
      </c>
      <c r="E64" s="3" t="str">
        <f t="shared" si="18"/>
        <v>Pedido Abierto. Crear</v>
      </c>
      <c r="I64" s="1" t="s">
        <v>186</v>
      </c>
      <c r="J64" s="1" t="s">
        <v>583</v>
      </c>
      <c r="K64" s="7" t="s">
        <v>285</v>
      </c>
      <c r="L64" s="7" t="s">
        <v>545</v>
      </c>
    </row>
    <row r="65" spans="1:12" x14ac:dyDescent="0.25">
      <c r="A65" s="1" t="s">
        <v>59</v>
      </c>
      <c r="C65" s="1" t="str">
        <f t="shared" si="6"/>
        <v>ME32</v>
      </c>
      <c r="D65" s="3" t="str">
        <f t="shared" si="17"/>
        <v>Pedido/Contrato.</v>
      </c>
      <c r="E65" s="3" t="str">
        <f t="shared" si="18"/>
        <v>Pedido Abierto. Modificar</v>
      </c>
      <c r="I65" s="1" t="s">
        <v>187</v>
      </c>
      <c r="J65" s="1" t="s">
        <v>584</v>
      </c>
      <c r="K65" s="7" t="s">
        <v>285</v>
      </c>
      <c r="L65" s="7" t="s">
        <v>545</v>
      </c>
    </row>
    <row r="66" spans="1:12" x14ac:dyDescent="0.25">
      <c r="A66" s="1" t="s">
        <v>60</v>
      </c>
      <c r="C66" s="1" t="str">
        <f t="shared" si="6"/>
        <v>ME33</v>
      </c>
      <c r="D66" s="3" t="str">
        <f t="shared" si="17"/>
        <v>Pedido/Contrato.</v>
      </c>
      <c r="E66" s="3" t="str">
        <f t="shared" si="18"/>
        <v>Pedido Abierto. Visualizar</v>
      </c>
      <c r="I66" s="1" t="s">
        <v>188</v>
      </c>
      <c r="J66" s="1" t="s">
        <v>585</v>
      </c>
      <c r="K66" s="7" t="s">
        <v>285</v>
      </c>
      <c r="L66" s="7" t="s">
        <v>545</v>
      </c>
    </row>
    <row r="67" spans="1:12" x14ac:dyDescent="0.25">
      <c r="A67" s="1" t="s">
        <v>61</v>
      </c>
      <c r="C67" s="1" t="str">
        <f t="shared" si="6"/>
        <v>ME58</v>
      </c>
      <c r="D67" s="3" t="str">
        <f t="shared" si="17"/>
        <v>Pedido/Contrato.</v>
      </c>
      <c r="E67" s="3" t="str">
        <f t="shared" si="18"/>
        <v>Pedido de Baremo. Mediante sol. Pedido</v>
      </c>
      <c r="I67" s="1" t="s">
        <v>178</v>
      </c>
      <c r="J67" s="1" t="s">
        <v>586</v>
      </c>
      <c r="K67" s="7" t="s">
        <v>285</v>
      </c>
      <c r="L67" s="7" t="s">
        <v>545</v>
      </c>
    </row>
    <row r="68" spans="1:12" x14ac:dyDescent="0.25">
      <c r="A68" s="1" t="s">
        <v>62</v>
      </c>
      <c r="C68" s="1" t="str">
        <f t="shared" si="6"/>
        <v>MB01</v>
      </c>
      <c r="D68" s="3" t="str">
        <f>MID(A68,6,12)</f>
        <v>Conformidad.</v>
      </c>
      <c r="E68" s="3" t="str">
        <f>MID(A68,19,LEN(A68))</f>
        <v>Crear</v>
      </c>
      <c r="I68" s="1" t="s">
        <v>153</v>
      </c>
      <c r="J68" s="1" t="s">
        <v>551</v>
      </c>
      <c r="K68" s="7" t="s">
        <v>285</v>
      </c>
      <c r="L68" s="7" t="s">
        <v>540</v>
      </c>
    </row>
    <row r="69" spans="1:12" x14ac:dyDescent="0.25">
      <c r="A69" s="1" t="s">
        <v>63</v>
      </c>
      <c r="C69" s="1" t="str">
        <f t="shared" si="6"/>
        <v>MB02</v>
      </c>
      <c r="D69" s="3" t="str">
        <f t="shared" ref="D69:D94" si="19">MID(A69,6,12)</f>
        <v>Conformidad.</v>
      </c>
      <c r="E69" s="3" t="str">
        <f t="shared" ref="E69:E94" si="20">MID(A69,19,LEN(A69))</f>
        <v>Modificar</v>
      </c>
      <c r="I69" s="1" t="s">
        <v>189</v>
      </c>
      <c r="J69" s="1" t="s">
        <v>552</v>
      </c>
      <c r="K69" s="7" t="s">
        <v>285</v>
      </c>
      <c r="L69" s="7" t="s">
        <v>540</v>
      </c>
    </row>
    <row r="70" spans="1:12" x14ac:dyDescent="0.25">
      <c r="A70" s="1" t="s">
        <v>64</v>
      </c>
      <c r="C70" s="1" t="str">
        <f t="shared" si="6"/>
        <v>MB03</v>
      </c>
      <c r="D70" s="3" t="str">
        <f t="shared" si="19"/>
        <v>Conformidad.</v>
      </c>
      <c r="E70" s="3" t="str">
        <f t="shared" si="20"/>
        <v>Visualizar</v>
      </c>
      <c r="I70" s="1" t="s">
        <v>157</v>
      </c>
      <c r="J70" s="1" t="s">
        <v>553</v>
      </c>
      <c r="K70" s="7" t="s">
        <v>285</v>
      </c>
      <c r="L70" s="7" t="s">
        <v>540</v>
      </c>
    </row>
    <row r="71" spans="1:12" x14ac:dyDescent="0.25">
      <c r="A71" s="1" t="s">
        <v>65</v>
      </c>
      <c r="C71" s="1" t="str">
        <f t="shared" si="6"/>
        <v>ME11</v>
      </c>
      <c r="D71" s="3" t="str">
        <f t="shared" si="19"/>
        <v>Conformidad.</v>
      </c>
      <c r="E71" s="3" t="str">
        <f t="shared" si="20"/>
        <v>Registro Info. Crear</v>
      </c>
      <c r="I71" s="1" t="s">
        <v>190</v>
      </c>
      <c r="J71" s="1" t="s">
        <v>554</v>
      </c>
      <c r="K71" s="7" t="s">
        <v>285</v>
      </c>
      <c r="L71" s="7" t="s">
        <v>540</v>
      </c>
    </row>
    <row r="72" spans="1:12" x14ac:dyDescent="0.25">
      <c r="A72" s="1" t="s">
        <v>66</v>
      </c>
      <c r="C72" s="1" t="str">
        <f t="shared" si="6"/>
        <v>ME12</v>
      </c>
      <c r="D72" s="3" t="str">
        <f t="shared" si="19"/>
        <v>Conformidad.</v>
      </c>
      <c r="E72" s="3" t="str">
        <f t="shared" si="20"/>
        <v>Registro Info. Modificar</v>
      </c>
      <c r="I72" s="1" t="s">
        <v>191</v>
      </c>
      <c r="J72" s="1" t="s">
        <v>555</v>
      </c>
      <c r="K72" s="7" t="s">
        <v>285</v>
      </c>
      <c r="L72" s="7" t="s">
        <v>540</v>
      </c>
    </row>
    <row r="73" spans="1:12" x14ac:dyDescent="0.25">
      <c r="A73" s="1" t="s">
        <v>67</v>
      </c>
      <c r="C73" s="1" t="str">
        <f t="shared" si="6"/>
        <v>ME13</v>
      </c>
      <c r="D73" s="3" t="str">
        <f t="shared" si="19"/>
        <v>Conformidad.</v>
      </c>
      <c r="E73" s="3" t="str">
        <f t="shared" si="20"/>
        <v>Registro Info. Visualizar</v>
      </c>
      <c r="I73" s="1" t="s">
        <v>192</v>
      </c>
      <c r="J73" s="1" t="s">
        <v>556</v>
      </c>
      <c r="K73" s="7" t="s">
        <v>285</v>
      </c>
      <c r="L73" s="7" t="s">
        <v>540</v>
      </c>
    </row>
    <row r="74" spans="1:12" x14ac:dyDescent="0.25">
      <c r="A74" s="1" t="s">
        <v>68</v>
      </c>
      <c r="C74" s="1" t="str">
        <f t="shared" si="6"/>
        <v>ME14</v>
      </c>
      <c r="D74" s="3" t="str">
        <f t="shared" si="19"/>
        <v>Conformidad.</v>
      </c>
      <c r="E74" s="3" t="str">
        <f t="shared" si="20"/>
        <v>Registro Info. Modificaciones</v>
      </c>
      <c r="I74" s="1" t="s">
        <v>193</v>
      </c>
      <c r="J74" s="1" t="s">
        <v>557</v>
      </c>
      <c r="K74" s="7" t="s">
        <v>285</v>
      </c>
      <c r="L74" s="7" t="s">
        <v>540</v>
      </c>
    </row>
    <row r="75" spans="1:12" x14ac:dyDescent="0.25">
      <c r="A75" s="1" t="s">
        <v>69</v>
      </c>
      <c r="C75" s="1" t="str">
        <f t="shared" si="6"/>
        <v>ME15</v>
      </c>
      <c r="D75" s="3" t="str">
        <f t="shared" si="19"/>
        <v>Conformidad.</v>
      </c>
      <c r="E75" s="3" t="str">
        <f t="shared" si="20"/>
        <v>Registro Info. Petición de borrado</v>
      </c>
      <c r="I75" s="1" t="s">
        <v>194</v>
      </c>
      <c r="J75" s="1" t="s">
        <v>558</v>
      </c>
      <c r="K75" s="7" t="s">
        <v>285</v>
      </c>
      <c r="L75" s="7" t="s">
        <v>540</v>
      </c>
    </row>
    <row r="76" spans="1:12" x14ac:dyDescent="0.25">
      <c r="A76" s="1" t="s">
        <v>70</v>
      </c>
      <c r="C76" s="1" t="str">
        <f t="shared" si="6"/>
        <v>ME01</v>
      </c>
      <c r="D76" s="3" t="str">
        <f t="shared" si="19"/>
        <v>Conformidad.</v>
      </c>
      <c r="E76" s="3" t="str">
        <f t="shared" si="20"/>
        <v>Libro de Pedidos. Actualizar</v>
      </c>
      <c r="I76" s="1" t="s">
        <v>195</v>
      </c>
      <c r="J76" s="1" t="s">
        <v>559</v>
      </c>
      <c r="K76" s="7" t="s">
        <v>285</v>
      </c>
      <c r="L76" s="7" t="s">
        <v>540</v>
      </c>
    </row>
    <row r="77" spans="1:12" x14ac:dyDescent="0.25">
      <c r="A77" s="1" t="s">
        <v>71</v>
      </c>
      <c r="C77" s="1" t="str">
        <f t="shared" si="6"/>
        <v>ME03</v>
      </c>
      <c r="D77" s="3" t="str">
        <f t="shared" si="19"/>
        <v>Conformidad.</v>
      </c>
      <c r="E77" s="3" t="str">
        <f t="shared" si="20"/>
        <v>Libro de Pedidos. Visualizar</v>
      </c>
      <c r="I77" s="1" t="s">
        <v>196</v>
      </c>
      <c r="J77" s="1" t="s">
        <v>560</v>
      </c>
      <c r="K77" s="7" t="s">
        <v>285</v>
      </c>
      <c r="L77" s="7" t="s">
        <v>540</v>
      </c>
    </row>
    <row r="78" spans="1:12" x14ac:dyDescent="0.25">
      <c r="A78" s="1" t="s">
        <v>72</v>
      </c>
      <c r="C78" s="1" t="str">
        <f t="shared" si="6"/>
        <v>ME04</v>
      </c>
      <c r="D78" s="3" t="str">
        <f t="shared" si="19"/>
        <v>Conformidad.</v>
      </c>
      <c r="E78" s="3" t="str">
        <f t="shared" si="20"/>
        <v>Libro de Pedidos. Modificaciones</v>
      </c>
      <c r="I78" s="1" t="s">
        <v>197</v>
      </c>
      <c r="J78" s="1" t="s">
        <v>561</v>
      </c>
      <c r="K78" s="7" t="s">
        <v>285</v>
      </c>
      <c r="L78" s="7" t="s">
        <v>540</v>
      </c>
    </row>
    <row r="79" spans="1:12" x14ac:dyDescent="0.25">
      <c r="A79" s="1" t="s">
        <v>73</v>
      </c>
      <c r="C79" s="1" t="str">
        <f t="shared" si="6"/>
        <v>MEQ1</v>
      </c>
      <c r="D79" s="3" t="str">
        <f t="shared" si="19"/>
        <v>Conformidad.</v>
      </c>
      <c r="E79" s="3" t="str">
        <f t="shared" si="20"/>
        <v>Regulación por cuota. Actualizar</v>
      </c>
      <c r="I79" s="1" t="s">
        <v>198</v>
      </c>
      <c r="J79" s="1" t="s">
        <v>562</v>
      </c>
      <c r="K79" s="7" t="s">
        <v>285</v>
      </c>
      <c r="L79" s="7" t="s">
        <v>540</v>
      </c>
    </row>
    <row r="80" spans="1:12" x14ac:dyDescent="0.25">
      <c r="A80" s="1" t="s">
        <v>74</v>
      </c>
      <c r="C80" s="1" t="str">
        <f t="shared" si="6"/>
        <v>MEQ3</v>
      </c>
      <c r="D80" s="3" t="str">
        <f t="shared" si="19"/>
        <v>Conformidad.</v>
      </c>
      <c r="E80" s="3" t="str">
        <f t="shared" si="20"/>
        <v>Regulación por cuota. Visualizar</v>
      </c>
      <c r="I80" s="1" t="s">
        <v>199</v>
      </c>
      <c r="J80" s="1" t="s">
        <v>563</v>
      </c>
      <c r="K80" s="7" t="s">
        <v>285</v>
      </c>
      <c r="L80" s="7" t="s">
        <v>540</v>
      </c>
    </row>
    <row r="81" spans="1:12" x14ac:dyDescent="0.25">
      <c r="A81" s="1" t="s">
        <v>75</v>
      </c>
      <c r="C81" s="1" t="str">
        <f t="shared" si="6"/>
        <v>MEQ4</v>
      </c>
      <c r="D81" s="3" t="str">
        <f t="shared" si="19"/>
        <v>Conformidad.</v>
      </c>
      <c r="E81" s="3" t="str">
        <f t="shared" si="20"/>
        <v>Regulación por cuota. Modificaciones</v>
      </c>
      <c r="I81" s="1" t="s">
        <v>200</v>
      </c>
      <c r="J81" s="1" t="s">
        <v>564</v>
      </c>
      <c r="K81" s="7" t="s">
        <v>285</v>
      </c>
      <c r="L81" s="7" t="s">
        <v>540</v>
      </c>
    </row>
    <row r="82" spans="1:12" x14ac:dyDescent="0.25">
      <c r="A82" s="1" t="s">
        <v>76</v>
      </c>
      <c r="C82" s="1" t="str">
        <f t="shared" si="6"/>
        <v>MEQM</v>
      </c>
      <c r="D82" s="3" t="str">
        <f t="shared" si="19"/>
        <v>Conformidad.</v>
      </c>
      <c r="E82" s="3" t="str">
        <f t="shared" si="20"/>
        <v>Regulación por cuota. Listado por material</v>
      </c>
      <c r="I82" s="1" t="s">
        <v>201</v>
      </c>
      <c r="J82" s="1" t="s">
        <v>565</v>
      </c>
      <c r="K82" s="7" t="s">
        <v>285</v>
      </c>
      <c r="L82" s="7" t="s">
        <v>540</v>
      </c>
    </row>
    <row r="83" spans="1:12" x14ac:dyDescent="0.25">
      <c r="A83" s="1" t="s">
        <v>77</v>
      </c>
      <c r="C83" s="1" t="str">
        <f t="shared" si="6"/>
        <v>ME61</v>
      </c>
      <c r="D83" s="3" t="str">
        <f t="shared" si="19"/>
        <v>Conformidad.</v>
      </c>
      <c r="E83" s="3" t="str">
        <f t="shared" si="20"/>
        <v>Evaluación proveedor. Actualizar</v>
      </c>
      <c r="I83" s="1" t="s">
        <v>202</v>
      </c>
      <c r="J83" s="1" t="s">
        <v>566</v>
      </c>
      <c r="K83" s="7" t="s">
        <v>285</v>
      </c>
      <c r="L83" s="7" t="s">
        <v>540</v>
      </c>
    </row>
    <row r="84" spans="1:12" x14ac:dyDescent="0.25">
      <c r="A84" s="1" t="s">
        <v>78</v>
      </c>
      <c r="C84" s="1" t="str">
        <f t="shared" si="6"/>
        <v>ME62</v>
      </c>
      <c r="D84" s="3" t="str">
        <f t="shared" si="19"/>
        <v>Conformidad.</v>
      </c>
      <c r="E84" s="3" t="str">
        <f t="shared" si="20"/>
        <v>Evaluación proveedor. Visualizar</v>
      </c>
      <c r="I84" s="1" t="s">
        <v>203</v>
      </c>
      <c r="J84" s="1" t="s">
        <v>567</v>
      </c>
      <c r="K84" s="7" t="s">
        <v>285</v>
      </c>
      <c r="L84" s="7" t="s">
        <v>540</v>
      </c>
    </row>
    <row r="85" spans="1:12" x14ac:dyDescent="0.25">
      <c r="A85" s="1" t="s">
        <v>79</v>
      </c>
      <c r="C85" s="1" t="str">
        <f t="shared" si="6"/>
        <v>ME63</v>
      </c>
      <c r="D85" s="3" t="str">
        <f t="shared" si="19"/>
        <v>Conformidad.</v>
      </c>
      <c r="E85" s="3" t="str">
        <f t="shared" si="20"/>
        <v>Evaluación proveedor. Reevaluación autom.</v>
      </c>
      <c r="I85" s="1" t="s">
        <v>204</v>
      </c>
      <c r="J85" s="1" t="s">
        <v>568</v>
      </c>
      <c r="K85" s="7" t="s">
        <v>285</v>
      </c>
      <c r="L85" s="7" t="s">
        <v>540</v>
      </c>
    </row>
    <row r="86" spans="1:12" x14ac:dyDescent="0.25">
      <c r="A86" s="1" t="s">
        <v>80</v>
      </c>
      <c r="C86" s="1" t="str">
        <f t="shared" si="6"/>
        <v>ME64</v>
      </c>
      <c r="D86" s="3" t="str">
        <f t="shared" si="19"/>
        <v>Conformidad.</v>
      </c>
      <c r="E86" s="3" t="str">
        <f t="shared" si="20"/>
        <v>Evaluación proveedor. Comparación evaluac.</v>
      </c>
      <c r="I86" s="1" t="s">
        <v>205</v>
      </c>
      <c r="J86" s="1" t="s">
        <v>569</v>
      </c>
      <c r="K86" s="7" t="s">
        <v>285</v>
      </c>
      <c r="L86" s="7" t="s">
        <v>540</v>
      </c>
    </row>
    <row r="87" spans="1:12" x14ac:dyDescent="0.25">
      <c r="A87" s="1" t="s">
        <v>81</v>
      </c>
      <c r="C87" s="1" t="str">
        <f t="shared" si="6"/>
        <v>ME6A</v>
      </c>
      <c r="D87" s="3" t="str">
        <f t="shared" si="19"/>
        <v>Conformidad.</v>
      </c>
      <c r="E87" s="3" t="str">
        <f t="shared" si="20"/>
        <v>Evaluación proveedor. Modificaciones</v>
      </c>
      <c r="I87" s="1" t="s">
        <v>206</v>
      </c>
      <c r="J87" s="1" t="s">
        <v>570</v>
      </c>
      <c r="K87" s="7" t="s">
        <v>285</v>
      </c>
      <c r="L87" s="7" t="s">
        <v>540</v>
      </c>
    </row>
    <row r="88" spans="1:12" x14ac:dyDescent="0.25">
      <c r="A88" s="1" t="s">
        <v>82</v>
      </c>
      <c r="C88" s="1" t="str">
        <f t="shared" ref="C88:C133" si="21">MID(A88,1,4)</f>
        <v>ME6H</v>
      </c>
      <c r="D88" s="3" t="str">
        <f t="shared" si="19"/>
        <v>Conformidad.</v>
      </c>
      <c r="E88" s="3" t="str">
        <f t="shared" si="20"/>
        <v>Evaluación proveedor. Análisis estándar</v>
      </c>
      <c r="I88" s="1" t="s">
        <v>207</v>
      </c>
      <c r="J88" s="1" t="s">
        <v>571</v>
      </c>
      <c r="K88" s="7" t="s">
        <v>285</v>
      </c>
      <c r="L88" s="7" t="s">
        <v>540</v>
      </c>
    </row>
    <row r="89" spans="1:12" x14ac:dyDescent="0.25">
      <c r="A89" s="1" t="s">
        <v>83</v>
      </c>
      <c r="C89" s="1" t="str">
        <f t="shared" si="21"/>
        <v>ME1l</v>
      </c>
      <c r="D89" s="3" t="str">
        <f t="shared" si="19"/>
        <v>Conformidad.</v>
      </c>
      <c r="E89" s="3" t="str">
        <f t="shared" si="20"/>
        <v>Listados. Por proveedor</v>
      </c>
      <c r="I89" s="1" t="s">
        <v>208</v>
      </c>
      <c r="J89" s="1" t="s">
        <v>572</v>
      </c>
      <c r="K89" s="7" t="s">
        <v>285</v>
      </c>
      <c r="L89" s="7" t="s">
        <v>540</v>
      </c>
    </row>
    <row r="90" spans="1:12" x14ac:dyDescent="0.25">
      <c r="A90" s="1" t="s">
        <v>84</v>
      </c>
      <c r="C90" s="1" t="str">
        <f t="shared" si="21"/>
        <v>ME1M</v>
      </c>
      <c r="D90" s="3" t="str">
        <f t="shared" si="19"/>
        <v>Conformidad.</v>
      </c>
      <c r="E90" s="3" t="str">
        <f t="shared" si="20"/>
        <v>Listados. Por material</v>
      </c>
      <c r="I90" s="1" t="s">
        <v>209</v>
      </c>
      <c r="J90" s="1" t="s">
        <v>573</v>
      </c>
      <c r="K90" s="7" t="s">
        <v>285</v>
      </c>
      <c r="L90" s="7" t="s">
        <v>540</v>
      </c>
    </row>
    <row r="91" spans="1:12" x14ac:dyDescent="0.25">
      <c r="A91" s="1" t="s">
        <v>85</v>
      </c>
      <c r="C91" s="1" t="str">
        <f t="shared" si="21"/>
        <v>ME1W</v>
      </c>
      <c r="D91" s="3" t="str">
        <f t="shared" si="19"/>
        <v>Conformidad.</v>
      </c>
      <c r="E91" s="3" t="str">
        <f t="shared" si="20"/>
        <v>Listados. Por grupo artículos</v>
      </c>
      <c r="I91" s="1" t="s">
        <v>210</v>
      </c>
      <c r="J91" s="1" t="s">
        <v>574</v>
      </c>
      <c r="K91" s="7" t="s">
        <v>285</v>
      </c>
      <c r="L91" s="7" t="s">
        <v>540</v>
      </c>
    </row>
    <row r="92" spans="1:12" x14ac:dyDescent="0.25">
      <c r="A92" s="1" t="s">
        <v>86</v>
      </c>
      <c r="C92" s="1" t="str">
        <f t="shared" si="21"/>
        <v>ME1P</v>
      </c>
      <c r="D92" s="3" t="str">
        <f t="shared" si="19"/>
        <v>Conformidad.</v>
      </c>
      <c r="E92" s="3" t="str">
        <f t="shared" si="20"/>
        <v>Listados. Histor. precio-pedido</v>
      </c>
      <c r="I92" s="1" t="s">
        <v>211</v>
      </c>
      <c r="J92" s="1" t="s">
        <v>575</v>
      </c>
      <c r="K92" s="7" t="s">
        <v>285</v>
      </c>
      <c r="L92" s="7" t="s">
        <v>540</v>
      </c>
    </row>
    <row r="93" spans="1:12" x14ac:dyDescent="0.25">
      <c r="A93" s="1" t="s">
        <v>87</v>
      </c>
      <c r="C93" s="1" t="str">
        <f t="shared" si="21"/>
        <v>ME1E</v>
      </c>
      <c r="D93" s="3" t="str">
        <f t="shared" si="19"/>
        <v>Conformidad.</v>
      </c>
      <c r="E93" s="3" t="str">
        <f t="shared" si="20"/>
        <v>Listados. Histor. precio-oferta.</v>
      </c>
      <c r="I93" s="1" t="s">
        <v>212</v>
      </c>
      <c r="J93" s="1" t="s">
        <v>576</v>
      </c>
      <c r="K93" s="7" t="s">
        <v>285</v>
      </c>
      <c r="L93" s="7" t="s">
        <v>540</v>
      </c>
    </row>
    <row r="94" spans="1:12" x14ac:dyDescent="0.25">
      <c r="A94" s="1" t="s">
        <v>88</v>
      </c>
      <c r="C94" s="1" t="str">
        <f t="shared" si="21"/>
        <v>ME0M</v>
      </c>
      <c r="D94" s="3" t="str">
        <f t="shared" si="19"/>
        <v>Conformidad.</v>
      </c>
      <c r="E94" s="3" t="str">
        <f t="shared" si="20"/>
        <v>Visualizar listado. Por material.</v>
      </c>
      <c r="I94" s="1" t="s">
        <v>213</v>
      </c>
      <c r="J94" s="1" t="s">
        <v>577</v>
      </c>
      <c r="K94" s="7" t="s">
        <v>285</v>
      </c>
      <c r="L94" s="7" t="s">
        <v>540</v>
      </c>
    </row>
    <row r="95" spans="1:12" x14ac:dyDescent="0.25">
      <c r="A95" s="1" t="s">
        <v>89</v>
      </c>
      <c r="C95" s="1" t="str">
        <f t="shared" si="21"/>
        <v xml:space="preserve">U53 </v>
      </c>
      <c r="D95" s="3" t="str">
        <f>MID(A95,5,LEN(A95))</f>
        <v xml:space="preserve">Visualiza los objetos de autorización de un usuario. </v>
      </c>
      <c r="I95" s="1" t="s">
        <v>214</v>
      </c>
      <c r="J95" s="1" t="s">
        <v>215</v>
      </c>
      <c r="K95" s="7" t="s">
        <v>285</v>
      </c>
      <c r="L95" s="7" t="s">
        <v>284</v>
      </c>
    </row>
    <row r="96" spans="1:12" x14ac:dyDescent="0.25">
      <c r="C96" s="1" t="str">
        <f t="shared" si="21"/>
        <v/>
      </c>
      <c r="D96" s="3" t="str">
        <f t="shared" ref="D96:D123" si="22">MID(A96,6,LEN(A96))</f>
        <v/>
      </c>
      <c r="I96" s="1" t="s">
        <v>126</v>
      </c>
      <c r="L96" s="7"/>
    </row>
    <row r="97" spans="1:12" x14ac:dyDescent="0.25">
      <c r="A97" s="8" t="s">
        <v>90</v>
      </c>
      <c r="L97" s="7"/>
    </row>
    <row r="98" spans="1:12" x14ac:dyDescent="0.25">
      <c r="A98" s="1" t="s">
        <v>91</v>
      </c>
      <c r="C98" s="1" t="str">
        <f t="shared" si="21"/>
        <v>PA03</v>
      </c>
      <c r="D98" s="3" t="str">
        <f t="shared" si="22"/>
        <v>Cambia el registro de control de nóminas</v>
      </c>
      <c r="I98" s="1" t="s">
        <v>216</v>
      </c>
      <c r="J98" s="1" t="s">
        <v>217</v>
      </c>
      <c r="K98" s="7" t="s">
        <v>286</v>
      </c>
      <c r="L98" s="7" t="s">
        <v>284</v>
      </c>
    </row>
    <row r="99" spans="1:12" x14ac:dyDescent="0.25">
      <c r="A99" s="1" t="s">
        <v>92</v>
      </c>
      <c r="C99" s="1" t="str">
        <f t="shared" si="21"/>
        <v>PA20</v>
      </c>
      <c r="D99" s="3" t="str">
        <f t="shared" si="22"/>
        <v>Visualiza infotipo PA</v>
      </c>
      <c r="I99" s="1" t="s">
        <v>218</v>
      </c>
      <c r="J99" s="1" t="s">
        <v>219</v>
      </c>
      <c r="K99" s="7" t="s">
        <v>286</v>
      </c>
      <c r="L99" s="7" t="s">
        <v>284</v>
      </c>
    </row>
    <row r="100" spans="1:12" x14ac:dyDescent="0.25">
      <c r="A100" s="1" t="s">
        <v>93</v>
      </c>
      <c r="C100" s="1" t="str">
        <f t="shared" si="21"/>
        <v>PA30</v>
      </c>
      <c r="D100" s="3" t="str">
        <f t="shared" si="22"/>
        <v>Crearo modifica infotipos PA.</v>
      </c>
      <c r="I100" s="1" t="s">
        <v>220</v>
      </c>
      <c r="J100" s="1" t="s">
        <v>221</v>
      </c>
      <c r="K100" s="7" t="s">
        <v>286</v>
      </c>
      <c r="L100" s="7" t="s">
        <v>284</v>
      </c>
    </row>
    <row r="101" spans="1:12" x14ac:dyDescent="0.25">
      <c r="A101" s="1" t="s">
        <v>94</v>
      </c>
      <c r="C101" s="1" t="str">
        <f t="shared" si="21"/>
        <v>PP02</v>
      </c>
      <c r="D101" s="3" t="str">
        <f t="shared" si="22"/>
        <v>Entrada rápida para objetos de tipo PD</v>
      </c>
      <c r="I101" s="1" t="s">
        <v>222</v>
      </c>
      <c r="J101" s="1" t="s">
        <v>223</v>
      </c>
      <c r="K101" s="7" t="s">
        <v>286</v>
      </c>
      <c r="L101" s="7" t="s">
        <v>284</v>
      </c>
    </row>
    <row r="102" spans="1:12" x14ac:dyDescent="0.25">
      <c r="A102" s="1" t="s">
        <v>95</v>
      </c>
      <c r="C102" s="1" t="str">
        <f t="shared" si="21"/>
        <v>PU00</v>
      </c>
      <c r="D102" s="3" t="str">
        <f t="shared" si="22"/>
        <v>Borra infotipo PA de un empleado.</v>
      </c>
      <c r="I102" s="1" t="s">
        <v>224</v>
      </c>
      <c r="J102" s="1" t="s">
        <v>225</v>
      </c>
      <c r="K102" s="7" t="s">
        <v>286</v>
      </c>
      <c r="L102" s="7" t="s">
        <v>284</v>
      </c>
    </row>
    <row r="103" spans="1:12" x14ac:dyDescent="0.25">
      <c r="C103" s="1" t="str">
        <f t="shared" si="21"/>
        <v/>
      </c>
      <c r="D103" s="3" t="str">
        <f t="shared" si="22"/>
        <v/>
      </c>
      <c r="I103" s="1" t="s">
        <v>126</v>
      </c>
      <c r="L103" s="7"/>
    </row>
    <row r="104" spans="1:12" x14ac:dyDescent="0.25">
      <c r="A104" s="8" t="s">
        <v>96</v>
      </c>
      <c r="L104" s="7"/>
    </row>
    <row r="105" spans="1:12" x14ac:dyDescent="0.25">
      <c r="A105" s="1" t="s">
        <v>97</v>
      </c>
      <c r="C105" s="1" t="str">
        <f t="shared" si="21"/>
        <v>OLSD</v>
      </c>
      <c r="D105" s="3" t="str">
        <f t="shared" si="22"/>
        <v>Configuración de SD</v>
      </c>
      <c r="I105" s="1" t="s">
        <v>226</v>
      </c>
      <c r="J105" s="1" t="s">
        <v>227</v>
      </c>
      <c r="K105" s="7" t="s">
        <v>287</v>
      </c>
      <c r="L105" s="7" t="s">
        <v>284</v>
      </c>
    </row>
    <row r="106" spans="1:12" x14ac:dyDescent="0.25">
      <c r="A106" s="1" t="s">
        <v>98</v>
      </c>
      <c r="C106" s="1" t="str">
        <f t="shared" si="21"/>
        <v>VB21</v>
      </c>
      <c r="D106" s="3" t="str">
        <f t="shared" si="22"/>
        <v>Volumen de ventas y compras</v>
      </c>
      <c r="I106" s="1" t="s">
        <v>228</v>
      </c>
      <c r="J106" s="1" t="s">
        <v>229</v>
      </c>
      <c r="K106" s="7" t="s">
        <v>287</v>
      </c>
      <c r="L106" s="7" t="s">
        <v>284</v>
      </c>
    </row>
    <row r="107" spans="1:12" x14ac:dyDescent="0.25">
      <c r="A107" s="1" t="s">
        <v>99</v>
      </c>
      <c r="C107" s="1" t="str">
        <f t="shared" si="21"/>
        <v>VK15</v>
      </c>
      <c r="D107" s="3" t="str">
        <f t="shared" si="22"/>
        <v>Múltiples condiciones de ventas.</v>
      </c>
      <c r="I107" s="1" t="s">
        <v>230</v>
      </c>
      <c r="J107" s="1" t="s">
        <v>231</v>
      </c>
      <c r="K107" s="7" t="s">
        <v>287</v>
      </c>
      <c r="L107" s="7" t="s">
        <v>284</v>
      </c>
    </row>
    <row r="108" spans="1:12" x14ac:dyDescent="0.25">
      <c r="A108" s="1" t="s">
        <v>100</v>
      </c>
      <c r="C108" s="1" t="str">
        <f t="shared" si="21"/>
        <v>VA01</v>
      </c>
      <c r="D108" s="3" t="str">
        <f>MID(A108,6,22)</f>
        <v>Sol. Material Almacén.</v>
      </c>
      <c r="E108" s="3" t="str">
        <f>MID(A108,29,LEN(A108))</f>
        <v>Crear</v>
      </c>
      <c r="I108" s="1" t="s">
        <v>232</v>
      </c>
      <c r="J108" s="1" t="s">
        <v>551</v>
      </c>
      <c r="K108" s="7" t="s">
        <v>287</v>
      </c>
      <c r="L108" s="7" t="s">
        <v>546</v>
      </c>
    </row>
    <row r="109" spans="1:12" x14ac:dyDescent="0.25">
      <c r="A109" s="1" t="s">
        <v>101</v>
      </c>
      <c r="C109" s="1" t="str">
        <f t="shared" si="21"/>
        <v>VA02</v>
      </c>
      <c r="D109" s="3" t="str">
        <f t="shared" ref="D109:D111" si="23">MID(A109,6,22)</f>
        <v>Sol. Material Almacén.</v>
      </c>
      <c r="E109" s="3" t="str">
        <f t="shared" ref="E109:E111" si="24">MID(A109,29,LEN(A109))</f>
        <v>Modificar</v>
      </c>
      <c r="I109" s="1" t="s">
        <v>233</v>
      </c>
      <c r="J109" s="1" t="s">
        <v>552</v>
      </c>
      <c r="K109" s="7" t="s">
        <v>287</v>
      </c>
      <c r="L109" s="7" t="s">
        <v>546</v>
      </c>
    </row>
    <row r="110" spans="1:12" x14ac:dyDescent="0.25">
      <c r="A110" s="1" t="s">
        <v>102</v>
      </c>
      <c r="C110" s="1" t="str">
        <f t="shared" si="21"/>
        <v>VA03</v>
      </c>
      <c r="D110" s="3" t="str">
        <f t="shared" si="23"/>
        <v>Sol. Material Almacén.</v>
      </c>
      <c r="E110" s="3" t="str">
        <f t="shared" si="24"/>
        <v>Visualizar</v>
      </c>
      <c r="I110" s="1" t="s">
        <v>234</v>
      </c>
      <c r="J110" s="1" t="s">
        <v>553</v>
      </c>
      <c r="K110" s="7" t="s">
        <v>287</v>
      </c>
      <c r="L110" s="7" t="s">
        <v>546</v>
      </c>
    </row>
    <row r="111" spans="1:12" x14ac:dyDescent="0.25">
      <c r="A111" s="1" t="s">
        <v>103</v>
      </c>
      <c r="C111" s="1" t="str">
        <f t="shared" si="21"/>
        <v>VA05</v>
      </c>
      <c r="D111" s="3" t="str">
        <f t="shared" si="23"/>
        <v>Sol. Material Almacén.</v>
      </c>
      <c r="E111" s="3" t="str">
        <f t="shared" si="24"/>
        <v>Lista</v>
      </c>
      <c r="I111" s="1" t="s">
        <v>235</v>
      </c>
      <c r="J111" s="1" t="s">
        <v>626</v>
      </c>
      <c r="K111" s="7" t="s">
        <v>287</v>
      </c>
      <c r="L111" s="7" t="s">
        <v>546</v>
      </c>
    </row>
    <row r="112" spans="1:12" x14ac:dyDescent="0.25">
      <c r="A112" s="1" t="s">
        <v>104</v>
      </c>
      <c r="C112" s="1" t="str">
        <f t="shared" si="21"/>
        <v>VA11</v>
      </c>
      <c r="D112" s="3" t="str">
        <f t="shared" si="22"/>
        <v>Crear solicitud de venta</v>
      </c>
      <c r="I112" s="1" t="s">
        <v>236</v>
      </c>
      <c r="J112" s="1" t="s">
        <v>237</v>
      </c>
      <c r="K112" s="7" t="s">
        <v>287</v>
      </c>
      <c r="L112" s="7" t="s">
        <v>284</v>
      </c>
    </row>
    <row r="113" spans="1:12" x14ac:dyDescent="0.25">
      <c r="A113" s="1" t="s">
        <v>105</v>
      </c>
      <c r="C113" s="1" t="str">
        <f t="shared" si="21"/>
        <v>VA12</v>
      </c>
      <c r="D113" s="3" t="str">
        <f t="shared" si="22"/>
        <v>Modificar solicitud de venta</v>
      </c>
      <c r="I113" s="1" t="s">
        <v>238</v>
      </c>
      <c r="J113" s="1" t="s">
        <v>239</v>
      </c>
      <c r="K113" s="7" t="s">
        <v>287</v>
      </c>
      <c r="L113" s="7" t="s">
        <v>284</v>
      </c>
    </row>
    <row r="114" spans="1:12" x14ac:dyDescent="0.25">
      <c r="A114" s="1" t="s">
        <v>106</v>
      </c>
      <c r="C114" s="1" t="str">
        <f t="shared" si="21"/>
        <v>VA13</v>
      </c>
      <c r="D114" s="3" t="str">
        <f t="shared" si="22"/>
        <v>Visualizar solicitud de venta</v>
      </c>
      <c r="I114" s="1" t="s">
        <v>240</v>
      </c>
      <c r="J114" s="1" t="s">
        <v>241</v>
      </c>
      <c r="K114" s="7" t="s">
        <v>287</v>
      </c>
      <c r="L114" s="7" t="s">
        <v>284</v>
      </c>
    </row>
    <row r="115" spans="1:12" x14ac:dyDescent="0.25">
      <c r="A115" s="1" t="s">
        <v>107</v>
      </c>
      <c r="C115" s="1" t="str">
        <f t="shared" si="21"/>
        <v>VA15</v>
      </c>
      <c r="D115" s="3" t="str">
        <f t="shared" si="22"/>
        <v>Lista solicitud de venta</v>
      </c>
      <c r="I115" s="1" t="s">
        <v>242</v>
      </c>
      <c r="J115" s="1" t="s">
        <v>243</v>
      </c>
      <c r="K115" s="7" t="s">
        <v>287</v>
      </c>
      <c r="L115" s="7" t="s">
        <v>284</v>
      </c>
    </row>
    <row r="116" spans="1:12" x14ac:dyDescent="0.25">
      <c r="A116" s="1" t="s">
        <v>108</v>
      </c>
      <c r="C116" s="1" t="str">
        <f t="shared" si="21"/>
        <v>VL02</v>
      </c>
      <c r="D116" s="3" t="str">
        <f t="shared" si="22"/>
        <v>Entrega</v>
      </c>
      <c r="I116" s="1" t="s">
        <v>244</v>
      </c>
      <c r="J116" s="1" t="s">
        <v>245</v>
      </c>
      <c r="K116" s="7" t="s">
        <v>287</v>
      </c>
      <c r="L116" s="7" t="s">
        <v>284</v>
      </c>
    </row>
    <row r="117" spans="1:12" x14ac:dyDescent="0.25">
      <c r="C117" s="1" t="str">
        <f t="shared" si="21"/>
        <v/>
      </c>
      <c r="D117" s="3" t="str">
        <f t="shared" si="22"/>
        <v/>
      </c>
      <c r="I117" s="1" t="s">
        <v>126</v>
      </c>
      <c r="L117" s="7"/>
    </row>
    <row r="118" spans="1:12" x14ac:dyDescent="0.25">
      <c r="A118" s="8" t="s">
        <v>109</v>
      </c>
      <c r="L118" s="7"/>
    </row>
    <row r="119" spans="1:12" x14ac:dyDescent="0.25">
      <c r="A119" s="1" t="s">
        <v>110</v>
      </c>
      <c r="C119" s="1" t="str">
        <f t="shared" si="21"/>
        <v>FGRP</v>
      </c>
      <c r="D119" s="3" t="str">
        <f t="shared" si="22"/>
        <v>Pantalla del report writer</v>
      </c>
      <c r="I119" s="1" t="s">
        <v>246</v>
      </c>
      <c r="J119" s="1" t="s">
        <v>247</v>
      </c>
      <c r="K119" s="7" t="s">
        <v>283</v>
      </c>
      <c r="L119" s="7" t="s">
        <v>284</v>
      </c>
    </row>
    <row r="120" spans="1:12" x14ac:dyDescent="0.25">
      <c r="A120" s="1" t="s">
        <v>111</v>
      </c>
      <c r="C120" s="1" t="str">
        <f t="shared" si="21"/>
        <v>FM12</v>
      </c>
      <c r="D120" s="3" t="str">
        <f t="shared" si="22"/>
        <v>Visualiza documentos bloqueados por el usuario.</v>
      </c>
      <c r="I120" s="1" t="s">
        <v>248</v>
      </c>
      <c r="J120" s="1" t="s">
        <v>249</v>
      </c>
      <c r="K120" s="7" t="s">
        <v>283</v>
      </c>
      <c r="L120" s="7" t="s">
        <v>284</v>
      </c>
    </row>
    <row r="121" spans="1:12" x14ac:dyDescent="0.25">
      <c r="A121" s="1" t="s">
        <v>112</v>
      </c>
      <c r="C121" s="1" t="str">
        <f t="shared" si="21"/>
        <v>FST2</v>
      </c>
      <c r="D121" s="3" t="str">
        <f t="shared" si="22"/>
        <v>Inserta un nombre específico para una cuenta de tipo G/L.</v>
      </c>
      <c r="I121" s="1" t="s">
        <v>250</v>
      </c>
      <c r="J121" s="1" t="s">
        <v>251</v>
      </c>
      <c r="K121" s="7" t="s">
        <v>283</v>
      </c>
      <c r="L121" s="7" t="s">
        <v>284</v>
      </c>
    </row>
    <row r="122" spans="1:12" x14ac:dyDescent="0.25">
      <c r="A122" s="1" t="s">
        <v>113</v>
      </c>
      <c r="C122" s="1" t="str">
        <f t="shared" si="21"/>
        <v>FST3</v>
      </c>
      <c r="D122" s="3" t="str">
        <f t="shared" si="22"/>
        <v>Visualiza el nombre de una cuenta G/L.</v>
      </c>
      <c r="I122" s="1" t="s">
        <v>252</v>
      </c>
      <c r="J122" s="1" t="s">
        <v>253</v>
      </c>
      <c r="K122" s="7" t="s">
        <v>283</v>
      </c>
      <c r="L122" s="7" t="s">
        <v>284</v>
      </c>
    </row>
    <row r="123" spans="1:12" x14ac:dyDescent="0.25">
      <c r="A123" s="1" t="s">
        <v>114</v>
      </c>
      <c r="C123" s="1" t="str">
        <f t="shared" si="21"/>
        <v>KEA0</v>
      </c>
      <c r="D123" s="3" t="str">
        <f t="shared" si="22"/>
        <v>Mantenimiento de operaciones de interés.</v>
      </c>
      <c r="I123" s="1" t="s">
        <v>254</v>
      </c>
      <c r="J123" s="1" t="s">
        <v>255</v>
      </c>
      <c r="K123" s="7" t="s">
        <v>283</v>
      </c>
      <c r="L123" s="7" t="s">
        <v>284</v>
      </c>
    </row>
    <row r="124" spans="1:12" x14ac:dyDescent="0.25">
      <c r="A124" s="1" t="s">
        <v>115</v>
      </c>
      <c r="C124" s="1" t="str">
        <f t="shared" si="21"/>
        <v>KEKE</v>
      </c>
      <c r="D124" s="3" t="str">
        <f t="shared" ref="D124:D133" si="25">MID(A124,6,LEN(A124))</f>
        <v>Actividad CO-PA.</v>
      </c>
      <c r="I124" s="1" t="s">
        <v>256</v>
      </c>
      <c r="J124" s="1" t="s">
        <v>257</v>
      </c>
      <c r="K124" s="7" t="s">
        <v>283</v>
      </c>
      <c r="L124" s="7" t="s">
        <v>284</v>
      </c>
    </row>
    <row r="125" spans="1:12" x14ac:dyDescent="0.25">
      <c r="A125" s="1" t="s">
        <v>116</v>
      </c>
      <c r="C125" s="1" t="str">
        <f t="shared" si="21"/>
        <v>KEKK</v>
      </c>
      <c r="D125" s="3" t="str">
        <f t="shared" si="25"/>
        <v>Asignación de operaciones de interés.</v>
      </c>
      <c r="I125" s="1" t="s">
        <v>258</v>
      </c>
      <c r="J125" s="1" t="s">
        <v>259</v>
      </c>
      <c r="K125" s="7" t="s">
        <v>283</v>
      </c>
      <c r="L125" s="7" t="s">
        <v>284</v>
      </c>
    </row>
    <row r="126" spans="1:12" x14ac:dyDescent="0.25">
      <c r="A126" s="1" t="s">
        <v>117</v>
      </c>
      <c r="C126" s="1" t="str">
        <f t="shared" si="21"/>
        <v>KL04</v>
      </c>
      <c r="D126" s="3" t="str">
        <f t="shared" si="25"/>
        <v>Borrar un tipo de actividad.</v>
      </c>
      <c r="I126" s="1" t="s">
        <v>260</v>
      </c>
      <c r="J126" s="1" t="s">
        <v>261</v>
      </c>
      <c r="K126" s="7" t="s">
        <v>283</v>
      </c>
      <c r="L126" s="7" t="s">
        <v>284</v>
      </c>
    </row>
    <row r="127" spans="1:12" x14ac:dyDescent="0.25">
      <c r="A127" s="1" t="s">
        <v>118</v>
      </c>
      <c r="C127" s="1" t="str">
        <f t="shared" si="21"/>
        <v>KS04</v>
      </c>
      <c r="D127" s="3" t="str">
        <f t="shared" si="25"/>
        <v>Borra un centro de coste.</v>
      </c>
      <c r="I127" s="1" t="s">
        <v>262</v>
      </c>
      <c r="J127" s="1" t="s">
        <v>263</v>
      </c>
      <c r="K127" s="7" t="s">
        <v>283</v>
      </c>
      <c r="L127" s="7" t="s">
        <v>284</v>
      </c>
    </row>
    <row r="128" spans="1:12" x14ac:dyDescent="0.25">
      <c r="A128" s="1" t="s">
        <v>119</v>
      </c>
      <c r="C128" s="1" t="str">
        <f t="shared" si="21"/>
        <v>KSH2</v>
      </c>
      <c r="D128" s="3" t="str">
        <f t="shared" si="25"/>
        <v>Cambia o borro un grupo de centro de coste.</v>
      </c>
      <c r="I128" s="1" t="s">
        <v>264</v>
      </c>
      <c r="J128" s="1" t="s">
        <v>265</v>
      </c>
      <c r="K128" s="7" t="s">
        <v>283</v>
      </c>
      <c r="L128" s="7" t="s">
        <v>284</v>
      </c>
    </row>
    <row r="129" spans="1:12" x14ac:dyDescent="0.25">
      <c r="A129" s="1" t="s">
        <v>120</v>
      </c>
      <c r="C129" s="1" t="str">
        <f t="shared" si="21"/>
        <v>OBR2</v>
      </c>
      <c r="D129" s="3" t="str">
        <f t="shared" si="25"/>
        <v>Borra el programa de clientes, vendedores y cuentas G/L.</v>
      </c>
      <c r="I129" s="1" t="s">
        <v>266</v>
      </c>
      <c r="J129" s="1" t="s">
        <v>267</v>
      </c>
      <c r="K129" s="7" t="s">
        <v>283</v>
      </c>
      <c r="L129" s="7" t="s">
        <v>284</v>
      </c>
    </row>
    <row r="130" spans="1:12" x14ac:dyDescent="0.25">
      <c r="A130" s="1" t="s">
        <v>121</v>
      </c>
      <c r="C130" s="1" t="str">
        <f t="shared" si="21"/>
        <v>OKC5</v>
      </c>
      <c r="D130" s="3" t="str">
        <f t="shared" si="25"/>
        <v>Borra un grupo de elementos/costes.</v>
      </c>
      <c r="I130" s="1" t="s">
        <v>268</v>
      </c>
      <c r="J130" s="1" t="s">
        <v>269</v>
      </c>
      <c r="K130" s="7" t="s">
        <v>283</v>
      </c>
      <c r="L130" s="7" t="s">
        <v>284</v>
      </c>
    </row>
    <row r="131" spans="1:12" x14ac:dyDescent="0.25">
      <c r="A131" s="1" t="s">
        <v>122</v>
      </c>
      <c r="C131" s="1" t="str">
        <f t="shared" si="21"/>
        <v>OKE1</v>
      </c>
      <c r="D131" s="3" t="str">
        <f t="shared" si="25"/>
        <v>Borra datos de una transacción.</v>
      </c>
      <c r="I131" s="1" t="s">
        <v>270</v>
      </c>
      <c r="J131" s="1" t="s">
        <v>271</v>
      </c>
      <c r="K131" s="7" t="s">
        <v>283</v>
      </c>
      <c r="L131" s="7" t="s">
        <v>284</v>
      </c>
    </row>
    <row r="132" spans="1:12" x14ac:dyDescent="0.25">
      <c r="A132" s="1" t="s">
        <v>123</v>
      </c>
      <c r="C132" s="1" t="str">
        <f t="shared" si="21"/>
        <v>OKE2</v>
      </c>
      <c r="D132" s="3" t="str">
        <f t="shared" si="25"/>
        <v>Borra un centro de beneficio.</v>
      </c>
      <c r="I132" s="1" t="s">
        <v>272</v>
      </c>
      <c r="J132" s="1" t="s">
        <v>273</v>
      </c>
      <c r="K132" s="7" t="s">
        <v>283</v>
      </c>
      <c r="L132" s="7" t="s">
        <v>284</v>
      </c>
    </row>
    <row r="133" spans="1:12" x14ac:dyDescent="0.25">
      <c r="A133" s="1" t="s">
        <v>124</v>
      </c>
      <c r="C133" s="1" t="str">
        <f t="shared" si="21"/>
        <v>OKI1</v>
      </c>
      <c r="D133" s="3" t="str">
        <f t="shared" si="25"/>
        <v>Determina el numero de actividad de los tipos de actividad.</v>
      </c>
      <c r="I133" s="1" t="s">
        <v>274</v>
      </c>
      <c r="J133" s="1" t="s">
        <v>275</v>
      </c>
      <c r="K133" s="7" t="s">
        <v>283</v>
      </c>
      <c r="L133" s="7" t="s">
        <v>284</v>
      </c>
    </row>
    <row r="134" spans="1:12" x14ac:dyDescent="0.25">
      <c r="A134" s="1" t="s">
        <v>125</v>
      </c>
      <c r="C134" s="1" t="str">
        <f>MID(A134,1,4)</f>
        <v>OMZ1</v>
      </c>
      <c r="D134" s="3" t="str">
        <f>MID(A134,6,LEN(A134))</f>
        <v>Define el papel de los socios.</v>
      </c>
      <c r="I134" s="1" t="s">
        <v>276</v>
      </c>
      <c r="J134" s="1" t="s">
        <v>277</v>
      </c>
      <c r="K134" s="7" t="s">
        <v>283</v>
      </c>
      <c r="L134" s="7" t="s">
        <v>284</v>
      </c>
    </row>
    <row r="150" spans="1:12" x14ac:dyDescent="0.25">
      <c r="A150" s="1" t="s">
        <v>288</v>
      </c>
    </row>
    <row r="151" spans="1:12" x14ac:dyDescent="0.25">
      <c r="A151" s="1" t="s">
        <v>289</v>
      </c>
      <c r="C151" s="1" t="str">
        <f>MID(A151,1,4)</f>
        <v>F.10</v>
      </c>
      <c r="D151" s="3" t="str">
        <f>MID(A151,7,LEN(A151))</f>
        <v>Libro mayor: Planes cuentas</v>
      </c>
      <c r="I151" s="1" t="s">
        <v>378</v>
      </c>
      <c r="J151" s="1" t="s">
        <v>379</v>
      </c>
      <c r="K151" s="7" t="s">
        <v>283</v>
      </c>
      <c r="L151" s="10" t="s">
        <v>533</v>
      </c>
    </row>
    <row r="152" spans="1:12" x14ac:dyDescent="0.25">
      <c r="A152" s="1" t="s">
        <v>290</v>
      </c>
      <c r="C152" s="1" t="str">
        <f t="shared" ref="C152:C215" si="26">MID(A152,1,4)</f>
        <v>F.13</v>
      </c>
      <c r="D152" s="3" t="str">
        <f t="shared" ref="D152:D215" si="27">MID(A152,7,LEN(A152))</f>
        <v>Compens.automática sin indicar mon.</v>
      </c>
      <c r="I152" s="1" t="s">
        <v>380</v>
      </c>
      <c r="J152" s="1" t="s">
        <v>381</v>
      </c>
      <c r="K152" s="7" t="s">
        <v>283</v>
      </c>
      <c r="L152" s="10" t="s">
        <v>533</v>
      </c>
    </row>
    <row r="153" spans="1:12" x14ac:dyDescent="0.25">
      <c r="A153" s="1" t="s">
        <v>291</v>
      </c>
      <c r="C153" s="1" t="str">
        <f t="shared" si="26"/>
        <v>F-03</v>
      </c>
      <c r="D153" s="3" t="str">
        <f t="shared" si="27"/>
        <v>Compensar cta.mayor</v>
      </c>
      <c r="I153" s="1" t="s">
        <v>382</v>
      </c>
      <c r="J153" s="1" t="s">
        <v>383</v>
      </c>
      <c r="K153" s="7" t="s">
        <v>283</v>
      </c>
      <c r="L153" s="10" t="s">
        <v>533</v>
      </c>
    </row>
    <row r="154" spans="1:12" x14ac:dyDescent="0.25">
      <c r="A154" s="1" t="s">
        <v>292</v>
      </c>
      <c r="C154" s="1" t="str">
        <f t="shared" si="26"/>
        <v>F110</v>
      </c>
      <c r="D154" s="3" t="str">
        <f t="shared" si="27"/>
        <v>Parámetros para pagos autom.</v>
      </c>
      <c r="I154" s="1" t="s">
        <v>384</v>
      </c>
      <c r="J154" s="1" t="s">
        <v>385</v>
      </c>
      <c r="K154" s="7" t="s">
        <v>283</v>
      </c>
      <c r="L154" s="10" t="s">
        <v>533</v>
      </c>
    </row>
    <row r="155" spans="1:12" x14ac:dyDescent="0.25">
      <c r="A155" s="1" t="s">
        <v>293</v>
      </c>
      <c r="C155" s="1" t="str">
        <f t="shared" si="26"/>
        <v>F-28</v>
      </c>
      <c r="D155" s="3" t="str">
        <f t="shared" si="27"/>
        <v>Contabilizar entrada de pagos</v>
      </c>
      <c r="I155" s="1" t="s">
        <v>386</v>
      </c>
      <c r="J155" s="1" t="s">
        <v>387</v>
      </c>
      <c r="K155" s="7" t="s">
        <v>283</v>
      </c>
      <c r="L155" s="10" t="s">
        <v>533</v>
      </c>
    </row>
    <row r="156" spans="1:12" x14ac:dyDescent="0.25">
      <c r="A156" s="1" t="s">
        <v>294</v>
      </c>
      <c r="C156" s="1" t="str">
        <f t="shared" si="26"/>
        <v>F-32</v>
      </c>
      <c r="D156" s="3" t="str">
        <f t="shared" si="27"/>
        <v>Compensar deudor</v>
      </c>
      <c r="I156" s="1" t="s">
        <v>388</v>
      </c>
      <c r="J156" s="1" t="s">
        <v>389</v>
      </c>
      <c r="K156" s="7" t="s">
        <v>283</v>
      </c>
      <c r="L156" s="10" t="s">
        <v>533</v>
      </c>
    </row>
    <row r="157" spans="1:12" x14ac:dyDescent="0.25">
      <c r="A157" s="1" t="s">
        <v>295</v>
      </c>
      <c r="C157" s="1" t="str">
        <f t="shared" si="26"/>
        <v>F-37</v>
      </c>
      <c r="D157" s="3" t="str">
        <f t="shared" si="27"/>
        <v>Solic.anticipo de deudor</v>
      </c>
      <c r="I157" s="1" t="s">
        <v>390</v>
      </c>
      <c r="J157" s="1" t="s">
        <v>391</v>
      </c>
      <c r="K157" s="7" t="s">
        <v>283</v>
      </c>
      <c r="L157" s="10" t="s">
        <v>533</v>
      </c>
    </row>
    <row r="158" spans="1:12" x14ac:dyDescent="0.25">
      <c r="A158" s="1" t="s">
        <v>296</v>
      </c>
      <c r="C158" s="1" t="str">
        <f t="shared" si="26"/>
        <v>F-44</v>
      </c>
      <c r="D158" s="3" t="str">
        <f t="shared" si="27"/>
        <v>Compensar acreedor</v>
      </c>
      <c r="I158" s="1" t="s">
        <v>392</v>
      </c>
      <c r="J158" s="1" t="s">
        <v>393</v>
      </c>
      <c r="K158" s="7" t="s">
        <v>283</v>
      </c>
      <c r="L158" s="10" t="s">
        <v>533</v>
      </c>
    </row>
    <row r="159" spans="1:12" x14ac:dyDescent="0.25">
      <c r="A159" s="1" t="s">
        <v>297</v>
      </c>
      <c r="C159" s="1" t="str">
        <f t="shared" si="26"/>
        <v>F-47</v>
      </c>
      <c r="D159" s="3" t="str">
        <f t="shared" si="27"/>
        <v>Solicitud de anticipo</v>
      </c>
      <c r="I159" s="1" t="s">
        <v>394</v>
      </c>
      <c r="J159" s="1" t="s">
        <v>395</v>
      </c>
      <c r="K159" s="7" t="s">
        <v>283</v>
      </c>
      <c r="L159" s="10" t="s">
        <v>533</v>
      </c>
    </row>
    <row r="160" spans="1:12" x14ac:dyDescent="0.25">
      <c r="A160" s="1" t="s">
        <v>298</v>
      </c>
      <c r="C160" s="1" t="str">
        <f t="shared" si="26"/>
        <v>F-53</v>
      </c>
      <c r="D160" s="3" t="str">
        <f t="shared" si="27"/>
        <v>Contabilizar salida pagos</v>
      </c>
      <c r="I160" s="1" t="s">
        <v>396</v>
      </c>
      <c r="J160" s="1" t="s">
        <v>397</v>
      </c>
      <c r="K160" s="7" t="s">
        <v>283</v>
      </c>
      <c r="L160" s="10" t="s">
        <v>533</v>
      </c>
    </row>
    <row r="161" spans="1:12" x14ac:dyDescent="0.25">
      <c r="A161" s="1" t="s">
        <v>299</v>
      </c>
      <c r="C161" s="1" t="str">
        <f t="shared" si="26"/>
        <v>FB01</v>
      </c>
      <c r="D161" s="3" t="str">
        <f t="shared" si="27"/>
        <v>Contabilizar documento</v>
      </c>
      <c r="I161" s="1" t="s">
        <v>398</v>
      </c>
      <c r="J161" s="1" t="s">
        <v>399</v>
      </c>
      <c r="K161" s="7" t="s">
        <v>283</v>
      </c>
      <c r="L161" s="10" t="s">
        <v>533</v>
      </c>
    </row>
    <row r="162" spans="1:12" x14ac:dyDescent="0.25">
      <c r="A162" s="1" t="s">
        <v>300</v>
      </c>
      <c r="C162" s="1" t="str">
        <f t="shared" si="26"/>
        <v>FB02</v>
      </c>
      <c r="D162" s="3" t="str">
        <f t="shared" si="27"/>
        <v>Modificar documento</v>
      </c>
      <c r="I162" s="1" t="s">
        <v>400</v>
      </c>
      <c r="J162" s="1" t="s">
        <v>401</v>
      </c>
      <c r="K162" s="7" t="s">
        <v>283</v>
      </c>
      <c r="L162" s="10" t="s">
        <v>533</v>
      </c>
    </row>
    <row r="163" spans="1:12" x14ac:dyDescent="0.25">
      <c r="A163" s="1" t="s">
        <v>301</v>
      </c>
      <c r="C163" s="1" t="str">
        <f t="shared" si="26"/>
        <v>FB03</v>
      </c>
      <c r="D163" s="3" t="str">
        <f t="shared" si="27"/>
        <v>Visualizar documento</v>
      </c>
      <c r="I163" s="1" t="s">
        <v>402</v>
      </c>
      <c r="J163" s="1" t="s">
        <v>403</v>
      </c>
      <c r="K163" s="7" t="s">
        <v>283</v>
      </c>
      <c r="L163" s="10" t="s">
        <v>533</v>
      </c>
    </row>
    <row r="164" spans="1:12" x14ac:dyDescent="0.25">
      <c r="A164" s="1" t="s">
        <v>302</v>
      </c>
      <c r="C164" s="1" t="str">
        <f t="shared" si="26"/>
        <v>FB04</v>
      </c>
      <c r="D164" s="3" t="str">
        <f t="shared" si="27"/>
        <v>Modificaciones documento</v>
      </c>
      <c r="I164" s="1" t="s">
        <v>404</v>
      </c>
      <c r="J164" s="1" t="s">
        <v>405</v>
      </c>
      <c r="K164" s="7" t="s">
        <v>283</v>
      </c>
      <c r="L164" s="10" t="s">
        <v>533</v>
      </c>
    </row>
    <row r="165" spans="1:12" x14ac:dyDescent="0.25">
      <c r="A165" s="1" t="s">
        <v>303</v>
      </c>
      <c r="C165" s="1" t="str">
        <f t="shared" si="26"/>
        <v>FB08</v>
      </c>
      <c r="D165" s="3" t="str">
        <f t="shared" si="27"/>
        <v>Anular documento</v>
      </c>
      <c r="I165" s="1" t="s">
        <v>406</v>
      </c>
      <c r="J165" s="1" t="s">
        <v>407</v>
      </c>
      <c r="K165" s="7" t="s">
        <v>283</v>
      </c>
      <c r="L165" s="10" t="s">
        <v>533</v>
      </c>
    </row>
    <row r="166" spans="1:12" x14ac:dyDescent="0.25">
      <c r="A166" s="1" t="s">
        <v>304</v>
      </c>
      <c r="C166" s="1" t="str">
        <f t="shared" si="26"/>
        <v>FB50</v>
      </c>
      <c r="D166" s="3" t="str">
        <f t="shared" si="27"/>
        <v>Contab.ctas.mayor: Trans.im.indiv.</v>
      </c>
      <c r="I166" s="1" t="s">
        <v>408</v>
      </c>
      <c r="J166" s="1" t="s">
        <v>409</v>
      </c>
      <c r="K166" s="7" t="s">
        <v>283</v>
      </c>
      <c r="L166" s="10" t="s">
        <v>533</v>
      </c>
    </row>
    <row r="167" spans="1:12" x14ac:dyDescent="0.25">
      <c r="A167" s="1" t="s">
        <v>305</v>
      </c>
      <c r="C167" s="1" t="str">
        <f>MID(A167,1,4)</f>
        <v>FB60</v>
      </c>
      <c r="D167" s="3" t="str">
        <f t="shared" si="27"/>
        <v>Registro de facturas entrantes</v>
      </c>
      <c r="I167" s="1" t="s">
        <v>410</v>
      </c>
      <c r="J167" s="1" t="s">
        <v>411</v>
      </c>
      <c r="K167" s="7" t="s">
        <v>283</v>
      </c>
      <c r="L167" s="10" t="s">
        <v>533</v>
      </c>
    </row>
    <row r="168" spans="1:12" x14ac:dyDescent="0.25">
      <c r="A168" s="1" t="s">
        <v>306</v>
      </c>
      <c r="C168" s="1" t="str">
        <f t="shared" si="26"/>
        <v>FB70</v>
      </c>
      <c r="D168" s="3" t="str">
        <f t="shared" si="27"/>
        <v>Registro de facturas salientes</v>
      </c>
      <c r="I168" s="1" t="s">
        <v>412</v>
      </c>
      <c r="J168" s="1" t="s">
        <v>413</v>
      </c>
      <c r="K168" s="7" t="s">
        <v>283</v>
      </c>
      <c r="L168" s="10" t="s">
        <v>533</v>
      </c>
    </row>
    <row r="169" spans="1:12" x14ac:dyDescent="0.25">
      <c r="A169" s="1" t="s">
        <v>307</v>
      </c>
      <c r="C169" s="11" t="str">
        <f>MID(A169,1,5)</f>
        <v>FBL1N</v>
      </c>
      <c r="D169" s="3" t="str">
        <f>MID(A169,8,LEN(A169))</f>
        <v>Partida individual acreedor</v>
      </c>
      <c r="I169" s="1" t="s">
        <v>414</v>
      </c>
      <c r="J169" s="1" t="s">
        <v>415</v>
      </c>
      <c r="K169" s="7" t="s">
        <v>283</v>
      </c>
      <c r="L169" s="10" t="s">
        <v>533</v>
      </c>
    </row>
    <row r="170" spans="1:12" x14ac:dyDescent="0.25">
      <c r="A170" s="1" t="s">
        <v>308</v>
      </c>
      <c r="C170" s="11" t="str">
        <f t="shared" ref="C170:C171" si="28">MID(A170,1,5)</f>
        <v>FBL3N</v>
      </c>
      <c r="D170" s="3" t="str">
        <f t="shared" ref="D170:D171" si="29">MID(A170,8,LEN(A170))</f>
        <v>Partida individual cuentas mayor</v>
      </c>
      <c r="I170" s="1" t="s">
        <v>416</v>
      </c>
      <c r="J170" s="1" t="s">
        <v>417</v>
      </c>
      <c r="K170" s="7" t="s">
        <v>283</v>
      </c>
      <c r="L170" s="10" t="s">
        <v>533</v>
      </c>
    </row>
    <row r="171" spans="1:12" x14ac:dyDescent="0.25">
      <c r="A171" s="1" t="s">
        <v>309</v>
      </c>
      <c r="C171" s="11" t="str">
        <f t="shared" si="28"/>
        <v>FBL5N</v>
      </c>
      <c r="D171" s="3" t="str">
        <f t="shared" si="29"/>
        <v>Partida individual deudores</v>
      </c>
      <c r="I171" s="1" t="s">
        <v>418</v>
      </c>
      <c r="J171" s="1" t="s">
        <v>419</v>
      </c>
      <c r="K171" s="7" t="s">
        <v>283</v>
      </c>
      <c r="L171" s="10" t="s">
        <v>533</v>
      </c>
    </row>
    <row r="172" spans="1:12" x14ac:dyDescent="0.25">
      <c r="A172" s="1" t="s">
        <v>310</v>
      </c>
      <c r="C172" s="1" t="str">
        <f t="shared" si="26"/>
        <v>FBR2</v>
      </c>
      <c r="D172" s="3" t="str">
        <f t="shared" si="27"/>
        <v>Contabilizar documento</v>
      </c>
      <c r="I172" s="1" t="s">
        <v>420</v>
      </c>
      <c r="J172" s="1" t="s">
        <v>399</v>
      </c>
      <c r="K172" s="7" t="s">
        <v>283</v>
      </c>
      <c r="L172" s="10" t="s">
        <v>533</v>
      </c>
    </row>
    <row r="173" spans="1:12" x14ac:dyDescent="0.25">
      <c r="A173" s="1" t="s">
        <v>311</v>
      </c>
      <c r="C173" s="1" t="str">
        <f t="shared" si="26"/>
        <v>FBRA</v>
      </c>
      <c r="D173" s="3" t="str">
        <f t="shared" si="27"/>
        <v>Anular compensación</v>
      </c>
      <c r="I173" s="1" t="s">
        <v>421</v>
      </c>
      <c r="J173" s="1" t="s">
        <v>422</v>
      </c>
      <c r="K173" s="7" t="s">
        <v>283</v>
      </c>
      <c r="L173" s="10" t="s">
        <v>533</v>
      </c>
    </row>
    <row r="174" spans="1:12" x14ac:dyDescent="0.25">
      <c r="A174" s="1" t="s">
        <v>312</v>
      </c>
      <c r="C174" s="1" t="str">
        <f t="shared" si="26"/>
        <v>FBV0</v>
      </c>
      <c r="D174" s="3" t="str">
        <f t="shared" si="27"/>
        <v>Contabilizar documento preliminar</v>
      </c>
      <c r="I174" s="1" t="s">
        <v>423</v>
      </c>
      <c r="J174" s="1" t="s">
        <v>424</v>
      </c>
      <c r="K174" s="7" t="s">
        <v>283</v>
      </c>
      <c r="L174" s="10" t="s">
        <v>533</v>
      </c>
    </row>
    <row r="175" spans="1:12" x14ac:dyDescent="0.25">
      <c r="A175" s="1" t="s">
        <v>313</v>
      </c>
      <c r="C175" s="1" t="str">
        <f t="shared" si="26"/>
        <v>FD01</v>
      </c>
      <c r="D175" s="3" t="str">
        <f t="shared" si="27"/>
        <v>Crear deudor (contabilidad)</v>
      </c>
      <c r="I175" s="1" t="s">
        <v>425</v>
      </c>
      <c r="J175" s="1" t="s">
        <v>426</v>
      </c>
      <c r="K175" s="7" t="s">
        <v>283</v>
      </c>
      <c r="L175" s="10" t="s">
        <v>533</v>
      </c>
    </row>
    <row r="176" spans="1:12" x14ac:dyDescent="0.25">
      <c r="A176" s="1" t="s">
        <v>314</v>
      </c>
      <c r="C176" s="1" t="str">
        <f t="shared" si="26"/>
        <v>FD02</v>
      </c>
      <c r="D176" s="3" t="str">
        <f t="shared" si="27"/>
        <v>Modif.deudor (contabilidad)</v>
      </c>
      <c r="I176" s="1" t="s">
        <v>427</v>
      </c>
      <c r="J176" s="1" t="s">
        <v>428</v>
      </c>
      <c r="K176" s="7" t="s">
        <v>283</v>
      </c>
      <c r="L176" s="10" t="s">
        <v>533</v>
      </c>
    </row>
    <row r="177" spans="1:12" x14ac:dyDescent="0.25">
      <c r="A177" s="1" t="s">
        <v>315</v>
      </c>
      <c r="C177" s="1" t="str">
        <f t="shared" si="26"/>
        <v>FD03</v>
      </c>
      <c r="D177" s="3" t="str">
        <f t="shared" si="27"/>
        <v>Visual.deudor (contabilidad)</v>
      </c>
      <c r="I177" s="1" t="s">
        <v>429</v>
      </c>
      <c r="J177" s="1" t="s">
        <v>430</v>
      </c>
      <c r="K177" s="7" t="s">
        <v>283</v>
      </c>
      <c r="L177" s="10" t="s">
        <v>533</v>
      </c>
    </row>
    <row r="178" spans="1:12" x14ac:dyDescent="0.25">
      <c r="A178" s="1" t="s">
        <v>316</v>
      </c>
      <c r="C178" s="11" t="str">
        <f>MID(A178,1,5)</f>
        <v>FD10N</v>
      </c>
      <c r="D178" s="3" t="str">
        <f>MID(A178,8,LEN(A178))</f>
        <v>Visualización de saldos: Deudores</v>
      </c>
      <c r="I178" s="1" t="s">
        <v>431</v>
      </c>
      <c r="J178" s="1" t="s">
        <v>432</v>
      </c>
      <c r="K178" s="7" t="s">
        <v>283</v>
      </c>
      <c r="L178" s="10" t="s">
        <v>533</v>
      </c>
    </row>
    <row r="179" spans="1:12" x14ac:dyDescent="0.25">
      <c r="A179" s="1" t="s">
        <v>317</v>
      </c>
      <c r="C179" s="1" t="str">
        <f t="shared" si="26"/>
        <v>FK01</v>
      </c>
      <c r="D179" s="3" t="str">
        <f t="shared" si="27"/>
        <v>Crear acreedor (contabilidad)</v>
      </c>
      <c r="I179" s="1" t="s">
        <v>433</v>
      </c>
      <c r="J179" s="1" t="s">
        <v>434</v>
      </c>
      <c r="K179" s="7" t="s">
        <v>283</v>
      </c>
      <c r="L179" s="10" t="s">
        <v>533</v>
      </c>
    </row>
    <row r="180" spans="1:12" x14ac:dyDescent="0.25">
      <c r="A180" s="1" t="s">
        <v>318</v>
      </c>
      <c r="C180" s="1" t="str">
        <f t="shared" si="26"/>
        <v>FK02</v>
      </c>
      <c r="D180" s="3" t="str">
        <f t="shared" si="27"/>
        <v>Modif.acreedor (contabilidad)</v>
      </c>
      <c r="I180" s="1" t="s">
        <v>435</v>
      </c>
      <c r="J180" s="1" t="s">
        <v>436</v>
      </c>
      <c r="K180" s="7" t="s">
        <v>283</v>
      </c>
      <c r="L180" s="10" t="s">
        <v>533</v>
      </c>
    </row>
    <row r="181" spans="1:12" x14ac:dyDescent="0.25">
      <c r="A181" s="1" t="s">
        <v>319</v>
      </c>
      <c r="C181" s="1" t="str">
        <f>MID(A181,1,4)</f>
        <v>FK03</v>
      </c>
      <c r="D181" s="3" t="str">
        <f t="shared" si="27"/>
        <v>Visual.acreedor (contabilidad)</v>
      </c>
      <c r="I181" s="1" t="s">
        <v>437</v>
      </c>
      <c r="J181" s="1" t="s">
        <v>438</v>
      </c>
      <c r="K181" s="7" t="s">
        <v>283</v>
      </c>
      <c r="L181" s="10" t="s">
        <v>533</v>
      </c>
    </row>
    <row r="182" spans="1:12" x14ac:dyDescent="0.25">
      <c r="A182" s="1" t="s">
        <v>320</v>
      </c>
      <c r="C182" s="11" t="str">
        <f>MID(A182,1,5)</f>
        <v>FK10N</v>
      </c>
      <c r="D182" s="3" t="str">
        <f>MID(A182,8,LEN(A182))</f>
        <v>Visualización de saldos: Acreedores</v>
      </c>
      <c r="I182" s="1" t="s">
        <v>439</v>
      </c>
      <c r="J182" s="1" t="s">
        <v>440</v>
      </c>
      <c r="K182" s="7" t="s">
        <v>283</v>
      </c>
      <c r="L182" s="10" t="s">
        <v>533</v>
      </c>
    </row>
    <row r="183" spans="1:12" x14ac:dyDescent="0.25">
      <c r="A183" s="1" t="s">
        <v>321</v>
      </c>
      <c r="C183" s="1" t="str">
        <f t="shared" si="26"/>
        <v>FS00</v>
      </c>
      <c r="D183" s="3" t="str">
        <f t="shared" si="27"/>
        <v>Actual.dat.mtros.cta.mayor</v>
      </c>
      <c r="I183" s="1" t="s">
        <v>441</v>
      </c>
      <c r="J183" s="1" t="s">
        <v>442</v>
      </c>
      <c r="K183" s="7" t="s">
        <v>283</v>
      </c>
      <c r="L183" s="10" t="s">
        <v>533</v>
      </c>
    </row>
    <row r="184" spans="1:12" x14ac:dyDescent="0.25">
      <c r="A184" s="1" t="s">
        <v>322</v>
      </c>
      <c r="C184" s="1" t="str">
        <f t="shared" si="26"/>
        <v>FS01</v>
      </c>
      <c r="D184" s="3" t="str">
        <f t="shared" si="27"/>
        <v>Crear maestro</v>
      </c>
      <c r="I184" s="1" t="s">
        <v>443</v>
      </c>
      <c r="J184" s="1" t="s">
        <v>444</v>
      </c>
      <c r="K184" s="7" t="s">
        <v>283</v>
      </c>
      <c r="L184" s="10" t="s">
        <v>533</v>
      </c>
    </row>
    <row r="185" spans="1:12" x14ac:dyDescent="0.25">
      <c r="A185" s="1" t="s">
        <v>323</v>
      </c>
      <c r="C185" s="1" t="str">
        <f t="shared" si="26"/>
        <v>FS02</v>
      </c>
      <c r="D185" s="3" t="str">
        <f t="shared" si="27"/>
        <v>Modificar maestro</v>
      </c>
      <c r="I185" s="1" t="s">
        <v>445</v>
      </c>
      <c r="J185" s="1" t="s">
        <v>446</v>
      </c>
      <c r="K185" s="7" t="s">
        <v>283</v>
      </c>
      <c r="L185" s="10" t="s">
        <v>533</v>
      </c>
    </row>
    <row r="186" spans="1:12" x14ac:dyDescent="0.25">
      <c r="A186" s="1" t="s">
        <v>324</v>
      </c>
      <c r="C186" s="1" t="str">
        <f t="shared" si="26"/>
        <v>FS03</v>
      </c>
      <c r="D186" s="3" t="str">
        <f t="shared" si="27"/>
        <v>Visualizar maestro</v>
      </c>
      <c r="I186" s="1" t="s">
        <v>447</v>
      </c>
      <c r="J186" s="1" t="s">
        <v>448</v>
      </c>
      <c r="K186" s="7" t="s">
        <v>283</v>
      </c>
      <c r="L186" s="10" t="s">
        <v>533</v>
      </c>
    </row>
    <row r="187" spans="1:12" x14ac:dyDescent="0.25">
      <c r="A187" s="1" t="s">
        <v>325</v>
      </c>
      <c r="C187" s="11" t="s">
        <v>372</v>
      </c>
      <c r="D187" s="12" t="s">
        <v>373</v>
      </c>
      <c r="E187" s="12"/>
      <c r="I187" s="1" t="s">
        <v>372</v>
      </c>
      <c r="J187" s="1" t="s">
        <v>373</v>
      </c>
      <c r="K187" s="7" t="s">
        <v>283</v>
      </c>
      <c r="L187" s="10" t="s">
        <v>533</v>
      </c>
    </row>
    <row r="188" spans="1:12" x14ac:dyDescent="0.25">
      <c r="A188" s="1" t="s">
        <v>326</v>
      </c>
      <c r="C188" s="1" t="str">
        <f t="shared" si="26"/>
        <v>FSP0</v>
      </c>
      <c r="D188" s="3" t="str">
        <f t="shared" si="27"/>
        <v>Reg.ctas.mayor en plan ctas.</v>
      </c>
      <c r="I188" s="1" t="s">
        <v>449</v>
      </c>
      <c r="J188" s="1" t="s">
        <v>450</v>
      </c>
      <c r="K188" s="7" t="s">
        <v>283</v>
      </c>
      <c r="L188" s="10" t="s">
        <v>533</v>
      </c>
    </row>
    <row r="191" spans="1:12" x14ac:dyDescent="0.25">
      <c r="A191" s="1" t="s">
        <v>327</v>
      </c>
    </row>
    <row r="192" spans="1:12" x14ac:dyDescent="0.25">
      <c r="A192" s="1" t="s">
        <v>328</v>
      </c>
      <c r="C192" s="1" t="str">
        <f t="shared" si="26"/>
        <v>AS01</v>
      </c>
      <c r="D192" s="3" t="str">
        <f t="shared" si="27"/>
        <v>Crear Registro Maestro de Activos</v>
      </c>
      <c r="I192" s="1" t="s">
        <v>451</v>
      </c>
      <c r="J192" s="1" t="s">
        <v>452</v>
      </c>
      <c r="K192" s="7" t="s">
        <v>283</v>
      </c>
      <c r="L192" s="10" t="s">
        <v>550</v>
      </c>
    </row>
    <row r="193" spans="1:12" x14ac:dyDescent="0.25">
      <c r="A193" s="1" t="s">
        <v>329</v>
      </c>
      <c r="C193" s="1" t="str">
        <f t="shared" si="26"/>
        <v>AS02</v>
      </c>
      <c r="D193" s="3" t="str">
        <f t="shared" si="27"/>
        <v>Modif.registro maestro activo fijo</v>
      </c>
      <c r="I193" s="1" t="s">
        <v>453</v>
      </c>
      <c r="J193" s="1" t="s">
        <v>454</v>
      </c>
      <c r="K193" s="7" t="s">
        <v>283</v>
      </c>
      <c r="L193" s="10" t="s">
        <v>550</v>
      </c>
    </row>
    <row r="194" spans="1:12" x14ac:dyDescent="0.25">
      <c r="A194" s="1" t="s">
        <v>330</v>
      </c>
      <c r="C194" s="1" t="str">
        <f t="shared" si="26"/>
        <v>AS03</v>
      </c>
      <c r="D194" s="3" t="str">
        <f t="shared" si="27"/>
        <v>Visual.registro maestro activo fijo</v>
      </c>
      <c r="I194" s="1" t="s">
        <v>455</v>
      </c>
      <c r="J194" s="1" t="s">
        <v>456</v>
      </c>
      <c r="K194" s="7" t="s">
        <v>283</v>
      </c>
      <c r="L194" s="10" t="s">
        <v>550</v>
      </c>
    </row>
    <row r="195" spans="1:12" x14ac:dyDescent="0.25">
      <c r="A195" s="1" t="s">
        <v>331</v>
      </c>
      <c r="C195" s="11" t="s">
        <v>374</v>
      </c>
      <c r="D195" s="12" t="s">
        <v>375</v>
      </c>
      <c r="E195" s="12"/>
      <c r="I195" s="1" t="s">
        <v>374</v>
      </c>
      <c r="J195" s="1" t="s">
        <v>375</v>
      </c>
      <c r="K195" s="7" t="s">
        <v>283</v>
      </c>
      <c r="L195" s="10" t="s">
        <v>550</v>
      </c>
    </row>
    <row r="196" spans="1:12" x14ac:dyDescent="0.25">
      <c r="A196" s="1" t="s">
        <v>332</v>
      </c>
      <c r="C196" s="1" t="str">
        <f t="shared" si="26"/>
        <v>F-90</v>
      </c>
      <c r="D196" s="3" t="str">
        <f t="shared" si="27"/>
        <v>Alta inmov. por compra con acreedor</v>
      </c>
      <c r="I196" s="1" t="s">
        <v>457</v>
      </c>
      <c r="J196" s="1" t="s">
        <v>458</v>
      </c>
      <c r="K196" s="7" t="s">
        <v>283</v>
      </c>
      <c r="L196" s="10" t="s">
        <v>550</v>
      </c>
    </row>
    <row r="197" spans="1:12" x14ac:dyDescent="0.25">
      <c r="A197" s="1" t="s">
        <v>333</v>
      </c>
      <c r="C197" s="11" t="s">
        <v>377</v>
      </c>
      <c r="D197" s="12" t="s">
        <v>376</v>
      </c>
      <c r="E197" s="12"/>
      <c r="I197" s="1" t="s">
        <v>377</v>
      </c>
      <c r="J197" s="1" t="s">
        <v>376</v>
      </c>
      <c r="K197" s="7" t="s">
        <v>283</v>
      </c>
      <c r="L197" s="10" t="s">
        <v>550</v>
      </c>
    </row>
    <row r="198" spans="1:12" x14ac:dyDescent="0.25">
      <c r="A198" s="1" t="s">
        <v>334</v>
      </c>
      <c r="C198" s="11" t="str">
        <f>MID(A198,1,5)</f>
        <v>ABUMN</v>
      </c>
      <c r="D198" s="3" t="str">
        <f>MID(A198,8,LEN(A198))</f>
        <v>Traspaso dentro de la sociedad</v>
      </c>
      <c r="I198" s="1" t="s">
        <v>459</v>
      </c>
      <c r="J198" s="1" t="s">
        <v>460</v>
      </c>
      <c r="K198" s="7" t="s">
        <v>283</v>
      </c>
      <c r="L198" s="10" t="s">
        <v>550</v>
      </c>
    </row>
    <row r="199" spans="1:12" x14ac:dyDescent="0.25">
      <c r="A199" s="1" t="s">
        <v>335</v>
      </c>
      <c r="C199" s="11" t="str">
        <f t="shared" ref="C199:C200" si="30">MID(A199,1,5)</f>
        <v>ABAVN</v>
      </c>
      <c r="D199" s="3" t="str">
        <f t="shared" ref="D199:D200" si="31">MID(A199,8,LEN(A199))</f>
        <v>Baja por desguace</v>
      </c>
      <c r="I199" s="1" t="s">
        <v>461</v>
      </c>
      <c r="J199" s="1" t="s">
        <v>462</v>
      </c>
      <c r="K199" s="7" t="s">
        <v>283</v>
      </c>
      <c r="L199" s="10" t="s">
        <v>550</v>
      </c>
    </row>
    <row r="200" spans="1:12" x14ac:dyDescent="0.25">
      <c r="A200" s="1" t="s">
        <v>336</v>
      </c>
      <c r="C200" s="11" t="str">
        <f t="shared" si="30"/>
        <v>ABAON</v>
      </c>
      <c r="D200" s="3" t="str">
        <f t="shared" si="31"/>
        <v>Baja venta sin deudor</v>
      </c>
      <c r="I200" s="1" t="s">
        <v>463</v>
      </c>
      <c r="J200" s="1" t="s">
        <v>464</v>
      </c>
      <c r="K200" s="7" t="s">
        <v>283</v>
      </c>
      <c r="L200" s="10" t="s">
        <v>550</v>
      </c>
    </row>
    <row r="201" spans="1:12" x14ac:dyDescent="0.25">
      <c r="A201" s="1" t="s">
        <v>337</v>
      </c>
      <c r="C201" s="1" t="str">
        <f t="shared" si="26"/>
        <v>F-92</v>
      </c>
      <c r="D201" s="3" t="str">
        <f t="shared" si="27"/>
        <v>Baja act.fijo por venta con deudor</v>
      </c>
      <c r="I201" s="1" t="s">
        <v>465</v>
      </c>
      <c r="J201" s="1" t="s">
        <v>466</v>
      </c>
      <c r="K201" s="7" t="s">
        <v>283</v>
      </c>
      <c r="L201" s="10" t="s">
        <v>550</v>
      </c>
    </row>
    <row r="202" spans="1:12" x14ac:dyDescent="0.25">
      <c r="A202" s="1" t="s">
        <v>338</v>
      </c>
      <c r="C202" s="1" t="str">
        <f t="shared" si="26"/>
        <v>AB08</v>
      </c>
      <c r="D202" s="3" t="str">
        <f t="shared" si="27"/>
        <v>Anular partidas indiv. de act.fijos</v>
      </c>
      <c r="I202" s="1" t="s">
        <v>467</v>
      </c>
      <c r="J202" s="1" t="s">
        <v>468</v>
      </c>
      <c r="K202" s="7" t="s">
        <v>283</v>
      </c>
      <c r="L202" s="10" t="s">
        <v>550</v>
      </c>
    </row>
    <row r="203" spans="1:12" x14ac:dyDescent="0.25">
      <c r="A203" s="1" t="s">
        <v>339</v>
      </c>
      <c r="C203" s="1" t="str">
        <f t="shared" si="26"/>
        <v>AFAR</v>
      </c>
      <c r="D203" s="3" t="str">
        <f t="shared" si="27"/>
        <v>Recalcular amortización</v>
      </c>
      <c r="I203" s="1" t="s">
        <v>469</v>
      </c>
      <c r="J203" s="1" t="s">
        <v>470</v>
      </c>
      <c r="K203" s="7" t="s">
        <v>283</v>
      </c>
      <c r="L203" s="10" t="s">
        <v>550</v>
      </c>
    </row>
    <row r="204" spans="1:12" x14ac:dyDescent="0.25">
      <c r="A204" s="1" t="s">
        <v>340</v>
      </c>
      <c r="C204" s="1" t="str">
        <f t="shared" si="26"/>
        <v>AFAB</v>
      </c>
      <c r="D204" s="3" t="str">
        <f t="shared" si="27"/>
        <v>Ejecución amortización autmática</v>
      </c>
      <c r="I204" s="1" t="s">
        <v>471</v>
      </c>
      <c r="J204" s="1" t="s">
        <v>472</v>
      </c>
      <c r="K204" s="7" t="s">
        <v>283</v>
      </c>
      <c r="L204" s="10" t="s">
        <v>550</v>
      </c>
    </row>
    <row r="205" spans="1:12" x14ac:dyDescent="0.25">
      <c r="A205" s="1" t="s">
        <v>341</v>
      </c>
      <c r="C205" s="1" t="str">
        <f t="shared" si="26"/>
        <v>AJAB</v>
      </c>
      <c r="D205" s="3" t="str">
        <f t="shared" si="27"/>
        <v>Cierre del ejercicio de contabilidad de activos fijos</v>
      </c>
      <c r="I205" s="1" t="s">
        <v>473</v>
      </c>
      <c r="J205" s="1" t="s">
        <v>474</v>
      </c>
      <c r="K205" s="7" t="s">
        <v>283</v>
      </c>
      <c r="L205" s="10" t="s">
        <v>550</v>
      </c>
    </row>
    <row r="206" spans="1:12" x14ac:dyDescent="0.25">
      <c r="A206" s="1" t="s">
        <v>342</v>
      </c>
      <c r="C206" s="1" t="str">
        <f t="shared" si="26"/>
        <v>AJRW</v>
      </c>
      <c r="D206" s="3" t="str">
        <f t="shared" si="27"/>
        <v>Cambio de ejercicio de contabilidad de activos fijos</v>
      </c>
      <c r="I206" s="1" t="s">
        <v>475</v>
      </c>
      <c r="J206" s="1" t="s">
        <v>476</v>
      </c>
      <c r="K206" s="7" t="s">
        <v>283</v>
      </c>
      <c r="L206" s="10" t="s">
        <v>550</v>
      </c>
    </row>
    <row r="210" spans="1:12" x14ac:dyDescent="0.25">
      <c r="A210" s="1" t="s">
        <v>343</v>
      </c>
    </row>
    <row r="211" spans="1:12" x14ac:dyDescent="0.25">
      <c r="A211" s="1" t="s">
        <v>290</v>
      </c>
      <c r="C211" s="1" t="str">
        <f t="shared" si="26"/>
        <v>F.13</v>
      </c>
      <c r="D211" s="3" t="str">
        <f t="shared" si="27"/>
        <v>Compens.automática sin indicar mon.</v>
      </c>
      <c r="I211" s="1" t="s">
        <v>380</v>
      </c>
      <c r="J211" s="1" t="s">
        <v>381</v>
      </c>
      <c r="K211" s="7" t="s">
        <v>283</v>
      </c>
      <c r="L211" s="10" t="s">
        <v>549</v>
      </c>
    </row>
    <row r="212" spans="1:12" x14ac:dyDescent="0.25">
      <c r="A212" s="1" t="s">
        <v>344</v>
      </c>
      <c r="C212" s="1" t="str">
        <f t="shared" si="26"/>
        <v>F.80</v>
      </c>
      <c r="D212" s="3" t="str">
        <f t="shared" si="27"/>
        <v>Anular documentos en masa</v>
      </c>
      <c r="I212" s="1" t="s">
        <v>477</v>
      </c>
      <c r="J212" s="1" t="s">
        <v>478</v>
      </c>
      <c r="K212" s="7" t="s">
        <v>283</v>
      </c>
      <c r="L212" s="10" t="s">
        <v>549</v>
      </c>
    </row>
    <row r="213" spans="1:12" x14ac:dyDescent="0.25">
      <c r="A213" s="1" t="s">
        <v>291</v>
      </c>
      <c r="C213" s="1" t="str">
        <f t="shared" si="26"/>
        <v>F-03</v>
      </c>
      <c r="D213" s="3" t="str">
        <f t="shared" si="27"/>
        <v>Compensar cta.mayor</v>
      </c>
      <c r="I213" s="1" t="s">
        <v>382</v>
      </c>
      <c r="J213" s="1" t="s">
        <v>383</v>
      </c>
      <c r="K213" s="7" t="s">
        <v>283</v>
      </c>
      <c r="L213" s="10" t="s">
        <v>549</v>
      </c>
    </row>
    <row r="214" spans="1:12" x14ac:dyDescent="0.25">
      <c r="A214" s="1" t="s">
        <v>292</v>
      </c>
      <c r="C214" s="1" t="str">
        <f t="shared" si="26"/>
        <v>F110</v>
      </c>
      <c r="D214" s="3" t="str">
        <f t="shared" si="27"/>
        <v>Parámetros para pagos autom.</v>
      </c>
      <c r="I214" s="1" t="s">
        <v>384</v>
      </c>
      <c r="J214" s="1" t="s">
        <v>385</v>
      </c>
      <c r="K214" s="7" t="s">
        <v>283</v>
      </c>
      <c r="L214" s="10" t="s">
        <v>549</v>
      </c>
    </row>
    <row r="215" spans="1:12" x14ac:dyDescent="0.25">
      <c r="A215" s="1" t="s">
        <v>298</v>
      </c>
      <c r="C215" s="1" t="str">
        <f t="shared" si="26"/>
        <v>F-53</v>
      </c>
      <c r="D215" s="3" t="str">
        <f t="shared" si="27"/>
        <v>Contabilizar salida pagos</v>
      </c>
      <c r="I215" s="1" t="s">
        <v>396</v>
      </c>
      <c r="J215" s="1" t="s">
        <v>397</v>
      </c>
      <c r="K215" s="7" t="s">
        <v>283</v>
      </c>
      <c r="L215" s="10" t="s">
        <v>549</v>
      </c>
    </row>
    <row r="216" spans="1:12" x14ac:dyDescent="0.25">
      <c r="A216" s="1" t="s">
        <v>345</v>
      </c>
      <c r="C216" s="1" t="str">
        <f t="shared" ref="C216:C279" si="32">MID(A216,1,4)</f>
        <v>F-58</v>
      </c>
      <c r="D216" s="3" t="str">
        <f t="shared" ref="D216:D279" si="33">MID(A216,7,LEN(A216))</f>
        <v>Pago con impresión</v>
      </c>
      <c r="I216" s="1" t="s">
        <v>479</v>
      </c>
      <c r="J216" s="1" t="s">
        <v>480</v>
      </c>
      <c r="K216" s="7" t="s">
        <v>283</v>
      </c>
      <c r="L216" s="10" t="s">
        <v>549</v>
      </c>
    </row>
    <row r="217" spans="1:12" x14ac:dyDescent="0.25">
      <c r="A217" s="1" t="s">
        <v>299</v>
      </c>
      <c r="C217" s="1" t="str">
        <f t="shared" si="32"/>
        <v>FB01</v>
      </c>
      <c r="D217" s="3" t="str">
        <f t="shared" si="33"/>
        <v>Contabilizar documento</v>
      </c>
      <c r="I217" s="1" t="s">
        <v>398</v>
      </c>
      <c r="J217" s="1" t="s">
        <v>399</v>
      </c>
      <c r="K217" s="7" t="s">
        <v>283</v>
      </c>
      <c r="L217" s="10" t="s">
        <v>549</v>
      </c>
    </row>
    <row r="218" spans="1:12" x14ac:dyDescent="0.25">
      <c r="A218" s="1" t="s">
        <v>300</v>
      </c>
      <c r="C218" s="1" t="str">
        <f t="shared" si="32"/>
        <v>FB02</v>
      </c>
      <c r="D218" s="3" t="str">
        <f t="shared" si="33"/>
        <v>Modificar documento</v>
      </c>
      <c r="I218" s="1" t="s">
        <v>400</v>
      </c>
      <c r="J218" s="1" t="s">
        <v>401</v>
      </c>
      <c r="K218" s="7" t="s">
        <v>283</v>
      </c>
      <c r="L218" s="10" t="s">
        <v>549</v>
      </c>
    </row>
    <row r="219" spans="1:12" x14ac:dyDescent="0.25">
      <c r="A219" s="1" t="s">
        <v>301</v>
      </c>
      <c r="C219" s="1" t="str">
        <f t="shared" si="32"/>
        <v>FB03</v>
      </c>
      <c r="D219" s="3" t="str">
        <f t="shared" si="33"/>
        <v>Visualizar documento</v>
      </c>
      <c r="I219" s="1" t="s">
        <v>402</v>
      </c>
      <c r="J219" s="1" t="s">
        <v>403</v>
      </c>
      <c r="K219" s="7" t="s">
        <v>283</v>
      </c>
      <c r="L219" s="10" t="s">
        <v>549</v>
      </c>
    </row>
    <row r="220" spans="1:12" x14ac:dyDescent="0.25">
      <c r="A220" s="1" t="s">
        <v>302</v>
      </c>
      <c r="C220" s="1" t="str">
        <f t="shared" si="32"/>
        <v>FB04</v>
      </c>
      <c r="D220" s="3" t="str">
        <f t="shared" si="33"/>
        <v>Modificaciones documento</v>
      </c>
      <c r="I220" s="1" t="s">
        <v>404</v>
      </c>
      <c r="J220" s="1" t="s">
        <v>405</v>
      </c>
      <c r="K220" s="7" t="s">
        <v>283</v>
      </c>
      <c r="L220" s="10" t="s">
        <v>549</v>
      </c>
    </row>
    <row r="221" spans="1:12" x14ac:dyDescent="0.25">
      <c r="A221" s="1" t="s">
        <v>303</v>
      </c>
      <c r="C221" s="1" t="str">
        <f t="shared" si="32"/>
        <v>FB08</v>
      </c>
      <c r="D221" s="3" t="str">
        <f t="shared" si="33"/>
        <v>Anular documento</v>
      </c>
      <c r="I221" s="1" t="s">
        <v>406</v>
      </c>
      <c r="J221" s="1" t="s">
        <v>407</v>
      </c>
      <c r="K221" s="7" t="s">
        <v>283</v>
      </c>
      <c r="L221" s="10" t="s">
        <v>549</v>
      </c>
    </row>
    <row r="222" spans="1:12" x14ac:dyDescent="0.25">
      <c r="A222" s="1" t="s">
        <v>346</v>
      </c>
      <c r="C222" s="1" t="str">
        <f t="shared" si="32"/>
        <v>FB09</v>
      </c>
      <c r="D222" s="3" t="str">
        <f t="shared" si="33"/>
        <v>Modif.posiciones documento</v>
      </c>
      <c r="I222" s="1" t="s">
        <v>481</v>
      </c>
      <c r="J222" s="1" t="s">
        <v>482</v>
      </c>
      <c r="K222" s="7" t="s">
        <v>283</v>
      </c>
      <c r="L222" s="10" t="s">
        <v>549</v>
      </c>
    </row>
    <row r="223" spans="1:12" x14ac:dyDescent="0.25">
      <c r="A223" s="1" t="s">
        <v>304</v>
      </c>
      <c r="C223" s="1" t="str">
        <f t="shared" si="32"/>
        <v>FB50</v>
      </c>
      <c r="D223" s="3" t="str">
        <f t="shared" si="33"/>
        <v>Contab.ctas.mayor: Trans.im.indiv.</v>
      </c>
      <c r="I223" s="1" t="s">
        <v>408</v>
      </c>
      <c r="J223" s="1" t="s">
        <v>409</v>
      </c>
      <c r="K223" s="7" t="s">
        <v>283</v>
      </c>
      <c r="L223" s="10" t="s">
        <v>549</v>
      </c>
    </row>
    <row r="224" spans="1:12" x14ac:dyDescent="0.25">
      <c r="A224" s="1" t="s">
        <v>307</v>
      </c>
      <c r="C224" s="11" t="str">
        <f>MID(A224,1,5)</f>
        <v>FBL1N</v>
      </c>
      <c r="D224" s="3" t="str">
        <f>MID(A224,8,LEN(A224))</f>
        <v>Partida individual acreedor</v>
      </c>
      <c r="I224" s="1" t="s">
        <v>414</v>
      </c>
      <c r="J224" s="1" t="s">
        <v>415</v>
      </c>
      <c r="K224" s="7" t="s">
        <v>283</v>
      </c>
      <c r="L224" s="10" t="s">
        <v>549</v>
      </c>
    </row>
    <row r="225" spans="1:12" x14ac:dyDescent="0.25">
      <c r="A225" s="1" t="s">
        <v>308</v>
      </c>
      <c r="C225" s="11" t="str">
        <f>MID(A225,1,5)</f>
        <v>FBL3N</v>
      </c>
      <c r="D225" s="3" t="str">
        <f>MID(A225,8,LEN(A225))</f>
        <v>Partida individual cuentas mayor</v>
      </c>
      <c r="I225" s="1" t="s">
        <v>416</v>
      </c>
      <c r="J225" s="1" t="s">
        <v>417</v>
      </c>
      <c r="K225" s="7" t="s">
        <v>283</v>
      </c>
      <c r="L225" s="10" t="s">
        <v>549</v>
      </c>
    </row>
    <row r="226" spans="1:12" x14ac:dyDescent="0.25">
      <c r="A226" s="1" t="s">
        <v>311</v>
      </c>
      <c r="C226" s="1" t="str">
        <f t="shared" si="32"/>
        <v>FBRA</v>
      </c>
      <c r="D226" s="3" t="str">
        <f t="shared" si="33"/>
        <v>Anular compensación</v>
      </c>
      <c r="I226" s="1" t="s">
        <v>421</v>
      </c>
      <c r="J226" s="1" t="s">
        <v>422</v>
      </c>
      <c r="K226" s="7" t="s">
        <v>283</v>
      </c>
      <c r="L226" s="10" t="s">
        <v>549</v>
      </c>
    </row>
    <row r="227" spans="1:12" x14ac:dyDescent="0.25">
      <c r="A227" s="1" t="s">
        <v>347</v>
      </c>
      <c r="C227" s="1" t="str">
        <f t="shared" si="32"/>
        <v>FCH2</v>
      </c>
      <c r="D227" s="3" t="str">
        <f t="shared" si="33"/>
        <v>Visualizar cheques p.documento pago</v>
      </c>
      <c r="I227" s="1" t="s">
        <v>483</v>
      </c>
      <c r="J227" s="1" t="s">
        <v>484</v>
      </c>
      <c r="K227" s="7" t="s">
        <v>283</v>
      </c>
      <c r="L227" s="10" t="s">
        <v>549</v>
      </c>
    </row>
    <row r="228" spans="1:12" x14ac:dyDescent="0.25">
      <c r="A228" s="1" t="s">
        <v>348</v>
      </c>
      <c r="C228" s="1" t="str">
        <f t="shared" si="32"/>
        <v>FCH3</v>
      </c>
      <c r="D228" s="3" t="str">
        <f t="shared" si="33"/>
        <v>Anular cheques</v>
      </c>
      <c r="I228" s="1" t="s">
        <v>485</v>
      </c>
      <c r="J228" s="1" t="s">
        <v>486</v>
      </c>
      <c r="K228" s="7" t="s">
        <v>283</v>
      </c>
      <c r="L228" s="10" t="s">
        <v>549</v>
      </c>
    </row>
    <row r="229" spans="1:12" x14ac:dyDescent="0.25">
      <c r="A229" s="1" t="s">
        <v>349</v>
      </c>
      <c r="C229" s="1" t="str">
        <f t="shared" si="32"/>
        <v>FCH4</v>
      </c>
      <c r="D229" s="3" t="str">
        <f t="shared" si="33"/>
        <v>Renumerar cheques</v>
      </c>
      <c r="I229" s="1" t="s">
        <v>487</v>
      </c>
      <c r="J229" s="1" t="s">
        <v>488</v>
      </c>
      <c r="K229" s="7" t="s">
        <v>283</v>
      </c>
      <c r="L229" s="10" t="s">
        <v>549</v>
      </c>
    </row>
    <row r="230" spans="1:12" x14ac:dyDescent="0.25">
      <c r="A230" s="1" t="s">
        <v>350</v>
      </c>
      <c r="C230" s="1" t="str">
        <f t="shared" si="32"/>
        <v>FCH5</v>
      </c>
      <c r="D230" s="3" t="str">
        <f t="shared" si="33"/>
        <v>Crear info cheques</v>
      </c>
      <c r="I230" s="1" t="s">
        <v>489</v>
      </c>
      <c r="J230" s="1" t="s">
        <v>490</v>
      </c>
      <c r="K230" s="7" t="s">
        <v>283</v>
      </c>
      <c r="L230" s="10" t="s">
        <v>549</v>
      </c>
    </row>
    <row r="231" spans="1:12" x14ac:dyDescent="0.25">
      <c r="A231" s="1" t="s">
        <v>351</v>
      </c>
      <c r="C231" s="1" t="str">
        <f t="shared" si="32"/>
        <v>FCH7</v>
      </c>
      <c r="D231" s="3" t="str">
        <f t="shared" si="33"/>
        <v>Reimprimir cheque</v>
      </c>
      <c r="I231" s="1" t="s">
        <v>491</v>
      </c>
      <c r="J231" s="1" t="s">
        <v>492</v>
      </c>
      <c r="K231" s="7" t="s">
        <v>283</v>
      </c>
      <c r="L231" s="10" t="s">
        <v>549</v>
      </c>
    </row>
    <row r="232" spans="1:12" x14ac:dyDescent="0.25">
      <c r="A232" s="1" t="s">
        <v>352</v>
      </c>
      <c r="C232" s="1" t="str">
        <f t="shared" si="32"/>
        <v>FCH8</v>
      </c>
      <c r="D232" s="3" t="str">
        <f t="shared" si="33"/>
        <v>Anular pago mediante cheque</v>
      </c>
      <c r="I232" s="1" t="s">
        <v>493</v>
      </c>
      <c r="J232" s="1" t="s">
        <v>494</v>
      </c>
      <c r="K232" s="7" t="s">
        <v>283</v>
      </c>
      <c r="L232" s="10" t="s">
        <v>549</v>
      </c>
    </row>
    <row r="233" spans="1:12" x14ac:dyDescent="0.25">
      <c r="A233" s="1" t="s">
        <v>353</v>
      </c>
      <c r="C233" s="1" t="str">
        <f t="shared" si="32"/>
        <v>FCH9</v>
      </c>
      <c r="D233" s="3" t="str">
        <f t="shared" si="33"/>
        <v>Invalidar cheque emitido</v>
      </c>
      <c r="I233" s="1" t="s">
        <v>495</v>
      </c>
      <c r="J233" s="1" t="s">
        <v>496</v>
      </c>
      <c r="K233" s="7" t="s">
        <v>283</v>
      </c>
      <c r="L233" s="10" t="s">
        <v>549</v>
      </c>
    </row>
    <row r="234" spans="1:12" x14ac:dyDescent="0.25">
      <c r="A234" s="1" t="s">
        <v>354</v>
      </c>
      <c r="C234" s="1" t="str">
        <f t="shared" si="32"/>
        <v>FCHI</v>
      </c>
      <c r="D234" s="3" t="str">
        <f t="shared" si="33"/>
        <v>Intervalos de números de cheque</v>
      </c>
      <c r="I234" s="1" t="s">
        <v>497</v>
      </c>
      <c r="J234" s="1" t="s">
        <v>498</v>
      </c>
      <c r="K234" s="7" t="s">
        <v>283</v>
      </c>
      <c r="L234" s="10" t="s">
        <v>549</v>
      </c>
    </row>
    <row r="235" spans="1:12" x14ac:dyDescent="0.25">
      <c r="A235" s="1" t="s">
        <v>355</v>
      </c>
      <c r="C235" s="1" t="str">
        <f t="shared" si="32"/>
        <v>FCHN</v>
      </c>
      <c r="D235" s="3" t="str">
        <f t="shared" si="33"/>
        <v>Registro de cheques</v>
      </c>
      <c r="I235" s="1" t="s">
        <v>499</v>
      </c>
      <c r="J235" s="1" t="s">
        <v>500</v>
      </c>
      <c r="K235" s="7" t="s">
        <v>283</v>
      </c>
      <c r="L235" s="10" t="s">
        <v>549</v>
      </c>
    </row>
    <row r="236" spans="1:12" x14ac:dyDescent="0.25">
      <c r="A236" s="1" t="s">
        <v>356</v>
      </c>
      <c r="C236" s="1" t="str">
        <f t="shared" si="32"/>
        <v>FDTA</v>
      </c>
      <c r="D236" s="3" t="str">
        <f t="shared" si="33"/>
        <v>Gestión de datos TemSe/REGUT</v>
      </c>
      <c r="I236" s="1" t="s">
        <v>501</v>
      </c>
      <c r="J236" s="1" t="s">
        <v>502</v>
      </c>
      <c r="K236" s="7" t="s">
        <v>283</v>
      </c>
      <c r="L236" s="10" t="s">
        <v>549</v>
      </c>
    </row>
    <row r="237" spans="1:12" x14ac:dyDescent="0.25">
      <c r="A237" s="1" t="s">
        <v>357</v>
      </c>
      <c r="C237" s="1" t="str">
        <f t="shared" si="32"/>
        <v>FEBA</v>
      </c>
      <c r="D237" s="3" t="str">
        <f t="shared" si="33"/>
        <v>Tratam post. extracto cta. electrón.</v>
      </c>
      <c r="I237" s="1" t="s">
        <v>503</v>
      </c>
      <c r="J237" s="1" t="s">
        <v>504</v>
      </c>
      <c r="K237" s="7" t="s">
        <v>283</v>
      </c>
      <c r="L237" s="10" t="s">
        <v>549</v>
      </c>
    </row>
    <row r="238" spans="1:12" x14ac:dyDescent="0.25">
      <c r="A238" s="1" t="s">
        <v>358</v>
      </c>
      <c r="C238" s="1" t="str">
        <f t="shared" si="32"/>
        <v>FF.5</v>
      </c>
      <c r="D238" s="3" t="str">
        <f t="shared" si="33"/>
        <v>Cargar extracto cuenta electrónico</v>
      </c>
      <c r="I238" s="1" t="s">
        <v>505</v>
      </c>
      <c r="J238" s="1" t="s">
        <v>506</v>
      </c>
      <c r="K238" s="7" t="s">
        <v>283</v>
      </c>
      <c r="L238" s="10" t="s">
        <v>549</v>
      </c>
    </row>
    <row r="239" spans="1:12" x14ac:dyDescent="0.25">
      <c r="A239" s="1" t="s">
        <v>359</v>
      </c>
      <c r="C239" s="1" t="str">
        <f t="shared" si="32"/>
        <v>FF.6</v>
      </c>
      <c r="D239" s="3" t="str">
        <f t="shared" si="33"/>
        <v>Visual.extracto cuenta electrónico</v>
      </c>
      <c r="I239" s="1" t="s">
        <v>507</v>
      </c>
      <c r="J239" s="1" t="s">
        <v>508</v>
      </c>
      <c r="K239" s="7" t="s">
        <v>283</v>
      </c>
      <c r="L239" s="10" t="s">
        <v>549</v>
      </c>
    </row>
    <row r="240" spans="1:12" x14ac:dyDescent="0.25">
      <c r="A240" s="1" t="s">
        <v>360</v>
      </c>
      <c r="C240" s="1" t="str">
        <f t="shared" si="32"/>
        <v>FF63</v>
      </c>
      <c r="D240" s="3" t="str">
        <f t="shared" si="33"/>
        <v>Crear registro individual</v>
      </c>
      <c r="I240" s="1" t="s">
        <v>509</v>
      </c>
      <c r="J240" s="1" t="s">
        <v>510</v>
      </c>
      <c r="K240" s="7" t="s">
        <v>283</v>
      </c>
      <c r="L240" s="10" t="s">
        <v>549</v>
      </c>
    </row>
    <row r="241" spans="1:12" x14ac:dyDescent="0.25">
      <c r="A241" s="1" t="s">
        <v>361</v>
      </c>
      <c r="C241" s="1" t="str">
        <f t="shared" si="32"/>
        <v>FF67</v>
      </c>
      <c r="D241" s="3" t="str">
        <f t="shared" si="33"/>
        <v>Extracto de cuenta manual</v>
      </c>
      <c r="I241" s="1" t="s">
        <v>511</v>
      </c>
      <c r="J241" s="1" t="s">
        <v>512</v>
      </c>
      <c r="K241" s="7" t="s">
        <v>283</v>
      </c>
      <c r="L241" s="10" t="s">
        <v>549</v>
      </c>
    </row>
    <row r="242" spans="1:12" x14ac:dyDescent="0.25">
      <c r="A242" s="1" t="s">
        <v>362</v>
      </c>
      <c r="C242" s="1" t="str">
        <f t="shared" si="32"/>
        <v>FF7A</v>
      </c>
      <c r="D242" s="3" t="str">
        <f t="shared" si="33"/>
        <v>Posición de tesorería</v>
      </c>
      <c r="I242" s="1" t="s">
        <v>513</v>
      </c>
      <c r="J242" s="1" t="s">
        <v>514</v>
      </c>
      <c r="K242" s="7" t="s">
        <v>283</v>
      </c>
      <c r="L242" s="10" t="s">
        <v>549</v>
      </c>
    </row>
    <row r="243" spans="1:12" x14ac:dyDescent="0.25">
      <c r="A243" s="1" t="s">
        <v>363</v>
      </c>
      <c r="C243" s="1" t="str">
        <f t="shared" si="32"/>
        <v>FF7B</v>
      </c>
      <c r="D243" s="3" t="str">
        <f t="shared" si="33"/>
        <v>Previsión de liquidez</v>
      </c>
      <c r="I243" s="1" t="s">
        <v>515</v>
      </c>
      <c r="J243" s="1" t="s">
        <v>516</v>
      </c>
      <c r="K243" s="7" t="s">
        <v>283</v>
      </c>
      <c r="L243" s="10" t="s">
        <v>549</v>
      </c>
    </row>
    <row r="244" spans="1:12" x14ac:dyDescent="0.25">
      <c r="A244" s="1" t="s">
        <v>364</v>
      </c>
      <c r="C244" s="1" t="str">
        <f t="shared" si="32"/>
        <v>FI01</v>
      </c>
      <c r="D244" s="3" t="str">
        <f t="shared" si="33"/>
        <v>Crear banco</v>
      </c>
      <c r="I244" s="1" t="s">
        <v>517</v>
      </c>
      <c r="J244" s="1" t="s">
        <v>518</v>
      </c>
      <c r="K244" s="7" t="s">
        <v>283</v>
      </c>
      <c r="L244" s="10" t="s">
        <v>549</v>
      </c>
    </row>
    <row r="245" spans="1:12" x14ac:dyDescent="0.25">
      <c r="A245" s="1" t="s">
        <v>365</v>
      </c>
      <c r="C245" s="1" t="str">
        <f t="shared" si="32"/>
        <v>FI02</v>
      </c>
      <c r="D245" s="3" t="str">
        <f t="shared" si="33"/>
        <v>Modificar banco</v>
      </c>
      <c r="I245" s="1" t="s">
        <v>519</v>
      </c>
      <c r="J245" s="1" t="s">
        <v>520</v>
      </c>
      <c r="K245" s="7" t="s">
        <v>283</v>
      </c>
      <c r="L245" s="10" t="s">
        <v>549</v>
      </c>
    </row>
    <row r="246" spans="1:12" x14ac:dyDescent="0.25">
      <c r="A246" s="1" t="s">
        <v>366</v>
      </c>
      <c r="C246" s="1" t="str">
        <f t="shared" si="32"/>
        <v>FI03</v>
      </c>
      <c r="D246" s="3" t="str">
        <f t="shared" si="33"/>
        <v>Visualizar banco</v>
      </c>
      <c r="I246" s="1" t="s">
        <v>521</v>
      </c>
      <c r="J246" s="1" t="s">
        <v>522</v>
      </c>
      <c r="K246" s="7" t="s">
        <v>283</v>
      </c>
      <c r="L246" s="10" t="s">
        <v>549</v>
      </c>
    </row>
    <row r="247" spans="1:12" x14ac:dyDescent="0.25">
      <c r="A247" s="1" t="s">
        <v>367</v>
      </c>
      <c r="C247" s="1" t="str">
        <f t="shared" si="32"/>
        <v>FI04</v>
      </c>
      <c r="D247" s="3" t="str">
        <f t="shared" si="33"/>
        <v>Visual.modif. de banco</v>
      </c>
      <c r="I247" s="1" t="s">
        <v>523</v>
      </c>
      <c r="J247" s="1" t="s">
        <v>524</v>
      </c>
      <c r="K247" s="7" t="s">
        <v>283</v>
      </c>
      <c r="L247" s="10" t="s">
        <v>549</v>
      </c>
    </row>
    <row r="248" spans="1:12" x14ac:dyDescent="0.25">
      <c r="A248" s="1" t="s">
        <v>325</v>
      </c>
      <c r="C248" s="11" t="str">
        <f>MID(A248,1,5)</f>
        <v>FS10N</v>
      </c>
      <c r="D248" s="3" t="str">
        <f>MID(A248,8,LEN(A248))</f>
        <v>Visualización de saldos</v>
      </c>
      <c r="I248" s="1" t="s">
        <v>372</v>
      </c>
      <c r="J248" s="1" t="s">
        <v>373</v>
      </c>
      <c r="K248" s="7" t="s">
        <v>283</v>
      </c>
      <c r="L248" s="10" t="s">
        <v>549</v>
      </c>
    </row>
    <row r="249" spans="1:12" x14ac:dyDescent="0.25">
      <c r="A249" s="1" t="s">
        <v>368</v>
      </c>
      <c r="C249" s="1" t="str">
        <f t="shared" si="32"/>
        <v>OB08</v>
      </c>
      <c r="D249" s="3" t="str">
        <f t="shared" si="33"/>
        <v>C FI Actualización tabla TCURR</v>
      </c>
      <c r="I249" s="1" t="s">
        <v>525</v>
      </c>
      <c r="J249" s="1" t="s">
        <v>526</v>
      </c>
      <c r="K249" s="7" t="s">
        <v>283</v>
      </c>
      <c r="L249" s="10" t="s">
        <v>549</v>
      </c>
    </row>
    <row r="250" spans="1:12" x14ac:dyDescent="0.25">
      <c r="A250" s="1" t="s">
        <v>369</v>
      </c>
      <c r="C250" s="1" t="str">
        <f t="shared" si="32"/>
        <v>SP01</v>
      </c>
      <c r="D250" s="3" t="str">
        <f t="shared" si="33"/>
        <v>Control de salida</v>
      </c>
      <c r="I250" s="1" t="s">
        <v>527</v>
      </c>
      <c r="J250" s="1" t="s">
        <v>528</v>
      </c>
      <c r="K250" s="7" t="s">
        <v>283</v>
      </c>
      <c r="L250" s="10" t="s">
        <v>549</v>
      </c>
    </row>
    <row r="253" spans="1:12" x14ac:dyDescent="0.25">
      <c r="A253" s="1" t="s">
        <v>370</v>
      </c>
    </row>
    <row r="254" spans="1:12" x14ac:dyDescent="0.25">
      <c r="A254" s="1" t="s">
        <v>292</v>
      </c>
      <c r="C254" s="1" t="str">
        <f t="shared" si="32"/>
        <v>F110</v>
      </c>
      <c r="D254" s="3" t="str">
        <f t="shared" si="33"/>
        <v>Parámetros para pagos autom.</v>
      </c>
      <c r="I254" s="1" t="s">
        <v>384</v>
      </c>
      <c r="J254" s="1" t="s">
        <v>385</v>
      </c>
      <c r="K254" s="7" t="s">
        <v>283</v>
      </c>
      <c r="L254" s="10" t="s">
        <v>547</v>
      </c>
    </row>
    <row r="255" spans="1:12" x14ac:dyDescent="0.25">
      <c r="A255" s="1" t="s">
        <v>296</v>
      </c>
      <c r="C255" s="1" t="str">
        <f t="shared" si="32"/>
        <v>F-44</v>
      </c>
      <c r="D255" s="3" t="str">
        <f t="shared" si="33"/>
        <v>Compensar acreedor</v>
      </c>
      <c r="I255" s="1" t="s">
        <v>392</v>
      </c>
      <c r="J255" s="1" t="s">
        <v>393</v>
      </c>
      <c r="K255" s="7" t="s">
        <v>283</v>
      </c>
      <c r="L255" s="10" t="s">
        <v>547</v>
      </c>
    </row>
    <row r="256" spans="1:12" x14ac:dyDescent="0.25">
      <c r="A256" s="1" t="s">
        <v>297</v>
      </c>
      <c r="C256" s="1" t="str">
        <f t="shared" si="32"/>
        <v>F-47</v>
      </c>
      <c r="D256" s="3" t="str">
        <f t="shared" si="33"/>
        <v>Solicitud de anticipo</v>
      </c>
      <c r="I256" s="1" t="s">
        <v>394</v>
      </c>
      <c r="J256" s="1" t="s">
        <v>395</v>
      </c>
      <c r="K256" s="7" t="s">
        <v>283</v>
      </c>
      <c r="L256" s="10" t="s">
        <v>547</v>
      </c>
    </row>
    <row r="257" spans="1:12" x14ac:dyDescent="0.25">
      <c r="A257" s="1" t="s">
        <v>298</v>
      </c>
      <c r="C257" s="1" t="str">
        <f t="shared" si="32"/>
        <v>F-53</v>
      </c>
      <c r="D257" s="3" t="str">
        <f t="shared" si="33"/>
        <v>Contabilizar salida pagos</v>
      </c>
      <c r="I257" s="1" t="s">
        <v>396</v>
      </c>
      <c r="J257" s="1" t="s">
        <v>397</v>
      </c>
      <c r="K257" s="7" t="s">
        <v>283</v>
      </c>
      <c r="L257" s="10" t="s">
        <v>547</v>
      </c>
    </row>
    <row r="258" spans="1:12" x14ac:dyDescent="0.25">
      <c r="A258" s="1" t="s">
        <v>303</v>
      </c>
      <c r="C258" s="1" t="str">
        <f t="shared" si="32"/>
        <v>FB08</v>
      </c>
      <c r="D258" s="3" t="str">
        <f t="shared" si="33"/>
        <v>Anular documento</v>
      </c>
      <c r="I258" s="1" t="s">
        <v>406</v>
      </c>
      <c r="J258" s="1" t="s">
        <v>407</v>
      </c>
      <c r="K258" s="7" t="s">
        <v>283</v>
      </c>
      <c r="L258" s="10" t="s">
        <v>547</v>
      </c>
    </row>
    <row r="259" spans="1:12" x14ac:dyDescent="0.25">
      <c r="A259" s="1" t="s">
        <v>305</v>
      </c>
      <c r="C259" s="1" t="str">
        <f t="shared" si="32"/>
        <v>FB60</v>
      </c>
      <c r="D259" s="3" t="str">
        <f t="shared" si="33"/>
        <v>Registro de facturas entrantes</v>
      </c>
      <c r="I259" s="1" t="s">
        <v>410</v>
      </c>
      <c r="J259" s="1" t="s">
        <v>411</v>
      </c>
      <c r="K259" s="7" t="s">
        <v>283</v>
      </c>
      <c r="L259" s="10" t="s">
        <v>547</v>
      </c>
    </row>
    <row r="260" spans="1:12" x14ac:dyDescent="0.25">
      <c r="A260" s="1" t="s">
        <v>307</v>
      </c>
      <c r="C260" s="1" t="str">
        <f t="shared" si="32"/>
        <v>FBL1</v>
      </c>
      <c r="D260" s="3" t="str">
        <f t="shared" si="33"/>
        <v xml:space="preserve"> Partida individual acreedor</v>
      </c>
      <c r="I260" s="1" t="s">
        <v>529</v>
      </c>
      <c r="J260" s="1" t="s">
        <v>530</v>
      </c>
      <c r="K260" s="7" t="s">
        <v>283</v>
      </c>
      <c r="L260" s="10" t="s">
        <v>547</v>
      </c>
    </row>
    <row r="261" spans="1:12" x14ac:dyDescent="0.25">
      <c r="A261" s="1" t="s">
        <v>310</v>
      </c>
      <c r="C261" s="1" t="str">
        <f t="shared" si="32"/>
        <v>FBR2</v>
      </c>
      <c r="D261" s="3" t="str">
        <f t="shared" si="33"/>
        <v>Contabilizar documento</v>
      </c>
      <c r="I261" s="1" t="s">
        <v>420</v>
      </c>
      <c r="J261" s="1" t="s">
        <v>399</v>
      </c>
      <c r="K261" s="7" t="s">
        <v>283</v>
      </c>
      <c r="L261" s="10" t="s">
        <v>547</v>
      </c>
    </row>
    <row r="262" spans="1:12" x14ac:dyDescent="0.25">
      <c r="A262" s="1" t="s">
        <v>311</v>
      </c>
      <c r="C262" s="1" t="str">
        <f t="shared" si="32"/>
        <v>FBRA</v>
      </c>
      <c r="D262" s="3" t="str">
        <f t="shared" si="33"/>
        <v>Anular compensación</v>
      </c>
      <c r="I262" s="1" t="s">
        <v>421</v>
      </c>
      <c r="J262" s="1" t="s">
        <v>422</v>
      </c>
      <c r="K262" s="7" t="s">
        <v>283</v>
      </c>
      <c r="L262" s="10" t="s">
        <v>547</v>
      </c>
    </row>
    <row r="263" spans="1:12" x14ac:dyDescent="0.25">
      <c r="A263" s="1" t="s">
        <v>312</v>
      </c>
      <c r="C263" s="1" t="str">
        <f t="shared" si="32"/>
        <v>FBV0</v>
      </c>
      <c r="D263" s="3" t="str">
        <f t="shared" si="33"/>
        <v>Contabilizar documento preliminar</v>
      </c>
      <c r="I263" s="1" t="s">
        <v>423</v>
      </c>
      <c r="J263" s="1" t="s">
        <v>424</v>
      </c>
      <c r="K263" s="7" t="s">
        <v>283</v>
      </c>
      <c r="L263" s="10" t="s">
        <v>547</v>
      </c>
    </row>
    <row r="264" spans="1:12" x14ac:dyDescent="0.25">
      <c r="A264" s="1" t="s">
        <v>317</v>
      </c>
      <c r="C264" s="1" t="str">
        <f t="shared" si="32"/>
        <v>FK01</v>
      </c>
      <c r="D264" s="3" t="str">
        <f t="shared" si="33"/>
        <v>Crear acreedor (contabilidad)</v>
      </c>
      <c r="I264" s="1" t="s">
        <v>433</v>
      </c>
      <c r="J264" s="1" t="s">
        <v>434</v>
      </c>
      <c r="K264" s="7" t="s">
        <v>283</v>
      </c>
      <c r="L264" s="10" t="s">
        <v>547</v>
      </c>
    </row>
    <row r="265" spans="1:12" x14ac:dyDescent="0.25">
      <c r="A265" s="1" t="s">
        <v>318</v>
      </c>
      <c r="C265" s="1" t="str">
        <f t="shared" si="32"/>
        <v>FK02</v>
      </c>
      <c r="D265" s="3" t="str">
        <f t="shared" si="33"/>
        <v>Modif.acreedor (contabilidad)</v>
      </c>
      <c r="I265" s="1" t="s">
        <v>435</v>
      </c>
      <c r="J265" s="1" t="s">
        <v>436</v>
      </c>
      <c r="K265" s="7" t="s">
        <v>283</v>
      </c>
      <c r="L265" s="10" t="s">
        <v>547</v>
      </c>
    </row>
    <row r="266" spans="1:12" x14ac:dyDescent="0.25">
      <c r="A266" s="1" t="s">
        <v>319</v>
      </c>
      <c r="C266" s="1" t="str">
        <f t="shared" si="32"/>
        <v>FK03</v>
      </c>
      <c r="D266" s="3" t="str">
        <f t="shared" si="33"/>
        <v>Visual.acreedor (contabilidad)</v>
      </c>
      <c r="I266" s="1" t="s">
        <v>437</v>
      </c>
      <c r="J266" s="1" t="s">
        <v>438</v>
      </c>
      <c r="K266" s="7" t="s">
        <v>283</v>
      </c>
      <c r="L266" s="10" t="s">
        <v>547</v>
      </c>
    </row>
    <row r="267" spans="1:12" x14ac:dyDescent="0.25">
      <c r="A267" s="1" t="s">
        <v>320</v>
      </c>
      <c r="C267" s="11" t="str">
        <f>MID(A267,1,5)</f>
        <v>FK10N</v>
      </c>
      <c r="D267" s="3" t="str">
        <f>MID(A267,8,LEN(A267))</f>
        <v>Visualización de saldos: Acreedores</v>
      </c>
      <c r="I267" s="1" t="s">
        <v>439</v>
      </c>
      <c r="J267" s="1" t="s">
        <v>440</v>
      </c>
      <c r="K267" s="7" t="s">
        <v>283</v>
      </c>
      <c r="L267" s="10" t="s">
        <v>547</v>
      </c>
    </row>
    <row r="270" spans="1:12" x14ac:dyDescent="0.25">
      <c r="A270" s="1" t="s">
        <v>371</v>
      </c>
    </row>
    <row r="271" spans="1:12" x14ac:dyDescent="0.25">
      <c r="A271" s="1" t="s">
        <v>293</v>
      </c>
      <c r="C271" s="1" t="str">
        <f t="shared" si="32"/>
        <v>F-28</v>
      </c>
      <c r="D271" s="3" t="str">
        <f t="shared" si="33"/>
        <v>Contabilizar entrada de pagos</v>
      </c>
      <c r="I271" s="1" t="s">
        <v>386</v>
      </c>
      <c r="J271" s="1" t="s">
        <v>387</v>
      </c>
      <c r="K271" s="7" t="s">
        <v>283</v>
      </c>
      <c r="L271" s="10" t="s">
        <v>548</v>
      </c>
    </row>
    <row r="272" spans="1:12" x14ac:dyDescent="0.25">
      <c r="A272" s="1" t="s">
        <v>294</v>
      </c>
      <c r="C272" s="1" t="str">
        <f t="shared" si="32"/>
        <v>F-32</v>
      </c>
      <c r="D272" s="3" t="str">
        <f t="shared" si="33"/>
        <v>Compensar deudor</v>
      </c>
      <c r="I272" s="1" t="s">
        <v>388</v>
      </c>
      <c r="J272" s="1" t="s">
        <v>389</v>
      </c>
      <c r="K272" s="7" t="s">
        <v>283</v>
      </c>
      <c r="L272" s="10" t="s">
        <v>548</v>
      </c>
    </row>
    <row r="273" spans="1:12" x14ac:dyDescent="0.25">
      <c r="A273" s="1" t="s">
        <v>295</v>
      </c>
      <c r="C273" s="1" t="str">
        <f t="shared" si="32"/>
        <v>F-37</v>
      </c>
      <c r="D273" s="3" t="str">
        <f t="shared" si="33"/>
        <v>Solic.anticipo de deudor</v>
      </c>
      <c r="I273" s="1" t="s">
        <v>390</v>
      </c>
      <c r="J273" s="1" t="s">
        <v>391</v>
      </c>
      <c r="K273" s="7" t="s">
        <v>283</v>
      </c>
      <c r="L273" s="10" t="s">
        <v>548</v>
      </c>
    </row>
    <row r="274" spans="1:12" x14ac:dyDescent="0.25">
      <c r="A274" s="1" t="s">
        <v>303</v>
      </c>
      <c r="C274" s="1" t="str">
        <f t="shared" si="32"/>
        <v>FB08</v>
      </c>
      <c r="D274" s="3" t="str">
        <f t="shared" si="33"/>
        <v>Anular documento</v>
      </c>
      <c r="I274" s="1" t="s">
        <v>406</v>
      </c>
      <c r="J274" s="1" t="s">
        <v>407</v>
      </c>
      <c r="K274" s="7" t="s">
        <v>283</v>
      </c>
      <c r="L274" s="10" t="s">
        <v>548</v>
      </c>
    </row>
    <row r="275" spans="1:12" x14ac:dyDescent="0.25">
      <c r="A275" s="1" t="s">
        <v>306</v>
      </c>
      <c r="C275" s="1" t="str">
        <f t="shared" si="32"/>
        <v>FB70</v>
      </c>
      <c r="D275" s="3" t="str">
        <f t="shared" si="33"/>
        <v>Registro de facturas salientes</v>
      </c>
      <c r="I275" s="1" t="s">
        <v>412</v>
      </c>
      <c r="J275" s="1" t="s">
        <v>413</v>
      </c>
      <c r="K275" s="7" t="s">
        <v>283</v>
      </c>
      <c r="L275" s="10" t="s">
        <v>548</v>
      </c>
    </row>
    <row r="276" spans="1:12" x14ac:dyDescent="0.25">
      <c r="A276" s="1" t="s">
        <v>309</v>
      </c>
      <c r="C276" s="1" t="str">
        <f t="shared" si="32"/>
        <v>FBL5</v>
      </c>
      <c r="D276" s="3" t="str">
        <f t="shared" si="33"/>
        <v xml:space="preserve"> Partida individual deudores</v>
      </c>
      <c r="I276" s="1" t="s">
        <v>531</v>
      </c>
      <c r="J276" s="1" t="s">
        <v>532</v>
      </c>
      <c r="K276" s="7" t="s">
        <v>283</v>
      </c>
      <c r="L276" s="10" t="s">
        <v>548</v>
      </c>
    </row>
    <row r="277" spans="1:12" x14ac:dyDescent="0.25">
      <c r="A277" s="1" t="s">
        <v>310</v>
      </c>
      <c r="C277" s="1" t="str">
        <f t="shared" si="32"/>
        <v>FBR2</v>
      </c>
      <c r="D277" s="3" t="str">
        <f t="shared" si="33"/>
        <v>Contabilizar documento</v>
      </c>
      <c r="I277" s="1" t="s">
        <v>420</v>
      </c>
      <c r="J277" s="1" t="s">
        <v>399</v>
      </c>
      <c r="K277" s="7" t="s">
        <v>283</v>
      </c>
      <c r="L277" s="10" t="s">
        <v>548</v>
      </c>
    </row>
    <row r="278" spans="1:12" x14ac:dyDescent="0.25">
      <c r="A278" s="1" t="s">
        <v>311</v>
      </c>
      <c r="C278" s="1" t="str">
        <f t="shared" si="32"/>
        <v>FBRA</v>
      </c>
      <c r="D278" s="3" t="str">
        <f t="shared" si="33"/>
        <v>Anular compensación</v>
      </c>
      <c r="I278" s="1" t="s">
        <v>421</v>
      </c>
      <c r="J278" s="1" t="s">
        <v>422</v>
      </c>
      <c r="K278" s="7" t="s">
        <v>283</v>
      </c>
      <c r="L278" s="10" t="s">
        <v>548</v>
      </c>
    </row>
    <row r="279" spans="1:12" x14ac:dyDescent="0.25">
      <c r="A279" s="1" t="s">
        <v>312</v>
      </c>
      <c r="C279" s="1" t="str">
        <f t="shared" si="32"/>
        <v>FBV0</v>
      </c>
      <c r="D279" s="3" t="str">
        <f t="shared" si="33"/>
        <v>Contabilizar documento preliminar</v>
      </c>
      <c r="I279" s="1" t="s">
        <v>423</v>
      </c>
      <c r="J279" s="1" t="s">
        <v>424</v>
      </c>
      <c r="K279" s="7" t="s">
        <v>283</v>
      </c>
      <c r="L279" s="10" t="s">
        <v>548</v>
      </c>
    </row>
    <row r="280" spans="1:12" x14ac:dyDescent="0.25">
      <c r="A280" s="1" t="s">
        <v>313</v>
      </c>
      <c r="C280" s="1" t="str">
        <f t="shared" ref="C280:C282" si="34">MID(A280,1,4)</f>
        <v>FD01</v>
      </c>
      <c r="D280" s="3" t="str">
        <f t="shared" ref="D280:D287" si="35">MID(A280,7,LEN(A280))</f>
        <v>Crear deudor (contabilidad)</v>
      </c>
      <c r="I280" s="1" t="s">
        <v>425</v>
      </c>
      <c r="J280" s="1" t="s">
        <v>426</v>
      </c>
      <c r="K280" s="7" t="s">
        <v>283</v>
      </c>
      <c r="L280" s="10" t="s">
        <v>548</v>
      </c>
    </row>
    <row r="281" spans="1:12" x14ac:dyDescent="0.25">
      <c r="A281" s="1" t="s">
        <v>314</v>
      </c>
      <c r="C281" s="1" t="str">
        <f t="shared" si="34"/>
        <v>FD02</v>
      </c>
      <c r="D281" s="3" t="str">
        <f t="shared" si="35"/>
        <v>Modif.deudor (contabilidad)</v>
      </c>
      <c r="I281" s="1" t="s">
        <v>427</v>
      </c>
      <c r="J281" s="1" t="s">
        <v>428</v>
      </c>
      <c r="K281" s="7" t="s">
        <v>283</v>
      </c>
      <c r="L281" s="10" t="s">
        <v>548</v>
      </c>
    </row>
    <row r="282" spans="1:12" x14ac:dyDescent="0.25">
      <c r="A282" s="1" t="s">
        <v>315</v>
      </c>
      <c r="C282" s="1" t="str">
        <f t="shared" si="34"/>
        <v>FD03</v>
      </c>
      <c r="D282" s="3" t="str">
        <f t="shared" si="35"/>
        <v>Visual.deudor (contabilidad)</v>
      </c>
      <c r="I282" s="1" t="s">
        <v>429</v>
      </c>
      <c r="J282" s="1" t="s">
        <v>430</v>
      </c>
      <c r="K282" s="7" t="s">
        <v>283</v>
      </c>
      <c r="L282" s="10" t="s">
        <v>548</v>
      </c>
    </row>
    <row r="283" spans="1:12" x14ac:dyDescent="0.25">
      <c r="A283" s="1" t="s">
        <v>316</v>
      </c>
      <c r="C283" s="11" t="str">
        <f>MID(A283,1,5)</f>
        <v>FD10N</v>
      </c>
      <c r="D283" s="3" t="str">
        <f>MID(A283,8,LEN(A283))</f>
        <v>Visualización de saldos: Deudores</v>
      </c>
      <c r="I283" s="1" t="s">
        <v>431</v>
      </c>
      <c r="J283" s="1" t="s">
        <v>432</v>
      </c>
      <c r="K283" s="7" t="s">
        <v>283</v>
      </c>
      <c r="L283" s="10" t="s">
        <v>548</v>
      </c>
    </row>
    <row r="284" spans="1:12" x14ac:dyDescent="0.25">
      <c r="D284" s="3" t="str">
        <f t="shared" si="35"/>
        <v/>
      </c>
    </row>
    <row r="285" spans="1:12" x14ac:dyDescent="0.25">
      <c r="D285" s="3" t="str">
        <f t="shared" si="35"/>
        <v/>
      </c>
    </row>
    <row r="286" spans="1:12" x14ac:dyDescent="0.25">
      <c r="D286" s="3" t="str">
        <f t="shared" si="35"/>
        <v/>
      </c>
    </row>
    <row r="287" spans="1:12" x14ac:dyDescent="0.25">
      <c r="D287" s="3" t="str">
        <f t="shared" si="35"/>
        <v/>
      </c>
    </row>
  </sheetData>
  <sortState ref="A11:A91">
    <sortCondition ref="A9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 Roy Cotrina Lezama</dc:creator>
  <cp:lastModifiedBy>Geral Roy Cotrina Lezama</cp:lastModifiedBy>
  <dcterms:created xsi:type="dcterms:W3CDTF">2020-04-02T19:51:12Z</dcterms:created>
  <dcterms:modified xsi:type="dcterms:W3CDTF">2020-10-02T21:14:02Z</dcterms:modified>
</cp:coreProperties>
</file>