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cf542f21bd72211/Data Science/Modul 1/Projektarbeit/"/>
    </mc:Choice>
  </mc:AlternateContent>
  <xr:revisionPtr revIDLastSave="2" documentId="8_{47DA01AA-EDD2-423D-9F5A-C1ACDEFDF2A1}" xr6:coauthVersionLast="44" xr6:coauthVersionMax="44" xr10:uidLastSave="{DBCC90EF-EFDD-443D-ADA3-9FBBE6311CCF}"/>
  <bookViews>
    <workbookView xWindow="1425" yWindow="1425" windowWidth="15375" windowHeight="7875" activeTab="3" xr2:uid="{00000000-000D-0000-FFFF-FFFF00000000}"/>
  </bookViews>
  <sheets>
    <sheet name="Workbook" sheetId="2" r:id="rId1"/>
    <sheet name="Content" sheetId="3" r:id="rId2"/>
    <sheet name="1.1" sheetId="4" r:id="rId3"/>
    <sheet name="Auswertung" sheetId="5" r:id="rId4"/>
    <sheet name="Tabelle1" sheetId="6" r:id="rId5"/>
    <sheet name="Tabelle2" sheetId="7" r:id="rId6"/>
  </sheets>
  <definedNames>
    <definedName name="_xlnm._FilterDatabase" localSheetId="2" hidden="1">'1.1'!$A$1:$I$655</definedName>
    <definedName name="_xlnm._FilterDatabase" localSheetId="3" hidden="1">Auswertung!$A$1:$L$102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7" l="1"/>
  <c r="D1" i="7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E1" i="7" l="1"/>
  <c r="C1" i="7"/>
  <c r="G1" i="7"/>
  <c r="F1" i="7"/>
  <c r="E647" i="4"/>
  <c r="E326" i="4"/>
  <c r="E648" i="4"/>
  <c r="E329" i="4"/>
  <c r="E327" i="4"/>
  <c r="E331" i="4"/>
  <c r="E330" i="4"/>
  <c r="E569" i="4"/>
  <c r="E467" i="4"/>
  <c r="E332" i="4"/>
  <c r="E649" i="4"/>
  <c r="E570" i="4"/>
  <c r="E260" i="4"/>
  <c r="E333" i="4"/>
  <c r="E80" i="4"/>
  <c r="E328" i="4"/>
  <c r="E571" i="4"/>
  <c r="E98" i="4"/>
  <c r="E334" i="4"/>
  <c r="E261" i="4"/>
  <c r="E262" i="4"/>
  <c r="E468" i="4"/>
  <c r="E485" i="4"/>
  <c r="E110" i="4"/>
  <c r="E111" i="4"/>
  <c r="E572" i="4"/>
  <c r="E497" i="4"/>
  <c r="E81" i="4"/>
  <c r="E113" i="4"/>
  <c r="E500" i="4"/>
  <c r="E499" i="4"/>
  <c r="E114" i="4"/>
  <c r="E498" i="4"/>
  <c r="E263" i="4"/>
  <c r="E486" i="4"/>
  <c r="E469" i="4"/>
  <c r="E573" i="4"/>
  <c r="E112" i="4"/>
  <c r="E501" i="4"/>
  <c r="E502" i="4"/>
  <c r="E272" i="4"/>
  <c r="E84" i="4"/>
  <c r="E85" i="4"/>
  <c r="E115" i="4"/>
  <c r="E582" i="4"/>
  <c r="E581" i="4"/>
  <c r="E83" i="4"/>
  <c r="E82" i="4"/>
  <c r="E273" i="4"/>
  <c r="E574" i="4"/>
  <c r="E583" i="4"/>
  <c r="E170" i="4"/>
  <c r="E395" i="4"/>
  <c r="E487" i="4"/>
  <c r="E470" i="4"/>
  <c r="E584" i="4"/>
  <c r="E551" i="4"/>
  <c r="E264" i="4"/>
  <c r="E99" i="4"/>
  <c r="E274" i="4"/>
  <c r="E359" i="4"/>
  <c r="E585" i="4"/>
  <c r="E396" i="4"/>
  <c r="E279" i="4"/>
  <c r="E278" i="4"/>
  <c r="E360" i="4"/>
  <c r="E586" i="4"/>
  <c r="E280" i="4"/>
  <c r="E265" i="4"/>
  <c r="E200" i="4"/>
  <c r="E413" i="4"/>
  <c r="E275" i="4"/>
  <c r="E414" i="4"/>
  <c r="E361" i="4"/>
  <c r="E362" i="4"/>
  <c r="E397" i="4"/>
  <c r="E415" i="4"/>
  <c r="E552" i="4"/>
  <c r="E201" i="4"/>
  <c r="E281" i="4"/>
  <c r="E553" i="4"/>
  <c r="E276" i="4"/>
  <c r="E364" i="4"/>
  <c r="E171" i="4"/>
  <c r="E363" i="4"/>
  <c r="E100" i="4"/>
  <c r="E282" i="4"/>
  <c r="E283" i="4"/>
  <c r="E431" i="4"/>
  <c r="E418" i="4"/>
  <c r="E471" i="4"/>
  <c r="E416" i="4"/>
  <c r="E398" i="4"/>
  <c r="E417" i="4"/>
  <c r="E554" i="4"/>
  <c r="E488" i="4"/>
  <c r="E472" i="4"/>
  <c r="E335" i="4"/>
  <c r="E277" i="4"/>
  <c r="E555" i="4"/>
  <c r="E399" i="4"/>
  <c r="E503" i="4"/>
  <c r="E556" i="4"/>
  <c r="E172" i="4"/>
  <c r="E400" i="4"/>
  <c r="E406" i="4"/>
  <c r="E461" i="4"/>
  <c r="E202" i="4"/>
  <c r="E336" i="4"/>
  <c r="E432" i="4"/>
  <c r="E545" i="4"/>
  <c r="E504" i="4"/>
  <c r="E489" i="4"/>
  <c r="E173" i="4"/>
  <c r="E405" i="4"/>
  <c r="E365" i="4"/>
  <c r="E404" i="4"/>
  <c r="E101" i="4"/>
  <c r="E462" i="4"/>
  <c r="E203" i="4"/>
  <c r="E366" i="4"/>
  <c r="E403" i="4"/>
  <c r="E367" i="4"/>
  <c r="E466" i="4"/>
  <c r="E242" i="4"/>
  <c r="E368" i="4"/>
  <c r="E204" i="4"/>
  <c r="E463" i="4"/>
  <c r="E505" i="4"/>
  <c r="E599" i="4"/>
  <c r="E433" i="4"/>
  <c r="E205" i="4"/>
  <c r="E337" i="4"/>
  <c r="E546" i="4"/>
  <c r="E102" i="4"/>
  <c r="E465" i="4"/>
  <c r="E593" i="4"/>
  <c r="E563" i="4"/>
  <c r="E174" i="4"/>
  <c r="E601" i="4"/>
  <c r="E602" i="4"/>
  <c r="E600" i="4"/>
  <c r="E604" i="4"/>
  <c r="E134" i="4"/>
  <c r="E464" i="4"/>
  <c r="E603" i="4"/>
  <c r="E212" i="4"/>
  <c r="E135" i="4"/>
  <c r="E369" i="4"/>
  <c r="E506" i="4"/>
  <c r="E508" i="4"/>
  <c r="E594" i="4"/>
  <c r="E507" i="4"/>
  <c r="E175" i="4"/>
  <c r="E547" i="4"/>
  <c r="E402" i="4"/>
  <c r="E338" i="4"/>
  <c r="E139" i="4"/>
  <c r="E296" i="4"/>
  <c r="E490" i="4"/>
  <c r="E339" i="4"/>
  <c r="E314" i="4"/>
  <c r="E68" i="4"/>
  <c r="E434" i="4"/>
  <c r="E370" i="4"/>
  <c r="E136" i="4"/>
  <c r="E138" i="4"/>
  <c r="E297" i="4"/>
  <c r="E436" i="4"/>
  <c r="E564" i="4"/>
  <c r="E137" i="4"/>
  <c r="E243" i="4"/>
  <c r="E401" i="4"/>
  <c r="E340" i="4"/>
  <c r="E435" i="4"/>
  <c r="E595" i="4"/>
  <c r="E213" i="4"/>
  <c r="E315" i="4"/>
  <c r="E548" i="4"/>
  <c r="E298" i="4"/>
  <c r="E103" i="4"/>
  <c r="E565" i="4"/>
  <c r="E646" i="4"/>
  <c r="E473" i="4"/>
  <c r="E301" i="4"/>
  <c r="E299" i="4"/>
  <c r="E302" i="4"/>
  <c r="E214" i="4"/>
  <c r="E566" i="4"/>
  <c r="E341" i="4"/>
  <c r="E645" i="4"/>
  <c r="E549" i="4"/>
  <c r="E567" i="4"/>
  <c r="E533" i="4"/>
  <c r="E596" i="4"/>
  <c r="E300" i="4"/>
  <c r="E215" i="4"/>
  <c r="E303" i="4"/>
  <c r="E342" i="4"/>
  <c r="E550" i="4"/>
  <c r="E316" i="4"/>
  <c r="E641" i="4"/>
  <c r="E568" i="4"/>
  <c r="E644" i="4"/>
  <c r="E534" i="4"/>
  <c r="E643" i="4"/>
  <c r="E69" i="4"/>
  <c r="E474" i="4"/>
  <c r="E244" i="4"/>
  <c r="E642" i="4"/>
  <c r="E535" i="4"/>
  <c r="E343" i="4"/>
  <c r="E317" i="4"/>
  <c r="E164" i="4"/>
  <c r="E536" i="4"/>
  <c r="E2" i="4"/>
  <c r="E437" i="4"/>
  <c r="E304" i="4"/>
  <c r="E216" i="4"/>
  <c r="E537" i="4"/>
  <c r="E384" i="4"/>
  <c r="E318" i="4"/>
  <c r="E383" i="4"/>
  <c r="E344" i="4"/>
  <c r="E475" i="4"/>
  <c r="E104" i="4"/>
  <c r="E217" i="4"/>
  <c r="E3" i="4"/>
  <c r="E476" i="4"/>
  <c r="E538" i="4"/>
  <c r="E438" i="4"/>
  <c r="E285" i="4"/>
  <c r="E305" i="4"/>
  <c r="E345" i="4"/>
  <c r="E286" i="4"/>
  <c r="E477" i="4"/>
  <c r="E165" i="4"/>
  <c r="E284" i="4"/>
  <c r="E442" i="4"/>
  <c r="E441" i="4"/>
  <c r="E597" i="4"/>
  <c r="E385" i="4"/>
  <c r="E319" i="4"/>
  <c r="E288" i="4"/>
  <c r="E193" i="4"/>
  <c r="E289" i="4"/>
  <c r="E26" i="4"/>
  <c r="E389" i="4"/>
  <c r="E4" i="4"/>
  <c r="E386" i="4"/>
  <c r="E191" i="4"/>
  <c r="E440" i="4"/>
  <c r="E623" i="4"/>
  <c r="E192" i="4"/>
  <c r="E306" i="4"/>
  <c r="E287" i="4"/>
  <c r="E624" i="4"/>
  <c r="E188" i="4"/>
  <c r="E245" i="4"/>
  <c r="E439" i="4"/>
  <c r="E146" i="4"/>
  <c r="E478" i="4"/>
  <c r="E5" i="4"/>
  <c r="E346" i="4"/>
  <c r="E307" i="4"/>
  <c r="E626" i="4"/>
  <c r="E140" i="4"/>
  <c r="E189" i="4"/>
  <c r="E190" i="4"/>
  <c r="E387" i="4"/>
  <c r="E625" i="4"/>
  <c r="E70" i="4"/>
  <c r="E628" i="4"/>
  <c r="E246" i="4"/>
  <c r="E166" i="4"/>
  <c r="E627" i="4"/>
  <c r="E105" i="4"/>
  <c r="E27" i="4"/>
  <c r="E147" i="4"/>
  <c r="E6" i="4"/>
  <c r="E388" i="4"/>
  <c r="E14" i="4"/>
  <c r="E141" i="4"/>
  <c r="E390" i="4"/>
  <c r="E133" i="4"/>
  <c r="E157" i="4"/>
  <c r="E116" i="4"/>
  <c r="E194" i="4"/>
  <c r="E247" i="4"/>
  <c r="E598" i="4"/>
  <c r="E62" i="4"/>
  <c r="E132" i="4"/>
  <c r="E16" i="4"/>
  <c r="E148" i="4"/>
  <c r="E557" i="4"/>
  <c r="E131" i="4"/>
  <c r="E15" i="4"/>
  <c r="E142" i="4"/>
  <c r="E28" i="4"/>
  <c r="E17" i="4"/>
  <c r="E129" i="4"/>
  <c r="E130" i="4"/>
  <c r="E106" i="4"/>
  <c r="E117" i="4"/>
  <c r="E18" i="4"/>
  <c r="E149" i="4"/>
  <c r="E479" i="4"/>
  <c r="E195" i="4"/>
  <c r="E128" i="4"/>
  <c r="E71" i="4"/>
  <c r="E156" i="4"/>
  <c r="E143" i="4"/>
  <c r="E320" i="4"/>
  <c r="E167" i="4"/>
  <c r="E150" i="4"/>
  <c r="E391" i="4"/>
  <c r="E19" i="4"/>
  <c r="E63" i="4"/>
  <c r="E509" i="4"/>
  <c r="E587" i="4"/>
  <c r="E7" i="4"/>
  <c r="E118" i="4"/>
  <c r="E629" i="4"/>
  <c r="E176" i="4"/>
  <c r="E29" i="4"/>
  <c r="E558" i="4"/>
  <c r="E144" i="4"/>
  <c r="E151" i="4"/>
  <c r="E64" i="4"/>
  <c r="E168" i="4"/>
  <c r="E72" i="4"/>
  <c r="E196" i="4"/>
  <c r="E392" i="4"/>
  <c r="E510" i="4"/>
  <c r="E107" i="4"/>
  <c r="E630" i="4"/>
  <c r="E206" i="4"/>
  <c r="E382" i="4"/>
  <c r="E575" i="4"/>
  <c r="E119" i="4"/>
  <c r="E145" i="4"/>
  <c r="E381" i="4"/>
  <c r="E73" i="4"/>
  <c r="E378" i="4"/>
  <c r="E631" i="4"/>
  <c r="E177" i="4"/>
  <c r="E380" i="4"/>
  <c r="E379" i="4"/>
  <c r="E197" i="4"/>
  <c r="E65" i="4"/>
  <c r="E377" i="4"/>
  <c r="E633" i="4"/>
  <c r="E576" i="4"/>
  <c r="E480" i="4"/>
  <c r="E632" i="4"/>
  <c r="E588" i="4"/>
  <c r="E199" i="4"/>
  <c r="E178" i="4"/>
  <c r="E290" i="4"/>
  <c r="E634" i="4"/>
  <c r="E393" i="4"/>
  <c r="E198" i="4"/>
  <c r="E169" i="4"/>
  <c r="E577" i="4"/>
  <c r="E321" i="4"/>
  <c r="E511" i="4"/>
  <c r="E179" i="4"/>
  <c r="E120" i="4"/>
  <c r="E291" i="4"/>
  <c r="E578" i="4"/>
  <c r="E292" i="4"/>
  <c r="E559" i="4"/>
  <c r="E425" i="4"/>
  <c r="E66" i="4"/>
  <c r="E108" i="4"/>
  <c r="E30" i="4"/>
  <c r="E293" i="4"/>
  <c r="E121" i="4"/>
  <c r="E50" i="4"/>
  <c r="E579" i="4"/>
  <c r="E8" i="4"/>
  <c r="E122" i="4"/>
  <c r="E86" i="4"/>
  <c r="E180" i="4"/>
  <c r="E589" i="4"/>
  <c r="E580" i="4"/>
  <c r="E51" i="4"/>
  <c r="E560" i="4"/>
  <c r="E181" i="4"/>
  <c r="E308" i="4"/>
  <c r="E394" i="4"/>
  <c r="E512" i="4"/>
  <c r="E294" i="4"/>
  <c r="E248" i="4"/>
  <c r="E9" i="4"/>
  <c r="E87" i="4"/>
  <c r="E52" i="4"/>
  <c r="E123" i="4"/>
  <c r="E590" i="4"/>
  <c r="E481" i="4"/>
  <c r="E322" i="4"/>
  <c r="E426" i="4"/>
  <c r="E561" i="4"/>
  <c r="C561" i="4" s="1"/>
  <c r="E249" i="4"/>
  <c r="E353" i="4"/>
  <c r="E109" i="4"/>
  <c r="E295" i="4"/>
  <c r="C295" i="4" s="1"/>
  <c r="E67" i="4"/>
  <c r="E309" i="4"/>
  <c r="E155" i="4"/>
  <c r="E31" i="4"/>
  <c r="C31" i="4" s="1"/>
  <c r="E407" i="4"/>
  <c r="E207" i="4"/>
  <c r="E251" i="4"/>
  <c r="E591" i="4"/>
  <c r="C591" i="4" s="1"/>
  <c r="E53" i="4"/>
  <c r="E250" i="4"/>
  <c r="E55" i="4"/>
  <c r="E124" i="4"/>
  <c r="C124" i="4" s="1"/>
  <c r="E54" i="4"/>
  <c r="E491" i="4"/>
  <c r="E88" i="4"/>
  <c r="E562" i="4"/>
  <c r="C562" i="4" s="1"/>
  <c r="E408" i="4"/>
  <c r="E253" i="4"/>
  <c r="E10" i="4"/>
  <c r="E252" i="4"/>
  <c r="C252" i="4" s="1"/>
  <c r="E592" i="4"/>
  <c r="E310" i="4"/>
  <c r="E125" i="4"/>
  <c r="E409" i="4"/>
  <c r="C409" i="4" s="1"/>
  <c r="E427" i="4"/>
  <c r="E311" i="4"/>
  <c r="E89" i="4"/>
  <c r="E513" i="4"/>
  <c r="C513" i="4" s="1"/>
  <c r="E323" i="4"/>
  <c r="E410" i="4"/>
  <c r="E482" i="4"/>
  <c r="E492" i="4"/>
  <c r="C492" i="4" s="1"/>
  <c r="E312" i="4"/>
  <c r="E126" i="4"/>
  <c r="E90" i="4"/>
  <c r="E354" i="4"/>
  <c r="C354" i="4" s="1"/>
  <c r="E313" i="4"/>
  <c r="E127" i="4"/>
  <c r="E411" i="4"/>
  <c r="E11" i="4"/>
  <c r="C11" i="4" s="1"/>
  <c r="E428" i="4"/>
  <c r="E493" i="4"/>
  <c r="E91" i="4"/>
  <c r="E483" i="4"/>
  <c r="C483" i="4" s="1"/>
  <c r="E412" i="4"/>
  <c r="E521" i="4"/>
  <c r="E484" i="4"/>
  <c r="E494" i="4"/>
  <c r="C494" i="4" s="1"/>
  <c r="E324" i="4"/>
  <c r="E514" i="4"/>
  <c r="E429" i="4"/>
  <c r="E518" i="4"/>
  <c r="C518" i="4" s="1"/>
  <c r="E208" i="4"/>
  <c r="E154" i="4"/>
  <c r="E519" i="4"/>
  <c r="E517" i="4"/>
  <c r="C517" i="4" s="1"/>
  <c r="E218" i="4"/>
  <c r="E355" i="4"/>
  <c r="E539" i="4"/>
  <c r="E540" i="4"/>
  <c r="C540" i="4" s="1"/>
  <c r="E522" i="4"/>
  <c r="E520" i="4"/>
  <c r="E515" i="4"/>
  <c r="E12" i="4"/>
  <c r="C12" i="4" s="1"/>
  <c r="E516" i="4"/>
  <c r="E541" i="4"/>
  <c r="E449" i="4"/>
  <c r="E430" i="4"/>
  <c r="C430" i="4" s="1"/>
  <c r="E495" i="4"/>
  <c r="E219" i="4"/>
  <c r="E352" i="4"/>
  <c r="E542" i="4"/>
  <c r="C542" i="4" s="1"/>
  <c r="E325" i="4"/>
  <c r="E496" i="4"/>
  <c r="E543" i="4"/>
  <c r="E220" i="4"/>
  <c r="C220" i="4" s="1"/>
  <c r="E351" i="4"/>
  <c r="E92" i="4"/>
  <c r="E56" i="4"/>
  <c r="E223" i="4"/>
  <c r="C223" i="4" s="1"/>
  <c r="E523" i="4"/>
  <c r="E13" i="4"/>
  <c r="E254" i="4"/>
  <c r="E222" i="4"/>
  <c r="C222" i="4" s="1"/>
  <c r="E356" i="4"/>
  <c r="E544" i="4"/>
  <c r="E221" i="4"/>
  <c r="E612" i="4"/>
  <c r="C612" i="4" s="1"/>
  <c r="E635" i="4"/>
  <c r="E57" i="4"/>
  <c r="E611" i="4"/>
  <c r="E153" i="4"/>
  <c r="C153" i="4" s="1"/>
  <c r="E350" i="4"/>
  <c r="E613" i="4"/>
  <c r="E255" i="4"/>
  <c r="E209" i="4"/>
  <c r="C209" i="4" s="1"/>
  <c r="E93" i="4"/>
  <c r="E450" i="4"/>
  <c r="E271" i="4"/>
  <c r="E614" i="4"/>
  <c r="C614" i="4" s="1"/>
  <c r="E650" i="4"/>
  <c r="E256" i="4"/>
  <c r="E58" i="4"/>
  <c r="E524" i="4"/>
  <c r="C524" i="4" s="1"/>
  <c r="E349" i="4"/>
  <c r="E257" i="4"/>
  <c r="E259" i="4"/>
  <c r="E258" i="4"/>
  <c r="C258" i="4" s="1"/>
  <c r="E615" i="4"/>
  <c r="E270" i="4"/>
  <c r="E59" i="4"/>
  <c r="E636" i="4"/>
  <c r="C636" i="4" s="1"/>
  <c r="E357" i="4"/>
  <c r="E152" i="4"/>
  <c r="E347" i="4"/>
  <c r="E348" i="4"/>
  <c r="C348" i="4" s="1"/>
  <c r="E525" i="4"/>
  <c r="E32" i="4"/>
  <c r="E616" i="4"/>
  <c r="E269" i="4"/>
  <c r="C269" i="4" s="1"/>
  <c r="E94" i="4"/>
  <c r="E651" i="4"/>
  <c r="E60" i="4"/>
  <c r="E268" i="4"/>
  <c r="C268" i="4" s="1"/>
  <c r="E267" i="4"/>
  <c r="E526" i="4"/>
  <c r="E33" i="4"/>
  <c r="E61" i="4"/>
  <c r="C61" i="4" s="1"/>
  <c r="E210" i="4"/>
  <c r="E34" i="4"/>
  <c r="E451" i="4"/>
  <c r="E266" i="4"/>
  <c r="C266" i="4" s="1"/>
  <c r="E610" i="4"/>
  <c r="E637" i="4"/>
  <c r="E652" i="4"/>
  <c r="E35" i="4"/>
  <c r="C35" i="4" s="1"/>
  <c r="E95" i="4"/>
  <c r="E37" i="4"/>
  <c r="E609" i="4"/>
  <c r="E36" i="4"/>
  <c r="C36" i="4" s="1"/>
  <c r="E182" i="4"/>
  <c r="E358" i="4"/>
  <c r="E608" i="4"/>
  <c r="E211" i="4"/>
  <c r="C211" i="4" s="1"/>
  <c r="E638" i="4"/>
  <c r="E452" i="4"/>
  <c r="E183" i="4"/>
  <c r="E96" i="4"/>
  <c r="C96" i="4" s="1"/>
  <c r="E653" i="4"/>
  <c r="E607" i="4"/>
  <c r="E184" i="4"/>
  <c r="E606" i="4"/>
  <c r="C606" i="4" s="1"/>
  <c r="E97" i="4"/>
  <c r="E639" i="4"/>
  <c r="E453" i="4"/>
  <c r="E605" i="4"/>
  <c r="C605" i="4" s="1"/>
  <c r="E185" i="4"/>
  <c r="E654" i="4"/>
  <c r="E655" i="4"/>
  <c r="E454" i="4"/>
  <c r="C454" i="4" s="1"/>
  <c r="E186" i="4"/>
  <c r="E640" i="4"/>
  <c r="E187" i="4"/>
  <c r="E371" i="4"/>
  <c r="C371" i="4" s="1"/>
  <c r="E224" i="4"/>
  <c r="E74" i="4"/>
  <c r="E372" i="4"/>
  <c r="E225" i="4"/>
  <c r="C225" i="4" s="1"/>
  <c r="E226" i="4"/>
  <c r="E373" i="4"/>
  <c r="E38" i="4"/>
  <c r="E227" i="4"/>
  <c r="C227" i="4" s="1"/>
  <c r="E75" i="4"/>
  <c r="E39" i="4"/>
  <c r="E374" i="4"/>
  <c r="E228" i="4"/>
  <c r="C228" i="4" s="1"/>
  <c r="E617" i="4"/>
  <c r="E229" i="4"/>
  <c r="E40" i="4"/>
  <c r="C40" i="4" s="1"/>
  <c r="E455" i="4"/>
  <c r="C455" i="4" s="1"/>
  <c r="E456" i="4"/>
  <c r="E457" i="4"/>
  <c r="E375" i="4"/>
  <c r="C375" i="4" s="1"/>
  <c r="E458" i="4"/>
  <c r="C458" i="4" s="1"/>
  <c r="E41" i="4"/>
  <c r="E459" i="4"/>
  <c r="E419" i="4"/>
  <c r="C419" i="4" s="1"/>
  <c r="E618" i="4"/>
  <c r="C618" i="4" s="1"/>
  <c r="E460" i="4"/>
  <c r="E76" i="4"/>
  <c r="E376" i="4"/>
  <c r="C376" i="4" s="1"/>
  <c r="E44" i="4"/>
  <c r="C44" i="4" s="1"/>
  <c r="E45" i="4"/>
  <c r="E420" i="4"/>
  <c r="E42" i="4"/>
  <c r="C42" i="4" s="1"/>
  <c r="E46" i="4"/>
  <c r="C46" i="4" s="1"/>
  <c r="E619" i="4"/>
  <c r="E448" i="4"/>
  <c r="E47" i="4"/>
  <c r="C47" i="4" s="1"/>
  <c r="E77" i="4"/>
  <c r="C77" i="4" s="1"/>
  <c r="E48" i="4"/>
  <c r="E620" i="4"/>
  <c r="E43" i="4"/>
  <c r="C43" i="4" s="1"/>
  <c r="E20" i="4"/>
  <c r="C20" i="4" s="1"/>
  <c r="E447" i="4"/>
  <c r="E49" i="4"/>
  <c r="E421" i="4"/>
  <c r="C421" i="4" s="1"/>
  <c r="E230" i="4"/>
  <c r="C230" i="4" s="1"/>
  <c r="E446" i="4"/>
  <c r="E621" i="4"/>
  <c r="E78" i="4"/>
  <c r="C78" i="4" s="1"/>
  <c r="E236" i="4"/>
  <c r="C236" i="4" s="1"/>
  <c r="E21" i="4"/>
  <c r="E231" i="4"/>
  <c r="E622" i="4"/>
  <c r="C622" i="4" s="1"/>
  <c r="E445" i="4"/>
  <c r="C445" i="4" s="1"/>
  <c r="E422" i="4"/>
  <c r="E79" i="4"/>
  <c r="E232" i="4"/>
  <c r="C232" i="4" s="1"/>
  <c r="E22" i="4"/>
  <c r="C22" i="4" s="1"/>
  <c r="E444" i="4"/>
  <c r="E233" i="4"/>
  <c r="E443" i="4"/>
  <c r="C443" i="4" s="1"/>
  <c r="E423" i="4"/>
  <c r="C423" i="4" s="1"/>
  <c r="E23" i="4"/>
  <c r="E234" i="4"/>
  <c r="E237" i="4"/>
  <c r="C237" i="4" s="1"/>
  <c r="E235" i="4"/>
  <c r="C235" i="4" s="1"/>
  <c r="E24" i="4"/>
  <c r="E25" i="4"/>
  <c r="E424" i="4"/>
  <c r="C424" i="4" s="1"/>
  <c r="E238" i="4"/>
  <c r="C238" i="4" s="1"/>
  <c r="E527" i="4"/>
  <c r="E528" i="4"/>
  <c r="E158" i="4"/>
  <c r="C158" i="4" s="1"/>
  <c r="E529" i="4"/>
  <c r="C529" i="4" s="1"/>
  <c r="E530" i="4"/>
  <c r="E531" i="4"/>
  <c r="E532" i="4"/>
  <c r="C532" i="4" s="1"/>
  <c r="E239" i="4"/>
  <c r="C239" i="4" s="1"/>
  <c r="E159" i="4"/>
  <c r="E240" i="4"/>
  <c r="E160" i="4"/>
  <c r="C160" i="4" s="1"/>
  <c r="E241" i="4"/>
  <c r="C241" i="4" s="1"/>
  <c r="E161" i="4"/>
  <c r="E162" i="4"/>
  <c r="E163" i="4"/>
  <c r="C163" i="4" s="1"/>
  <c r="A492" i="4" l="1"/>
  <c r="A562" i="4"/>
  <c r="A295" i="4"/>
  <c r="A561" i="4"/>
  <c r="C372" i="4"/>
  <c r="A372" i="4"/>
  <c r="C655" i="4"/>
  <c r="A655" i="4"/>
  <c r="C608" i="4"/>
  <c r="A608" i="4"/>
  <c r="C652" i="4"/>
  <c r="A652" i="4"/>
  <c r="C60" i="4"/>
  <c r="A60" i="4"/>
  <c r="C347" i="4"/>
  <c r="A347" i="4"/>
  <c r="C259" i="4"/>
  <c r="A259" i="4"/>
  <c r="C255" i="4"/>
  <c r="A255" i="4"/>
  <c r="C254" i="4"/>
  <c r="A254" i="4"/>
  <c r="C352" i="4"/>
  <c r="A352" i="4"/>
  <c r="C515" i="4"/>
  <c r="A515" i="4"/>
  <c r="C429" i="4"/>
  <c r="A429" i="4"/>
  <c r="C484" i="4"/>
  <c r="A484" i="4"/>
  <c r="C90" i="4"/>
  <c r="A90" i="4"/>
  <c r="C125" i="4"/>
  <c r="A125" i="4"/>
  <c r="C55" i="4"/>
  <c r="A55" i="4"/>
  <c r="C109" i="4"/>
  <c r="A109" i="4"/>
  <c r="C248" i="4"/>
  <c r="A248" i="4"/>
  <c r="C121" i="4"/>
  <c r="A121" i="4"/>
  <c r="C558" i="4"/>
  <c r="A558" i="4"/>
  <c r="C240" i="4"/>
  <c r="A240" i="4"/>
  <c r="C528" i="4"/>
  <c r="A528" i="4"/>
  <c r="C234" i="4"/>
  <c r="A234" i="4"/>
  <c r="C79" i="4"/>
  <c r="A79" i="4"/>
  <c r="C231" i="4"/>
  <c r="A231" i="4"/>
  <c r="C49" i="4"/>
  <c r="A49" i="4"/>
  <c r="C448" i="4"/>
  <c r="A448" i="4"/>
  <c r="C76" i="4"/>
  <c r="A76" i="4"/>
  <c r="C457" i="4"/>
  <c r="A457" i="4"/>
  <c r="C39" i="4"/>
  <c r="A39" i="4"/>
  <c r="C74" i="4"/>
  <c r="A74" i="4"/>
  <c r="C654" i="4"/>
  <c r="A654" i="4"/>
  <c r="C607" i="4"/>
  <c r="A607" i="4"/>
  <c r="C358" i="4"/>
  <c r="A358" i="4"/>
  <c r="C37" i="4"/>
  <c r="A37" i="4"/>
  <c r="C34" i="4"/>
  <c r="A34" i="4"/>
  <c r="C651" i="4"/>
  <c r="A651" i="4"/>
  <c r="C152" i="4"/>
  <c r="A152" i="4"/>
  <c r="C270" i="4"/>
  <c r="A270" i="4"/>
  <c r="C256" i="4"/>
  <c r="A256" i="4"/>
  <c r="C613" i="4"/>
  <c r="A613" i="4"/>
  <c r="C544" i="4"/>
  <c r="A544" i="4"/>
  <c r="C92" i="4"/>
  <c r="A92" i="4"/>
  <c r="C219" i="4"/>
  <c r="A219" i="4"/>
  <c r="C520" i="4"/>
  <c r="A520" i="4"/>
  <c r="C355" i="4"/>
  <c r="A355" i="4"/>
  <c r="C514" i="4"/>
  <c r="A514" i="4"/>
  <c r="C493" i="4"/>
  <c r="A493" i="4"/>
  <c r="C126" i="4"/>
  <c r="A126" i="4"/>
  <c r="C311" i="4"/>
  <c r="A311" i="4"/>
  <c r="C253" i="4"/>
  <c r="A253" i="4"/>
  <c r="C250" i="4"/>
  <c r="A250" i="4"/>
  <c r="C207" i="4"/>
  <c r="A207" i="4"/>
  <c r="C353" i="4"/>
  <c r="A353" i="4"/>
  <c r="C52" i="4"/>
  <c r="A52" i="4"/>
  <c r="C294" i="4"/>
  <c r="A294" i="4"/>
  <c r="C589" i="4"/>
  <c r="A589" i="4"/>
  <c r="C293" i="4"/>
  <c r="A293" i="4"/>
  <c r="C291" i="4"/>
  <c r="A291" i="4"/>
  <c r="C393" i="4"/>
  <c r="A393" i="4"/>
  <c r="C576" i="4"/>
  <c r="A576" i="4"/>
  <c r="C631" i="4"/>
  <c r="A631" i="4"/>
  <c r="C206" i="4"/>
  <c r="A206" i="4"/>
  <c r="C64" i="4"/>
  <c r="A64" i="4"/>
  <c r="C29" i="4"/>
  <c r="A29" i="4"/>
  <c r="C19" i="4"/>
  <c r="A19" i="4"/>
  <c r="C128" i="4"/>
  <c r="A128" i="4"/>
  <c r="C129" i="4"/>
  <c r="A129" i="4"/>
  <c r="C16" i="4"/>
  <c r="A16" i="4"/>
  <c r="C247" i="4"/>
  <c r="A247" i="4"/>
  <c r="C388" i="4"/>
  <c r="A388" i="4"/>
  <c r="C628" i="4"/>
  <c r="A628" i="4"/>
  <c r="C307" i="4"/>
  <c r="A307" i="4"/>
  <c r="C624" i="4"/>
  <c r="A624" i="4"/>
  <c r="C623" i="4"/>
  <c r="A623" i="4"/>
  <c r="C193" i="4"/>
  <c r="A193" i="4"/>
  <c r="C165" i="4"/>
  <c r="A165" i="4"/>
  <c r="C476" i="4"/>
  <c r="A476" i="4"/>
  <c r="C384" i="4"/>
  <c r="A384" i="4"/>
  <c r="C317" i="4"/>
  <c r="A317" i="4"/>
  <c r="C244" i="4"/>
  <c r="A244" i="4"/>
  <c r="C316" i="4"/>
  <c r="A316" i="4"/>
  <c r="C567" i="4"/>
  <c r="A567" i="4"/>
  <c r="C301" i="4"/>
  <c r="A301" i="4"/>
  <c r="C213" i="4"/>
  <c r="A213" i="4"/>
  <c r="C436" i="4"/>
  <c r="A436" i="4"/>
  <c r="C339" i="4"/>
  <c r="A339" i="4"/>
  <c r="C507" i="4"/>
  <c r="A507" i="4"/>
  <c r="C366" i="4"/>
  <c r="A366" i="4"/>
  <c r="C161" i="4"/>
  <c r="A161" i="4"/>
  <c r="A159" i="4"/>
  <c r="C159" i="4"/>
  <c r="C530" i="4"/>
  <c r="A530" i="4"/>
  <c r="A527" i="4"/>
  <c r="C527" i="4"/>
  <c r="C24" i="4"/>
  <c r="A24" i="4"/>
  <c r="A23" i="4"/>
  <c r="C23" i="4"/>
  <c r="C444" i="4"/>
  <c r="A444" i="4"/>
  <c r="A422" i="4"/>
  <c r="C422" i="4"/>
  <c r="C21" i="4"/>
  <c r="A21" i="4"/>
  <c r="A446" i="4"/>
  <c r="C446" i="4"/>
  <c r="C447" i="4"/>
  <c r="A447" i="4"/>
  <c r="A48" i="4"/>
  <c r="C48" i="4"/>
  <c r="C619" i="4"/>
  <c r="A619" i="4"/>
  <c r="C45" i="4"/>
  <c r="A45" i="4"/>
  <c r="C460" i="4"/>
  <c r="A460" i="4"/>
  <c r="A41" i="4"/>
  <c r="C41" i="4"/>
  <c r="C456" i="4"/>
  <c r="A456" i="4"/>
  <c r="C617" i="4"/>
  <c r="A617" i="4"/>
  <c r="C75" i="4"/>
  <c r="A75" i="4"/>
  <c r="A226" i="4"/>
  <c r="C226" i="4"/>
  <c r="C224" i="4"/>
  <c r="A224" i="4"/>
  <c r="C186" i="4"/>
  <c r="A186" i="4"/>
  <c r="C185" i="4"/>
  <c r="A185" i="4"/>
  <c r="A97" i="4"/>
  <c r="C97" i="4"/>
  <c r="C653" i="4"/>
  <c r="A653" i="4"/>
  <c r="C638" i="4"/>
  <c r="A638" i="4"/>
  <c r="C182" i="4"/>
  <c r="A182" i="4"/>
  <c r="A95" i="4"/>
  <c r="C95" i="4"/>
  <c r="C610" i="4"/>
  <c r="A610" i="4"/>
  <c r="C210" i="4"/>
  <c r="A210" i="4"/>
  <c r="C267" i="4"/>
  <c r="A267" i="4"/>
  <c r="A94" i="4"/>
  <c r="C94" i="4"/>
  <c r="C525" i="4"/>
  <c r="A525" i="4"/>
  <c r="C357" i="4"/>
  <c r="A357" i="4"/>
  <c r="C615" i="4"/>
  <c r="A615" i="4"/>
  <c r="A349" i="4"/>
  <c r="C349" i="4"/>
  <c r="C650" i="4"/>
  <c r="A650" i="4"/>
  <c r="C93" i="4"/>
  <c r="A93" i="4"/>
  <c r="C350" i="4"/>
  <c r="A350" i="4"/>
  <c r="A635" i="4"/>
  <c r="C635" i="4"/>
  <c r="C356" i="4"/>
  <c r="A356" i="4"/>
  <c r="C523" i="4"/>
  <c r="A523" i="4"/>
  <c r="C351" i="4"/>
  <c r="A351" i="4"/>
  <c r="A325" i="4"/>
  <c r="C325" i="4"/>
  <c r="C495" i="4"/>
  <c r="A495" i="4"/>
  <c r="C516" i="4"/>
  <c r="A516" i="4"/>
  <c r="C522" i="4"/>
  <c r="A522" i="4"/>
  <c r="A218" i="4"/>
  <c r="C218" i="4"/>
  <c r="C208" i="4"/>
  <c r="A208" i="4"/>
  <c r="C324" i="4"/>
  <c r="A324" i="4"/>
  <c r="C412" i="4"/>
  <c r="A412" i="4"/>
  <c r="A428" i="4"/>
  <c r="C428" i="4"/>
  <c r="C313" i="4"/>
  <c r="A313" i="4"/>
  <c r="C312" i="4"/>
  <c r="A312" i="4"/>
  <c r="C323" i="4"/>
  <c r="A323" i="4"/>
  <c r="A427" i="4"/>
  <c r="C427" i="4"/>
  <c r="C592" i="4"/>
  <c r="A592" i="4"/>
  <c r="C408" i="4"/>
  <c r="A408" i="4"/>
  <c r="C54" i="4"/>
  <c r="A54" i="4"/>
  <c r="A53" i="4"/>
  <c r="C53" i="4"/>
  <c r="C407" i="4"/>
  <c r="A407" i="4"/>
  <c r="C67" i="4"/>
  <c r="A67" i="4"/>
  <c r="C249" i="4"/>
  <c r="A249" i="4"/>
  <c r="C481" i="4"/>
  <c r="A481" i="4"/>
  <c r="C87" i="4"/>
  <c r="A87" i="4"/>
  <c r="C512" i="4"/>
  <c r="A512" i="4"/>
  <c r="C560" i="4"/>
  <c r="A560" i="4"/>
  <c r="C180" i="4"/>
  <c r="A180" i="4"/>
  <c r="C579" i="4"/>
  <c r="A579" i="4"/>
  <c r="C30" i="4"/>
  <c r="A30" i="4"/>
  <c r="C559" i="4"/>
  <c r="A559" i="4"/>
  <c r="C120" i="4"/>
  <c r="A120" i="4"/>
  <c r="C577" i="4"/>
  <c r="A577" i="4"/>
  <c r="C634" i="4"/>
  <c r="A634" i="4"/>
  <c r="C588" i="4"/>
  <c r="A588" i="4"/>
  <c r="C633" i="4"/>
  <c r="A633" i="4"/>
  <c r="C379" i="4"/>
  <c r="A379" i="4"/>
  <c r="C378" i="4"/>
  <c r="A378" i="4"/>
  <c r="C119" i="4"/>
  <c r="A119" i="4"/>
  <c r="C630" i="4"/>
  <c r="A630" i="4"/>
  <c r="C196" i="4"/>
  <c r="A196" i="4"/>
  <c r="C151" i="4"/>
  <c r="A151" i="4"/>
  <c r="C176" i="4"/>
  <c r="A176" i="4"/>
  <c r="C587" i="4"/>
  <c r="A587" i="4"/>
  <c r="C391" i="4"/>
  <c r="A391" i="4"/>
  <c r="C143" i="4"/>
  <c r="A143" i="4"/>
  <c r="C195" i="4"/>
  <c r="A195" i="4"/>
  <c r="C117" i="4"/>
  <c r="A117" i="4"/>
  <c r="C17" i="4"/>
  <c r="A17" i="4"/>
  <c r="C131" i="4"/>
  <c r="A131" i="4"/>
  <c r="C132" i="4"/>
  <c r="A132" i="4"/>
  <c r="C194" i="4"/>
  <c r="A194" i="4"/>
  <c r="C390" i="4"/>
  <c r="A390" i="4"/>
  <c r="C6" i="4"/>
  <c r="A6" i="4"/>
  <c r="C627" i="4"/>
  <c r="A627" i="4"/>
  <c r="C70" i="4"/>
  <c r="A70" i="4"/>
  <c r="C189" i="4"/>
  <c r="A189" i="4"/>
  <c r="C346" i="4"/>
  <c r="A346" i="4"/>
  <c r="C439" i="4"/>
  <c r="A439" i="4"/>
  <c r="C287" i="4"/>
  <c r="A287" i="4"/>
  <c r="C440" i="4"/>
  <c r="A440" i="4"/>
  <c r="C389" i="4"/>
  <c r="A389" i="4"/>
  <c r="C288" i="4"/>
  <c r="A288" i="4"/>
  <c r="C441" i="4"/>
  <c r="A441" i="4"/>
  <c r="C477" i="4"/>
  <c r="A477" i="4"/>
  <c r="C285" i="4"/>
  <c r="A285" i="4"/>
  <c r="C3" i="4"/>
  <c r="A3" i="4"/>
  <c r="C344" i="4"/>
  <c r="A344" i="4"/>
  <c r="C537" i="4"/>
  <c r="A537" i="4"/>
  <c r="C2" i="4"/>
  <c r="A2" i="4"/>
  <c r="C343" i="4"/>
  <c r="A343" i="4"/>
  <c r="C474" i="4"/>
  <c r="A474" i="4"/>
  <c r="C644" i="4"/>
  <c r="A644" i="4"/>
  <c r="C550" i="4"/>
  <c r="A550" i="4"/>
  <c r="C300" i="4"/>
  <c r="A300" i="4"/>
  <c r="C549" i="4"/>
  <c r="A549" i="4"/>
  <c r="C214" i="4"/>
  <c r="A214" i="4"/>
  <c r="C473" i="4"/>
  <c r="A473" i="4"/>
  <c r="C298" i="4"/>
  <c r="A298" i="4"/>
  <c r="C595" i="4"/>
  <c r="A595" i="4"/>
  <c r="C243" i="4"/>
  <c r="A243" i="4"/>
  <c r="C297" i="4"/>
  <c r="A297" i="4"/>
  <c r="A241" i="4"/>
  <c r="A529" i="4"/>
  <c r="A235" i="4"/>
  <c r="A22" i="4"/>
  <c r="A236" i="4"/>
  <c r="A20" i="4"/>
  <c r="A46" i="4"/>
  <c r="A618" i="4"/>
  <c r="A455" i="4"/>
  <c r="A225" i="4"/>
  <c r="A606" i="4"/>
  <c r="A35" i="4"/>
  <c r="A269" i="4"/>
  <c r="A524" i="4"/>
  <c r="A612" i="4"/>
  <c r="A542" i="4"/>
  <c r="A517" i="4"/>
  <c r="A11" i="4"/>
  <c r="A409" i="4"/>
  <c r="A591" i="4"/>
  <c r="C374" i="4"/>
  <c r="A374" i="4"/>
  <c r="C183" i="4"/>
  <c r="A183" i="4"/>
  <c r="A163" i="4"/>
  <c r="C590" i="4"/>
  <c r="A590" i="4"/>
  <c r="C9" i="4"/>
  <c r="A9" i="4"/>
  <c r="C394" i="4"/>
  <c r="A394" i="4"/>
  <c r="C51" i="4"/>
  <c r="A51" i="4"/>
  <c r="C86" i="4"/>
  <c r="A86" i="4"/>
  <c r="C50" i="4"/>
  <c r="A50" i="4"/>
  <c r="C108" i="4"/>
  <c r="A108" i="4"/>
  <c r="C292" i="4"/>
  <c r="A292" i="4"/>
  <c r="C179" i="4"/>
  <c r="A179" i="4"/>
  <c r="C169" i="4"/>
  <c r="A169" i="4"/>
  <c r="C290" i="4"/>
  <c r="A290" i="4"/>
  <c r="C632" i="4"/>
  <c r="A632" i="4"/>
  <c r="C377" i="4"/>
  <c r="A377" i="4"/>
  <c r="C380" i="4"/>
  <c r="A380" i="4"/>
  <c r="C73" i="4"/>
  <c r="A73" i="4"/>
  <c r="C575" i="4"/>
  <c r="A575" i="4"/>
  <c r="C107" i="4"/>
  <c r="A107" i="4"/>
  <c r="C72" i="4"/>
  <c r="A72" i="4"/>
  <c r="C144" i="4"/>
  <c r="A144" i="4"/>
  <c r="C629" i="4"/>
  <c r="A629" i="4"/>
  <c r="C509" i="4"/>
  <c r="A509" i="4"/>
  <c r="C150" i="4"/>
  <c r="A150" i="4"/>
  <c r="C156" i="4"/>
  <c r="A156" i="4"/>
  <c r="C479" i="4"/>
  <c r="A479" i="4"/>
  <c r="C106" i="4"/>
  <c r="A106" i="4"/>
  <c r="C28" i="4"/>
  <c r="A28" i="4"/>
  <c r="C557" i="4"/>
  <c r="A557" i="4"/>
  <c r="C62" i="4"/>
  <c r="A62" i="4"/>
  <c r="C116" i="4"/>
  <c r="A116" i="4"/>
  <c r="C141" i="4"/>
  <c r="A141" i="4"/>
  <c r="C147" i="4"/>
  <c r="A147" i="4"/>
  <c r="C166" i="4"/>
  <c r="A166" i="4"/>
  <c r="C625" i="4"/>
  <c r="A625" i="4"/>
  <c r="C140" i="4"/>
  <c r="A140" i="4"/>
  <c r="C5" i="4"/>
  <c r="A5" i="4"/>
  <c r="C245" i="4"/>
  <c r="A245" i="4"/>
  <c r="C306" i="4"/>
  <c r="A306" i="4"/>
  <c r="C191" i="4"/>
  <c r="A191" i="4"/>
  <c r="C26" i="4"/>
  <c r="A26" i="4"/>
  <c r="C319" i="4"/>
  <c r="A319" i="4"/>
  <c r="C442" i="4"/>
  <c r="A442" i="4"/>
  <c r="C286" i="4"/>
  <c r="A286" i="4"/>
  <c r="C438" i="4"/>
  <c r="A438" i="4"/>
  <c r="C217" i="4"/>
  <c r="A217" i="4"/>
  <c r="C383" i="4"/>
  <c r="A383" i="4"/>
  <c r="C216" i="4"/>
  <c r="A216" i="4"/>
  <c r="C536" i="4"/>
  <c r="A536" i="4"/>
  <c r="C535" i="4"/>
  <c r="A535" i="4"/>
  <c r="C69" i="4"/>
  <c r="A69" i="4"/>
  <c r="C568" i="4"/>
  <c r="A568" i="4"/>
  <c r="C342" i="4"/>
  <c r="A342" i="4"/>
  <c r="C596" i="4"/>
  <c r="A596" i="4"/>
  <c r="C645" i="4"/>
  <c r="A645" i="4"/>
  <c r="C302" i="4"/>
  <c r="A302" i="4"/>
  <c r="C646" i="4"/>
  <c r="A646" i="4"/>
  <c r="C548" i="4"/>
  <c r="A548" i="4"/>
  <c r="C435" i="4"/>
  <c r="A435" i="4"/>
  <c r="C137" i="4"/>
  <c r="A137" i="4"/>
  <c r="C138" i="4"/>
  <c r="A138" i="4"/>
  <c r="C68" i="4"/>
  <c r="A68" i="4"/>
  <c r="C296" i="4"/>
  <c r="A296" i="4"/>
  <c r="C547" i="4"/>
  <c r="A547" i="4"/>
  <c r="A160" i="4"/>
  <c r="A158" i="4"/>
  <c r="A237" i="4"/>
  <c r="A232" i="4"/>
  <c r="A78" i="4"/>
  <c r="A43" i="4"/>
  <c r="A42" i="4"/>
  <c r="A419" i="4"/>
  <c r="A40" i="4"/>
  <c r="A371" i="4"/>
  <c r="A96" i="4"/>
  <c r="A266" i="4"/>
  <c r="A348" i="4"/>
  <c r="A614" i="4"/>
  <c r="A222" i="4"/>
  <c r="A430" i="4"/>
  <c r="A518" i="4"/>
  <c r="A354" i="4"/>
  <c r="A252" i="4"/>
  <c r="A31" i="4"/>
  <c r="C38" i="4"/>
  <c r="A38" i="4"/>
  <c r="C453" i="4"/>
  <c r="A453" i="4"/>
  <c r="C609" i="4"/>
  <c r="A609" i="4"/>
  <c r="C33" i="4"/>
  <c r="A33" i="4"/>
  <c r="C59" i="4"/>
  <c r="A59" i="4"/>
  <c r="C271" i="4"/>
  <c r="A271" i="4"/>
  <c r="C221" i="4"/>
  <c r="A221" i="4"/>
  <c r="C543" i="4"/>
  <c r="A543" i="4"/>
  <c r="C539" i="4"/>
  <c r="A539" i="4"/>
  <c r="C91" i="4"/>
  <c r="A91" i="4"/>
  <c r="C89" i="4"/>
  <c r="A89" i="4"/>
  <c r="C88" i="4"/>
  <c r="A88" i="4"/>
  <c r="C155" i="4"/>
  <c r="A155" i="4"/>
  <c r="C123" i="4"/>
  <c r="A123" i="4"/>
  <c r="C580" i="4"/>
  <c r="A580" i="4"/>
  <c r="C66" i="4"/>
  <c r="A66" i="4"/>
  <c r="C511" i="4"/>
  <c r="A511" i="4"/>
  <c r="C198" i="4"/>
  <c r="A198" i="4"/>
  <c r="C178" i="4"/>
  <c r="A178" i="4"/>
  <c r="C480" i="4"/>
  <c r="A480" i="4"/>
  <c r="C65" i="4"/>
  <c r="A65" i="4"/>
  <c r="C177" i="4"/>
  <c r="A177" i="4"/>
  <c r="C381" i="4"/>
  <c r="A381" i="4"/>
  <c r="C382" i="4"/>
  <c r="A382" i="4"/>
  <c r="C168" i="4"/>
  <c r="A168" i="4"/>
  <c r="C118" i="4"/>
  <c r="A118" i="4"/>
  <c r="C63" i="4"/>
  <c r="A63" i="4"/>
  <c r="C167" i="4"/>
  <c r="A167" i="4"/>
  <c r="C71" i="4"/>
  <c r="A71" i="4"/>
  <c r="C149" i="4"/>
  <c r="A149" i="4"/>
  <c r="C130" i="4"/>
  <c r="A130" i="4"/>
  <c r="C142" i="4"/>
  <c r="A142" i="4"/>
  <c r="C148" i="4"/>
  <c r="A148" i="4"/>
  <c r="C598" i="4"/>
  <c r="A598" i="4"/>
  <c r="C157" i="4"/>
  <c r="A157" i="4"/>
  <c r="C14" i="4"/>
  <c r="A14" i="4"/>
  <c r="C27" i="4"/>
  <c r="A27" i="4"/>
  <c r="C246" i="4"/>
  <c r="A246" i="4"/>
  <c r="C387" i="4"/>
  <c r="A387" i="4"/>
  <c r="C626" i="4"/>
  <c r="A626" i="4"/>
  <c r="C478" i="4"/>
  <c r="A478" i="4"/>
  <c r="C188" i="4"/>
  <c r="A188" i="4"/>
  <c r="C192" i="4"/>
  <c r="A192" i="4"/>
  <c r="C386" i="4"/>
  <c r="A386" i="4"/>
  <c r="C289" i="4"/>
  <c r="A289" i="4"/>
  <c r="C385" i="4"/>
  <c r="A385" i="4"/>
  <c r="C284" i="4"/>
  <c r="A284" i="4"/>
  <c r="C345" i="4"/>
  <c r="A345" i="4"/>
  <c r="C538" i="4"/>
  <c r="A538" i="4"/>
  <c r="C104" i="4"/>
  <c r="A104" i="4"/>
  <c r="C318" i="4"/>
  <c r="A318" i="4"/>
  <c r="C304" i="4"/>
  <c r="A304" i="4"/>
  <c r="C164" i="4"/>
  <c r="A164" i="4"/>
  <c r="C642" i="4"/>
  <c r="A642" i="4"/>
  <c r="C643" i="4"/>
  <c r="A643" i="4"/>
  <c r="C641" i="4"/>
  <c r="A641" i="4"/>
  <c r="C303" i="4"/>
  <c r="A303" i="4"/>
  <c r="C533" i="4"/>
  <c r="A533" i="4"/>
  <c r="C341" i="4"/>
  <c r="A341" i="4"/>
  <c r="C299" i="4"/>
  <c r="A299" i="4"/>
  <c r="C565" i="4"/>
  <c r="A565" i="4"/>
  <c r="C315" i="4"/>
  <c r="A315" i="4"/>
  <c r="C340" i="4"/>
  <c r="A340" i="4"/>
  <c r="C564" i="4"/>
  <c r="A564" i="4"/>
  <c r="C136" i="4"/>
  <c r="A136" i="4"/>
  <c r="C314" i="4"/>
  <c r="A314" i="4"/>
  <c r="C139" i="4"/>
  <c r="A139" i="4"/>
  <c r="C175" i="4"/>
  <c r="A175" i="4"/>
  <c r="C506" i="4"/>
  <c r="A506" i="4"/>
  <c r="C603" i="4"/>
  <c r="A603" i="4"/>
  <c r="C600" i="4"/>
  <c r="A600" i="4"/>
  <c r="C563" i="4"/>
  <c r="A563" i="4"/>
  <c r="C546" i="4"/>
  <c r="A546" i="4"/>
  <c r="C599" i="4"/>
  <c r="A599" i="4"/>
  <c r="C368" i="4"/>
  <c r="A368" i="4"/>
  <c r="C403" i="4"/>
  <c r="A403" i="4"/>
  <c r="C101" i="4"/>
  <c r="A101" i="4"/>
  <c r="C173" i="4"/>
  <c r="A173" i="4"/>
  <c r="C432" i="4"/>
  <c r="A432" i="4"/>
  <c r="C406" i="4"/>
  <c r="A406" i="4"/>
  <c r="C503" i="4"/>
  <c r="A503" i="4"/>
  <c r="C335" i="4"/>
  <c r="A335" i="4"/>
  <c r="C417" i="4"/>
  <c r="A417" i="4"/>
  <c r="C418" i="4"/>
  <c r="A418" i="4"/>
  <c r="C100" i="4"/>
  <c r="A100" i="4"/>
  <c r="C276" i="4"/>
  <c r="A276" i="4"/>
  <c r="C552" i="4"/>
  <c r="A552" i="4"/>
  <c r="C361" i="4"/>
  <c r="A361" i="4"/>
  <c r="C200" i="4"/>
  <c r="A200" i="4"/>
  <c r="C360" i="4"/>
  <c r="A360" i="4"/>
  <c r="C585" i="4"/>
  <c r="A585" i="4"/>
  <c r="C264" i="4"/>
  <c r="A264" i="4"/>
  <c r="C487" i="4"/>
  <c r="A487" i="4"/>
  <c r="C574" i="4"/>
  <c r="A574" i="4"/>
  <c r="C581" i="4"/>
  <c r="A581" i="4"/>
  <c r="C84" i="4"/>
  <c r="A84" i="4"/>
  <c r="C112" i="4"/>
  <c r="A112" i="4"/>
  <c r="C263" i="4"/>
  <c r="A263" i="4"/>
  <c r="C500" i="4"/>
  <c r="A500" i="4"/>
  <c r="C572" i="4"/>
  <c r="A572" i="4"/>
  <c r="C468" i="4"/>
  <c r="A468" i="4"/>
  <c r="C98" i="4"/>
  <c r="A98" i="4"/>
  <c r="C333" i="4"/>
  <c r="A333" i="4"/>
  <c r="C332" i="4"/>
  <c r="A332" i="4"/>
  <c r="C331" i="4"/>
  <c r="A331" i="4"/>
  <c r="C326" i="4"/>
  <c r="A326" i="4"/>
  <c r="A239" i="4"/>
  <c r="A238" i="4"/>
  <c r="A423" i="4"/>
  <c r="A445" i="4"/>
  <c r="A230" i="4"/>
  <c r="A77" i="4"/>
  <c r="A44" i="4"/>
  <c r="A458" i="4"/>
  <c r="A228" i="4"/>
  <c r="A454" i="4"/>
  <c r="A211" i="4"/>
  <c r="A61" i="4"/>
  <c r="A636" i="4"/>
  <c r="A209" i="4"/>
  <c r="A223" i="4"/>
  <c r="A12" i="4"/>
  <c r="A494" i="4"/>
  <c r="C187" i="4"/>
  <c r="A187" i="4"/>
  <c r="C184" i="4"/>
  <c r="A184" i="4"/>
  <c r="C451" i="4"/>
  <c r="A451" i="4"/>
  <c r="C616" i="4"/>
  <c r="A616" i="4"/>
  <c r="C58" i="4"/>
  <c r="A58" i="4"/>
  <c r="C611" i="4"/>
  <c r="A611" i="4"/>
  <c r="C56" i="4"/>
  <c r="A56" i="4"/>
  <c r="C449" i="4"/>
  <c r="A449" i="4"/>
  <c r="C519" i="4"/>
  <c r="A519" i="4"/>
  <c r="C411" i="4"/>
  <c r="A411" i="4"/>
  <c r="C482" i="4"/>
  <c r="A482" i="4"/>
  <c r="C10" i="4"/>
  <c r="A10" i="4"/>
  <c r="C251" i="4"/>
  <c r="A251" i="4"/>
  <c r="C426" i="4"/>
  <c r="A426" i="4"/>
  <c r="C308" i="4"/>
  <c r="A308" i="4"/>
  <c r="C122" i="4"/>
  <c r="A122" i="4"/>
  <c r="C578" i="4"/>
  <c r="A578" i="4"/>
  <c r="C510" i="4"/>
  <c r="A510" i="4"/>
  <c r="C162" i="4"/>
  <c r="A162" i="4"/>
  <c r="C531" i="4"/>
  <c r="A531" i="4"/>
  <c r="C25" i="4"/>
  <c r="A25" i="4"/>
  <c r="C233" i="4"/>
  <c r="A233" i="4"/>
  <c r="C621" i="4"/>
  <c r="A621" i="4"/>
  <c r="C620" i="4"/>
  <c r="A620" i="4"/>
  <c r="C420" i="4"/>
  <c r="A420" i="4"/>
  <c r="C459" i="4"/>
  <c r="A459" i="4"/>
  <c r="C229" i="4"/>
  <c r="A229" i="4"/>
  <c r="C373" i="4"/>
  <c r="A373" i="4"/>
  <c r="C640" i="4"/>
  <c r="A640" i="4"/>
  <c r="C639" i="4"/>
  <c r="A639" i="4"/>
  <c r="C452" i="4"/>
  <c r="A452" i="4"/>
  <c r="C637" i="4"/>
  <c r="A637" i="4"/>
  <c r="C526" i="4"/>
  <c r="A526" i="4"/>
  <c r="C32" i="4"/>
  <c r="A32" i="4"/>
  <c r="C257" i="4"/>
  <c r="A257" i="4"/>
  <c r="C450" i="4"/>
  <c r="A450" i="4"/>
  <c r="C57" i="4"/>
  <c r="A57" i="4"/>
  <c r="C13" i="4"/>
  <c r="A13" i="4"/>
  <c r="C496" i="4"/>
  <c r="A496" i="4"/>
  <c r="C541" i="4"/>
  <c r="A541" i="4"/>
  <c r="C154" i="4"/>
  <c r="A154" i="4"/>
  <c r="C521" i="4"/>
  <c r="A521" i="4"/>
  <c r="C127" i="4"/>
  <c r="A127" i="4"/>
  <c r="C410" i="4"/>
  <c r="A410" i="4"/>
  <c r="C310" i="4"/>
  <c r="A310" i="4"/>
  <c r="C491" i="4"/>
  <c r="A491" i="4"/>
  <c r="C309" i="4"/>
  <c r="A309" i="4"/>
  <c r="C322" i="4"/>
  <c r="A322" i="4"/>
  <c r="C181" i="4"/>
  <c r="A181" i="4"/>
  <c r="C8" i="4"/>
  <c r="A8" i="4"/>
  <c r="C425" i="4"/>
  <c r="A425" i="4"/>
  <c r="C321" i="4"/>
  <c r="A321" i="4"/>
  <c r="C199" i="4"/>
  <c r="A199" i="4"/>
  <c r="C197" i="4"/>
  <c r="A197" i="4"/>
  <c r="C145" i="4"/>
  <c r="A145" i="4"/>
  <c r="C392" i="4"/>
  <c r="A392" i="4"/>
  <c r="C7" i="4"/>
  <c r="A7" i="4"/>
  <c r="C320" i="4"/>
  <c r="A320" i="4"/>
  <c r="C18" i="4"/>
  <c r="A18" i="4"/>
  <c r="C15" i="4"/>
  <c r="A15" i="4"/>
  <c r="C133" i="4"/>
  <c r="A133" i="4"/>
  <c r="C105" i="4"/>
  <c r="A105" i="4"/>
  <c r="C190" i="4"/>
  <c r="A190" i="4"/>
  <c r="C146" i="4"/>
  <c r="A146" i="4"/>
  <c r="C4" i="4"/>
  <c r="A4" i="4"/>
  <c r="C597" i="4"/>
  <c r="A597" i="4"/>
  <c r="C305" i="4"/>
  <c r="A305" i="4"/>
  <c r="C475" i="4"/>
  <c r="A475" i="4"/>
  <c r="C437" i="4"/>
  <c r="A437" i="4"/>
  <c r="C534" i="4"/>
  <c r="A534" i="4"/>
  <c r="C215" i="4"/>
  <c r="A215" i="4"/>
  <c r="C566" i="4"/>
  <c r="A566" i="4"/>
  <c r="C103" i="4"/>
  <c r="A103" i="4"/>
  <c r="C401" i="4"/>
  <c r="A401" i="4"/>
  <c r="C370" i="4"/>
  <c r="A370" i="4"/>
  <c r="C338" i="4"/>
  <c r="A338" i="4"/>
  <c r="C369" i="4"/>
  <c r="A369" i="4"/>
  <c r="C464" i="4"/>
  <c r="A464" i="4"/>
  <c r="C602" i="4"/>
  <c r="A602" i="4"/>
  <c r="C593" i="4"/>
  <c r="A593" i="4"/>
  <c r="C337" i="4"/>
  <c r="A337" i="4"/>
  <c r="C505" i="4"/>
  <c r="A505" i="4"/>
  <c r="C242" i="4"/>
  <c r="A242" i="4"/>
  <c r="C404" i="4"/>
  <c r="A404" i="4"/>
  <c r="C489" i="4"/>
  <c r="A489" i="4"/>
  <c r="C336" i="4"/>
  <c r="A336" i="4"/>
  <c r="C400" i="4"/>
  <c r="A400" i="4"/>
  <c r="C399" i="4"/>
  <c r="A399" i="4"/>
  <c r="C472" i="4"/>
  <c r="A472" i="4"/>
  <c r="C398" i="4"/>
  <c r="A398" i="4"/>
  <c r="C431" i="4"/>
  <c r="A431" i="4"/>
  <c r="C363" i="4"/>
  <c r="A363" i="4"/>
  <c r="C553" i="4"/>
  <c r="A553" i="4"/>
  <c r="C415" i="4"/>
  <c r="A415" i="4"/>
  <c r="C414" i="4"/>
  <c r="A414" i="4"/>
  <c r="C265" i="4"/>
  <c r="A265" i="4"/>
  <c r="C278" i="4"/>
  <c r="A278" i="4"/>
  <c r="C359" i="4"/>
  <c r="A359" i="4"/>
  <c r="C551" i="4"/>
  <c r="A551" i="4"/>
  <c r="C395" i="4"/>
  <c r="A395" i="4"/>
  <c r="C273" i="4"/>
  <c r="A273" i="4"/>
  <c r="C582" i="4"/>
  <c r="A582" i="4"/>
  <c r="C272" i="4"/>
  <c r="A272" i="4"/>
  <c r="C573" i="4"/>
  <c r="A573" i="4"/>
  <c r="C498" i="4"/>
  <c r="A498" i="4"/>
  <c r="C113" i="4"/>
  <c r="A113" i="4"/>
  <c r="C111" i="4"/>
  <c r="A111" i="4"/>
  <c r="C262" i="4"/>
  <c r="A262" i="4"/>
  <c r="C571" i="4"/>
  <c r="A571" i="4"/>
  <c r="C260" i="4"/>
  <c r="A260" i="4"/>
  <c r="C467" i="4"/>
  <c r="A467" i="4"/>
  <c r="C327" i="4"/>
  <c r="A327" i="4"/>
  <c r="C647" i="4"/>
  <c r="A647" i="4"/>
  <c r="A532" i="4"/>
  <c r="A424" i="4"/>
  <c r="A443" i="4"/>
  <c r="A622" i="4"/>
  <c r="A421" i="4"/>
  <c r="A47" i="4"/>
  <c r="A376" i="4"/>
  <c r="A375" i="4"/>
  <c r="A227" i="4"/>
  <c r="A605" i="4"/>
  <c r="A36" i="4"/>
  <c r="A268" i="4"/>
  <c r="A258" i="4"/>
  <c r="A153" i="4"/>
  <c r="A220" i="4"/>
  <c r="A540" i="4"/>
  <c r="A483" i="4"/>
  <c r="A513" i="4"/>
  <c r="A124" i="4"/>
  <c r="C434" i="4"/>
  <c r="A434" i="4"/>
  <c r="C490" i="4"/>
  <c r="A490" i="4"/>
  <c r="C402" i="4"/>
  <c r="A402" i="4"/>
  <c r="C594" i="4"/>
  <c r="A594" i="4"/>
  <c r="C135" i="4"/>
  <c r="A135" i="4"/>
  <c r="C134" i="4"/>
  <c r="A134" i="4"/>
  <c r="C601" i="4"/>
  <c r="A601" i="4"/>
  <c r="C465" i="4"/>
  <c r="A465" i="4"/>
  <c r="C205" i="4"/>
  <c r="A205" i="4"/>
  <c r="C463" i="4"/>
  <c r="A463" i="4"/>
  <c r="C466" i="4"/>
  <c r="A466" i="4"/>
  <c r="C203" i="4"/>
  <c r="A203" i="4"/>
  <c r="C365" i="4"/>
  <c r="A365" i="4"/>
  <c r="C504" i="4"/>
  <c r="A504" i="4"/>
  <c r="C202" i="4"/>
  <c r="A202" i="4"/>
  <c r="C172" i="4"/>
  <c r="A172" i="4"/>
  <c r="C555" i="4"/>
  <c r="A555" i="4"/>
  <c r="C488" i="4"/>
  <c r="A488" i="4"/>
  <c r="C416" i="4"/>
  <c r="A416" i="4"/>
  <c r="C283" i="4"/>
  <c r="A283" i="4"/>
  <c r="C171" i="4"/>
  <c r="A171" i="4"/>
  <c r="C281" i="4"/>
  <c r="A281" i="4"/>
  <c r="C397" i="4"/>
  <c r="A397" i="4"/>
  <c r="C275" i="4"/>
  <c r="A275" i="4"/>
  <c r="C280" i="4"/>
  <c r="A280" i="4"/>
  <c r="C279" i="4"/>
  <c r="A279" i="4"/>
  <c r="C274" i="4"/>
  <c r="A274" i="4"/>
  <c r="C584" i="4"/>
  <c r="A584" i="4"/>
  <c r="C170" i="4"/>
  <c r="A170" i="4"/>
  <c r="C82" i="4"/>
  <c r="A82" i="4"/>
  <c r="C115" i="4"/>
  <c r="A115" i="4"/>
  <c r="C502" i="4"/>
  <c r="A502" i="4"/>
  <c r="C469" i="4"/>
  <c r="A469" i="4"/>
  <c r="C114" i="4"/>
  <c r="A114" i="4"/>
  <c r="C81" i="4"/>
  <c r="A81" i="4"/>
  <c r="C110" i="4"/>
  <c r="A110" i="4"/>
  <c r="C261" i="4"/>
  <c r="A261" i="4"/>
  <c r="C328" i="4"/>
  <c r="A328" i="4"/>
  <c r="C570" i="4"/>
  <c r="A570" i="4"/>
  <c r="C569" i="4"/>
  <c r="A569" i="4"/>
  <c r="C329" i="4"/>
  <c r="A329" i="4"/>
  <c r="C508" i="4"/>
  <c r="A508" i="4"/>
  <c r="C212" i="4"/>
  <c r="A212" i="4"/>
  <c r="C604" i="4"/>
  <c r="A604" i="4"/>
  <c r="C174" i="4"/>
  <c r="A174" i="4"/>
  <c r="C102" i="4"/>
  <c r="A102" i="4"/>
  <c r="C433" i="4"/>
  <c r="A433" i="4"/>
  <c r="C204" i="4"/>
  <c r="A204" i="4"/>
  <c r="C367" i="4"/>
  <c r="A367" i="4"/>
  <c r="C462" i="4"/>
  <c r="A462" i="4"/>
  <c r="C405" i="4"/>
  <c r="A405" i="4"/>
  <c r="C545" i="4"/>
  <c r="A545" i="4"/>
  <c r="C461" i="4"/>
  <c r="A461" i="4"/>
  <c r="C556" i="4"/>
  <c r="A556" i="4"/>
  <c r="C277" i="4"/>
  <c r="A277" i="4"/>
  <c r="C554" i="4"/>
  <c r="A554" i="4"/>
  <c r="C471" i="4"/>
  <c r="A471" i="4"/>
  <c r="C282" i="4"/>
  <c r="A282" i="4"/>
  <c r="C364" i="4"/>
  <c r="A364" i="4"/>
  <c r="C201" i="4"/>
  <c r="A201" i="4"/>
  <c r="C362" i="4"/>
  <c r="A362" i="4"/>
  <c r="C413" i="4"/>
  <c r="A413" i="4"/>
  <c r="C586" i="4"/>
  <c r="A586" i="4"/>
  <c r="C396" i="4"/>
  <c r="A396" i="4"/>
  <c r="C99" i="4"/>
  <c r="A99" i="4"/>
  <c r="C470" i="4"/>
  <c r="A470" i="4"/>
  <c r="C583" i="4"/>
  <c r="A583" i="4"/>
  <c r="C83" i="4"/>
  <c r="A83" i="4"/>
  <c r="C85" i="4"/>
  <c r="A85" i="4"/>
  <c r="C501" i="4"/>
  <c r="A501" i="4"/>
  <c r="C486" i="4"/>
  <c r="A486" i="4"/>
  <c r="C499" i="4"/>
  <c r="A499" i="4"/>
  <c r="C497" i="4"/>
  <c r="A497" i="4"/>
  <c r="C485" i="4"/>
  <c r="A485" i="4"/>
  <c r="C334" i="4"/>
  <c r="A334" i="4"/>
  <c r="C80" i="4"/>
  <c r="A80" i="4"/>
  <c r="C649" i="4"/>
  <c r="A649" i="4"/>
  <c r="C330" i="4"/>
  <c r="A330" i="4"/>
  <c r="C648" i="4"/>
  <c r="A648" i="4"/>
  <c r="H102" i="5" l="1"/>
  <c r="H101" i="5"/>
  <c r="H100" i="5"/>
  <c r="H99" i="5"/>
  <c r="H98" i="5"/>
  <c r="H97" i="5"/>
  <c r="H96" i="5"/>
  <c r="H95" i="5"/>
  <c r="H94" i="5"/>
  <c r="H93" i="5"/>
  <c r="H92" i="5"/>
  <c r="H89" i="5"/>
  <c r="H90" i="5"/>
  <c r="H88" i="5"/>
  <c r="H91" i="5"/>
  <c r="H86" i="5"/>
  <c r="H87" i="5"/>
  <c r="H85" i="5"/>
  <c r="H84" i="5"/>
  <c r="H83" i="5"/>
  <c r="H82" i="5"/>
  <c r="H81" i="5"/>
  <c r="H80" i="5"/>
  <c r="H79" i="5"/>
  <c r="H78" i="5"/>
  <c r="H77" i="5"/>
  <c r="H76" i="5"/>
  <c r="H75" i="5"/>
  <c r="H74" i="5"/>
  <c r="H72" i="5"/>
  <c r="H73" i="5"/>
  <c r="H71" i="5"/>
  <c r="H68" i="5"/>
  <c r="H66" i="5"/>
  <c r="H70" i="5"/>
  <c r="H69" i="5"/>
  <c r="H63" i="5"/>
  <c r="H67" i="5"/>
  <c r="H64" i="5"/>
  <c r="H65" i="5"/>
  <c r="H62" i="5"/>
  <c r="H61" i="5"/>
  <c r="H60" i="5"/>
  <c r="H59" i="5"/>
  <c r="H57" i="5"/>
  <c r="H58" i="5"/>
  <c r="H56" i="5"/>
  <c r="H55" i="5"/>
  <c r="H54" i="5"/>
  <c r="H49" i="5"/>
  <c r="H52" i="5"/>
  <c r="H51" i="5"/>
  <c r="H53" i="5"/>
  <c r="H48" i="5"/>
  <c r="H50" i="5"/>
  <c r="H47" i="5"/>
  <c r="H46" i="5"/>
  <c r="H45" i="5"/>
  <c r="H44" i="5"/>
  <c r="H43" i="5"/>
  <c r="H42" i="5"/>
  <c r="H41" i="5"/>
  <c r="H40" i="5"/>
  <c r="H38" i="5"/>
  <c r="H39" i="5"/>
  <c r="H36" i="5"/>
  <c r="H37" i="5"/>
  <c r="H34" i="5"/>
  <c r="H35" i="5"/>
  <c r="H32" i="5"/>
  <c r="H33" i="5"/>
  <c r="H31" i="5"/>
  <c r="H30" i="5"/>
  <c r="H28" i="5"/>
  <c r="H27" i="5"/>
  <c r="H26" i="5"/>
  <c r="H25" i="5"/>
  <c r="H29" i="5"/>
  <c r="H23" i="5"/>
  <c r="H24" i="5"/>
  <c r="H22" i="5"/>
  <c r="H21" i="5"/>
  <c r="H20" i="5"/>
  <c r="J102" i="5"/>
  <c r="J101" i="5"/>
  <c r="J100" i="5"/>
  <c r="J99" i="5"/>
  <c r="J98" i="5"/>
  <c r="J97" i="5"/>
  <c r="J96" i="5"/>
  <c r="J95" i="5"/>
  <c r="J94" i="5"/>
  <c r="J93" i="5"/>
  <c r="J92" i="5"/>
  <c r="J89" i="5"/>
  <c r="J90" i="5"/>
  <c r="J88" i="5"/>
  <c r="J91" i="5"/>
  <c r="J86" i="5"/>
  <c r="J87" i="5"/>
  <c r="J85" i="5"/>
  <c r="J84" i="5"/>
  <c r="J83" i="5"/>
  <c r="J82" i="5"/>
  <c r="J81" i="5"/>
  <c r="J80" i="5"/>
  <c r="J79" i="5"/>
  <c r="J78" i="5"/>
  <c r="J77" i="5"/>
  <c r="J76" i="5"/>
  <c r="J75" i="5"/>
  <c r="J74" i="5"/>
  <c r="J72" i="5"/>
  <c r="J73" i="5"/>
  <c r="J71" i="5"/>
  <c r="J68" i="5"/>
  <c r="J66" i="5"/>
  <c r="J70" i="5"/>
  <c r="J69" i="5"/>
  <c r="J63" i="5"/>
  <c r="J67" i="5"/>
  <c r="J64" i="5"/>
  <c r="J65" i="5"/>
  <c r="J62" i="5"/>
  <c r="J61" i="5"/>
  <c r="J60" i="5"/>
  <c r="J59" i="5"/>
  <c r="J57" i="5"/>
  <c r="J58" i="5"/>
  <c r="J56" i="5"/>
  <c r="J55" i="5"/>
  <c r="J54" i="5"/>
  <c r="J49" i="5"/>
  <c r="J52" i="5"/>
  <c r="J51" i="5"/>
  <c r="J53" i="5"/>
  <c r="J48" i="5"/>
  <c r="J50" i="5"/>
  <c r="J47" i="5"/>
  <c r="J46" i="5"/>
  <c r="J45" i="5"/>
  <c r="J44" i="5"/>
  <c r="J43" i="5"/>
  <c r="J42" i="5"/>
  <c r="J41" i="5"/>
  <c r="J40" i="5"/>
  <c r="J38" i="5"/>
  <c r="J39" i="5"/>
  <c r="J36" i="5"/>
  <c r="J37" i="5"/>
  <c r="J34" i="5"/>
  <c r="J35" i="5"/>
  <c r="J32" i="5"/>
  <c r="J33" i="5"/>
  <c r="I101" i="5"/>
  <c r="I99" i="5"/>
  <c r="I96" i="5"/>
  <c r="I94" i="5"/>
  <c r="I89" i="5"/>
  <c r="I88" i="5"/>
  <c r="I86" i="5"/>
  <c r="I85" i="5"/>
  <c r="I83" i="5"/>
  <c r="I81" i="5"/>
  <c r="I79" i="5"/>
  <c r="I77" i="5"/>
  <c r="I75" i="5"/>
  <c r="I72" i="5"/>
  <c r="I71" i="5"/>
  <c r="I66" i="5"/>
  <c r="I69" i="5"/>
  <c r="I67" i="5"/>
  <c r="I65" i="5"/>
  <c r="I61" i="5"/>
  <c r="I59" i="5"/>
  <c r="I58" i="5"/>
  <c r="I55" i="5"/>
  <c r="I49" i="5"/>
  <c r="I51" i="5"/>
  <c r="I48" i="5"/>
  <c r="I47" i="5"/>
  <c r="I45" i="5"/>
  <c r="I43" i="5"/>
  <c r="I41" i="5"/>
  <c r="I38" i="5"/>
  <c r="I36" i="5"/>
  <c r="I34" i="5"/>
  <c r="I32" i="5"/>
  <c r="J31" i="5"/>
  <c r="I30" i="5"/>
  <c r="K27" i="5"/>
  <c r="J26" i="5"/>
  <c r="I25" i="5"/>
  <c r="K23" i="5"/>
  <c r="J24" i="5"/>
  <c r="I22" i="5"/>
  <c r="K20" i="5"/>
  <c r="J19" i="5"/>
  <c r="J18" i="5"/>
  <c r="J17" i="5"/>
  <c r="J15" i="5"/>
  <c r="J16" i="5"/>
  <c r="J14" i="5"/>
  <c r="J13" i="5"/>
  <c r="J12" i="5"/>
  <c r="J11" i="5"/>
  <c r="J10" i="5"/>
  <c r="J9" i="5"/>
  <c r="J8" i="5"/>
  <c r="J7" i="5"/>
  <c r="J5" i="5"/>
  <c r="J6" i="5"/>
  <c r="J4" i="5"/>
  <c r="J3" i="5"/>
  <c r="J2" i="5"/>
  <c r="H12" i="5"/>
  <c r="H8" i="5"/>
  <c r="H5" i="5"/>
  <c r="H3" i="5"/>
  <c r="K102" i="5"/>
  <c r="K100" i="5"/>
  <c r="K98" i="5"/>
  <c r="K97" i="5"/>
  <c r="K95" i="5"/>
  <c r="K93" i="5"/>
  <c r="K92" i="5"/>
  <c r="K90" i="5"/>
  <c r="K91" i="5"/>
  <c r="K87" i="5"/>
  <c r="K84" i="5"/>
  <c r="K82" i="5"/>
  <c r="K80" i="5"/>
  <c r="K78" i="5"/>
  <c r="K76" i="5"/>
  <c r="K74" i="5"/>
  <c r="K73" i="5"/>
  <c r="K68" i="5"/>
  <c r="K70" i="5"/>
  <c r="K63" i="5"/>
  <c r="K64" i="5"/>
  <c r="K62" i="5"/>
  <c r="K60" i="5"/>
  <c r="K57" i="5"/>
  <c r="K56" i="5"/>
  <c r="K54" i="5"/>
  <c r="K52" i="5"/>
  <c r="K53" i="5"/>
  <c r="K50" i="5"/>
  <c r="K46" i="5"/>
  <c r="K44" i="5"/>
  <c r="K42" i="5"/>
  <c r="K40" i="5"/>
  <c r="K39" i="5"/>
  <c r="K37" i="5"/>
  <c r="K35" i="5"/>
  <c r="K33" i="5"/>
  <c r="I31" i="5"/>
  <c r="K28" i="5"/>
  <c r="J27" i="5"/>
  <c r="I26" i="5"/>
  <c r="K29" i="5"/>
  <c r="J23" i="5"/>
  <c r="I24" i="5"/>
  <c r="K21" i="5"/>
  <c r="J20" i="5"/>
  <c r="I19" i="5"/>
  <c r="I18" i="5"/>
  <c r="I17" i="5"/>
  <c r="I15" i="5"/>
  <c r="I16" i="5"/>
  <c r="I14" i="5"/>
  <c r="I13" i="5"/>
  <c r="I12" i="5"/>
  <c r="I11" i="5"/>
  <c r="I10" i="5"/>
  <c r="I9" i="5"/>
  <c r="I8" i="5"/>
  <c r="I7" i="5"/>
  <c r="I5" i="5"/>
  <c r="I6" i="5"/>
  <c r="I4" i="5"/>
  <c r="I3" i="5"/>
  <c r="I2" i="5"/>
  <c r="I20" i="5"/>
  <c r="H15" i="5"/>
  <c r="H14" i="5"/>
  <c r="H13" i="5"/>
  <c r="H10" i="5"/>
  <c r="H9" i="5"/>
  <c r="H4" i="5"/>
  <c r="H2" i="5"/>
  <c r="K101" i="5"/>
  <c r="K94" i="5"/>
  <c r="K89" i="5"/>
  <c r="K86" i="5"/>
  <c r="K83" i="5"/>
  <c r="K79" i="5"/>
  <c r="K75" i="5"/>
  <c r="K71" i="5"/>
  <c r="K69" i="5"/>
  <c r="K65" i="5"/>
  <c r="K59" i="5"/>
  <c r="K55" i="5"/>
  <c r="I102" i="5"/>
  <c r="I100" i="5"/>
  <c r="I98" i="5"/>
  <c r="I97" i="5"/>
  <c r="I95" i="5"/>
  <c r="I93" i="5"/>
  <c r="I92" i="5"/>
  <c r="I90" i="5"/>
  <c r="I91" i="5"/>
  <c r="I87" i="5"/>
  <c r="I84" i="5"/>
  <c r="I82" i="5"/>
  <c r="I80" i="5"/>
  <c r="I78" i="5"/>
  <c r="I76" i="5"/>
  <c r="I74" i="5"/>
  <c r="I73" i="5"/>
  <c r="I68" i="5"/>
  <c r="I70" i="5"/>
  <c r="I63" i="5"/>
  <c r="I64" i="5"/>
  <c r="I62" i="5"/>
  <c r="I60" i="5"/>
  <c r="I57" i="5"/>
  <c r="I56" i="5"/>
  <c r="I54" i="5"/>
  <c r="I52" i="5"/>
  <c r="I53" i="5"/>
  <c r="I50" i="5"/>
  <c r="I46" i="5"/>
  <c r="I44" i="5"/>
  <c r="I42" i="5"/>
  <c r="I40" i="5"/>
  <c r="I39" i="5"/>
  <c r="I37" i="5"/>
  <c r="I35" i="5"/>
  <c r="I33" i="5"/>
  <c r="K30" i="5"/>
  <c r="J28" i="5"/>
  <c r="I27" i="5"/>
  <c r="K25" i="5"/>
  <c r="J29" i="5"/>
  <c r="I23" i="5"/>
  <c r="K22" i="5"/>
  <c r="J21" i="5"/>
  <c r="H19" i="5"/>
  <c r="H18" i="5"/>
  <c r="H17" i="5"/>
  <c r="H16" i="5"/>
  <c r="H11" i="5"/>
  <c r="H7" i="5"/>
  <c r="H6" i="5"/>
  <c r="K99" i="5"/>
  <c r="K96" i="5"/>
  <c r="K88" i="5"/>
  <c r="K85" i="5"/>
  <c r="K81" i="5"/>
  <c r="K77" i="5"/>
  <c r="K72" i="5"/>
  <c r="K66" i="5"/>
  <c r="K67" i="5"/>
  <c r="K61" i="5"/>
  <c r="K58" i="5"/>
  <c r="K49" i="5"/>
  <c r="K45" i="5"/>
  <c r="K36" i="5"/>
  <c r="J30" i="5"/>
  <c r="I29" i="5"/>
  <c r="K19" i="5"/>
  <c r="K16" i="5"/>
  <c r="K11" i="5"/>
  <c r="K7" i="5"/>
  <c r="K3" i="5"/>
  <c r="I28" i="5"/>
  <c r="K18" i="5"/>
  <c r="K10" i="5"/>
  <c r="K5" i="5"/>
  <c r="K2" i="5"/>
  <c r="K48" i="5"/>
  <c r="K41" i="5"/>
  <c r="K32" i="5"/>
  <c r="K26" i="5"/>
  <c r="J22" i="5"/>
  <c r="K17" i="5"/>
  <c r="K13" i="5"/>
  <c r="K9" i="5"/>
  <c r="K6" i="5"/>
  <c r="K47" i="5"/>
  <c r="K31" i="5"/>
  <c r="J25" i="5"/>
  <c r="I21" i="5"/>
  <c r="K15" i="5"/>
  <c r="K8" i="5"/>
  <c r="K51" i="5"/>
  <c r="K43" i="5"/>
  <c r="K34" i="5"/>
  <c r="K24" i="5"/>
  <c r="K14" i="5"/>
  <c r="K38" i="5"/>
  <c r="K12" i="5"/>
  <c r="K4" i="5"/>
  <c r="L605" i="4"/>
  <c r="K605" i="4"/>
  <c r="N605" i="4" s="1"/>
  <c r="J605" i="4"/>
  <c r="M605" i="4" s="1"/>
  <c r="L573" i="4"/>
  <c r="K573" i="4"/>
  <c r="N573" i="4" s="1"/>
  <c r="J573" i="4"/>
  <c r="M573" i="4" s="1"/>
  <c r="L359" i="4"/>
  <c r="K359" i="4"/>
  <c r="N359" i="4" s="1"/>
  <c r="J359" i="4"/>
  <c r="M359" i="4" s="1"/>
  <c r="L399" i="4"/>
  <c r="K399" i="4"/>
  <c r="N399" i="4" s="1"/>
  <c r="J399" i="4"/>
  <c r="M399" i="4" s="1"/>
  <c r="K464" i="4"/>
  <c r="N464" i="4" s="1"/>
  <c r="L464" i="4"/>
  <c r="J464" i="4"/>
  <c r="M464" i="4" s="1"/>
  <c r="L597" i="4"/>
  <c r="J597" i="4"/>
  <c r="M597" i="4" s="1"/>
  <c r="K597" i="4"/>
  <c r="N597" i="4" s="1"/>
  <c r="L320" i="4"/>
  <c r="K320" i="4"/>
  <c r="N320" i="4" s="1"/>
  <c r="J320" i="4"/>
  <c r="M320" i="4" s="1"/>
  <c r="L8" i="4"/>
  <c r="K8" i="4"/>
  <c r="N8" i="4" s="1"/>
  <c r="J8" i="4"/>
  <c r="M8" i="4" s="1"/>
  <c r="L541" i="4"/>
  <c r="K541" i="4"/>
  <c r="N541" i="4" s="1"/>
  <c r="J541" i="4"/>
  <c r="M541" i="4" s="1"/>
  <c r="L637" i="4"/>
  <c r="K637" i="4"/>
  <c r="N637" i="4" s="1"/>
  <c r="J637" i="4"/>
  <c r="M637" i="4" s="1"/>
  <c r="L233" i="4"/>
  <c r="K233" i="4"/>
  <c r="N233" i="4" s="1"/>
  <c r="J233" i="4"/>
  <c r="M233" i="4" s="1"/>
  <c r="J10" i="4"/>
  <c r="M10" i="4" s="1"/>
  <c r="K10" i="4"/>
  <c r="N10" i="4" s="1"/>
  <c r="L10" i="4"/>
  <c r="L184" i="4"/>
  <c r="J184" i="4"/>
  <c r="M184" i="4" s="1"/>
  <c r="K184" i="4"/>
  <c r="N184" i="4" s="1"/>
  <c r="K239" i="4"/>
  <c r="N239" i="4" s="1"/>
  <c r="J239" i="4"/>
  <c r="M239" i="4" s="1"/>
  <c r="L239" i="4"/>
  <c r="J78" i="4"/>
  <c r="M78" i="4" s="1"/>
  <c r="L78" i="4"/>
  <c r="K78" i="4"/>
  <c r="N78" i="4" s="1"/>
  <c r="K524" i="4"/>
  <c r="N524" i="4" s="1"/>
  <c r="J524" i="4"/>
  <c r="M524" i="4" s="1"/>
  <c r="L524" i="4"/>
  <c r="K243" i="4"/>
  <c r="N243" i="4" s="1"/>
  <c r="L243" i="4"/>
  <c r="J243" i="4"/>
  <c r="M243" i="4" s="1"/>
  <c r="L343" i="4"/>
  <c r="K343" i="4"/>
  <c r="N343" i="4" s="1"/>
  <c r="J343" i="4"/>
  <c r="M343" i="4" s="1"/>
  <c r="L440" i="4"/>
  <c r="K440" i="4"/>
  <c r="N440" i="4" s="1"/>
  <c r="J440" i="4"/>
  <c r="M440" i="4" s="1"/>
  <c r="L132" i="4"/>
  <c r="K132" i="4"/>
  <c r="N132" i="4" s="1"/>
  <c r="J132" i="4"/>
  <c r="M132" i="4" s="1"/>
  <c r="L176" i="4"/>
  <c r="K176" i="4"/>
  <c r="N176" i="4" s="1"/>
  <c r="J176" i="4"/>
  <c r="M176" i="4" s="1"/>
  <c r="L577" i="4"/>
  <c r="K577" i="4"/>
  <c r="N577" i="4" s="1"/>
  <c r="J577" i="4"/>
  <c r="M577" i="4" s="1"/>
  <c r="K54" i="4"/>
  <c r="N54" i="4" s="1"/>
  <c r="J54" i="4"/>
  <c r="M54" i="4" s="1"/>
  <c r="L54" i="4"/>
  <c r="L323" i="4"/>
  <c r="K323" i="4"/>
  <c r="N323" i="4" s="1"/>
  <c r="J323" i="4"/>
  <c r="M323" i="4" s="1"/>
  <c r="K522" i="4"/>
  <c r="N522" i="4" s="1"/>
  <c r="J522" i="4"/>
  <c r="M522" i="4" s="1"/>
  <c r="L522" i="4"/>
  <c r="L351" i="4"/>
  <c r="K351" i="4"/>
  <c r="N351" i="4" s="1"/>
  <c r="J351" i="4"/>
  <c r="M351" i="4" s="1"/>
  <c r="K350" i="4"/>
  <c r="N350" i="4" s="1"/>
  <c r="J350" i="4"/>
  <c r="M350" i="4" s="1"/>
  <c r="L350" i="4"/>
  <c r="K650" i="4"/>
  <c r="N650" i="4" s="1"/>
  <c r="J650" i="4"/>
  <c r="M650" i="4" s="1"/>
  <c r="L650" i="4"/>
  <c r="L525" i="4"/>
  <c r="K525" i="4"/>
  <c r="N525" i="4" s="1"/>
  <c r="J525" i="4"/>
  <c r="M525" i="4" s="1"/>
  <c r="K267" i="4"/>
  <c r="N267" i="4" s="1"/>
  <c r="L267" i="4"/>
  <c r="J267" i="4"/>
  <c r="M267" i="4" s="1"/>
  <c r="L610" i="4"/>
  <c r="K610" i="4"/>
  <c r="N610" i="4" s="1"/>
  <c r="J610" i="4"/>
  <c r="M610" i="4" s="1"/>
  <c r="J182" i="4"/>
  <c r="M182" i="4" s="1"/>
  <c r="K182" i="4"/>
  <c r="N182" i="4" s="1"/>
  <c r="L182" i="4"/>
  <c r="L653" i="4"/>
  <c r="K653" i="4"/>
  <c r="N653" i="4" s="1"/>
  <c r="J653" i="4"/>
  <c r="M653" i="4" s="1"/>
  <c r="L185" i="4"/>
  <c r="K185" i="4"/>
  <c r="N185" i="4" s="1"/>
  <c r="J185" i="4"/>
  <c r="M185" i="4" s="1"/>
  <c r="L224" i="4"/>
  <c r="K224" i="4"/>
  <c r="N224" i="4" s="1"/>
  <c r="J224" i="4"/>
  <c r="M224" i="4" s="1"/>
  <c r="K75" i="4"/>
  <c r="N75" i="4" s="1"/>
  <c r="L75" i="4"/>
  <c r="J75" i="4"/>
  <c r="M75" i="4" s="1"/>
  <c r="K456" i="4"/>
  <c r="N456" i="4" s="1"/>
  <c r="L456" i="4"/>
  <c r="J456" i="4"/>
  <c r="M456" i="4" s="1"/>
  <c r="K460" i="4"/>
  <c r="N460" i="4" s="1"/>
  <c r="J460" i="4"/>
  <c r="M460" i="4" s="1"/>
  <c r="L460" i="4"/>
  <c r="J619" i="4"/>
  <c r="M619" i="4" s="1"/>
  <c r="L619" i="4"/>
  <c r="K619" i="4"/>
  <c r="N619" i="4" s="1"/>
  <c r="L447" i="4"/>
  <c r="K447" i="4"/>
  <c r="N447" i="4" s="1"/>
  <c r="J447" i="4"/>
  <c r="M447" i="4" s="1"/>
  <c r="J21" i="4"/>
  <c r="M21" i="4" s="1"/>
  <c r="K21" i="4"/>
  <c r="N21" i="4" s="1"/>
  <c r="L21" i="4"/>
  <c r="L24" i="4"/>
  <c r="J24" i="4"/>
  <c r="M24" i="4" s="1"/>
  <c r="K24" i="4"/>
  <c r="N24" i="4" s="1"/>
  <c r="J507" i="4"/>
  <c r="M507" i="4" s="1"/>
  <c r="L507" i="4"/>
  <c r="K507" i="4"/>
  <c r="N507" i="4" s="1"/>
  <c r="L436" i="4"/>
  <c r="C8" i="5" s="1"/>
  <c r="K436" i="4"/>
  <c r="N436" i="4" s="1"/>
  <c r="J436" i="4"/>
  <c r="M436" i="4" s="1"/>
  <c r="J301" i="4"/>
  <c r="M301" i="4" s="1"/>
  <c r="L301" i="4"/>
  <c r="K301" i="4"/>
  <c r="N301" i="4" s="1"/>
  <c r="L316" i="4"/>
  <c r="K316" i="4"/>
  <c r="N316" i="4" s="1"/>
  <c r="J316" i="4"/>
  <c r="M316" i="4" s="1"/>
  <c r="J317" i="4"/>
  <c r="M317" i="4" s="1"/>
  <c r="L317" i="4"/>
  <c r="K317" i="4"/>
  <c r="N317" i="4" s="1"/>
  <c r="K476" i="4"/>
  <c r="N476" i="4" s="1"/>
  <c r="J476" i="4"/>
  <c r="M476" i="4" s="1"/>
  <c r="L476" i="4"/>
  <c r="J193" i="4"/>
  <c r="M193" i="4" s="1"/>
  <c r="L193" i="4"/>
  <c r="K193" i="4"/>
  <c r="N193" i="4" s="1"/>
  <c r="K624" i="4"/>
  <c r="N624" i="4" s="1"/>
  <c r="L624" i="4"/>
  <c r="J624" i="4"/>
  <c r="M624" i="4" s="1"/>
  <c r="K628" i="4"/>
  <c r="N628" i="4" s="1"/>
  <c r="L628" i="4"/>
  <c r="J628" i="4"/>
  <c r="M628" i="4" s="1"/>
  <c r="K247" i="4"/>
  <c r="N247" i="4" s="1"/>
  <c r="L247" i="4"/>
  <c r="J247" i="4"/>
  <c r="M247" i="4" s="1"/>
  <c r="J129" i="4"/>
  <c r="M129" i="4" s="1"/>
  <c r="L129" i="4"/>
  <c r="K129" i="4"/>
  <c r="N129" i="4" s="1"/>
  <c r="L19" i="4"/>
  <c r="K19" i="4"/>
  <c r="N19" i="4" s="1"/>
  <c r="J19" i="4"/>
  <c r="M19" i="4" s="1"/>
  <c r="L64" i="4"/>
  <c r="K64" i="4"/>
  <c r="N64" i="4" s="1"/>
  <c r="J64" i="4"/>
  <c r="M64" i="4" s="1"/>
  <c r="J631" i="4"/>
  <c r="M631" i="4" s="1"/>
  <c r="L631" i="4"/>
  <c r="K631" i="4"/>
  <c r="N631" i="4" s="1"/>
  <c r="J393" i="4"/>
  <c r="M393" i="4" s="1"/>
  <c r="L393" i="4"/>
  <c r="K393" i="4"/>
  <c r="N393" i="4" s="1"/>
  <c r="J293" i="4"/>
  <c r="M293" i="4" s="1"/>
  <c r="L293" i="4"/>
  <c r="K293" i="4"/>
  <c r="N293" i="4" s="1"/>
  <c r="K294" i="4"/>
  <c r="N294" i="4" s="1"/>
  <c r="J294" i="4"/>
  <c r="M294" i="4" s="1"/>
  <c r="L294" i="4"/>
  <c r="J353" i="4"/>
  <c r="M353" i="4" s="1"/>
  <c r="L353" i="4"/>
  <c r="K353" i="4"/>
  <c r="N353" i="4" s="1"/>
  <c r="J250" i="4"/>
  <c r="M250" i="4" s="1"/>
  <c r="L250" i="4"/>
  <c r="K250" i="4"/>
  <c r="N250" i="4" s="1"/>
  <c r="L311" i="4"/>
  <c r="K311" i="4"/>
  <c r="N311" i="4" s="1"/>
  <c r="J311" i="4"/>
  <c r="M311" i="4" s="1"/>
  <c r="L493" i="4"/>
  <c r="K493" i="4"/>
  <c r="N493" i="4" s="1"/>
  <c r="J493" i="4"/>
  <c r="M493" i="4" s="1"/>
  <c r="L355" i="4"/>
  <c r="K355" i="4"/>
  <c r="N355" i="4" s="1"/>
  <c r="J355" i="4"/>
  <c r="M355" i="4" s="1"/>
  <c r="K219" i="4"/>
  <c r="N219" i="4" s="1"/>
  <c r="L219" i="4"/>
  <c r="J219" i="4"/>
  <c r="M219" i="4" s="1"/>
  <c r="K544" i="4"/>
  <c r="N544" i="4" s="1"/>
  <c r="L544" i="4"/>
  <c r="J544" i="4"/>
  <c r="M544" i="4" s="1"/>
  <c r="L256" i="4"/>
  <c r="K256" i="4"/>
  <c r="N256" i="4" s="1"/>
  <c r="J256" i="4"/>
  <c r="M256" i="4" s="1"/>
  <c r="L152" i="4"/>
  <c r="J152" i="4"/>
  <c r="M152" i="4" s="1"/>
  <c r="K152" i="4"/>
  <c r="N152" i="4" s="1"/>
  <c r="K34" i="4"/>
  <c r="N34" i="4" s="1"/>
  <c r="J34" i="4"/>
  <c r="M34" i="4" s="1"/>
  <c r="L34" i="4"/>
  <c r="K358" i="4"/>
  <c r="N358" i="4" s="1"/>
  <c r="J358" i="4"/>
  <c r="M358" i="4" s="1"/>
  <c r="L358" i="4"/>
  <c r="J654" i="4"/>
  <c r="M654" i="4" s="1"/>
  <c r="L654" i="4"/>
  <c r="K654" i="4"/>
  <c r="N654" i="4" s="1"/>
  <c r="L39" i="4"/>
  <c r="K39" i="4"/>
  <c r="N39" i="4" s="1"/>
  <c r="J39" i="4"/>
  <c r="M39" i="4" s="1"/>
  <c r="L76" i="4"/>
  <c r="K76" i="4"/>
  <c r="N76" i="4" s="1"/>
  <c r="J76" i="4"/>
  <c r="M76" i="4" s="1"/>
  <c r="J49" i="4"/>
  <c r="M49" i="4" s="1"/>
  <c r="L49" i="4"/>
  <c r="K49" i="4"/>
  <c r="N49" i="4" s="1"/>
  <c r="K79" i="4"/>
  <c r="N79" i="4" s="1"/>
  <c r="J79" i="4"/>
  <c r="M79" i="4" s="1"/>
  <c r="L79" i="4"/>
  <c r="K528" i="4"/>
  <c r="N528" i="4" s="1"/>
  <c r="L528" i="4"/>
  <c r="J528" i="4"/>
  <c r="M528" i="4" s="1"/>
  <c r="J558" i="4"/>
  <c r="M558" i="4" s="1"/>
  <c r="L558" i="4"/>
  <c r="K558" i="4"/>
  <c r="N558" i="4" s="1"/>
  <c r="L248" i="4"/>
  <c r="J248" i="4"/>
  <c r="M248" i="4" s="1"/>
  <c r="K248" i="4"/>
  <c r="N248" i="4" s="1"/>
  <c r="K55" i="4"/>
  <c r="N55" i="4" s="1"/>
  <c r="L55" i="4"/>
  <c r="J55" i="4"/>
  <c r="M55" i="4" s="1"/>
  <c r="J90" i="4"/>
  <c r="M90" i="4" s="1"/>
  <c r="L90" i="4"/>
  <c r="K90" i="4"/>
  <c r="N90" i="4" s="1"/>
  <c r="J429" i="4"/>
  <c r="M429" i="4" s="1"/>
  <c r="L429" i="4"/>
  <c r="K429" i="4"/>
  <c r="N429" i="4" s="1"/>
  <c r="L352" i="4"/>
  <c r="K352" i="4"/>
  <c r="N352" i="4" s="1"/>
  <c r="J352" i="4"/>
  <c r="M352" i="4" s="1"/>
  <c r="K255" i="4"/>
  <c r="N255" i="4" s="1"/>
  <c r="J255" i="4"/>
  <c r="M255" i="4" s="1"/>
  <c r="L255" i="4"/>
  <c r="L347" i="4"/>
  <c r="K347" i="4"/>
  <c r="N347" i="4" s="1"/>
  <c r="J347" i="4"/>
  <c r="M347" i="4" s="1"/>
  <c r="K652" i="4"/>
  <c r="N652" i="4" s="1"/>
  <c r="J652" i="4"/>
  <c r="M652" i="4" s="1"/>
  <c r="L652" i="4"/>
  <c r="J655" i="4"/>
  <c r="M655" i="4" s="1"/>
  <c r="L655" i="4"/>
  <c r="K655" i="4"/>
  <c r="N655" i="4" s="1"/>
  <c r="L561" i="4"/>
  <c r="K561" i="4"/>
  <c r="N561" i="4" s="1"/>
  <c r="J561" i="4"/>
  <c r="M561" i="4" s="1"/>
  <c r="L47" i="4"/>
  <c r="K47" i="4"/>
  <c r="N47" i="4" s="1"/>
  <c r="J47" i="4"/>
  <c r="M47" i="4" s="1"/>
  <c r="J113" i="4"/>
  <c r="M113" i="4" s="1"/>
  <c r="K113" i="4"/>
  <c r="N113" i="4" s="1"/>
  <c r="L113" i="4"/>
  <c r="L265" i="4"/>
  <c r="K265" i="4"/>
  <c r="N265" i="4" s="1"/>
  <c r="J265" i="4"/>
  <c r="M265" i="4" s="1"/>
  <c r="K398" i="4"/>
  <c r="N398" i="4" s="1"/>
  <c r="J398" i="4"/>
  <c r="M398" i="4" s="1"/>
  <c r="L398" i="4"/>
  <c r="L505" i="4"/>
  <c r="K505" i="4"/>
  <c r="N505" i="4" s="1"/>
  <c r="J505" i="4"/>
  <c r="M505" i="4" s="1"/>
  <c r="L566" i="4"/>
  <c r="K566" i="4"/>
  <c r="N566" i="4" s="1"/>
  <c r="J566" i="4"/>
  <c r="M566" i="4" s="1"/>
  <c r="J146" i="4"/>
  <c r="M146" i="4" s="1"/>
  <c r="L146" i="4"/>
  <c r="K146" i="4"/>
  <c r="N146" i="4" s="1"/>
  <c r="L392" i="4"/>
  <c r="K392" i="4"/>
  <c r="N392" i="4" s="1"/>
  <c r="J392" i="4"/>
  <c r="M392" i="4" s="1"/>
  <c r="K322" i="4"/>
  <c r="N322" i="4" s="1"/>
  <c r="J322" i="4"/>
  <c r="M322" i="4" s="1"/>
  <c r="L322" i="4"/>
  <c r="L521" i="4"/>
  <c r="K521" i="4"/>
  <c r="N521" i="4" s="1"/>
  <c r="J521" i="4"/>
  <c r="M521" i="4" s="1"/>
  <c r="L32" i="4"/>
  <c r="J32" i="4"/>
  <c r="M32" i="4" s="1"/>
  <c r="K32" i="4"/>
  <c r="N32" i="4" s="1"/>
  <c r="J459" i="4"/>
  <c r="M459" i="4" s="1"/>
  <c r="L459" i="4"/>
  <c r="K459" i="4"/>
  <c r="N459" i="4" s="1"/>
  <c r="J510" i="4"/>
  <c r="M510" i="4" s="1"/>
  <c r="L510" i="4"/>
  <c r="K510" i="4"/>
  <c r="N510" i="4" s="1"/>
  <c r="L411" i="4"/>
  <c r="K411" i="4"/>
  <c r="N411" i="4" s="1"/>
  <c r="J411" i="4"/>
  <c r="M411" i="4" s="1"/>
  <c r="J611" i="4"/>
  <c r="M611" i="4" s="1"/>
  <c r="K611" i="4"/>
  <c r="N611" i="4" s="1"/>
  <c r="L611" i="4"/>
  <c r="L228" i="4"/>
  <c r="K228" i="4"/>
  <c r="N228" i="4" s="1"/>
  <c r="J228" i="4"/>
  <c r="M228" i="4" s="1"/>
  <c r="L40" i="4"/>
  <c r="J40" i="4"/>
  <c r="M40" i="4" s="1"/>
  <c r="K40" i="4"/>
  <c r="N40" i="4" s="1"/>
  <c r="K374" i="4"/>
  <c r="N374" i="4" s="1"/>
  <c r="J374" i="4"/>
  <c r="M374" i="4" s="1"/>
  <c r="L374" i="4"/>
  <c r="L20" i="4"/>
  <c r="K20" i="4"/>
  <c r="N20" i="4" s="1"/>
  <c r="J20" i="4"/>
  <c r="M20" i="4" s="1"/>
  <c r="K298" i="4"/>
  <c r="N298" i="4" s="1"/>
  <c r="J298" i="4"/>
  <c r="M298" i="4" s="1"/>
  <c r="L298" i="4"/>
  <c r="K644" i="4"/>
  <c r="N644" i="4" s="1"/>
  <c r="L644" i="4"/>
  <c r="J644" i="4"/>
  <c r="M644" i="4" s="1"/>
  <c r="L439" i="4"/>
  <c r="K439" i="4"/>
  <c r="N439" i="4" s="1"/>
  <c r="J439" i="4"/>
  <c r="M439" i="4" s="1"/>
  <c r="K390" i="4"/>
  <c r="N390" i="4" s="1"/>
  <c r="J390" i="4"/>
  <c r="M390" i="4" s="1"/>
  <c r="L390" i="4"/>
  <c r="L391" i="4"/>
  <c r="K391" i="4"/>
  <c r="N391" i="4" s="1"/>
  <c r="J391" i="4"/>
  <c r="M391" i="4" s="1"/>
  <c r="L379" i="4"/>
  <c r="K379" i="4"/>
  <c r="N379" i="4" s="1"/>
  <c r="J379" i="4"/>
  <c r="M379" i="4" s="1"/>
  <c r="J559" i="4"/>
  <c r="M559" i="4" s="1"/>
  <c r="L559" i="4"/>
  <c r="K559" i="4"/>
  <c r="N559" i="4" s="1"/>
  <c r="K87" i="4"/>
  <c r="N87" i="4" s="1"/>
  <c r="L87" i="4"/>
  <c r="J87" i="4"/>
  <c r="M87" i="4" s="1"/>
  <c r="K592" i="4"/>
  <c r="N592" i="4" s="1"/>
  <c r="L592" i="4"/>
  <c r="J592" i="4"/>
  <c r="M592" i="4" s="1"/>
  <c r="L208" i="4"/>
  <c r="K208" i="4"/>
  <c r="N208" i="4" s="1"/>
  <c r="J208" i="4"/>
  <c r="M208" i="4" s="1"/>
  <c r="J495" i="4"/>
  <c r="M495" i="4" s="1"/>
  <c r="L495" i="4"/>
  <c r="K495" i="4"/>
  <c r="N495" i="4" s="1"/>
  <c r="L356" i="4"/>
  <c r="K356" i="4"/>
  <c r="N356" i="4" s="1"/>
  <c r="J356" i="4"/>
  <c r="M356" i="4" s="1"/>
  <c r="J615" i="4"/>
  <c r="M615" i="4" s="1"/>
  <c r="L615" i="4"/>
  <c r="K615" i="4"/>
  <c r="N615" i="4" s="1"/>
  <c r="L444" i="4"/>
  <c r="K444" i="4"/>
  <c r="N444" i="4" s="1"/>
  <c r="J444" i="4"/>
  <c r="M444" i="4" s="1"/>
  <c r="L649" i="4"/>
  <c r="K649" i="4"/>
  <c r="N649" i="4" s="1"/>
  <c r="J649" i="4"/>
  <c r="M649" i="4" s="1"/>
  <c r="L486" i="4"/>
  <c r="K486" i="4"/>
  <c r="N486" i="4" s="1"/>
  <c r="J486" i="4"/>
  <c r="M486" i="4" s="1"/>
  <c r="K586" i="4"/>
  <c r="N586" i="4" s="1"/>
  <c r="J586" i="4"/>
  <c r="M586" i="4" s="1"/>
  <c r="L586" i="4"/>
  <c r="J471" i="4"/>
  <c r="M471" i="4" s="1"/>
  <c r="L471" i="4"/>
  <c r="K471" i="4"/>
  <c r="N471" i="4" s="1"/>
  <c r="L461" i="4"/>
  <c r="K461" i="4"/>
  <c r="N461" i="4" s="1"/>
  <c r="J461" i="4"/>
  <c r="M461" i="4" s="1"/>
  <c r="J433" i="4"/>
  <c r="M433" i="4" s="1"/>
  <c r="L433" i="4"/>
  <c r="K433" i="4"/>
  <c r="N433" i="4" s="1"/>
  <c r="K570" i="4"/>
  <c r="N570" i="4" s="1"/>
  <c r="J570" i="4"/>
  <c r="M570" i="4" s="1"/>
  <c r="L570" i="4"/>
  <c r="L469" i="4"/>
  <c r="J469" i="4"/>
  <c r="M469" i="4" s="1"/>
  <c r="K469" i="4"/>
  <c r="N469" i="4" s="1"/>
  <c r="J274" i="4"/>
  <c r="M274" i="4" s="1"/>
  <c r="L274" i="4"/>
  <c r="K274" i="4"/>
  <c r="N274" i="4" s="1"/>
  <c r="J555" i="4"/>
  <c r="M555" i="4" s="1"/>
  <c r="L555" i="4"/>
  <c r="K555" i="4"/>
  <c r="N555" i="4" s="1"/>
  <c r="J365" i="4"/>
  <c r="M365" i="4" s="1"/>
  <c r="L365" i="4"/>
  <c r="K365" i="4"/>
  <c r="N365" i="4" s="1"/>
  <c r="L601" i="4"/>
  <c r="K601" i="4"/>
  <c r="N601" i="4" s="1"/>
  <c r="J601" i="4"/>
  <c r="M601" i="4" s="1"/>
  <c r="J483" i="4"/>
  <c r="M483" i="4" s="1"/>
  <c r="K483" i="4"/>
  <c r="N483" i="4" s="1"/>
  <c r="L483" i="4"/>
  <c r="K532" i="4"/>
  <c r="N532" i="4" s="1"/>
  <c r="L532" i="4"/>
  <c r="J532" i="4"/>
  <c r="M532" i="4" s="1"/>
  <c r="L12" i="4"/>
  <c r="J12" i="4"/>
  <c r="M12" i="4" s="1"/>
  <c r="K12" i="4"/>
  <c r="N12" i="4" s="1"/>
  <c r="K61" i="4"/>
  <c r="N61" i="4" s="1"/>
  <c r="J61" i="4"/>
  <c r="M61" i="4" s="1"/>
  <c r="L61" i="4"/>
  <c r="K458" i="4"/>
  <c r="N458" i="4" s="1"/>
  <c r="J458" i="4"/>
  <c r="M458" i="4" s="1"/>
  <c r="L458" i="4"/>
  <c r="J445" i="4"/>
  <c r="M445" i="4" s="1"/>
  <c r="L445" i="4"/>
  <c r="K445" i="4"/>
  <c r="N445" i="4" s="1"/>
  <c r="K326" i="4"/>
  <c r="N326" i="4" s="1"/>
  <c r="J326" i="4"/>
  <c r="M326" i="4" s="1"/>
  <c r="L326" i="4"/>
  <c r="L332" i="4"/>
  <c r="K332" i="4"/>
  <c r="N332" i="4" s="1"/>
  <c r="J332" i="4"/>
  <c r="M332" i="4" s="1"/>
  <c r="J98" i="4"/>
  <c r="M98" i="4" s="1"/>
  <c r="L98" i="4"/>
  <c r="K98" i="4"/>
  <c r="N98" i="4" s="1"/>
  <c r="K572" i="4"/>
  <c r="N572" i="4" s="1"/>
  <c r="J572" i="4"/>
  <c r="M572" i="4" s="1"/>
  <c r="L572" i="4"/>
  <c r="K263" i="4"/>
  <c r="N263" i="4" s="1"/>
  <c r="L263" i="4"/>
  <c r="J263" i="4"/>
  <c r="M263" i="4" s="1"/>
  <c r="L84" i="4"/>
  <c r="K84" i="4"/>
  <c r="N84" i="4" s="1"/>
  <c r="J84" i="4"/>
  <c r="M84" i="4" s="1"/>
  <c r="J574" i="4"/>
  <c r="M574" i="4" s="1"/>
  <c r="L574" i="4"/>
  <c r="K574" i="4"/>
  <c r="N574" i="4" s="1"/>
  <c r="L264" i="4"/>
  <c r="J264" i="4"/>
  <c r="M264" i="4" s="1"/>
  <c r="K264" i="4"/>
  <c r="N264" i="4" s="1"/>
  <c r="L360" i="4"/>
  <c r="K360" i="4"/>
  <c r="N360" i="4" s="1"/>
  <c r="J360" i="4"/>
  <c r="M360" i="4" s="1"/>
  <c r="J361" i="4"/>
  <c r="M361" i="4" s="1"/>
  <c r="L361" i="4"/>
  <c r="K361" i="4"/>
  <c r="N361" i="4" s="1"/>
  <c r="L276" i="4"/>
  <c r="K276" i="4"/>
  <c r="N276" i="4" s="1"/>
  <c r="J276" i="4"/>
  <c r="M276" i="4" s="1"/>
  <c r="K418" i="4"/>
  <c r="N418" i="4" s="1"/>
  <c r="J418" i="4"/>
  <c r="M418" i="4" s="1"/>
  <c r="L418" i="4"/>
  <c r="L335" i="4"/>
  <c r="K335" i="4"/>
  <c r="N335" i="4" s="1"/>
  <c r="J335" i="4"/>
  <c r="M335" i="4" s="1"/>
  <c r="K406" i="4"/>
  <c r="N406" i="4" s="1"/>
  <c r="J406" i="4"/>
  <c r="M406" i="4" s="1"/>
  <c r="L406" i="4"/>
  <c r="K173" i="4"/>
  <c r="N173" i="4" s="1"/>
  <c r="J173" i="4"/>
  <c r="M173" i="4" s="1"/>
  <c r="L173" i="4"/>
  <c r="L403" i="4"/>
  <c r="K403" i="4"/>
  <c r="N403" i="4" s="1"/>
  <c r="J403" i="4"/>
  <c r="M403" i="4" s="1"/>
  <c r="J599" i="4"/>
  <c r="M599" i="4" s="1"/>
  <c r="L599" i="4"/>
  <c r="K599" i="4"/>
  <c r="N599" i="4" s="1"/>
  <c r="J563" i="4"/>
  <c r="M563" i="4" s="1"/>
  <c r="K563" i="4"/>
  <c r="N563" i="4" s="1"/>
  <c r="L563" i="4"/>
  <c r="J603" i="4"/>
  <c r="M603" i="4" s="1"/>
  <c r="L603" i="4"/>
  <c r="K603" i="4"/>
  <c r="N603" i="4" s="1"/>
  <c r="K175" i="4"/>
  <c r="N175" i="4" s="1"/>
  <c r="J175" i="4"/>
  <c r="M175" i="4" s="1"/>
  <c r="L175" i="4"/>
  <c r="K314" i="4"/>
  <c r="N314" i="4" s="1"/>
  <c r="J314" i="4"/>
  <c r="M314" i="4" s="1"/>
  <c r="L314" i="4"/>
  <c r="K564" i="4"/>
  <c r="N564" i="4" s="1"/>
  <c r="L564" i="4"/>
  <c r="J564" i="4"/>
  <c r="M564" i="4" s="1"/>
  <c r="L315" i="4"/>
  <c r="K315" i="4"/>
  <c r="N315" i="4" s="1"/>
  <c r="J315" i="4"/>
  <c r="M315" i="4" s="1"/>
  <c r="L299" i="4"/>
  <c r="K299" i="4"/>
  <c r="N299" i="4" s="1"/>
  <c r="J299" i="4"/>
  <c r="M299" i="4" s="1"/>
  <c r="L533" i="4"/>
  <c r="J533" i="4"/>
  <c r="M533" i="4" s="1"/>
  <c r="K533" i="4"/>
  <c r="N533" i="4" s="1"/>
  <c r="L641" i="4"/>
  <c r="K641" i="4"/>
  <c r="N641" i="4" s="1"/>
  <c r="J641" i="4"/>
  <c r="M641" i="4" s="1"/>
  <c r="L642" i="4"/>
  <c r="K642" i="4"/>
  <c r="N642" i="4" s="1"/>
  <c r="J642" i="4"/>
  <c r="M642" i="4" s="1"/>
  <c r="L304" i="4"/>
  <c r="K304" i="4"/>
  <c r="N304" i="4" s="1"/>
  <c r="J304" i="4"/>
  <c r="M304" i="4" s="1"/>
  <c r="L104" i="4"/>
  <c r="J104" i="4"/>
  <c r="M104" i="4" s="1"/>
  <c r="K104" i="4"/>
  <c r="N104" i="4" s="1"/>
  <c r="J345" i="4"/>
  <c r="M345" i="4" s="1"/>
  <c r="L345" i="4"/>
  <c r="K345" i="4"/>
  <c r="N345" i="4" s="1"/>
  <c r="J385" i="4"/>
  <c r="M385" i="4" s="1"/>
  <c r="L385" i="4"/>
  <c r="K385" i="4"/>
  <c r="N385" i="4" s="1"/>
  <c r="K386" i="4"/>
  <c r="N386" i="4" s="1"/>
  <c r="J386" i="4"/>
  <c r="M386" i="4" s="1"/>
  <c r="L386" i="4"/>
  <c r="L188" i="4"/>
  <c r="K188" i="4"/>
  <c r="N188" i="4" s="1"/>
  <c r="J188" i="4"/>
  <c r="M188" i="4" s="1"/>
  <c r="L626" i="4"/>
  <c r="K626" i="4"/>
  <c r="N626" i="4" s="1"/>
  <c r="J626" i="4"/>
  <c r="M626" i="4" s="1"/>
  <c r="J246" i="4"/>
  <c r="M246" i="4" s="1"/>
  <c r="K246" i="4"/>
  <c r="N246" i="4" s="1"/>
  <c r="L246" i="4"/>
  <c r="K14" i="4"/>
  <c r="N14" i="4" s="1"/>
  <c r="J14" i="4"/>
  <c r="M14" i="4" s="1"/>
  <c r="L14" i="4"/>
  <c r="L598" i="4"/>
  <c r="K598" i="4"/>
  <c r="N598" i="4" s="1"/>
  <c r="J598" i="4"/>
  <c r="M598" i="4" s="1"/>
  <c r="J142" i="4"/>
  <c r="M142" i="4" s="1"/>
  <c r="L142" i="4"/>
  <c r="K142" i="4"/>
  <c r="N142" i="4" s="1"/>
  <c r="L149" i="4"/>
  <c r="K149" i="4"/>
  <c r="N149" i="4" s="1"/>
  <c r="J149" i="4"/>
  <c r="M149" i="4" s="1"/>
  <c r="K167" i="4"/>
  <c r="N167" i="4" s="1"/>
  <c r="L167" i="4"/>
  <c r="J167" i="4"/>
  <c r="M167" i="4" s="1"/>
  <c r="J118" i="4"/>
  <c r="M118" i="4" s="1"/>
  <c r="K118" i="4"/>
  <c r="N118" i="4" s="1"/>
  <c r="L118" i="4"/>
  <c r="K382" i="4"/>
  <c r="N382" i="4" s="1"/>
  <c r="J382" i="4"/>
  <c r="M382" i="4" s="1"/>
  <c r="L382" i="4"/>
  <c r="J177" i="4"/>
  <c r="M177" i="4" s="1"/>
  <c r="L177" i="4"/>
  <c r="K177" i="4"/>
  <c r="N177" i="4" s="1"/>
  <c r="K480" i="4"/>
  <c r="N480" i="4" s="1"/>
  <c r="L480" i="4"/>
  <c r="J480" i="4"/>
  <c r="M480" i="4" s="1"/>
  <c r="J198" i="4"/>
  <c r="M198" i="4" s="1"/>
  <c r="K198" i="4"/>
  <c r="N198" i="4" s="1"/>
  <c r="L198" i="4"/>
  <c r="J66" i="4"/>
  <c r="M66" i="4" s="1"/>
  <c r="L66" i="4"/>
  <c r="K66" i="4"/>
  <c r="N66" i="4" s="1"/>
  <c r="K123" i="4"/>
  <c r="N123" i="4" s="1"/>
  <c r="L123" i="4"/>
  <c r="J123" i="4"/>
  <c r="M123" i="4" s="1"/>
  <c r="L88" i="4"/>
  <c r="J88" i="4"/>
  <c r="M88" i="4" s="1"/>
  <c r="K88" i="4"/>
  <c r="N88" i="4" s="1"/>
  <c r="K91" i="4"/>
  <c r="N91" i="4" s="1"/>
  <c r="L91" i="4"/>
  <c r="J91" i="4"/>
  <c r="M91" i="4" s="1"/>
  <c r="J543" i="4"/>
  <c r="M543" i="4" s="1"/>
  <c r="L543" i="4"/>
  <c r="K543" i="4"/>
  <c r="N543" i="4" s="1"/>
  <c r="K271" i="4"/>
  <c r="N271" i="4" s="1"/>
  <c r="J271" i="4"/>
  <c r="M271" i="4" s="1"/>
  <c r="L271" i="4"/>
  <c r="J33" i="4"/>
  <c r="M33" i="4" s="1"/>
  <c r="L33" i="4"/>
  <c r="K33" i="4"/>
  <c r="N33" i="4" s="1"/>
  <c r="L453" i="4"/>
  <c r="J453" i="4"/>
  <c r="M453" i="4" s="1"/>
  <c r="K453" i="4"/>
  <c r="N453" i="4" s="1"/>
  <c r="L31" i="4"/>
  <c r="K31" i="4"/>
  <c r="N31" i="4" s="1"/>
  <c r="J31" i="4"/>
  <c r="M31" i="4" s="1"/>
  <c r="K430" i="4"/>
  <c r="N430" i="4" s="1"/>
  <c r="J430" i="4"/>
  <c r="M430" i="4" s="1"/>
  <c r="L430" i="4"/>
  <c r="J266" i="4"/>
  <c r="M266" i="4" s="1"/>
  <c r="L266" i="4"/>
  <c r="K266" i="4"/>
  <c r="N266" i="4" s="1"/>
  <c r="L419" i="4"/>
  <c r="K419" i="4"/>
  <c r="N419" i="4" s="1"/>
  <c r="J419" i="4"/>
  <c r="M419" i="4" s="1"/>
  <c r="L232" i="4"/>
  <c r="J232" i="4"/>
  <c r="M232" i="4" s="1"/>
  <c r="K232" i="4"/>
  <c r="N232" i="4" s="1"/>
  <c r="J547" i="4"/>
  <c r="M547" i="4" s="1"/>
  <c r="K547" i="4"/>
  <c r="N547" i="4" s="1"/>
  <c r="L547" i="4"/>
  <c r="L68" i="4"/>
  <c r="K68" i="4"/>
  <c r="N68" i="4" s="1"/>
  <c r="J68" i="4"/>
  <c r="M68" i="4" s="1"/>
  <c r="L137" i="4"/>
  <c r="K137" i="4"/>
  <c r="N137" i="4" s="1"/>
  <c r="J137" i="4"/>
  <c r="M137" i="4" s="1"/>
  <c r="K548" i="4"/>
  <c r="N548" i="4" s="1"/>
  <c r="L548" i="4"/>
  <c r="J548" i="4"/>
  <c r="M548" i="4" s="1"/>
  <c r="K302" i="4"/>
  <c r="N302" i="4" s="1"/>
  <c r="J302" i="4"/>
  <c r="M302" i="4" s="1"/>
  <c r="L302" i="4"/>
  <c r="K596" i="4"/>
  <c r="N596" i="4" s="1"/>
  <c r="L596" i="4"/>
  <c r="J596" i="4"/>
  <c r="M596" i="4" s="1"/>
  <c r="K568" i="4"/>
  <c r="N568" i="4" s="1"/>
  <c r="L568" i="4"/>
  <c r="J568" i="4"/>
  <c r="M568" i="4" s="1"/>
  <c r="J535" i="4"/>
  <c r="M535" i="4" s="1"/>
  <c r="L535" i="4"/>
  <c r="K535" i="4"/>
  <c r="N535" i="4" s="1"/>
  <c r="L216" i="4"/>
  <c r="J216" i="4"/>
  <c r="M216" i="4" s="1"/>
  <c r="K216" i="4"/>
  <c r="N216" i="4" s="1"/>
  <c r="L217" i="4"/>
  <c r="K217" i="4"/>
  <c r="N217" i="4" s="1"/>
  <c r="J217" i="4"/>
  <c r="M217" i="4" s="1"/>
  <c r="K286" i="4"/>
  <c r="N286" i="4" s="1"/>
  <c r="J286" i="4"/>
  <c r="M286" i="4" s="1"/>
  <c r="L286" i="4"/>
  <c r="L319" i="4"/>
  <c r="K319" i="4"/>
  <c r="N319" i="4" s="1"/>
  <c r="J319" i="4"/>
  <c r="M319" i="4" s="1"/>
  <c r="K191" i="4"/>
  <c r="N191" i="4" s="1"/>
  <c r="J191" i="4"/>
  <c r="M191" i="4" s="1"/>
  <c r="L191" i="4"/>
  <c r="L245" i="4"/>
  <c r="K245" i="4"/>
  <c r="N245" i="4" s="1"/>
  <c r="J245" i="4"/>
  <c r="M245" i="4" s="1"/>
  <c r="L140" i="4"/>
  <c r="K140" i="4"/>
  <c r="N140" i="4" s="1"/>
  <c r="J140" i="4"/>
  <c r="M140" i="4" s="1"/>
  <c r="J166" i="4"/>
  <c r="M166" i="4" s="1"/>
  <c r="K166" i="4"/>
  <c r="N166" i="4" s="1"/>
  <c r="L166" i="4"/>
  <c r="K141" i="4"/>
  <c r="N141" i="4" s="1"/>
  <c r="J141" i="4"/>
  <c r="M141" i="4" s="1"/>
  <c r="L141" i="4"/>
  <c r="J62" i="4"/>
  <c r="M62" i="4" s="1"/>
  <c r="L62" i="4"/>
  <c r="K62" i="4"/>
  <c r="N62" i="4" s="1"/>
  <c r="L28" i="4"/>
  <c r="K28" i="4"/>
  <c r="N28" i="4" s="1"/>
  <c r="J28" i="4"/>
  <c r="M28" i="4" s="1"/>
  <c r="J479" i="4"/>
  <c r="M479" i="4" s="1"/>
  <c r="L479" i="4"/>
  <c r="K479" i="4"/>
  <c r="N479" i="4" s="1"/>
  <c r="J150" i="4"/>
  <c r="M150" i="4" s="1"/>
  <c r="K150" i="4"/>
  <c r="N150" i="4" s="1"/>
  <c r="L150" i="4"/>
  <c r="L629" i="4"/>
  <c r="J629" i="4"/>
  <c r="M629" i="4" s="1"/>
  <c r="K629" i="4"/>
  <c r="N629" i="4" s="1"/>
  <c r="L72" i="4"/>
  <c r="J72" i="4"/>
  <c r="M72" i="4" s="1"/>
  <c r="K72" i="4"/>
  <c r="N72" i="4" s="1"/>
  <c r="J575" i="4"/>
  <c r="M575" i="4" s="1"/>
  <c r="L575" i="4"/>
  <c r="K575" i="4"/>
  <c r="N575" i="4" s="1"/>
  <c r="L380" i="4"/>
  <c r="K380" i="4"/>
  <c r="N380" i="4" s="1"/>
  <c r="J380" i="4"/>
  <c r="M380" i="4" s="1"/>
  <c r="K632" i="4"/>
  <c r="N632" i="4" s="1"/>
  <c r="L632" i="4"/>
  <c r="J632" i="4"/>
  <c r="M632" i="4" s="1"/>
  <c r="L169" i="4"/>
  <c r="K169" i="4"/>
  <c r="N169" i="4" s="1"/>
  <c r="J169" i="4"/>
  <c r="M169" i="4" s="1"/>
  <c r="L292" i="4"/>
  <c r="K292" i="4"/>
  <c r="N292" i="4" s="1"/>
  <c r="J292" i="4"/>
  <c r="M292" i="4" s="1"/>
  <c r="K50" i="4"/>
  <c r="N50" i="4" s="1"/>
  <c r="J50" i="4"/>
  <c r="M50" i="4" s="1"/>
  <c r="L50" i="4"/>
  <c r="L51" i="4"/>
  <c r="K51" i="4"/>
  <c r="N51" i="4" s="1"/>
  <c r="J51" i="4"/>
  <c r="M51" i="4" s="1"/>
  <c r="J9" i="4"/>
  <c r="M9" i="4" s="1"/>
  <c r="K9" i="4"/>
  <c r="N9" i="4" s="1"/>
  <c r="L9" i="4"/>
  <c r="K163" i="4"/>
  <c r="N163" i="4" s="1"/>
  <c r="L163" i="4"/>
  <c r="J163" i="4"/>
  <c r="M163" i="4" s="1"/>
  <c r="L517" i="4"/>
  <c r="J517" i="4"/>
  <c r="M517" i="4" s="1"/>
  <c r="K517" i="4"/>
  <c r="N517" i="4" s="1"/>
  <c r="K269" i="4"/>
  <c r="N269" i="4" s="1"/>
  <c r="J269" i="4"/>
  <c r="M269" i="4" s="1"/>
  <c r="L269" i="4"/>
  <c r="J455" i="4"/>
  <c r="M455" i="4" s="1"/>
  <c r="L455" i="4"/>
  <c r="K455" i="4"/>
  <c r="N455" i="4" s="1"/>
  <c r="L236" i="4"/>
  <c r="K236" i="4"/>
  <c r="N236" i="4" s="1"/>
  <c r="J236" i="4"/>
  <c r="M236" i="4" s="1"/>
  <c r="J241" i="4"/>
  <c r="M241" i="4" s="1"/>
  <c r="L241" i="4"/>
  <c r="K241" i="4"/>
  <c r="N241" i="4" s="1"/>
  <c r="L295" i="4"/>
  <c r="K295" i="4"/>
  <c r="N295" i="4" s="1"/>
  <c r="J295" i="4"/>
  <c r="M295" i="4" s="1"/>
  <c r="L153" i="4"/>
  <c r="K153" i="4"/>
  <c r="N153" i="4" s="1"/>
  <c r="J153" i="4"/>
  <c r="M153" i="4" s="1"/>
  <c r="L327" i="4"/>
  <c r="K327" i="4"/>
  <c r="N327" i="4" s="1"/>
  <c r="J327" i="4"/>
  <c r="M327" i="4" s="1"/>
  <c r="J262" i="4"/>
  <c r="M262" i="4" s="1"/>
  <c r="K262" i="4"/>
  <c r="N262" i="4" s="1"/>
  <c r="L262" i="4"/>
  <c r="L395" i="4"/>
  <c r="K395" i="4"/>
  <c r="N395" i="4" s="1"/>
  <c r="J395" i="4"/>
  <c r="M395" i="4" s="1"/>
  <c r="L363" i="4"/>
  <c r="K363" i="4"/>
  <c r="N363" i="4" s="1"/>
  <c r="J363" i="4"/>
  <c r="M363" i="4" s="1"/>
  <c r="L336" i="4"/>
  <c r="K336" i="4"/>
  <c r="N336" i="4" s="1"/>
  <c r="J336" i="4"/>
  <c r="M336" i="4" s="1"/>
  <c r="L593" i="4"/>
  <c r="K593" i="4"/>
  <c r="N593" i="4" s="1"/>
  <c r="J593" i="4"/>
  <c r="M593" i="4" s="1"/>
  <c r="J401" i="4"/>
  <c r="M401" i="4" s="1"/>
  <c r="L401" i="4"/>
  <c r="K401" i="4"/>
  <c r="N401" i="4" s="1"/>
  <c r="J475" i="4"/>
  <c r="M475" i="4" s="1"/>
  <c r="L475" i="4"/>
  <c r="K475" i="4"/>
  <c r="N475" i="4" s="1"/>
  <c r="L15" i="4"/>
  <c r="K15" i="4"/>
  <c r="N15" i="4" s="1"/>
  <c r="J15" i="4"/>
  <c r="M15" i="4" s="1"/>
  <c r="J321" i="4"/>
  <c r="M321" i="4" s="1"/>
  <c r="L321" i="4"/>
  <c r="K321" i="4"/>
  <c r="N321" i="4" s="1"/>
  <c r="K410" i="4"/>
  <c r="N410" i="4" s="1"/>
  <c r="J410" i="4"/>
  <c r="M410" i="4" s="1"/>
  <c r="L410" i="4"/>
  <c r="L450" i="4"/>
  <c r="K450" i="4"/>
  <c r="N450" i="4" s="1"/>
  <c r="J450" i="4"/>
  <c r="M450" i="4" s="1"/>
  <c r="J373" i="4"/>
  <c r="M373" i="4" s="1"/>
  <c r="L373" i="4"/>
  <c r="K373" i="4"/>
  <c r="N373" i="4" s="1"/>
  <c r="J531" i="4"/>
  <c r="M531" i="4" s="1"/>
  <c r="K531" i="4"/>
  <c r="N531" i="4" s="1"/>
  <c r="L531" i="4"/>
  <c r="K426" i="4"/>
  <c r="N426" i="4" s="1"/>
  <c r="J426" i="4"/>
  <c r="M426" i="4" s="1"/>
  <c r="L426" i="4"/>
  <c r="K616" i="4"/>
  <c r="N616" i="4" s="1"/>
  <c r="L616" i="4"/>
  <c r="J616" i="4"/>
  <c r="M616" i="4" s="1"/>
  <c r="K636" i="4"/>
  <c r="N636" i="4" s="1"/>
  <c r="J636" i="4"/>
  <c r="M636" i="4" s="1"/>
  <c r="L636" i="4"/>
  <c r="L518" i="4"/>
  <c r="K518" i="4"/>
  <c r="N518" i="4" s="1"/>
  <c r="J518" i="4"/>
  <c r="M518" i="4" s="1"/>
  <c r="L160" i="4"/>
  <c r="K160" i="4"/>
  <c r="N160" i="4" s="1"/>
  <c r="J160" i="4"/>
  <c r="M160" i="4" s="1"/>
  <c r="K11" i="4"/>
  <c r="N11" i="4" s="1"/>
  <c r="L11" i="4"/>
  <c r="J11" i="4"/>
  <c r="M11" i="4" s="1"/>
  <c r="L529" i="4"/>
  <c r="K529" i="4"/>
  <c r="N529" i="4" s="1"/>
  <c r="J529" i="4"/>
  <c r="M529" i="4" s="1"/>
  <c r="L300" i="4"/>
  <c r="K300" i="4"/>
  <c r="N300" i="4" s="1"/>
  <c r="J300" i="4"/>
  <c r="M300" i="4" s="1"/>
  <c r="L477" i="4"/>
  <c r="K477" i="4"/>
  <c r="N477" i="4" s="1"/>
  <c r="J477" i="4"/>
  <c r="M477" i="4" s="1"/>
  <c r="K189" i="4"/>
  <c r="N189" i="4" s="1"/>
  <c r="J189" i="4"/>
  <c r="M189" i="4" s="1"/>
  <c r="L189" i="4"/>
  <c r="J17" i="4"/>
  <c r="M17" i="4" s="1"/>
  <c r="L17" i="4"/>
  <c r="K17" i="4"/>
  <c r="N17" i="4" s="1"/>
  <c r="L196" i="4"/>
  <c r="K196" i="4"/>
  <c r="N196" i="4" s="1"/>
  <c r="J196" i="4"/>
  <c r="M196" i="4" s="1"/>
  <c r="K588" i="4"/>
  <c r="N588" i="4" s="1"/>
  <c r="J588" i="4"/>
  <c r="M588" i="4" s="1"/>
  <c r="L588" i="4"/>
  <c r="K560" i="4"/>
  <c r="N560" i="4" s="1"/>
  <c r="L560" i="4"/>
  <c r="J560" i="4"/>
  <c r="M560" i="4" s="1"/>
  <c r="L407" i="4"/>
  <c r="K407" i="4"/>
  <c r="N407" i="4" s="1"/>
  <c r="J407" i="4"/>
  <c r="M407" i="4" s="1"/>
  <c r="L412" i="4"/>
  <c r="K412" i="4"/>
  <c r="N412" i="4" s="1"/>
  <c r="G64" i="5" s="1"/>
  <c r="J412" i="4"/>
  <c r="M412" i="4" s="1"/>
  <c r="L530" i="4"/>
  <c r="K530" i="4"/>
  <c r="N530" i="4" s="1"/>
  <c r="J530" i="4"/>
  <c r="M530" i="4" s="1"/>
  <c r="K648" i="4"/>
  <c r="N648" i="4" s="1"/>
  <c r="L648" i="4"/>
  <c r="J648" i="4"/>
  <c r="M648" i="4" s="1"/>
  <c r="L85" i="4"/>
  <c r="J85" i="4"/>
  <c r="M85" i="4" s="1"/>
  <c r="K85" i="4"/>
  <c r="N85" i="4" s="1"/>
  <c r="K99" i="4"/>
  <c r="N99" i="4" s="1"/>
  <c r="J99" i="4"/>
  <c r="M99" i="4" s="1"/>
  <c r="L99" i="4"/>
  <c r="L364" i="4"/>
  <c r="K364" i="4"/>
  <c r="N364" i="4" s="1"/>
  <c r="J364" i="4"/>
  <c r="M364" i="4" s="1"/>
  <c r="J405" i="4"/>
  <c r="M405" i="4" s="1"/>
  <c r="L405" i="4"/>
  <c r="K405" i="4"/>
  <c r="N405" i="4" s="1"/>
  <c r="J174" i="4"/>
  <c r="M174" i="4" s="1"/>
  <c r="L174" i="4"/>
  <c r="K174" i="4"/>
  <c r="N174" i="4" s="1"/>
  <c r="J329" i="4"/>
  <c r="M329" i="4" s="1"/>
  <c r="L329" i="4"/>
  <c r="K329" i="4"/>
  <c r="N329" i="4" s="1"/>
  <c r="J81" i="4"/>
  <c r="M81" i="4" s="1"/>
  <c r="K81" i="4"/>
  <c r="N81" i="4" s="1"/>
  <c r="L81" i="4"/>
  <c r="J170" i="4"/>
  <c r="M170" i="4" s="1"/>
  <c r="L170" i="4"/>
  <c r="K170" i="4"/>
  <c r="N170" i="4" s="1"/>
  <c r="J397" i="4"/>
  <c r="M397" i="4" s="1"/>
  <c r="L397" i="4"/>
  <c r="K397" i="4"/>
  <c r="N397" i="4" s="1"/>
  <c r="K171" i="4"/>
  <c r="N171" i="4" s="1"/>
  <c r="L171" i="4"/>
  <c r="J171" i="4"/>
  <c r="M171" i="4" s="1"/>
  <c r="J202" i="4"/>
  <c r="M202" i="4" s="1"/>
  <c r="L202" i="4"/>
  <c r="K202" i="4"/>
  <c r="N202" i="4" s="1"/>
  <c r="K205" i="4"/>
  <c r="N205" i="4" s="1"/>
  <c r="J205" i="4"/>
  <c r="M205" i="4" s="1"/>
  <c r="L205" i="4"/>
  <c r="K402" i="4"/>
  <c r="N402" i="4" s="1"/>
  <c r="J402" i="4"/>
  <c r="M402" i="4" s="1"/>
  <c r="L402" i="4"/>
  <c r="J258" i="4"/>
  <c r="M258" i="4" s="1"/>
  <c r="L258" i="4"/>
  <c r="K258" i="4"/>
  <c r="N258" i="4" s="1"/>
  <c r="J421" i="4"/>
  <c r="M421" i="4" s="1"/>
  <c r="L421" i="4"/>
  <c r="K421" i="4"/>
  <c r="N421" i="4" s="1"/>
  <c r="K540" i="4"/>
  <c r="N540" i="4" s="1"/>
  <c r="J540" i="4"/>
  <c r="M540" i="4" s="1"/>
  <c r="L540" i="4"/>
  <c r="L268" i="4"/>
  <c r="K268" i="4"/>
  <c r="N268" i="4" s="1"/>
  <c r="J268" i="4"/>
  <c r="M268" i="4" s="1"/>
  <c r="L375" i="4"/>
  <c r="K375" i="4"/>
  <c r="N375" i="4" s="1"/>
  <c r="J375" i="4"/>
  <c r="M375" i="4" s="1"/>
  <c r="J622" i="4"/>
  <c r="M622" i="4" s="1"/>
  <c r="L622" i="4"/>
  <c r="K622" i="4"/>
  <c r="N622" i="4" s="1"/>
  <c r="J647" i="4"/>
  <c r="M647" i="4" s="1"/>
  <c r="L647" i="4"/>
  <c r="K647" i="4"/>
  <c r="N647" i="4" s="1"/>
  <c r="J467" i="4"/>
  <c r="M467" i="4" s="1"/>
  <c r="K467" i="4"/>
  <c r="N467" i="4" s="1"/>
  <c r="L467" i="4"/>
  <c r="J571" i="4"/>
  <c r="M571" i="4" s="1"/>
  <c r="L571" i="4"/>
  <c r="K571" i="4"/>
  <c r="N571" i="4" s="1"/>
  <c r="K111" i="4"/>
  <c r="N111" i="4" s="1"/>
  <c r="J111" i="4"/>
  <c r="M111" i="4" s="1"/>
  <c r="L111" i="4"/>
  <c r="L498" i="4"/>
  <c r="K498" i="4"/>
  <c r="N498" i="4" s="1"/>
  <c r="J498" i="4"/>
  <c r="M498" i="4" s="1"/>
  <c r="L272" i="4"/>
  <c r="K272" i="4"/>
  <c r="N272" i="4" s="1"/>
  <c r="J272" i="4"/>
  <c r="M272" i="4" s="1"/>
  <c r="J273" i="4"/>
  <c r="M273" i="4" s="1"/>
  <c r="L273" i="4"/>
  <c r="K273" i="4"/>
  <c r="N273" i="4" s="1"/>
  <c r="J551" i="4"/>
  <c r="M551" i="4" s="1"/>
  <c r="L551" i="4"/>
  <c r="K551" i="4"/>
  <c r="N551" i="4" s="1"/>
  <c r="K278" i="4"/>
  <c r="N278" i="4" s="1"/>
  <c r="J278" i="4"/>
  <c r="M278" i="4" s="1"/>
  <c r="L278" i="4"/>
  <c r="K414" i="4"/>
  <c r="N414" i="4" s="1"/>
  <c r="J414" i="4"/>
  <c r="M414" i="4" s="1"/>
  <c r="L414" i="4"/>
  <c r="L553" i="4"/>
  <c r="K553" i="4"/>
  <c r="N553" i="4" s="1"/>
  <c r="J553" i="4"/>
  <c r="M553" i="4" s="1"/>
  <c r="L431" i="4"/>
  <c r="K431" i="4"/>
  <c r="N431" i="4" s="1"/>
  <c r="J431" i="4"/>
  <c r="M431" i="4" s="1"/>
  <c r="K472" i="4"/>
  <c r="N472" i="4" s="1"/>
  <c r="L472" i="4"/>
  <c r="J472" i="4"/>
  <c r="M472" i="4" s="1"/>
  <c r="L400" i="4"/>
  <c r="K400" i="4"/>
  <c r="N400" i="4" s="1"/>
  <c r="J400" i="4"/>
  <c r="M400" i="4" s="1"/>
  <c r="L489" i="4"/>
  <c r="K489" i="4"/>
  <c r="N489" i="4" s="1"/>
  <c r="J489" i="4"/>
  <c r="M489" i="4" s="1"/>
  <c r="J242" i="4"/>
  <c r="M242" i="4" s="1"/>
  <c r="L242" i="4"/>
  <c r="K242" i="4"/>
  <c r="N242" i="4" s="1"/>
  <c r="J337" i="4"/>
  <c r="M337" i="4" s="1"/>
  <c r="L337" i="4"/>
  <c r="K337" i="4"/>
  <c r="N337" i="4" s="1"/>
  <c r="K602" i="4"/>
  <c r="N602" i="4" s="1"/>
  <c r="J602" i="4"/>
  <c r="M602" i="4" s="1"/>
  <c r="L602" i="4"/>
  <c r="J369" i="4"/>
  <c r="M369" i="4" s="1"/>
  <c r="L369" i="4"/>
  <c r="K369" i="4"/>
  <c r="N369" i="4" s="1"/>
  <c r="K370" i="4"/>
  <c r="N370" i="4" s="1"/>
  <c r="J370" i="4"/>
  <c r="M370" i="4" s="1"/>
  <c r="L370" i="4"/>
  <c r="K103" i="4"/>
  <c r="N103" i="4" s="1"/>
  <c r="L103" i="4"/>
  <c r="J103" i="4"/>
  <c r="M103" i="4" s="1"/>
  <c r="K215" i="4"/>
  <c r="N215" i="4" s="1"/>
  <c r="L215" i="4"/>
  <c r="J215" i="4"/>
  <c r="M215" i="4" s="1"/>
  <c r="J437" i="4"/>
  <c r="M437" i="4" s="1"/>
  <c r="L437" i="4"/>
  <c r="K437" i="4"/>
  <c r="N437" i="4" s="1"/>
  <c r="J305" i="4"/>
  <c r="M305" i="4" s="1"/>
  <c r="L305" i="4"/>
  <c r="K305" i="4"/>
  <c r="N305" i="4" s="1"/>
  <c r="J190" i="4"/>
  <c r="M190" i="4" s="1"/>
  <c r="L190" i="4"/>
  <c r="K190" i="4"/>
  <c r="N190" i="4" s="1"/>
  <c r="L133" i="4"/>
  <c r="K133" i="4"/>
  <c r="N133" i="4" s="1"/>
  <c r="J133" i="4"/>
  <c r="M133" i="4" s="1"/>
  <c r="K18" i="4"/>
  <c r="N18" i="4" s="1"/>
  <c r="J18" i="4"/>
  <c r="M18" i="4" s="1"/>
  <c r="L18" i="4"/>
  <c r="L7" i="4"/>
  <c r="J7" i="4"/>
  <c r="M7" i="4" s="1"/>
  <c r="K7" i="4"/>
  <c r="N7" i="4" s="1"/>
  <c r="J145" i="4"/>
  <c r="M145" i="4" s="1"/>
  <c r="L145" i="4"/>
  <c r="K145" i="4"/>
  <c r="N145" i="4" s="1"/>
  <c r="K199" i="4"/>
  <c r="N199" i="4" s="1"/>
  <c r="L199" i="4"/>
  <c r="J199" i="4"/>
  <c r="M199" i="4" s="1"/>
  <c r="J425" i="4"/>
  <c r="M425" i="4" s="1"/>
  <c r="L425" i="4"/>
  <c r="K425" i="4"/>
  <c r="N425" i="4" s="1"/>
  <c r="L181" i="4"/>
  <c r="K181" i="4"/>
  <c r="N181" i="4" s="1"/>
  <c r="J181" i="4"/>
  <c r="M181" i="4" s="1"/>
  <c r="J309" i="4"/>
  <c r="M309" i="4" s="1"/>
  <c r="L309" i="4"/>
  <c r="K309" i="4"/>
  <c r="N309" i="4" s="1"/>
  <c r="K310" i="4"/>
  <c r="N310" i="4" s="1"/>
  <c r="J310" i="4"/>
  <c r="M310" i="4" s="1"/>
  <c r="L310" i="4"/>
  <c r="K127" i="4"/>
  <c r="N127" i="4" s="1"/>
  <c r="J127" i="4"/>
  <c r="M127" i="4" s="1"/>
  <c r="L127" i="4"/>
  <c r="J154" i="4"/>
  <c r="M154" i="4" s="1"/>
  <c r="L154" i="4"/>
  <c r="K154" i="4"/>
  <c r="N154" i="4" s="1"/>
  <c r="K496" i="4"/>
  <c r="N496" i="4" s="1"/>
  <c r="L496" i="4"/>
  <c r="J496" i="4"/>
  <c r="M496" i="4" s="1"/>
  <c r="L57" i="4"/>
  <c r="K57" i="4"/>
  <c r="N57" i="4" s="1"/>
  <c r="J57" i="4"/>
  <c r="M57" i="4" s="1"/>
  <c r="J257" i="4"/>
  <c r="M257" i="4" s="1"/>
  <c r="L257" i="4"/>
  <c r="K257" i="4"/>
  <c r="N257" i="4" s="1"/>
  <c r="J526" i="4"/>
  <c r="M526" i="4" s="1"/>
  <c r="L526" i="4"/>
  <c r="K526" i="4"/>
  <c r="N526" i="4" s="1"/>
  <c r="K452" i="4"/>
  <c r="N452" i="4" s="1"/>
  <c r="L452" i="4"/>
  <c r="J452" i="4"/>
  <c r="M452" i="4" s="1"/>
  <c r="K640" i="4"/>
  <c r="N640" i="4" s="1"/>
  <c r="L640" i="4"/>
  <c r="J640" i="4"/>
  <c r="M640" i="4" s="1"/>
  <c r="L229" i="4"/>
  <c r="K229" i="4"/>
  <c r="N229" i="4" s="1"/>
  <c r="J229" i="4"/>
  <c r="M229" i="4" s="1"/>
  <c r="L420" i="4"/>
  <c r="K420" i="4"/>
  <c r="N420" i="4" s="1"/>
  <c r="J420" i="4"/>
  <c r="M420" i="4" s="1"/>
  <c r="L621" i="4"/>
  <c r="K621" i="4"/>
  <c r="N621" i="4" s="1"/>
  <c r="J621" i="4"/>
  <c r="M621" i="4" s="1"/>
  <c r="J25" i="4"/>
  <c r="M25" i="4" s="1"/>
  <c r="L25" i="4"/>
  <c r="K25" i="4"/>
  <c r="N25" i="4" s="1"/>
  <c r="J162" i="4"/>
  <c r="M162" i="4" s="1"/>
  <c r="L162" i="4"/>
  <c r="K162" i="4"/>
  <c r="N162" i="4" s="1"/>
  <c r="L578" i="4"/>
  <c r="K578" i="4"/>
  <c r="N578" i="4" s="1"/>
  <c r="J578" i="4"/>
  <c r="M578" i="4" s="1"/>
  <c r="L308" i="4"/>
  <c r="K308" i="4"/>
  <c r="N308" i="4" s="1"/>
  <c r="J308" i="4"/>
  <c r="M308" i="4" s="1"/>
  <c r="K251" i="4"/>
  <c r="N251" i="4" s="1"/>
  <c r="L251" i="4"/>
  <c r="J251" i="4"/>
  <c r="M251" i="4" s="1"/>
  <c r="L482" i="4"/>
  <c r="K482" i="4"/>
  <c r="N482" i="4" s="1"/>
  <c r="J482" i="4"/>
  <c r="M482" i="4" s="1"/>
  <c r="J519" i="4"/>
  <c r="M519" i="4" s="1"/>
  <c r="L519" i="4"/>
  <c r="K519" i="4"/>
  <c r="N519" i="4" s="1"/>
  <c r="L56" i="4"/>
  <c r="J56" i="4"/>
  <c r="M56" i="4" s="1"/>
  <c r="K56" i="4"/>
  <c r="N56" i="4" s="1"/>
  <c r="J58" i="4"/>
  <c r="M58" i="4" s="1"/>
  <c r="L58" i="4"/>
  <c r="K58" i="4"/>
  <c r="N58" i="4" s="1"/>
  <c r="J451" i="4"/>
  <c r="M451" i="4" s="1"/>
  <c r="K451" i="4"/>
  <c r="N451" i="4" s="1"/>
  <c r="L451" i="4"/>
  <c r="K187" i="4"/>
  <c r="N187" i="4" s="1"/>
  <c r="L187" i="4"/>
  <c r="J187" i="4"/>
  <c r="M187" i="4" s="1"/>
  <c r="K223" i="4"/>
  <c r="N223" i="4" s="1"/>
  <c r="J223" i="4"/>
  <c r="M223" i="4" s="1"/>
  <c r="L223" i="4"/>
  <c r="K211" i="4"/>
  <c r="N211" i="4" s="1"/>
  <c r="L211" i="4"/>
  <c r="J211" i="4"/>
  <c r="M211" i="4" s="1"/>
  <c r="L44" i="4"/>
  <c r="K44" i="4"/>
  <c r="N44" i="4" s="1"/>
  <c r="J44" i="4"/>
  <c r="M44" i="4" s="1"/>
  <c r="L423" i="4"/>
  <c r="K423" i="4"/>
  <c r="N423" i="4" s="1"/>
  <c r="J423" i="4"/>
  <c r="M423" i="4" s="1"/>
  <c r="L252" i="4"/>
  <c r="K252" i="4"/>
  <c r="N252" i="4" s="1"/>
  <c r="J252" i="4"/>
  <c r="M252" i="4" s="1"/>
  <c r="J222" i="4"/>
  <c r="M222" i="4" s="1"/>
  <c r="L222" i="4"/>
  <c r="K222" i="4"/>
  <c r="N222" i="4" s="1"/>
  <c r="L96" i="4"/>
  <c r="K96" i="4"/>
  <c r="N96" i="4" s="1"/>
  <c r="J96" i="4"/>
  <c r="M96" i="4" s="1"/>
  <c r="K42" i="4"/>
  <c r="N42" i="4" s="1"/>
  <c r="J42" i="4"/>
  <c r="M42" i="4" s="1"/>
  <c r="L42" i="4"/>
  <c r="K237" i="4"/>
  <c r="N237" i="4" s="1"/>
  <c r="J237" i="4"/>
  <c r="M237" i="4" s="1"/>
  <c r="L237" i="4"/>
  <c r="K183" i="4"/>
  <c r="N183" i="4" s="1"/>
  <c r="L183" i="4"/>
  <c r="J183" i="4"/>
  <c r="M183" i="4" s="1"/>
  <c r="J591" i="4"/>
  <c r="M591" i="4" s="1"/>
  <c r="L591" i="4"/>
  <c r="K591" i="4"/>
  <c r="N591" i="4" s="1"/>
  <c r="J542" i="4"/>
  <c r="M542" i="4" s="1"/>
  <c r="L542" i="4"/>
  <c r="K542" i="4"/>
  <c r="N542" i="4" s="1"/>
  <c r="L35" i="4"/>
  <c r="K35" i="4"/>
  <c r="N35" i="4" s="1"/>
  <c r="J35" i="4"/>
  <c r="M35" i="4" s="1"/>
  <c r="K618" i="4"/>
  <c r="N618" i="4" s="1"/>
  <c r="J618" i="4"/>
  <c r="M618" i="4" s="1"/>
  <c r="L618" i="4"/>
  <c r="K22" i="4"/>
  <c r="N22" i="4" s="1"/>
  <c r="J22" i="4"/>
  <c r="M22" i="4" s="1"/>
  <c r="L22" i="4"/>
  <c r="J297" i="4"/>
  <c r="M297" i="4" s="1"/>
  <c r="L297" i="4"/>
  <c r="K297" i="4"/>
  <c r="N297" i="4" s="1"/>
  <c r="J595" i="4"/>
  <c r="M595" i="4" s="1"/>
  <c r="K595" i="4"/>
  <c r="N595" i="4" s="1"/>
  <c r="L595" i="4"/>
  <c r="L473" i="4"/>
  <c r="K473" i="4"/>
  <c r="N473" i="4" s="1"/>
  <c r="J473" i="4"/>
  <c r="M473" i="4" s="1"/>
  <c r="L549" i="4"/>
  <c r="J549" i="4"/>
  <c r="M549" i="4" s="1"/>
  <c r="K549" i="4"/>
  <c r="N549" i="4" s="1"/>
  <c r="L550" i="4"/>
  <c r="K550" i="4"/>
  <c r="N550" i="4" s="1"/>
  <c r="J550" i="4"/>
  <c r="M550" i="4" s="1"/>
  <c r="K474" i="4"/>
  <c r="N474" i="4" s="1"/>
  <c r="J474" i="4"/>
  <c r="M474" i="4" s="1"/>
  <c r="L474" i="4"/>
  <c r="L344" i="4"/>
  <c r="K344" i="4"/>
  <c r="N344" i="4" s="1"/>
  <c r="J344" i="4"/>
  <c r="M344" i="4" s="1"/>
  <c r="J285" i="4"/>
  <c r="M285" i="4" s="1"/>
  <c r="L285" i="4"/>
  <c r="K285" i="4"/>
  <c r="N285" i="4" s="1"/>
  <c r="J441" i="4"/>
  <c r="M441" i="4" s="1"/>
  <c r="L441" i="4"/>
  <c r="K441" i="4"/>
  <c r="N441" i="4" s="1"/>
  <c r="J389" i="4"/>
  <c r="M389" i="4" s="1"/>
  <c r="L389" i="4"/>
  <c r="K389" i="4"/>
  <c r="N389" i="4" s="1"/>
  <c r="L287" i="4"/>
  <c r="K287" i="4"/>
  <c r="N287" i="4" s="1"/>
  <c r="J287" i="4"/>
  <c r="M287" i="4" s="1"/>
  <c r="K346" i="4"/>
  <c r="N346" i="4" s="1"/>
  <c r="J346" i="4"/>
  <c r="M346" i="4" s="1"/>
  <c r="L346" i="4"/>
  <c r="J70" i="4"/>
  <c r="M70" i="4" s="1"/>
  <c r="K70" i="4"/>
  <c r="N70" i="4" s="1"/>
  <c r="L70" i="4"/>
  <c r="L6" i="4"/>
  <c r="J6" i="4"/>
  <c r="K6" i="4"/>
  <c r="J194" i="4"/>
  <c r="M194" i="4" s="1"/>
  <c r="L194" i="4"/>
  <c r="K194" i="4"/>
  <c r="N194" i="4" s="1"/>
  <c r="K131" i="4"/>
  <c r="N131" i="4" s="1"/>
  <c r="J131" i="4"/>
  <c r="M131" i="4" s="1"/>
  <c r="L131" i="4"/>
  <c r="L117" i="4"/>
  <c r="J117" i="4"/>
  <c r="M117" i="4" s="1"/>
  <c r="K117" i="4"/>
  <c r="N117" i="4" s="1"/>
  <c r="K143" i="4"/>
  <c r="N143" i="4" s="1"/>
  <c r="J143" i="4"/>
  <c r="M143" i="4" s="1"/>
  <c r="L143" i="4"/>
  <c r="J587" i="4"/>
  <c r="M587" i="4" s="1"/>
  <c r="L587" i="4"/>
  <c r="K587" i="4"/>
  <c r="N587" i="4" s="1"/>
  <c r="K151" i="4"/>
  <c r="N151" i="4" s="1"/>
  <c r="L151" i="4"/>
  <c r="J151" i="4"/>
  <c r="M151" i="4" s="1"/>
  <c r="L630" i="4"/>
  <c r="K630" i="4"/>
  <c r="N630" i="4" s="1"/>
  <c r="J630" i="4"/>
  <c r="M630" i="4" s="1"/>
  <c r="K378" i="4"/>
  <c r="N378" i="4" s="1"/>
  <c r="J378" i="4"/>
  <c r="M378" i="4" s="1"/>
  <c r="L378" i="4"/>
  <c r="L633" i="4"/>
  <c r="K633" i="4"/>
  <c r="N633" i="4" s="1"/>
  <c r="J633" i="4"/>
  <c r="M633" i="4" s="1"/>
  <c r="K634" i="4"/>
  <c r="N634" i="4" s="1"/>
  <c r="J634" i="4"/>
  <c r="M634" i="4" s="1"/>
  <c r="F51" i="5" s="1"/>
  <c r="L634" i="4"/>
  <c r="L120" i="4"/>
  <c r="J120" i="4"/>
  <c r="M120" i="4" s="1"/>
  <c r="K120" i="4"/>
  <c r="N120" i="4" s="1"/>
  <c r="K30" i="4"/>
  <c r="N30" i="4" s="1"/>
  <c r="J30" i="4"/>
  <c r="M30" i="4" s="1"/>
  <c r="L30" i="4"/>
  <c r="L180" i="4"/>
  <c r="K180" i="4"/>
  <c r="N180" i="4" s="1"/>
  <c r="J180" i="4"/>
  <c r="M180" i="4" s="1"/>
  <c r="K512" i="4"/>
  <c r="N512" i="4" s="1"/>
  <c r="L512" i="4"/>
  <c r="J512" i="4"/>
  <c r="M512" i="4" s="1"/>
  <c r="L481" i="4"/>
  <c r="K481" i="4"/>
  <c r="N481" i="4" s="1"/>
  <c r="J481" i="4"/>
  <c r="M481" i="4" s="1"/>
  <c r="K67" i="4"/>
  <c r="N67" i="4" s="1"/>
  <c r="J67" i="4"/>
  <c r="M67" i="4" s="1"/>
  <c r="L67" i="4"/>
  <c r="L408" i="4"/>
  <c r="K408" i="4"/>
  <c r="N408" i="4" s="1"/>
  <c r="J408" i="4"/>
  <c r="M408" i="4" s="1"/>
  <c r="L312" i="4"/>
  <c r="K312" i="4"/>
  <c r="N312" i="4" s="1"/>
  <c r="J312" i="4"/>
  <c r="M312" i="4" s="1"/>
  <c r="L324" i="4"/>
  <c r="K324" i="4"/>
  <c r="N324" i="4" s="1"/>
  <c r="J324" i="4"/>
  <c r="M324" i="4" s="1"/>
  <c r="K516" i="4"/>
  <c r="N516" i="4" s="1"/>
  <c r="L516" i="4"/>
  <c r="J516" i="4"/>
  <c r="M516" i="4" s="1"/>
  <c r="J523" i="4"/>
  <c r="M523" i="4" s="1"/>
  <c r="L523" i="4"/>
  <c r="K523" i="4"/>
  <c r="N523" i="4" s="1"/>
  <c r="K93" i="4"/>
  <c r="N93" i="4" s="1"/>
  <c r="J93" i="4"/>
  <c r="M93" i="4" s="1"/>
  <c r="L93" i="4"/>
  <c r="J357" i="4"/>
  <c r="M357" i="4" s="1"/>
  <c r="L357" i="4"/>
  <c r="K357" i="4"/>
  <c r="N357" i="4" s="1"/>
  <c r="J210" i="4"/>
  <c r="M210" i="4" s="1"/>
  <c r="L210" i="4"/>
  <c r="K210" i="4"/>
  <c r="N210" i="4" s="1"/>
  <c r="J638" i="4"/>
  <c r="M638" i="4" s="1"/>
  <c r="L638" i="4"/>
  <c r="K638" i="4"/>
  <c r="N638" i="4" s="1"/>
  <c r="J186" i="4"/>
  <c r="M186" i="4" s="1"/>
  <c r="L186" i="4"/>
  <c r="K186" i="4"/>
  <c r="N186" i="4" s="1"/>
  <c r="L617" i="4"/>
  <c r="K617" i="4"/>
  <c r="N617" i="4" s="1"/>
  <c r="J617" i="4"/>
  <c r="M617" i="4" s="1"/>
  <c r="J45" i="4"/>
  <c r="M45" i="4" s="1"/>
  <c r="K45" i="4"/>
  <c r="N45" i="4" s="1"/>
  <c r="L45" i="4"/>
  <c r="K366" i="4"/>
  <c r="N366" i="4" s="1"/>
  <c r="J366" i="4"/>
  <c r="M366" i="4" s="1"/>
  <c r="L366" i="4"/>
  <c r="L339" i="4"/>
  <c r="K339" i="4"/>
  <c r="N339" i="4" s="1"/>
  <c r="J339" i="4"/>
  <c r="M339" i="4" s="1"/>
  <c r="L213" i="4"/>
  <c r="K213" i="4"/>
  <c r="N213" i="4" s="1"/>
  <c r="J213" i="4"/>
  <c r="M213" i="4" s="1"/>
  <c r="J567" i="4"/>
  <c r="M567" i="4" s="1"/>
  <c r="L567" i="4"/>
  <c r="K567" i="4"/>
  <c r="N567" i="4" s="1"/>
  <c r="L244" i="4"/>
  <c r="K244" i="4"/>
  <c r="N244" i="4" s="1"/>
  <c r="J244" i="4"/>
  <c r="M244" i="4" s="1"/>
  <c r="L384" i="4"/>
  <c r="K384" i="4"/>
  <c r="N384" i="4" s="1"/>
  <c r="J384" i="4"/>
  <c r="M384" i="4" s="1"/>
  <c r="L165" i="4"/>
  <c r="K165" i="4"/>
  <c r="N165" i="4" s="1"/>
  <c r="J165" i="4"/>
  <c r="M165" i="4" s="1"/>
  <c r="J623" i="4"/>
  <c r="M623" i="4" s="1"/>
  <c r="L623" i="4"/>
  <c r="K623" i="4"/>
  <c r="N623" i="4" s="1"/>
  <c r="L307" i="4"/>
  <c r="K307" i="4"/>
  <c r="N307" i="4" s="1"/>
  <c r="J307" i="4"/>
  <c r="M307" i="4" s="1"/>
  <c r="L388" i="4"/>
  <c r="K388" i="4"/>
  <c r="N388" i="4" s="1"/>
  <c r="J388" i="4"/>
  <c r="M388" i="4" s="1"/>
  <c r="L16" i="4"/>
  <c r="J16" i="4"/>
  <c r="M16" i="4" s="1"/>
  <c r="K16" i="4"/>
  <c r="N16" i="4" s="1"/>
  <c r="L128" i="4"/>
  <c r="K128" i="4"/>
  <c r="N128" i="4" s="1"/>
  <c r="J128" i="4"/>
  <c r="M128" i="4" s="1"/>
  <c r="J29" i="4"/>
  <c r="M29" i="4" s="1"/>
  <c r="K29" i="4"/>
  <c r="N29" i="4" s="1"/>
  <c r="L29" i="4"/>
  <c r="J206" i="4"/>
  <c r="M206" i="4" s="1"/>
  <c r="L206" i="4"/>
  <c r="K206" i="4"/>
  <c r="N206" i="4" s="1"/>
  <c r="K576" i="4"/>
  <c r="N576" i="4" s="1"/>
  <c r="L576" i="4"/>
  <c r="J576" i="4"/>
  <c r="M576" i="4" s="1"/>
  <c r="L291" i="4"/>
  <c r="K291" i="4"/>
  <c r="N291" i="4" s="1"/>
  <c r="J291" i="4"/>
  <c r="M291" i="4" s="1"/>
  <c r="L589" i="4"/>
  <c r="K589" i="4"/>
  <c r="N589" i="4" s="1"/>
  <c r="J589" i="4"/>
  <c r="M589" i="4" s="1"/>
  <c r="L52" i="4"/>
  <c r="K52" i="4"/>
  <c r="N52" i="4" s="1"/>
  <c r="J52" i="4"/>
  <c r="M52" i="4" s="1"/>
  <c r="K207" i="4"/>
  <c r="N207" i="4" s="1"/>
  <c r="J207" i="4"/>
  <c r="M207" i="4" s="1"/>
  <c r="L207" i="4"/>
  <c r="K253" i="4"/>
  <c r="N253" i="4" s="1"/>
  <c r="J253" i="4"/>
  <c r="M253" i="4" s="1"/>
  <c r="L253" i="4"/>
  <c r="J126" i="4"/>
  <c r="M126" i="4" s="1"/>
  <c r="L126" i="4"/>
  <c r="K126" i="4"/>
  <c r="N126" i="4" s="1"/>
  <c r="L514" i="4"/>
  <c r="K514" i="4"/>
  <c r="N514" i="4" s="1"/>
  <c r="J514" i="4"/>
  <c r="M514" i="4" s="1"/>
  <c r="K520" i="4"/>
  <c r="N520" i="4" s="1"/>
  <c r="L520" i="4"/>
  <c r="J520" i="4"/>
  <c r="M520" i="4" s="1"/>
  <c r="L92" i="4"/>
  <c r="J92" i="4"/>
  <c r="M92" i="4" s="1"/>
  <c r="K92" i="4"/>
  <c r="N92" i="4" s="1"/>
  <c r="L613" i="4"/>
  <c r="J613" i="4"/>
  <c r="M613" i="4" s="1"/>
  <c r="K613" i="4"/>
  <c r="N613" i="4" s="1"/>
  <c r="J270" i="4"/>
  <c r="M270" i="4" s="1"/>
  <c r="L270" i="4"/>
  <c r="K270" i="4"/>
  <c r="N270" i="4" s="1"/>
  <c r="J651" i="4"/>
  <c r="M651" i="4" s="1"/>
  <c r="L651" i="4"/>
  <c r="K651" i="4"/>
  <c r="N651" i="4" s="1"/>
  <c r="J37" i="4"/>
  <c r="M37" i="4" s="1"/>
  <c r="K37" i="4"/>
  <c r="N37" i="4" s="1"/>
  <c r="L37" i="4"/>
  <c r="J607" i="4"/>
  <c r="M607" i="4" s="1"/>
  <c r="L607" i="4"/>
  <c r="K607" i="4"/>
  <c r="N607" i="4" s="1"/>
  <c r="J74" i="4"/>
  <c r="M74" i="4" s="1"/>
  <c r="K74" i="4"/>
  <c r="N74" i="4" s="1"/>
  <c r="L74" i="4"/>
  <c r="L457" i="4"/>
  <c r="K457" i="4"/>
  <c r="N457" i="4" s="1"/>
  <c r="J457" i="4"/>
  <c r="M457" i="4" s="1"/>
  <c r="K448" i="4"/>
  <c r="N448" i="4" s="1"/>
  <c r="L448" i="4"/>
  <c r="J448" i="4"/>
  <c r="M448" i="4" s="1"/>
  <c r="K231" i="4"/>
  <c r="N231" i="4" s="1"/>
  <c r="L231" i="4"/>
  <c r="J231" i="4"/>
  <c r="M231" i="4" s="1"/>
  <c r="J234" i="4"/>
  <c r="M234" i="4" s="1"/>
  <c r="L234" i="4"/>
  <c r="K234" i="4"/>
  <c r="N234" i="4" s="1"/>
  <c r="L240" i="4"/>
  <c r="K240" i="4"/>
  <c r="N240" i="4" s="1"/>
  <c r="J240" i="4"/>
  <c r="M240" i="4" s="1"/>
  <c r="L121" i="4"/>
  <c r="K121" i="4"/>
  <c r="N121" i="4" s="1"/>
  <c r="J121" i="4"/>
  <c r="M121" i="4" s="1"/>
  <c r="K109" i="4"/>
  <c r="N109" i="4" s="1"/>
  <c r="J109" i="4"/>
  <c r="M109" i="4" s="1"/>
  <c r="L109" i="4"/>
  <c r="K125" i="4"/>
  <c r="N125" i="4" s="1"/>
  <c r="J125" i="4"/>
  <c r="M125" i="4" s="1"/>
  <c r="L125" i="4"/>
  <c r="K484" i="4"/>
  <c r="N484" i="4" s="1"/>
  <c r="L484" i="4"/>
  <c r="C94" i="5" s="1"/>
  <c r="J484" i="4"/>
  <c r="M484" i="4" s="1"/>
  <c r="J515" i="4"/>
  <c r="M515" i="4" s="1"/>
  <c r="K515" i="4"/>
  <c r="N515" i="4" s="1"/>
  <c r="L515" i="4"/>
  <c r="J254" i="4"/>
  <c r="M254" i="4" s="1"/>
  <c r="L254" i="4"/>
  <c r="K254" i="4"/>
  <c r="N254" i="4" s="1"/>
  <c r="K259" i="4"/>
  <c r="N259" i="4" s="1"/>
  <c r="L259" i="4"/>
  <c r="J259" i="4"/>
  <c r="M259" i="4" s="1"/>
  <c r="L60" i="4"/>
  <c r="J60" i="4"/>
  <c r="M60" i="4" s="1"/>
  <c r="K60" i="4"/>
  <c r="N60" i="4" s="1"/>
  <c r="K608" i="4"/>
  <c r="N608" i="4" s="1"/>
  <c r="L608" i="4"/>
  <c r="J608" i="4"/>
  <c r="M608" i="4" s="1"/>
  <c r="L372" i="4"/>
  <c r="K372" i="4"/>
  <c r="N372" i="4" s="1"/>
  <c r="J372" i="4"/>
  <c r="M372" i="4" s="1"/>
  <c r="L562" i="4"/>
  <c r="K562" i="4"/>
  <c r="N562" i="4" s="1"/>
  <c r="J562" i="4"/>
  <c r="M562" i="4" s="1"/>
  <c r="L513" i="4"/>
  <c r="K513" i="4"/>
  <c r="N513" i="4" s="1"/>
  <c r="J513" i="4"/>
  <c r="M513" i="4" s="1"/>
  <c r="L424" i="4"/>
  <c r="K424" i="4"/>
  <c r="N424" i="4" s="1"/>
  <c r="J424" i="4"/>
  <c r="M424" i="4" s="1"/>
  <c r="L260" i="4"/>
  <c r="K260" i="4"/>
  <c r="N260" i="4" s="1"/>
  <c r="J260" i="4"/>
  <c r="M260" i="4" s="1"/>
  <c r="L582" i="4"/>
  <c r="K582" i="4"/>
  <c r="N582" i="4" s="1"/>
  <c r="J582" i="4"/>
  <c r="M582" i="4" s="1"/>
  <c r="L415" i="4"/>
  <c r="K415" i="4"/>
  <c r="N415" i="4" s="1"/>
  <c r="J415" i="4"/>
  <c r="M415" i="4" s="1"/>
  <c r="L404" i="4"/>
  <c r="K404" i="4"/>
  <c r="N404" i="4" s="1"/>
  <c r="J404" i="4"/>
  <c r="M404" i="4" s="1"/>
  <c r="K338" i="4"/>
  <c r="N338" i="4" s="1"/>
  <c r="J338" i="4"/>
  <c r="M338" i="4" s="1"/>
  <c r="L338" i="4"/>
  <c r="L534" i="4"/>
  <c r="K534" i="4"/>
  <c r="N534" i="4" s="1"/>
  <c r="J534" i="4"/>
  <c r="M534" i="4" s="1"/>
  <c r="L105" i="4"/>
  <c r="K105" i="4"/>
  <c r="N105" i="4" s="1"/>
  <c r="J105" i="4"/>
  <c r="M105" i="4" s="1"/>
  <c r="L197" i="4"/>
  <c r="K197" i="4"/>
  <c r="N197" i="4" s="1"/>
  <c r="J197" i="4"/>
  <c r="M197" i="4" s="1"/>
  <c r="J491" i="4"/>
  <c r="M491" i="4" s="1"/>
  <c r="L491" i="4"/>
  <c r="K491" i="4"/>
  <c r="N491" i="4" s="1"/>
  <c r="J13" i="4"/>
  <c r="M13" i="4" s="1"/>
  <c r="L13" i="4"/>
  <c r="K13" i="4"/>
  <c r="N13" i="4" s="1"/>
  <c r="J639" i="4"/>
  <c r="M639" i="4" s="1"/>
  <c r="L639" i="4"/>
  <c r="K639" i="4"/>
  <c r="N639" i="4" s="1"/>
  <c r="K620" i="4"/>
  <c r="N620" i="4" s="1"/>
  <c r="J620" i="4"/>
  <c r="M620" i="4" s="1"/>
  <c r="L620" i="4"/>
  <c r="J122" i="4"/>
  <c r="M122" i="4" s="1"/>
  <c r="L122" i="4"/>
  <c r="K122" i="4"/>
  <c r="N122" i="4" s="1"/>
  <c r="L449" i="4"/>
  <c r="K449" i="4"/>
  <c r="N449" i="4" s="1"/>
  <c r="J449" i="4"/>
  <c r="M449" i="4" s="1"/>
  <c r="J494" i="4"/>
  <c r="M494" i="4" s="1"/>
  <c r="L494" i="4"/>
  <c r="K494" i="4"/>
  <c r="N494" i="4" s="1"/>
  <c r="J230" i="4"/>
  <c r="M230" i="4" s="1"/>
  <c r="K230" i="4"/>
  <c r="N230" i="4" s="1"/>
  <c r="L230" i="4"/>
  <c r="L348" i="4"/>
  <c r="K348" i="4"/>
  <c r="N348" i="4" s="1"/>
  <c r="J348" i="4"/>
  <c r="M348" i="4" s="1"/>
  <c r="J225" i="4"/>
  <c r="M225" i="4" s="1"/>
  <c r="L225" i="4"/>
  <c r="K225" i="4"/>
  <c r="N225" i="4" s="1"/>
  <c r="J214" i="4"/>
  <c r="M214" i="4" s="1"/>
  <c r="K214" i="4"/>
  <c r="N214" i="4" s="1"/>
  <c r="L214" i="4"/>
  <c r="L537" i="4"/>
  <c r="K537" i="4"/>
  <c r="N537" i="4" s="1"/>
  <c r="J537" i="4"/>
  <c r="M537" i="4" s="1"/>
  <c r="L288" i="4"/>
  <c r="K288" i="4"/>
  <c r="N288" i="4" s="1"/>
  <c r="J288" i="4"/>
  <c r="M288" i="4" s="1"/>
  <c r="J627" i="4"/>
  <c r="M627" i="4" s="1"/>
  <c r="K627" i="4"/>
  <c r="N627" i="4" s="1"/>
  <c r="L627" i="4"/>
  <c r="K195" i="4"/>
  <c r="N195" i="4" s="1"/>
  <c r="L195" i="4"/>
  <c r="J195" i="4"/>
  <c r="M195" i="4" s="1"/>
  <c r="K119" i="4"/>
  <c r="N119" i="4" s="1"/>
  <c r="L119" i="4"/>
  <c r="J119" i="4"/>
  <c r="M119" i="4" s="1"/>
  <c r="J579" i="4"/>
  <c r="M579" i="4" s="1"/>
  <c r="K579" i="4"/>
  <c r="N579" i="4" s="1"/>
  <c r="L579" i="4"/>
  <c r="L249" i="4"/>
  <c r="K249" i="4"/>
  <c r="N249" i="4" s="1"/>
  <c r="J249" i="4"/>
  <c r="M249" i="4" s="1"/>
  <c r="J313" i="4"/>
  <c r="M313" i="4" s="1"/>
  <c r="L313" i="4"/>
  <c r="K313" i="4"/>
  <c r="N313" i="4" s="1"/>
  <c r="J161" i="4"/>
  <c r="M161" i="4" s="1"/>
  <c r="L161" i="4"/>
  <c r="K161" i="4"/>
  <c r="N161" i="4" s="1"/>
  <c r="K334" i="4"/>
  <c r="N334" i="4" s="1"/>
  <c r="J334" i="4"/>
  <c r="M334" i="4" s="1"/>
  <c r="L334" i="4"/>
  <c r="L497" i="4"/>
  <c r="K497" i="4"/>
  <c r="N497" i="4" s="1"/>
  <c r="J497" i="4"/>
  <c r="M497" i="4" s="1"/>
  <c r="J583" i="4"/>
  <c r="M583" i="4" s="1"/>
  <c r="L583" i="4"/>
  <c r="K583" i="4"/>
  <c r="N583" i="4" s="1"/>
  <c r="K362" i="4"/>
  <c r="N362" i="4" s="1"/>
  <c r="J362" i="4"/>
  <c r="M362" i="4" s="1"/>
  <c r="L362" i="4"/>
  <c r="J277" i="4"/>
  <c r="M277" i="4" s="1"/>
  <c r="L277" i="4"/>
  <c r="K277" i="4"/>
  <c r="N277" i="4" s="1"/>
  <c r="L367" i="4"/>
  <c r="K367" i="4"/>
  <c r="N367" i="4" s="1"/>
  <c r="J367" i="4"/>
  <c r="M367" i="4" s="1"/>
  <c r="L212" i="4"/>
  <c r="K212" i="4"/>
  <c r="N212" i="4" s="1"/>
  <c r="J212" i="4"/>
  <c r="M212" i="4" s="1"/>
  <c r="L261" i="4"/>
  <c r="K261" i="4"/>
  <c r="N261" i="4" s="1"/>
  <c r="J261" i="4"/>
  <c r="M261" i="4" s="1"/>
  <c r="K115" i="4"/>
  <c r="N115" i="4" s="1"/>
  <c r="L115" i="4"/>
  <c r="J115" i="4"/>
  <c r="M115" i="4" s="1"/>
  <c r="L280" i="4"/>
  <c r="K280" i="4"/>
  <c r="N280" i="4" s="1"/>
  <c r="J280" i="4"/>
  <c r="M280" i="4" s="1"/>
  <c r="L416" i="4"/>
  <c r="K416" i="4"/>
  <c r="N416" i="4" s="1"/>
  <c r="J416" i="4"/>
  <c r="M416" i="4" s="1"/>
  <c r="L466" i="4"/>
  <c r="K466" i="4"/>
  <c r="N466" i="4" s="1"/>
  <c r="J466" i="4"/>
  <c r="M466" i="4" s="1"/>
  <c r="K135" i="4"/>
  <c r="N135" i="4" s="1"/>
  <c r="L135" i="4"/>
  <c r="J135" i="4"/>
  <c r="M135" i="4" s="1"/>
  <c r="K434" i="4"/>
  <c r="N434" i="4" s="1"/>
  <c r="J434" i="4"/>
  <c r="M434" i="4" s="1"/>
  <c r="L434" i="4"/>
  <c r="K227" i="4"/>
  <c r="N227" i="4" s="1"/>
  <c r="L227" i="4"/>
  <c r="J227" i="4"/>
  <c r="M227" i="4" s="1"/>
  <c r="K330" i="4"/>
  <c r="N330" i="4" s="1"/>
  <c r="J330" i="4"/>
  <c r="M330" i="4" s="1"/>
  <c r="L330" i="4"/>
  <c r="L80" i="4"/>
  <c r="K80" i="4"/>
  <c r="N80" i="4" s="1"/>
  <c r="J80" i="4"/>
  <c r="M80" i="4" s="1"/>
  <c r="L485" i="4"/>
  <c r="J485" i="4"/>
  <c r="M485" i="4" s="1"/>
  <c r="K485" i="4"/>
  <c r="N485" i="4" s="1"/>
  <c r="J499" i="4"/>
  <c r="M499" i="4" s="1"/>
  <c r="K499" i="4"/>
  <c r="N499" i="4" s="1"/>
  <c r="L499" i="4"/>
  <c r="L501" i="4"/>
  <c r="J501" i="4"/>
  <c r="M501" i="4" s="1"/>
  <c r="K501" i="4"/>
  <c r="N501" i="4" s="1"/>
  <c r="K83" i="4"/>
  <c r="N83" i="4" s="1"/>
  <c r="L83" i="4"/>
  <c r="J83" i="4"/>
  <c r="M83" i="4" s="1"/>
  <c r="L470" i="4"/>
  <c r="K470" i="4"/>
  <c r="N470" i="4" s="1"/>
  <c r="J470" i="4"/>
  <c r="M470" i="4" s="1"/>
  <c r="L396" i="4"/>
  <c r="K396" i="4"/>
  <c r="N396" i="4" s="1"/>
  <c r="J396" i="4"/>
  <c r="M396" i="4" s="1"/>
  <c r="J413" i="4"/>
  <c r="M413" i="4" s="1"/>
  <c r="L413" i="4"/>
  <c r="K413" i="4"/>
  <c r="N413" i="4" s="1"/>
  <c r="L201" i="4"/>
  <c r="K201" i="4"/>
  <c r="N201" i="4" s="1"/>
  <c r="J201" i="4"/>
  <c r="M201" i="4" s="1"/>
  <c r="K282" i="4"/>
  <c r="N282" i="4" s="1"/>
  <c r="J282" i="4"/>
  <c r="M282" i="4" s="1"/>
  <c r="L282" i="4"/>
  <c r="K554" i="4"/>
  <c r="N554" i="4" s="1"/>
  <c r="J554" i="4"/>
  <c r="M554" i="4" s="1"/>
  <c r="L554" i="4"/>
  <c r="K556" i="4"/>
  <c r="N556" i="4" s="1"/>
  <c r="J556" i="4"/>
  <c r="M556" i="4" s="1"/>
  <c r="L556" i="4"/>
  <c r="C32" i="5" s="1"/>
  <c r="L545" i="4"/>
  <c r="K545" i="4"/>
  <c r="N545" i="4" s="1"/>
  <c r="J545" i="4"/>
  <c r="M545" i="4" s="1"/>
  <c r="J462" i="4"/>
  <c r="M462" i="4" s="1"/>
  <c r="L462" i="4"/>
  <c r="K462" i="4"/>
  <c r="N462" i="4" s="1"/>
  <c r="L204" i="4"/>
  <c r="K204" i="4"/>
  <c r="N204" i="4" s="1"/>
  <c r="J204" i="4"/>
  <c r="M204" i="4" s="1"/>
  <c r="J102" i="4"/>
  <c r="M102" i="4" s="1"/>
  <c r="K102" i="4"/>
  <c r="N102" i="4" s="1"/>
  <c r="L102" i="4"/>
  <c r="K604" i="4"/>
  <c r="N604" i="4" s="1"/>
  <c r="G53" i="5" s="1"/>
  <c r="J604" i="4"/>
  <c r="M604" i="4" s="1"/>
  <c r="L604" i="4"/>
  <c r="C53" i="5" s="1"/>
  <c r="K508" i="4"/>
  <c r="N508" i="4" s="1"/>
  <c r="G29" i="5" s="1"/>
  <c r="J508" i="4"/>
  <c r="M508" i="4" s="1"/>
  <c r="L508" i="4"/>
  <c r="L569" i="4"/>
  <c r="K569" i="4"/>
  <c r="N569" i="4" s="1"/>
  <c r="J569" i="4"/>
  <c r="M569" i="4" s="1"/>
  <c r="L328" i="4"/>
  <c r="K328" i="4"/>
  <c r="N328" i="4" s="1"/>
  <c r="J328" i="4"/>
  <c r="M328" i="4" s="1"/>
  <c r="J110" i="4"/>
  <c r="M110" i="4" s="1"/>
  <c r="L110" i="4"/>
  <c r="K110" i="4"/>
  <c r="N110" i="4" s="1"/>
  <c r="J114" i="4"/>
  <c r="M114" i="4" s="1"/>
  <c r="L114" i="4"/>
  <c r="K114" i="4"/>
  <c r="N114" i="4" s="1"/>
  <c r="L502" i="4"/>
  <c r="K502" i="4"/>
  <c r="N502" i="4" s="1"/>
  <c r="J502" i="4"/>
  <c r="M502" i="4" s="1"/>
  <c r="J82" i="4"/>
  <c r="M82" i="4" s="1"/>
  <c r="L82" i="4"/>
  <c r="K82" i="4"/>
  <c r="N82" i="4" s="1"/>
  <c r="K584" i="4"/>
  <c r="N584" i="4" s="1"/>
  <c r="L584" i="4"/>
  <c r="J584" i="4"/>
  <c r="M584" i="4" s="1"/>
  <c r="L279" i="4"/>
  <c r="K279" i="4"/>
  <c r="N279" i="4" s="1"/>
  <c r="J279" i="4"/>
  <c r="M279" i="4" s="1"/>
  <c r="K275" i="4"/>
  <c r="N275" i="4" s="1"/>
  <c r="L275" i="4"/>
  <c r="J275" i="4"/>
  <c r="M275" i="4" s="1"/>
  <c r="J281" i="4"/>
  <c r="M281" i="4" s="1"/>
  <c r="L281" i="4"/>
  <c r="K281" i="4"/>
  <c r="N281" i="4" s="1"/>
  <c r="L283" i="4"/>
  <c r="K283" i="4"/>
  <c r="N283" i="4" s="1"/>
  <c r="J283" i="4"/>
  <c r="M283" i="4" s="1"/>
  <c r="K488" i="4"/>
  <c r="N488" i="4" s="1"/>
  <c r="L488" i="4"/>
  <c r="J488" i="4"/>
  <c r="M488" i="4" s="1"/>
  <c r="L172" i="4"/>
  <c r="K172" i="4"/>
  <c r="N172" i="4" s="1"/>
  <c r="J172" i="4"/>
  <c r="M172" i="4" s="1"/>
  <c r="K504" i="4"/>
  <c r="N504" i="4" s="1"/>
  <c r="L504" i="4"/>
  <c r="J504" i="4"/>
  <c r="M504" i="4" s="1"/>
  <c r="K203" i="4"/>
  <c r="N203" i="4" s="1"/>
  <c r="L203" i="4"/>
  <c r="J203" i="4"/>
  <c r="M203" i="4" s="1"/>
  <c r="J463" i="4"/>
  <c r="M463" i="4" s="1"/>
  <c r="L463" i="4"/>
  <c r="K463" i="4"/>
  <c r="N463" i="4" s="1"/>
  <c r="L465" i="4"/>
  <c r="K465" i="4"/>
  <c r="N465" i="4" s="1"/>
  <c r="J465" i="4"/>
  <c r="M465" i="4" s="1"/>
  <c r="J134" i="4"/>
  <c r="M134" i="4" s="1"/>
  <c r="K134" i="4"/>
  <c r="N134" i="4" s="1"/>
  <c r="L134" i="4"/>
  <c r="L594" i="4"/>
  <c r="K594" i="4"/>
  <c r="N594" i="4" s="1"/>
  <c r="J594" i="4"/>
  <c r="M594" i="4" s="1"/>
  <c r="K490" i="4"/>
  <c r="N490" i="4" s="1"/>
  <c r="J490" i="4"/>
  <c r="M490" i="4" s="1"/>
  <c r="F60" i="5" s="1"/>
  <c r="L490" i="4"/>
  <c r="L124" i="4"/>
  <c r="J124" i="4"/>
  <c r="M124" i="4" s="1"/>
  <c r="K124" i="4"/>
  <c r="N124" i="4" s="1"/>
  <c r="L220" i="4"/>
  <c r="K220" i="4"/>
  <c r="N220" i="4" s="1"/>
  <c r="J220" i="4"/>
  <c r="M220" i="4" s="1"/>
  <c r="L36" i="4"/>
  <c r="K36" i="4"/>
  <c r="N36" i="4" s="1"/>
  <c r="J36" i="4"/>
  <c r="M36" i="4" s="1"/>
  <c r="L376" i="4"/>
  <c r="K376" i="4"/>
  <c r="N376" i="4" s="1"/>
  <c r="J376" i="4"/>
  <c r="M376" i="4" s="1"/>
  <c r="L443" i="4"/>
  <c r="K443" i="4"/>
  <c r="N443" i="4" s="1"/>
  <c r="J443" i="4"/>
  <c r="M443" i="4" s="1"/>
  <c r="J209" i="4"/>
  <c r="M209" i="4" s="1"/>
  <c r="L209" i="4"/>
  <c r="K209" i="4"/>
  <c r="N209" i="4" s="1"/>
  <c r="L454" i="4"/>
  <c r="K454" i="4"/>
  <c r="N454" i="4" s="1"/>
  <c r="J454" i="4"/>
  <c r="M454" i="4" s="1"/>
  <c r="K77" i="4"/>
  <c r="N77" i="4" s="1"/>
  <c r="J77" i="4"/>
  <c r="M77" i="4" s="1"/>
  <c r="L77" i="4"/>
  <c r="J238" i="4"/>
  <c r="M238" i="4" s="1"/>
  <c r="L238" i="4"/>
  <c r="K238" i="4"/>
  <c r="N238" i="4" s="1"/>
  <c r="L331" i="4"/>
  <c r="K331" i="4"/>
  <c r="N331" i="4" s="1"/>
  <c r="J331" i="4"/>
  <c r="M331" i="4" s="1"/>
  <c r="J333" i="4"/>
  <c r="M333" i="4" s="1"/>
  <c r="L333" i="4"/>
  <c r="K333" i="4"/>
  <c r="N333" i="4" s="1"/>
  <c r="K468" i="4"/>
  <c r="N468" i="4" s="1"/>
  <c r="L468" i="4"/>
  <c r="J468" i="4"/>
  <c r="M468" i="4" s="1"/>
  <c r="K500" i="4"/>
  <c r="N500" i="4" s="1"/>
  <c r="L500" i="4"/>
  <c r="J500" i="4"/>
  <c r="M500" i="4" s="1"/>
  <c r="L112" i="4"/>
  <c r="K112" i="4"/>
  <c r="N112" i="4" s="1"/>
  <c r="J112" i="4"/>
  <c r="M112" i="4" s="1"/>
  <c r="L581" i="4"/>
  <c r="J581" i="4"/>
  <c r="M581" i="4" s="1"/>
  <c r="K581" i="4"/>
  <c r="N581" i="4" s="1"/>
  <c r="J487" i="4"/>
  <c r="M487" i="4" s="1"/>
  <c r="L487" i="4"/>
  <c r="K487" i="4"/>
  <c r="N487" i="4" s="1"/>
  <c r="L585" i="4"/>
  <c r="K585" i="4"/>
  <c r="N585" i="4" s="1"/>
  <c r="J585" i="4"/>
  <c r="M585" i="4" s="1"/>
  <c r="L200" i="4"/>
  <c r="J200" i="4"/>
  <c r="M200" i="4" s="1"/>
  <c r="K200" i="4"/>
  <c r="N200" i="4" s="1"/>
  <c r="K552" i="4"/>
  <c r="N552" i="4" s="1"/>
  <c r="L552" i="4"/>
  <c r="J552" i="4"/>
  <c r="M552" i="4" s="1"/>
  <c r="L100" i="4"/>
  <c r="K100" i="4"/>
  <c r="N100" i="4" s="1"/>
  <c r="J100" i="4"/>
  <c r="M100" i="4" s="1"/>
  <c r="J417" i="4"/>
  <c r="M417" i="4" s="1"/>
  <c r="L417" i="4"/>
  <c r="K417" i="4"/>
  <c r="N417" i="4" s="1"/>
  <c r="J503" i="4"/>
  <c r="M503" i="4" s="1"/>
  <c r="L503" i="4"/>
  <c r="K503" i="4"/>
  <c r="N503" i="4" s="1"/>
  <c r="L432" i="4"/>
  <c r="K432" i="4"/>
  <c r="N432" i="4" s="1"/>
  <c r="J432" i="4"/>
  <c r="M432" i="4" s="1"/>
  <c r="L101" i="4"/>
  <c r="K101" i="4"/>
  <c r="N101" i="4" s="1"/>
  <c r="J101" i="4"/>
  <c r="M101" i="4" s="1"/>
  <c r="L368" i="4"/>
  <c r="K368" i="4"/>
  <c r="N368" i="4" s="1"/>
  <c r="J368" i="4"/>
  <c r="M368" i="4" s="1"/>
  <c r="L546" i="4"/>
  <c r="K546" i="4"/>
  <c r="N546" i="4" s="1"/>
  <c r="J546" i="4"/>
  <c r="M546" i="4" s="1"/>
  <c r="K600" i="4"/>
  <c r="N600" i="4" s="1"/>
  <c r="L600" i="4"/>
  <c r="J600" i="4"/>
  <c r="M600" i="4" s="1"/>
  <c r="K506" i="4"/>
  <c r="N506" i="4" s="1"/>
  <c r="J506" i="4"/>
  <c r="M506" i="4" s="1"/>
  <c r="L506" i="4"/>
  <c r="K139" i="4"/>
  <c r="N139" i="4" s="1"/>
  <c r="L139" i="4"/>
  <c r="J139" i="4"/>
  <c r="M139" i="4" s="1"/>
  <c r="L136" i="4"/>
  <c r="J136" i="4"/>
  <c r="M136" i="4" s="1"/>
  <c r="K136" i="4"/>
  <c r="N136" i="4" s="1"/>
  <c r="L340" i="4"/>
  <c r="K340" i="4"/>
  <c r="N340" i="4" s="1"/>
  <c r="J340" i="4"/>
  <c r="M340" i="4" s="1"/>
  <c r="L565" i="4"/>
  <c r="J565" i="4"/>
  <c r="M565" i="4" s="1"/>
  <c r="K565" i="4"/>
  <c r="N565" i="4" s="1"/>
  <c r="J341" i="4"/>
  <c r="M341" i="4" s="1"/>
  <c r="L341" i="4"/>
  <c r="K341" i="4"/>
  <c r="N341" i="4" s="1"/>
  <c r="L303" i="4"/>
  <c r="K303" i="4"/>
  <c r="N303" i="4" s="1"/>
  <c r="J303" i="4"/>
  <c r="M303" i="4" s="1"/>
  <c r="J643" i="4"/>
  <c r="M643" i="4" s="1"/>
  <c r="K643" i="4"/>
  <c r="N643" i="4" s="1"/>
  <c r="L643" i="4"/>
  <c r="L164" i="4"/>
  <c r="K164" i="4"/>
  <c r="N164" i="4" s="1"/>
  <c r="J164" i="4"/>
  <c r="M164" i="4" s="1"/>
  <c r="K318" i="4"/>
  <c r="N318" i="4" s="1"/>
  <c r="J318" i="4"/>
  <c r="M318" i="4" s="1"/>
  <c r="L318" i="4"/>
  <c r="K538" i="4"/>
  <c r="N538" i="4" s="1"/>
  <c r="J538" i="4"/>
  <c r="M538" i="4" s="1"/>
  <c r="F102" i="5" s="1"/>
  <c r="L538" i="4"/>
  <c r="L284" i="4"/>
  <c r="K284" i="4"/>
  <c r="N284" i="4" s="1"/>
  <c r="J284" i="4"/>
  <c r="M284" i="4" s="1"/>
  <c r="J289" i="4"/>
  <c r="M289" i="4" s="1"/>
  <c r="L289" i="4"/>
  <c r="K289" i="4"/>
  <c r="N289" i="4" s="1"/>
  <c r="L192" i="4"/>
  <c r="K192" i="4"/>
  <c r="N192" i="4" s="1"/>
  <c r="J192" i="4"/>
  <c r="M192" i="4" s="1"/>
  <c r="J478" i="4"/>
  <c r="M478" i="4" s="1"/>
  <c r="L478" i="4"/>
  <c r="K478" i="4"/>
  <c r="N478" i="4" s="1"/>
  <c r="L387" i="4"/>
  <c r="K387" i="4"/>
  <c r="N387" i="4" s="1"/>
  <c r="J387" i="4"/>
  <c r="M387" i="4" s="1"/>
  <c r="L27" i="4"/>
  <c r="K27" i="4"/>
  <c r="N27" i="4" s="1"/>
  <c r="J27" i="4"/>
  <c r="M27" i="4" s="1"/>
  <c r="K157" i="4"/>
  <c r="N157" i="4" s="1"/>
  <c r="J157" i="4"/>
  <c r="M157" i="4" s="1"/>
  <c r="L157" i="4"/>
  <c r="L148" i="4"/>
  <c r="K148" i="4"/>
  <c r="N148" i="4" s="1"/>
  <c r="J148" i="4"/>
  <c r="M148" i="4" s="1"/>
  <c r="J130" i="4"/>
  <c r="M130" i="4" s="1"/>
  <c r="L130" i="4"/>
  <c r="K130" i="4"/>
  <c r="N130" i="4" s="1"/>
  <c r="K71" i="4"/>
  <c r="N71" i="4" s="1"/>
  <c r="L71" i="4"/>
  <c r="J71" i="4"/>
  <c r="M71" i="4" s="1"/>
  <c r="K63" i="4"/>
  <c r="N63" i="4" s="1"/>
  <c r="J63" i="4"/>
  <c r="M63" i="4" s="1"/>
  <c r="L63" i="4"/>
  <c r="L168" i="4"/>
  <c r="J168" i="4"/>
  <c r="M168" i="4" s="1"/>
  <c r="K168" i="4"/>
  <c r="N168" i="4" s="1"/>
  <c r="J381" i="4"/>
  <c r="M381" i="4" s="1"/>
  <c r="L381" i="4"/>
  <c r="K381" i="4"/>
  <c r="N381" i="4" s="1"/>
  <c r="J65" i="4"/>
  <c r="M65" i="4" s="1"/>
  <c r="L65" i="4"/>
  <c r="K65" i="4"/>
  <c r="N65" i="4" s="1"/>
  <c r="J178" i="4"/>
  <c r="M178" i="4" s="1"/>
  <c r="L178" i="4"/>
  <c r="K178" i="4"/>
  <c r="N178" i="4" s="1"/>
  <c r="J511" i="4"/>
  <c r="M511" i="4" s="1"/>
  <c r="L511" i="4"/>
  <c r="K511" i="4"/>
  <c r="N511" i="4" s="1"/>
  <c r="K580" i="4"/>
  <c r="N580" i="4" s="1"/>
  <c r="G80" i="5" s="1"/>
  <c r="L580" i="4"/>
  <c r="J580" i="4"/>
  <c r="M580" i="4" s="1"/>
  <c r="K155" i="4"/>
  <c r="N155" i="4" s="1"/>
  <c r="L155" i="4"/>
  <c r="J155" i="4"/>
  <c r="M155" i="4" s="1"/>
  <c r="L89" i="4"/>
  <c r="K89" i="4"/>
  <c r="N89" i="4" s="1"/>
  <c r="J89" i="4"/>
  <c r="M89" i="4" s="1"/>
  <c r="J539" i="4"/>
  <c r="M539" i="4" s="1"/>
  <c r="L539" i="4"/>
  <c r="K539" i="4"/>
  <c r="N539" i="4" s="1"/>
  <c r="K221" i="4"/>
  <c r="N221" i="4" s="1"/>
  <c r="J221" i="4"/>
  <c r="M221" i="4" s="1"/>
  <c r="L221" i="4"/>
  <c r="K59" i="4"/>
  <c r="N59" i="4" s="1"/>
  <c r="L59" i="4"/>
  <c r="J59" i="4"/>
  <c r="M59" i="4" s="1"/>
  <c r="L609" i="4"/>
  <c r="K609" i="4"/>
  <c r="N609" i="4" s="1"/>
  <c r="J609" i="4"/>
  <c r="M609" i="4" s="1"/>
  <c r="K38" i="4"/>
  <c r="N38" i="4" s="1"/>
  <c r="J38" i="4"/>
  <c r="M38" i="4" s="1"/>
  <c r="L38" i="4"/>
  <c r="K354" i="4"/>
  <c r="N354" i="4" s="1"/>
  <c r="J354" i="4"/>
  <c r="M354" i="4" s="1"/>
  <c r="L354" i="4"/>
  <c r="L614" i="4"/>
  <c r="K614" i="4"/>
  <c r="N614" i="4" s="1"/>
  <c r="J614" i="4"/>
  <c r="M614" i="4" s="1"/>
  <c r="L371" i="4"/>
  <c r="K371" i="4"/>
  <c r="N371" i="4" s="1"/>
  <c r="J371" i="4"/>
  <c r="M371" i="4" s="1"/>
  <c r="L43" i="4"/>
  <c r="K43" i="4"/>
  <c r="N43" i="4" s="1"/>
  <c r="J43" i="4"/>
  <c r="M43" i="4" s="1"/>
  <c r="J158" i="4"/>
  <c r="M158" i="4" s="1"/>
  <c r="L158" i="4"/>
  <c r="K158" i="4"/>
  <c r="N158" i="4" s="1"/>
  <c r="L296" i="4"/>
  <c r="K296" i="4"/>
  <c r="N296" i="4" s="1"/>
  <c r="J296" i="4"/>
  <c r="M296" i="4" s="1"/>
  <c r="J138" i="4"/>
  <c r="M138" i="4" s="1"/>
  <c r="K138" i="4"/>
  <c r="N138" i="4" s="1"/>
  <c r="L138" i="4"/>
  <c r="L435" i="4"/>
  <c r="K435" i="4"/>
  <c r="N435" i="4" s="1"/>
  <c r="J435" i="4"/>
  <c r="M435" i="4" s="1"/>
  <c r="L646" i="4"/>
  <c r="K646" i="4"/>
  <c r="N646" i="4" s="1"/>
  <c r="J646" i="4"/>
  <c r="M646" i="4" s="1"/>
  <c r="L645" i="4"/>
  <c r="J645" i="4"/>
  <c r="M645" i="4" s="1"/>
  <c r="K645" i="4"/>
  <c r="N645" i="4" s="1"/>
  <c r="K342" i="4"/>
  <c r="N342" i="4" s="1"/>
  <c r="J342" i="4"/>
  <c r="M342" i="4" s="1"/>
  <c r="L342" i="4"/>
  <c r="L69" i="4"/>
  <c r="K69" i="4"/>
  <c r="N69" i="4" s="1"/>
  <c r="J69" i="4"/>
  <c r="M69" i="4" s="1"/>
  <c r="K536" i="4"/>
  <c r="N536" i="4" s="1"/>
  <c r="L536" i="4"/>
  <c r="J536" i="4"/>
  <c r="M536" i="4" s="1"/>
  <c r="L383" i="4"/>
  <c r="K383" i="4"/>
  <c r="N383" i="4" s="1"/>
  <c r="J383" i="4"/>
  <c r="M383" i="4" s="1"/>
  <c r="K438" i="4"/>
  <c r="N438" i="4" s="1"/>
  <c r="J438" i="4"/>
  <c r="M438" i="4" s="1"/>
  <c r="L438" i="4"/>
  <c r="K442" i="4"/>
  <c r="N442" i="4" s="1"/>
  <c r="J442" i="4"/>
  <c r="M442" i="4" s="1"/>
  <c r="L442" i="4"/>
  <c r="K26" i="4"/>
  <c r="N26" i="4" s="1"/>
  <c r="J26" i="4"/>
  <c r="M26" i="4" s="1"/>
  <c r="L26" i="4"/>
  <c r="K306" i="4"/>
  <c r="N306" i="4" s="1"/>
  <c r="J306" i="4"/>
  <c r="M306" i="4" s="1"/>
  <c r="L306" i="4"/>
  <c r="L625" i="4"/>
  <c r="K625" i="4"/>
  <c r="N625" i="4" s="1"/>
  <c r="J625" i="4"/>
  <c r="M625" i="4" s="1"/>
  <c r="K147" i="4"/>
  <c r="N147" i="4" s="1"/>
  <c r="L147" i="4"/>
  <c r="J147" i="4"/>
  <c r="M147" i="4" s="1"/>
  <c r="L116" i="4"/>
  <c r="K116" i="4"/>
  <c r="N116" i="4" s="1"/>
  <c r="J116" i="4"/>
  <c r="M116" i="4" s="1"/>
  <c r="L557" i="4"/>
  <c r="K557" i="4"/>
  <c r="N557" i="4" s="1"/>
  <c r="J557" i="4"/>
  <c r="M557" i="4" s="1"/>
  <c r="J106" i="4"/>
  <c r="M106" i="4" s="1"/>
  <c r="K106" i="4"/>
  <c r="N106" i="4" s="1"/>
  <c r="L106" i="4"/>
  <c r="L156" i="4"/>
  <c r="K156" i="4"/>
  <c r="N156" i="4" s="1"/>
  <c r="J156" i="4"/>
  <c r="M156" i="4" s="1"/>
  <c r="L509" i="4"/>
  <c r="K509" i="4"/>
  <c r="N509" i="4" s="1"/>
  <c r="J509" i="4"/>
  <c r="M509" i="4" s="1"/>
  <c r="L144" i="4"/>
  <c r="K144" i="4"/>
  <c r="N144" i="4" s="1"/>
  <c r="J144" i="4"/>
  <c r="M144" i="4" s="1"/>
  <c r="K107" i="4"/>
  <c r="N107" i="4" s="1"/>
  <c r="L107" i="4"/>
  <c r="J107" i="4"/>
  <c r="M107" i="4" s="1"/>
  <c r="L73" i="4"/>
  <c r="K73" i="4"/>
  <c r="N73" i="4" s="1"/>
  <c r="J73" i="4"/>
  <c r="M73" i="4" s="1"/>
  <c r="J377" i="4"/>
  <c r="M377" i="4" s="1"/>
  <c r="L377" i="4"/>
  <c r="K377" i="4"/>
  <c r="N377" i="4" s="1"/>
  <c r="K290" i="4"/>
  <c r="N290" i="4" s="1"/>
  <c r="J290" i="4"/>
  <c r="M290" i="4" s="1"/>
  <c r="L290" i="4"/>
  <c r="K179" i="4"/>
  <c r="N179" i="4" s="1"/>
  <c r="L179" i="4"/>
  <c r="J179" i="4"/>
  <c r="M179" i="4" s="1"/>
  <c r="L108" i="4"/>
  <c r="K108" i="4"/>
  <c r="N108" i="4" s="1"/>
  <c r="J108" i="4"/>
  <c r="M108" i="4" s="1"/>
  <c r="J86" i="4"/>
  <c r="M86" i="4" s="1"/>
  <c r="K86" i="4"/>
  <c r="N86" i="4" s="1"/>
  <c r="L86" i="4"/>
  <c r="K394" i="4"/>
  <c r="N394" i="4" s="1"/>
  <c r="J394" i="4"/>
  <c r="M394" i="4" s="1"/>
  <c r="L394" i="4"/>
  <c r="J590" i="4"/>
  <c r="M590" i="4" s="1"/>
  <c r="L590" i="4"/>
  <c r="K590" i="4"/>
  <c r="N590" i="4" s="1"/>
  <c r="J409" i="4"/>
  <c r="M409" i="4" s="1"/>
  <c r="L409" i="4"/>
  <c r="K409" i="4"/>
  <c r="N409" i="4" s="1"/>
  <c r="K612" i="4"/>
  <c r="N612" i="4" s="1"/>
  <c r="L612" i="4"/>
  <c r="J612" i="4"/>
  <c r="M612" i="4" s="1"/>
  <c r="J606" i="4"/>
  <c r="M606" i="4" s="1"/>
  <c r="L606" i="4"/>
  <c r="K606" i="4"/>
  <c r="N606" i="4" s="1"/>
  <c r="K46" i="4"/>
  <c r="N46" i="4" s="1"/>
  <c r="J46" i="4"/>
  <c r="M46" i="4" s="1"/>
  <c r="L46" i="4"/>
  <c r="K235" i="4"/>
  <c r="N235" i="4" s="1"/>
  <c r="L235" i="4"/>
  <c r="J235" i="4"/>
  <c r="M235" i="4" s="1"/>
  <c r="G50" i="5"/>
  <c r="C50" i="5"/>
  <c r="G40" i="5"/>
  <c r="C40" i="5"/>
  <c r="E98" i="5"/>
  <c r="D49" i="5"/>
  <c r="E18" i="5"/>
  <c r="F17" i="5"/>
  <c r="C80" i="5"/>
  <c r="D5" i="5"/>
  <c r="E9" i="5"/>
  <c r="F35" i="5"/>
  <c r="G32" i="5"/>
  <c r="D66" i="5"/>
  <c r="E73" i="5"/>
  <c r="G92" i="5"/>
  <c r="C92" i="5"/>
  <c r="D96" i="5"/>
  <c r="E42" i="5"/>
  <c r="F26" i="5"/>
  <c r="C29" i="5"/>
  <c r="E85" i="5"/>
  <c r="G94" i="5"/>
  <c r="D95" i="5"/>
  <c r="F10" i="5"/>
  <c r="D52" i="5"/>
  <c r="E71" i="5"/>
  <c r="F33" i="5"/>
  <c r="G8" i="5"/>
  <c r="D56" i="5"/>
  <c r="E23" i="5"/>
  <c r="F20" i="5"/>
  <c r="C64" i="5"/>
  <c r="D13" i="5"/>
  <c r="G47" i="5"/>
  <c r="C47" i="5"/>
  <c r="F50" i="5"/>
  <c r="D83" i="5"/>
  <c r="E51" i="5"/>
  <c r="F40" i="5"/>
  <c r="G61" i="5"/>
  <c r="C61" i="5"/>
  <c r="D98" i="5"/>
  <c r="F53" i="5"/>
  <c r="G49" i="5"/>
  <c r="C49" i="5"/>
  <c r="D18" i="5"/>
  <c r="E17" i="5"/>
  <c r="F80" i="5"/>
  <c r="G5" i="5"/>
  <c r="C5" i="5"/>
  <c r="D9" i="5"/>
  <c r="E35" i="5"/>
  <c r="F32" i="5"/>
  <c r="G66" i="5"/>
  <c r="C66" i="5"/>
  <c r="D73" i="5"/>
  <c r="E102" i="5"/>
  <c r="F92" i="5"/>
  <c r="G96" i="5"/>
  <c r="C96" i="5"/>
  <c r="D42" i="5"/>
  <c r="E26" i="5"/>
  <c r="F29" i="5"/>
  <c r="D85" i="5"/>
  <c r="E60" i="5"/>
  <c r="F94" i="5"/>
  <c r="G95" i="5"/>
  <c r="C95" i="5"/>
  <c r="E10" i="5"/>
  <c r="G52" i="5"/>
  <c r="C52" i="5"/>
  <c r="D71" i="5"/>
  <c r="E33" i="5"/>
  <c r="F8" i="5"/>
  <c r="G56" i="5"/>
  <c r="C56" i="5"/>
  <c r="D23" i="5"/>
  <c r="E20" i="5"/>
  <c r="F64" i="5"/>
  <c r="G13" i="5"/>
  <c r="C13" i="5"/>
  <c r="F47" i="5"/>
  <c r="G31" i="5"/>
  <c r="C31" i="5"/>
  <c r="D55" i="5"/>
  <c r="E22" i="5"/>
  <c r="F24" i="5"/>
  <c r="G59" i="5"/>
  <c r="C59" i="5"/>
  <c r="D91" i="5"/>
  <c r="E84" i="5"/>
  <c r="F93" i="5"/>
  <c r="G4" i="5"/>
  <c r="C4" i="5"/>
  <c r="E15" i="5"/>
  <c r="F79" i="5"/>
  <c r="G99" i="5"/>
  <c r="C99" i="5"/>
  <c r="D63" i="5"/>
  <c r="E36" i="5"/>
  <c r="F81" i="5"/>
  <c r="G54" i="5"/>
  <c r="C54" i="5"/>
  <c r="D28" i="5"/>
  <c r="E39" i="5"/>
  <c r="F11" i="5"/>
  <c r="G67" i="5"/>
  <c r="C67" i="5"/>
  <c r="D68" i="5"/>
  <c r="E48" i="5"/>
  <c r="E50" i="5"/>
  <c r="G83" i="5"/>
  <c r="C83" i="5"/>
  <c r="D51" i="5"/>
  <c r="E40" i="5"/>
  <c r="F61" i="5"/>
  <c r="G98" i="5"/>
  <c r="C98" i="5"/>
  <c r="E53" i="5"/>
  <c r="F49" i="5"/>
  <c r="G18" i="5"/>
  <c r="C18" i="5"/>
  <c r="D17" i="5"/>
  <c r="E80" i="5"/>
  <c r="F5" i="5"/>
  <c r="G9" i="5"/>
  <c r="C9" i="5"/>
  <c r="D35" i="5"/>
  <c r="E32" i="5"/>
  <c r="F66" i="5"/>
  <c r="G73" i="5"/>
  <c r="C73" i="5"/>
  <c r="D102" i="5"/>
  <c r="E92" i="5"/>
  <c r="F96" i="5"/>
  <c r="G42" i="5"/>
  <c r="C42" i="5"/>
  <c r="D26" i="5"/>
  <c r="E29" i="5"/>
  <c r="G85" i="5"/>
  <c r="C85" i="5"/>
  <c r="D60" i="5"/>
  <c r="E94" i="5"/>
  <c r="F95" i="5"/>
  <c r="D10" i="5"/>
  <c r="F52" i="5"/>
  <c r="G71" i="5"/>
  <c r="C71" i="5"/>
  <c r="D33" i="5"/>
  <c r="E8" i="5"/>
  <c r="F56" i="5"/>
  <c r="G23" i="5"/>
  <c r="C23" i="5"/>
  <c r="D20" i="5"/>
  <c r="E64" i="5"/>
  <c r="F13" i="5"/>
  <c r="E47" i="5"/>
  <c r="F31" i="5"/>
  <c r="G55" i="5"/>
  <c r="C55" i="5"/>
  <c r="D22" i="5"/>
  <c r="E24" i="5"/>
  <c r="F59" i="5"/>
  <c r="G91" i="5"/>
  <c r="C91" i="5"/>
  <c r="D84" i="5"/>
  <c r="E93" i="5"/>
  <c r="F4" i="5"/>
  <c r="D15" i="5"/>
  <c r="E79" i="5"/>
  <c r="F99" i="5"/>
  <c r="G63" i="5"/>
  <c r="C63" i="5"/>
  <c r="D36" i="5"/>
  <c r="E81" i="5"/>
  <c r="F54" i="5"/>
  <c r="G28" i="5"/>
  <c r="C28" i="5"/>
  <c r="D39" i="5"/>
  <c r="E11" i="5"/>
  <c r="F67" i="5"/>
  <c r="D50" i="5"/>
  <c r="C51" i="5"/>
  <c r="F18" i="5"/>
  <c r="E5" i="5"/>
  <c r="D32" i="5"/>
  <c r="C102" i="5"/>
  <c r="G26" i="5"/>
  <c r="F85" i="5"/>
  <c r="E95" i="5"/>
  <c r="C33" i="5"/>
  <c r="G20" i="5"/>
  <c r="E31" i="5"/>
  <c r="G22" i="5"/>
  <c r="D24" i="5"/>
  <c r="F91" i="5"/>
  <c r="C84" i="5"/>
  <c r="E4" i="5"/>
  <c r="G15" i="5"/>
  <c r="D79" i="5"/>
  <c r="F63" i="5"/>
  <c r="C36" i="5"/>
  <c r="E54" i="5"/>
  <c r="G39" i="5"/>
  <c r="D11" i="5"/>
  <c r="G68" i="5"/>
  <c r="G48" i="5"/>
  <c r="G41" i="5"/>
  <c r="C41" i="5"/>
  <c r="D82" i="5"/>
  <c r="E88" i="5"/>
  <c r="F77" i="5"/>
  <c r="G14" i="5"/>
  <c r="C14" i="5"/>
  <c r="D57" i="5"/>
  <c r="E7" i="5"/>
  <c r="F65" i="5"/>
  <c r="G89" i="5"/>
  <c r="C89" i="5"/>
  <c r="D69" i="5"/>
  <c r="E75" i="5"/>
  <c r="F3" i="5"/>
  <c r="G12" i="5"/>
  <c r="C12" i="5"/>
  <c r="D90" i="5"/>
  <c r="E101" i="5"/>
  <c r="F16" i="5"/>
  <c r="G27" i="5"/>
  <c r="C27" i="5"/>
  <c r="D45" i="5"/>
  <c r="E87" i="5"/>
  <c r="F37" i="5"/>
  <c r="G86" i="5"/>
  <c r="C86" i="5"/>
  <c r="D76" i="5"/>
  <c r="E72" i="5"/>
  <c r="F2" i="5"/>
  <c r="D30" i="5"/>
  <c r="E43" i="5"/>
  <c r="F62" i="5"/>
  <c r="G38" i="5"/>
  <c r="C38" i="5"/>
  <c r="D19" i="5"/>
  <c r="E74" i="5"/>
  <c r="F34" i="5"/>
  <c r="G70" i="5"/>
  <c r="C70" i="5"/>
  <c r="D21" i="5"/>
  <c r="E25" i="5"/>
  <c r="F6" i="5"/>
  <c r="G58" i="5"/>
  <c r="C58" i="5"/>
  <c r="D100" i="5"/>
  <c r="E44" i="5"/>
  <c r="F78" i="5"/>
  <c r="E61" i="5"/>
  <c r="C17" i="5"/>
  <c r="F73" i="5"/>
  <c r="D29" i="5"/>
  <c r="G10" i="5"/>
  <c r="E56" i="5"/>
  <c r="D40" i="5"/>
  <c r="G17" i="5"/>
  <c r="F9" i="5"/>
  <c r="E66" i="5"/>
  <c r="D92" i="5"/>
  <c r="C26" i="5"/>
  <c r="G60" i="5"/>
  <c r="E52" i="5"/>
  <c r="D8" i="5"/>
  <c r="C20" i="5"/>
  <c r="D31" i="5"/>
  <c r="F22" i="5"/>
  <c r="C24" i="5"/>
  <c r="E91" i="5"/>
  <c r="G93" i="5"/>
  <c r="D4" i="5"/>
  <c r="F15" i="5"/>
  <c r="C79" i="5"/>
  <c r="E63" i="5"/>
  <c r="G81" i="5"/>
  <c r="D54" i="5"/>
  <c r="F39" i="5"/>
  <c r="C11" i="5"/>
  <c r="F68" i="5"/>
  <c r="F48" i="5"/>
  <c r="F41" i="5"/>
  <c r="G82" i="5"/>
  <c r="C82" i="5"/>
  <c r="D88" i="5"/>
  <c r="E77" i="5"/>
  <c r="F14" i="5"/>
  <c r="G57" i="5"/>
  <c r="C57" i="5"/>
  <c r="D7" i="5"/>
  <c r="E65" i="5"/>
  <c r="F89" i="5"/>
  <c r="G69" i="5"/>
  <c r="C69" i="5"/>
  <c r="D75" i="5"/>
  <c r="E3" i="5"/>
  <c r="F12" i="5"/>
  <c r="G90" i="5"/>
  <c r="C90" i="5"/>
  <c r="D101" i="5"/>
  <c r="E16" i="5"/>
  <c r="F27" i="5"/>
  <c r="G45" i="5"/>
  <c r="C45" i="5"/>
  <c r="D87" i="5"/>
  <c r="E37" i="5"/>
  <c r="F86" i="5"/>
  <c r="G76" i="5"/>
  <c r="C76" i="5"/>
  <c r="D72" i="5"/>
  <c r="E2" i="5"/>
  <c r="G30" i="5"/>
  <c r="C30" i="5"/>
  <c r="D43" i="5"/>
  <c r="E62" i="5"/>
  <c r="F38" i="5"/>
  <c r="G19" i="5"/>
  <c r="C19" i="5"/>
  <c r="D74" i="5"/>
  <c r="E34" i="5"/>
  <c r="F70" i="5"/>
  <c r="G21" i="5"/>
  <c r="C21" i="5"/>
  <c r="D25" i="5"/>
  <c r="E6" i="5"/>
  <c r="F58" i="5"/>
  <c r="G100" i="5"/>
  <c r="C100" i="5"/>
  <c r="D44" i="5"/>
  <c r="E78" i="5"/>
  <c r="F83" i="5"/>
  <c r="D53" i="5"/>
  <c r="G35" i="5"/>
  <c r="E96" i="5"/>
  <c r="C60" i="5"/>
  <c r="F71" i="5"/>
  <c r="D64" i="5"/>
  <c r="G51" i="5"/>
  <c r="D94" i="5"/>
  <c r="D59" i="5"/>
  <c r="F36" i="5"/>
  <c r="C48" i="5"/>
  <c r="D14" i="5"/>
  <c r="E69" i="5"/>
  <c r="F101" i="5"/>
  <c r="E45" i="5"/>
  <c r="F72" i="5"/>
  <c r="G62" i="5"/>
  <c r="C34" i="5"/>
  <c r="D58" i="5"/>
  <c r="F98" i="5"/>
  <c r="G102" i="5"/>
  <c r="C10" i="5"/>
  <c r="C22" i="5"/>
  <c r="G84" i="5"/>
  <c r="E99" i="5"/>
  <c r="D81" i="5"/>
  <c r="C39" i="5"/>
  <c r="E68" i="5"/>
  <c r="E41" i="5"/>
  <c r="G88" i="5"/>
  <c r="D77" i="5"/>
  <c r="F57" i="5"/>
  <c r="C7" i="5"/>
  <c r="E89" i="5"/>
  <c r="G75" i="5"/>
  <c r="D3" i="5"/>
  <c r="F90" i="5"/>
  <c r="C101" i="5"/>
  <c r="E27" i="5"/>
  <c r="G87" i="5"/>
  <c r="D37" i="5"/>
  <c r="F76" i="5"/>
  <c r="C72" i="5"/>
  <c r="G43" i="5"/>
  <c r="D62" i="5"/>
  <c r="F19" i="5"/>
  <c r="C74" i="5"/>
  <c r="E70" i="5"/>
  <c r="G25" i="5"/>
  <c r="D6" i="5"/>
  <c r="F100" i="5"/>
  <c r="C44" i="5"/>
  <c r="E49" i="5"/>
  <c r="F42" i="5"/>
  <c r="G33" i="5"/>
  <c r="D47" i="5"/>
  <c r="G24" i="5"/>
  <c r="F84" i="5"/>
  <c r="D99" i="5"/>
  <c r="C81" i="5"/>
  <c r="G11" i="5"/>
  <c r="C68" i="5"/>
  <c r="D41" i="5"/>
  <c r="F88" i="5"/>
  <c r="C77" i="5"/>
  <c r="E57" i="5"/>
  <c r="G65" i="5"/>
  <c r="D89" i="5"/>
  <c r="F75" i="5"/>
  <c r="C3" i="5"/>
  <c r="E90" i="5"/>
  <c r="G16" i="5"/>
  <c r="D27" i="5"/>
  <c r="F87" i="5"/>
  <c r="C37" i="5"/>
  <c r="E76" i="5"/>
  <c r="G2" i="5"/>
  <c r="F43" i="5"/>
  <c r="C62" i="5"/>
  <c r="E19" i="5"/>
  <c r="G34" i="5"/>
  <c r="D70" i="5"/>
  <c r="F25" i="5"/>
  <c r="C6" i="5"/>
  <c r="E100" i="5"/>
  <c r="G78" i="5"/>
  <c r="D80" i="5"/>
  <c r="F23" i="5"/>
  <c r="F55" i="5"/>
  <c r="E59" i="5"/>
  <c r="D93" i="5"/>
  <c r="C15" i="5"/>
  <c r="G36" i="5"/>
  <c r="F28" i="5"/>
  <c r="E67" i="5"/>
  <c r="D48" i="5"/>
  <c r="F82" i="5"/>
  <c r="C88" i="5"/>
  <c r="E14" i="5"/>
  <c r="G7" i="5"/>
  <c r="D65" i="5"/>
  <c r="F69" i="5"/>
  <c r="C75" i="5"/>
  <c r="E12" i="5"/>
  <c r="G101" i="5"/>
  <c r="D16" i="5"/>
  <c r="F45" i="5"/>
  <c r="C87" i="5"/>
  <c r="E86" i="5"/>
  <c r="G72" i="5"/>
  <c r="D2" i="5"/>
  <c r="F30" i="5"/>
  <c r="C43" i="5"/>
  <c r="E38" i="5"/>
  <c r="G74" i="5"/>
  <c r="D34" i="5"/>
  <c r="F21" i="5"/>
  <c r="C25" i="5"/>
  <c r="E58" i="5"/>
  <c r="G44" i="5"/>
  <c r="D78" i="5"/>
  <c r="C35" i="5"/>
  <c r="E13" i="5"/>
  <c r="E55" i="5"/>
  <c r="C93" i="5"/>
  <c r="G79" i="5"/>
  <c r="E28" i="5"/>
  <c r="D67" i="5"/>
  <c r="E82" i="5"/>
  <c r="G77" i="5"/>
  <c r="F7" i="5"/>
  <c r="C65" i="5"/>
  <c r="G3" i="5"/>
  <c r="D12" i="5"/>
  <c r="C16" i="5"/>
  <c r="G37" i="5"/>
  <c r="D86" i="5"/>
  <c r="C2" i="5"/>
  <c r="E30" i="5"/>
  <c r="D38" i="5"/>
  <c r="F74" i="5"/>
  <c r="E21" i="5"/>
  <c r="G6" i="5"/>
  <c r="F44" i="5"/>
  <c r="C78" i="5"/>
  <c r="J53" i="4"/>
  <c r="M53" i="4" s="1"/>
  <c r="K53" i="4"/>
  <c r="N53" i="4" s="1"/>
  <c r="L53" i="4"/>
  <c r="L427" i="4"/>
  <c r="K427" i="4"/>
  <c r="N427" i="4" s="1"/>
  <c r="J427" i="4"/>
  <c r="M427" i="4" s="1"/>
  <c r="L428" i="4"/>
  <c r="K428" i="4"/>
  <c r="N428" i="4" s="1"/>
  <c r="J428" i="4"/>
  <c r="M428" i="4" s="1"/>
  <c r="J218" i="4"/>
  <c r="M218" i="4" s="1"/>
  <c r="L218" i="4"/>
  <c r="K218" i="4"/>
  <c r="N218" i="4" s="1"/>
  <c r="J325" i="4"/>
  <c r="M325" i="4" s="1"/>
  <c r="F46" i="5" s="1"/>
  <c r="L325" i="4"/>
  <c r="C46" i="5" s="1"/>
  <c r="K325" i="4"/>
  <c r="N325" i="4" s="1"/>
  <c r="G46" i="5" s="1"/>
  <c r="J635" i="4"/>
  <c r="M635" i="4" s="1"/>
  <c r="L635" i="4"/>
  <c r="K635" i="4"/>
  <c r="N635" i="4" s="1"/>
  <c r="J349" i="4"/>
  <c r="M349" i="4" s="1"/>
  <c r="L349" i="4"/>
  <c r="K349" i="4"/>
  <c r="N349" i="4" s="1"/>
  <c r="J94" i="4"/>
  <c r="M94" i="4" s="1"/>
  <c r="L94" i="4"/>
  <c r="K94" i="4"/>
  <c r="N94" i="4" s="1"/>
  <c r="K95" i="4"/>
  <c r="N95" i="4" s="1"/>
  <c r="J95" i="4"/>
  <c r="M95" i="4" s="1"/>
  <c r="L95" i="4"/>
  <c r="J97" i="4"/>
  <c r="M97" i="4" s="1"/>
  <c r="F97" i="5" s="1"/>
  <c r="L97" i="4"/>
  <c r="C97" i="5" s="1"/>
  <c r="K97" i="4"/>
  <c r="N97" i="4" s="1"/>
  <c r="G97" i="5" s="1"/>
  <c r="J226" i="4"/>
  <c r="M226" i="4" s="1"/>
  <c r="L226" i="4"/>
  <c r="K226" i="4"/>
  <c r="N226" i="4" s="1"/>
  <c r="J41" i="4"/>
  <c r="M41" i="4" s="1"/>
  <c r="L41" i="4"/>
  <c r="K41" i="4"/>
  <c r="N41" i="4" s="1"/>
  <c r="L48" i="4"/>
  <c r="J48" i="4"/>
  <c r="M48" i="4" s="1"/>
  <c r="K48" i="4"/>
  <c r="N48" i="4" s="1"/>
  <c r="K446" i="4"/>
  <c r="N446" i="4" s="1"/>
  <c r="J446" i="4"/>
  <c r="M446" i="4" s="1"/>
  <c r="L446" i="4"/>
  <c r="K422" i="4"/>
  <c r="N422" i="4" s="1"/>
  <c r="J422" i="4"/>
  <c r="M422" i="4" s="1"/>
  <c r="L422" i="4"/>
  <c r="L23" i="4"/>
  <c r="K23" i="4"/>
  <c r="N23" i="4" s="1"/>
  <c r="J23" i="4"/>
  <c r="M23" i="4" s="1"/>
  <c r="J527" i="4"/>
  <c r="M527" i="4" s="1"/>
  <c r="L527" i="4"/>
  <c r="K527" i="4"/>
  <c r="N527" i="4" s="1"/>
  <c r="K159" i="4"/>
  <c r="N159" i="4" s="1"/>
  <c r="J159" i="4"/>
  <c r="M159" i="4" s="1"/>
  <c r="L159" i="4"/>
  <c r="K492" i="4"/>
  <c r="N492" i="4" s="1"/>
  <c r="J492" i="4"/>
  <c r="M492" i="4" s="1"/>
  <c r="L492" i="4"/>
  <c r="E83" i="5" l="1"/>
  <c r="D61" i="5"/>
  <c r="D97" i="5"/>
  <c r="E46" i="5"/>
  <c r="E97" i="5"/>
  <c r="M2" i="5"/>
  <c r="P2" i="5"/>
  <c r="R2" i="5"/>
  <c r="O2" i="5"/>
  <c r="N2" i="5"/>
  <c r="Q2" i="5"/>
  <c r="D46" i="5"/>
  <c r="L73" i="5" l="1"/>
  <c r="L83" i="5"/>
  <c r="L66" i="5"/>
  <c r="L102" i="5"/>
  <c r="L91" i="5"/>
  <c r="L18" i="5"/>
  <c r="L47" i="5"/>
  <c r="L88" i="5"/>
  <c r="L42" i="5"/>
  <c r="L86" i="5"/>
  <c r="L56" i="5"/>
  <c r="L20" i="5"/>
  <c r="L12" i="5"/>
  <c r="L29" i="5"/>
  <c r="L82" i="5"/>
  <c r="L34" i="5"/>
  <c r="L24" i="5"/>
  <c r="L63" i="5"/>
  <c r="L46" i="5"/>
  <c r="L53" i="5"/>
  <c r="L67" i="5"/>
  <c r="L14" i="5"/>
  <c r="L55" i="5"/>
  <c r="L51" i="5"/>
  <c r="L94" i="5"/>
  <c r="L96" i="5"/>
  <c r="L16" i="5"/>
  <c r="L89" i="5"/>
  <c r="L76" i="5"/>
  <c r="L26" i="5"/>
  <c r="L49" i="5"/>
  <c r="L6" i="5"/>
  <c r="L48" i="5"/>
  <c r="L19" i="5"/>
  <c r="L93" i="5"/>
  <c r="L54" i="5"/>
  <c r="L39" i="5"/>
  <c r="L36" i="5"/>
  <c r="L100" i="5"/>
  <c r="L23" i="5"/>
  <c r="L74" i="5"/>
  <c r="L40" i="5"/>
  <c r="L5" i="5"/>
  <c r="L41" i="5"/>
  <c r="L101" i="5"/>
  <c r="L30" i="5"/>
  <c r="L28" i="5"/>
  <c r="L35" i="5"/>
  <c r="L64" i="5"/>
  <c r="L52" i="5"/>
  <c r="L3" i="5"/>
  <c r="L58" i="5"/>
  <c r="L21" i="5"/>
  <c r="L33" i="5"/>
  <c r="L81" i="5"/>
  <c r="L4" i="5"/>
  <c r="L22" i="5"/>
  <c r="L72" i="5"/>
  <c r="L69" i="5"/>
  <c r="L50" i="5"/>
  <c r="L13" i="5"/>
  <c r="L77" i="5"/>
  <c r="L9" i="5"/>
  <c r="L38" i="5"/>
  <c r="L84" i="5"/>
  <c r="L45" i="5"/>
  <c r="L17" i="5"/>
  <c r="L92" i="5"/>
  <c r="L95" i="5"/>
  <c r="L65" i="5"/>
  <c r="L78" i="5"/>
  <c r="L27" i="5"/>
  <c r="L57" i="5"/>
  <c r="L87" i="5"/>
  <c r="L44" i="5"/>
  <c r="L97" i="5"/>
  <c r="L10" i="5"/>
  <c r="L79" i="5"/>
  <c r="L59" i="5"/>
  <c r="L62" i="5"/>
  <c r="L90" i="5"/>
  <c r="L25" i="5"/>
  <c r="L80" i="5"/>
  <c r="L61" i="5"/>
  <c r="L85" i="5"/>
  <c r="L68" i="5"/>
  <c r="L98" i="5"/>
  <c r="L32" i="5"/>
  <c r="L11" i="5"/>
  <c r="L99" i="5"/>
  <c r="L37" i="5"/>
  <c r="L15" i="5"/>
  <c r="L71" i="5"/>
  <c r="L75" i="5"/>
  <c r="L7" i="5"/>
  <c r="L60" i="5"/>
  <c r="L8" i="5"/>
  <c r="L31" i="5"/>
  <c r="L2" i="5"/>
  <c r="L70" i="5"/>
  <c r="L43" i="5"/>
</calcChain>
</file>

<file path=xl/sharedStrings.xml><?xml version="1.0" encoding="utf-8"?>
<sst xmlns="http://schemas.openxmlformats.org/spreadsheetml/2006/main" count="924" uniqueCount="257">
  <si>
    <t>User:</t>
  </si>
  <si>
    <t>michael.freunek</t>
  </si>
  <si>
    <t>Server:</t>
  </si>
  <si>
    <t>go.patentsight.com</t>
  </si>
  <si>
    <t>Last server update:</t>
  </si>
  <si>
    <t>Date of retrieval:</t>
  </si>
  <si>
    <t>Table of contents</t>
  </si>
  <si>
    <t>Table</t>
  </si>
  <si>
    <t>Untitled</t>
  </si>
  <si>
    <t>1.1</t>
  </si>
  <si>
    <t>Owner</t>
  </si>
  <si>
    <t>Reporting Date</t>
  </si>
  <si>
    <t>Portfolio Size</t>
  </si>
  <si>
    <t>Patent Asset Index™</t>
  </si>
  <si>
    <t>Technology Relevance™</t>
  </si>
  <si>
    <t>Competitive Impact™</t>
  </si>
  <si>
    <t>Intel</t>
  </si>
  <si>
    <t>Microsoft</t>
  </si>
  <si>
    <t>Texas Instruments</t>
  </si>
  <si>
    <t>Qualcomm</t>
  </si>
  <si>
    <t>Alphabet</t>
  </si>
  <si>
    <t>Micron Technology</t>
  </si>
  <si>
    <t>Sanofi</t>
  </si>
  <si>
    <t>Cisco</t>
  </si>
  <si>
    <t>Western Digital</t>
  </si>
  <si>
    <t>Applied Materials</t>
  </si>
  <si>
    <t>Apple</t>
  </si>
  <si>
    <t>ON Semiconductor</t>
  </si>
  <si>
    <t>Seagate</t>
  </si>
  <si>
    <t>Microchip Technology</t>
  </si>
  <si>
    <t>Lam Research</t>
  </si>
  <si>
    <t>Xilinx</t>
  </si>
  <si>
    <t>Scientific Games Corp</t>
  </si>
  <si>
    <t>Zebra Technologies</t>
  </si>
  <si>
    <t>Visteon</t>
  </si>
  <si>
    <t>Cypress Semiconductor</t>
  </si>
  <si>
    <t>Marvell Technology</t>
  </si>
  <si>
    <t>Nvidia</t>
  </si>
  <si>
    <t>Amgen</t>
  </si>
  <si>
    <t>Mondelez</t>
  </si>
  <si>
    <t>Bruker</t>
  </si>
  <si>
    <t>Synopsys</t>
  </si>
  <si>
    <t>Vodafone</t>
  </si>
  <si>
    <t>Nordson</t>
  </si>
  <si>
    <t>Incyte</t>
  </si>
  <si>
    <t>MKS Instruments</t>
  </si>
  <si>
    <t>Mattel</t>
  </si>
  <si>
    <t>Trimble</t>
  </si>
  <si>
    <t>Adobe</t>
  </si>
  <si>
    <t>Skyworks Solutions</t>
  </si>
  <si>
    <t>NetApp</t>
  </si>
  <si>
    <t>Rambus</t>
  </si>
  <si>
    <t>Synaptics</t>
  </si>
  <si>
    <t>Symantec</t>
  </si>
  <si>
    <t>Silicon Laboratories</t>
  </si>
  <si>
    <t>Pepsi</t>
  </si>
  <si>
    <t>Comcast</t>
  </si>
  <si>
    <t>Gilead Sciences</t>
  </si>
  <si>
    <t>National Instruments</t>
  </si>
  <si>
    <t>Vertex Pharma</t>
  </si>
  <si>
    <t>Middleby Corp</t>
  </si>
  <si>
    <t>Universal Display</t>
  </si>
  <si>
    <t>Biogen</t>
  </si>
  <si>
    <t>Amazon</t>
  </si>
  <si>
    <t>Celgene</t>
  </si>
  <si>
    <t>Mylan</t>
  </si>
  <si>
    <t>Ebay</t>
  </si>
  <si>
    <t>PayPal</t>
  </si>
  <si>
    <t>Itron</t>
  </si>
  <si>
    <t>Veeco</t>
  </si>
  <si>
    <t>FLIR Systems</t>
  </si>
  <si>
    <t>Intuitive Surgical</t>
  </si>
  <si>
    <t>Logitech</t>
  </si>
  <si>
    <t>Woodward</t>
  </si>
  <si>
    <t>OSI Systems</t>
  </si>
  <si>
    <t>Cerner</t>
  </si>
  <si>
    <t>Illumina</t>
  </si>
  <si>
    <t>Immersion</t>
  </si>
  <si>
    <t>Activision Blizzard</t>
  </si>
  <si>
    <t>ADTRAN</t>
  </si>
  <si>
    <t>Hasbro</t>
  </si>
  <si>
    <t>ViaSat</t>
  </si>
  <si>
    <t>MicroVision</t>
  </si>
  <si>
    <t>Paccar</t>
  </si>
  <si>
    <t>Westport Innovations</t>
  </si>
  <si>
    <t>Lexicon Pharmaceuticals</t>
  </si>
  <si>
    <t>Nasdaq</t>
  </si>
  <si>
    <t>NetScout Systems</t>
  </si>
  <si>
    <t>Semtech Corp</t>
  </si>
  <si>
    <t>Regeneron</t>
  </si>
  <si>
    <t xml:space="preserve">MTS Systems </t>
  </si>
  <si>
    <t>Nektar Therapeutics</t>
  </si>
  <si>
    <t>Tower Semiconductor</t>
  </si>
  <si>
    <t>Masimo Corp</t>
  </si>
  <si>
    <t>XOMA Corp</t>
  </si>
  <si>
    <t>Universal Electronics</t>
  </si>
  <si>
    <t>TTM Technologies</t>
  </si>
  <si>
    <t>Myriad Genetics</t>
  </si>
  <si>
    <t>Dexcom</t>
  </si>
  <si>
    <t>RealNetworks</t>
  </si>
  <si>
    <t>Netgear</t>
  </si>
  <si>
    <t>PDL BioPharma</t>
  </si>
  <si>
    <t>Henry Schein</t>
  </si>
  <si>
    <t>Omnicell</t>
  </si>
  <si>
    <t>SILICON MOTION TECHNOLOGY CORPORATION</t>
  </si>
  <si>
    <t>iRobot</t>
  </si>
  <si>
    <t>Stamps.com</t>
  </si>
  <si>
    <t>Vicor</t>
  </si>
  <si>
    <t>Seattle Genetics</t>
  </si>
  <si>
    <t>MannKind</t>
  </si>
  <si>
    <t>PDF Solutions</t>
  </si>
  <si>
    <t>United Therapeutics</t>
  </si>
  <si>
    <t>MorphoSys</t>
  </si>
  <si>
    <t>SemiLEDs</t>
  </si>
  <si>
    <t>Progress Software</t>
  </si>
  <si>
    <t>MoSys</t>
  </si>
  <si>
    <t>Omeros</t>
  </si>
  <si>
    <t>Momenta Pharmaceuticals</t>
  </si>
  <si>
    <t>Verisign</t>
  </si>
  <si>
    <t>Vanda Pharmaceuticals</t>
  </si>
  <si>
    <t>Cognizant</t>
  </si>
  <si>
    <t>First Solar</t>
  </si>
  <si>
    <t>Sleep Number</t>
  </si>
  <si>
    <t>Netflix</t>
  </si>
  <si>
    <t>NETEASE, INC.</t>
  </si>
  <si>
    <t>ZAGG</t>
  </si>
  <si>
    <t>Jahr</t>
  </si>
  <si>
    <t>Hilfsspalte</t>
  </si>
  <si>
    <t>Steigung PAI</t>
  </si>
  <si>
    <t>Steigung TR</t>
  </si>
  <si>
    <t>Mittelwert TR</t>
  </si>
  <si>
    <t>relative
Steigung
PAI</t>
  </si>
  <si>
    <t>relative
Steigung
TR</t>
  </si>
  <si>
    <t>Activision Blizzard2009</t>
  </si>
  <si>
    <t>Adobe2009</t>
  </si>
  <si>
    <t>ADTRAN2009</t>
  </si>
  <si>
    <t>Alphabet2009</t>
  </si>
  <si>
    <t>Amazon2009</t>
  </si>
  <si>
    <t>Amgen2009</t>
  </si>
  <si>
    <t>Apple2009</t>
  </si>
  <si>
    <t>Applied Materials2009</t>
  </si>
  <si>
    <t>Biogen2009</t>
  </si>
  <si>
    <t>Bruker2009</t>
  </si>
  <si>
    <t>Celgene2009</t>
  </si>
  <si>
    <t>Cerner2009</t>
  </si>
  <si>
    <t>Cisco2009</t>
  </si>
  <si>
    <t>Cognizant2009</t>
  </si>
  <si>
    <t>Comcast2009</t>
  </si>
  <si>
    <t>Cypress Semiconductor2009</t>
  </si>
  <si>
    <t>Dexcom2009</t>
  </si>
  <si>
    <t>Ebay2009</t>
  </si>
  <si>
    <t>First Solar2009</t>
  </si>
  <si>
    <t>FLIR Systems2009</t>
  </si>
  <si>
    <t>Gilead Sciences2009</t>
  </si>
  <si>
    <t>Hasbro2009</t>
  </si>
  <si>
    <t>Henry Schein2009</t>
  </si>
  <si>
    <t>Illumina2009</t>
  </si>
  <si>
    <t>Immersion2009</t>
  </si>
  <si>
    <t>Incyte2009</t>
  </si>
  <si>
    <t>Intel2009</t>
  </si>
  <si>
    <t>Intuitive Surgical2009</t>
  </si>
  <si>
    <t>iRobot2009</t>
  </si>
  <si>
    <t>Itron2009</t>
  </si>
  <si>
    <t>Lam Research2009</t>
  </si>
  <si>
    <t>Lexicon Pharmaceuticals2009</t>
  </si>
  <si>
    <t>Logitech2009</t>
  </si>
  <si>
    <t>MannKind2009</t>
  </si>
  <si>
    <t>Marvell Technology2009</t>
  </si>
  <si>
    <t>Masimo Corp2009</t>
  </si>
  <si>
    <t>Mattel2009</t>
  </si>
  <si>
    <t>Microchip Technology2009</t>
  </si>
  <si>
    <t>Micron Technology2009</t>
  </si>
  <si>
    <t>Microsoft2009</t>
  </si>
  <si>
    <t>MicroVision2009</t>
  </si>
  <si>
    <t>Middleby Corp2009</t>
  </si>
  <si>
    <t>MKS Instruments2009</t>
  </si>
  <si>
    <t>Momenta Pharmaceuticals2009</t>
  </si>
  <si>
    <t>Mondelez2009</t>
  </si>
  <si>
    <t>MorphoSys2009</t>
  </si>
  <si>
    <t>MoSys2009</t>
  </si>
  <si>
    <t>MTS Systems 2009</t>
  </si>
  <si>
    <t>Mylan2009</t>
  </si>
  <si>
    <t>Myriad Genetics2009</t>
  </si>
  <si>
    <t>Nasdaq2009</t>
  </si>
  <si>
    <t>National Instruments2009</t>
  </si>
  <si>
    <t>Nektar Therapeutics2009</t>
  </si>
  <si>
    <t>NetApp2009</t>
  </si>
  <si>
    <t>Netflix2009</t>
  </si>
  <si>
    <t>Netgear2009</t>
  </si>
  <si>
    <t>NetScout Systems2009</t>
  </si>
  <si>
    <t>Nordson2009</t>
  </si>
  <si>
    <t>Nvidia2009</t>
  </si>
  <si>
    <t>Omeros2009</t>
  </si>
  <si>
    <t>Omnicell2009</t>
  </si>
  <si>
    <t>ON Semiconductor2009</t>
  </si>
  <si>
    <t>OSI Systems2009</t>
  </si>
  <si>
    <t>Paccar2009</t>
  </si>
  <si>
    <t>PDF Solutions2009</t>
  </si>
  <si>
    <t>PDL BioPharma2009</t>
  </si>
  <si>
    <t>Pepsi2009</t>
  </si>
  <si>
    <t>Progress Software2009</t>
  </si>
  <si>
    <t>Qualcomm2009</t>
  </si>
  <si>
    <t>Rambus2009</t>
  </si>
  <si>
    <t>RealNetworks2009</t>
  </si>
  <si>
    <t>Regeneron2009</t>
  </si>
  <si>
    <t>Sanofi2009</t>
  </si>
  <si>
    <t>Scientific Games Corp2009</t>
  </si>
  <si>
    <t>Seattle Genetics2009</t>
  </si>
  <si>
    <t>SemiLEDs2009</t>
  </si>
  <si>
    <t>Semtech Corp2009</t>
  </si>
  <si>
    <t>Silicon Laboratories2009</t>
  </si>
  <si>
    <t>Skyworks Solutions2009</t>
  </si>
  <si>
    <t>Stamps.com2009</t>
  </si>
  <si>
    <t>Symantec2009</t>
  </si>
  <si>
    <t>Synaptics2009</t>
  </si>
  <si>
    <t>Synopsys2009</t>
  </si>
  <si>
    <t>Texas Instruments2009</t>
  </si>
  <si>
    <t>Tower Semiconductor2009</t>
  </si>
  <si>
    <t>Trimble2009</t>
  </si>
  <si>
    <t>TTM Technologies2009</t>
  </si>
  <si>
    <t>United Therapeutics2009</t>
  </si>
  <si>
    <t>Universal Display2009</t>
  </si>
  <si>
    <t>Universal Electronics2009</t>
  </si>
  <si>
    <t>Vanda Pharmaceuticals2009</t>
  </si>
  <si>
    <t>Veeco2009</t>
  </si>
  <si>
    <t>Verisign2009</t>
  </si>
  <si>
    <t>Vertex Pharma2009</t>
  </si>
  <si>
    <t>ViaSat2009</t>
  </si>
  <si>
    <t>Vicor2009</t>
  </si>
  <si>
    <t>Vodafone2009</t>
  </si>
  <si>
    <t>Western Digital2009</t>
  </si>
  <si>
    <t>Westport Innovations2009</t>
  </si>
  <si>
    <t>Woodward2009</t>
  </si>
  <si>
    <t>Xilinx2009</t>
  </si>
  <si>
    <t>Zebra Technologies2009</t>
  </si>
  <si>
    <t>Mittelwert TR
5 Jahre</t>
  </si>
  <si>
    <t>relative Steigung PAI</t>
  </si>
  <si>
    <t>relative Steigung TR</t>
  </si>
  <si>
    <t>Patentkennzahl</t>
  </si>
  <si>
    <t>Mittelwert relative Steigung PAI</t>
  </si>
  <si>
    <t>Mittelwert relative Steigung TR</t>
  </si>
  <si>
    <t>Mittelwert 5 Jahre TR</t>
  </si>
  <si>
    <t>Standardabwei-chung relative Steigung PAI</t>
  </si>
  <si>
    <t>Standardabwei-chung relative Steigung TR</t>
  </si>
  <si>
    <t>Standardabwei-chung 5 Jahre TR</t>
  </si>
  <si>
    <t>Aktienkurs Anfang 2010</t>
  </si>
  <si>
    <t>Aktienkurs Ende 2018</t>
  </si>
  <si>
    <t>https://www.finanzen.net/historische-kurse/dexcom</t>
  </si>
  <si>
    <t>Rendite</t>
  </si>
  <si>
    <t>https://www.finanzen.net/historische-kurse/irobot</t>
  </si>
  <si>
    <t>keine Kurse</t>
  </si>
  <si>
    <t>https://www.finanzen.net/historische-kurse/netflix</t>
  </si>
  <si>
    <t>https://www.finanzen.net/historische-kurse/universal_electronics</t>
  </si>
  <si>
    <t>https://www.finanzen.net/historische-kurse/seattle_genetics</t>
  </si>
  <si>
    <t>https://www.finanzen.net/historische-kurse/momenta_pharmaceuticals</t>
  </si>
  <si>
    <t>https://www.finanzen.net/historische-kurse/intuitive_surgical</t>
  </si>
  <si>
    <t>Börse.de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</si>
</sst>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###0.0"/>
    <numFmt numFmtId="166" formatCode="0.000"/>
    <numFmt numFmtId="167" formatCode="0.0000"/>
    <numFmt numFmtId="168" formatCode="0.0"/>
  </numFmts>
  <fonts count="11" x14ac:knownFonts="1"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2"/>
      <color rgb="FF00B050"/>
      <name val="Arial"/>
      <family val="2"/>
    </font>
    <font>
      <sz val="11"/>
      <color rgb="FF575756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4" fillId="0" borderId="0"/>
  </cellStyleXfs>
  <cellXfs count="26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164" fontId="0" fillId="0" borderId="0" xfId="0" applyNumberFormat="1" applyFill="1" applyAlignment="1" applyProtection="1"/>
    <xf numFmtId="1" fontId="2" fillId="0" borderId="0" xfId="0" applyNumberFormat="1" applyFont="1" applyFill="1" applyAlignment="1" applyProtection="1">
      <alignment vertical="top" wrapText="1"/>
    </xf>
    <xf numFmtId="164" fontId="2" fillId="0" borderId="0" xfId="0" applyNumberFormat="1" applyFont="1" applyFill="1" applyAlignment="1" applyProtection="1">
      <alignment vertical="top" wrapText="1"/>
    </xf>
    <xf numFmtId="0" fontId="2" fillId="0" borderId="0" xfId="0" applyNumberFormat="1" applyFont="1" applyFill="1" applyAlignment="1" applyProtection="1"/>
    <xf numFmtId="1" fontId="0" fillId="0" borderId="0" xfId="0" applyNumberFormat="1" applyFill="1" applyAlignment="1" applyProtection="1">
      <alignment vertical="top" wrapText="1"/>
    </xf>
    <xf numFmtId="164" fontId="0" fillId="0" borderId="0" xfId="0" applyNumberFormat="1" applyFill="1" applyAlignment="1" applyProtection="1">
      <alignment vertical="top" wrapText="1"/>
    </xf>
    <xf numFmtId="165" fontId="0" fillId="0" borderId="0" xfId="0" applyNumberFormat="1" applyFill="1" applyAlignment="1" applyProtection="1">
      <alignment vertical="top" wrapText="1"/>
    </xf>
    <xf numFmtId="0" fontId="3" fillId="2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5" fillId="0" borderId="0" xfId="1" applyFont="1" applyFill="1" applyAlignment="1">
      <alignment wrapText="1"/>
    </xf>
    <xf numFmtId="0" fontId="0" fillId="0" borderId="0" xfId="0"/>
    <xf numFmtId="0" fontId="7" fillId="0" borderId="0" xfId="0" applyNumberFormat="1" applyFont="1" applyFill="1" applyAlignment="1" applyProtection="1">
      <alignment wrapText="1"/>
    </xf>
    <xf numFmtId="0" fontId="8" fillId="0" borderId="0" xfId="1" applyFont="1" applyFill="1" applyAlignment="1">
      <alignment wrapText="1"/>
    </xf>
    <xf numFmtId="0" fontId="2" fillId="0" borderId="0" xfId="0" applyNumberFormat="1" applyFont="1" applyFill="1" applyAlignment="1" applyProtection="1">
      <alignment wrapText="1"/>
    </xf>
    <xf numFmtId="166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7" fontId="0" fillId="0" borderId="0" xfId="0" applyNumberFormat="1" applyFill="1" applyAlignment="1" applyProtection="1"/>
    <xf numFmtId="0" fontId="9" fillId="0" borderId="0" xfId="0" applyNumberFormat="1" applyFont="1" applyFill="1" applyAlignment="1" applyProtection="1"/>
    <xf numFmtId="168" fontId="0" fillId="0" borderId="0" xfId="0" applyNumberFormat="1" applyFill="1" applyAlignment="1" applyProtection="1"/>
    <xf numFmtId="1" fontId="10" fillId="0" borderId="0" xfId="0" applyNumberFormat="1" applyFont="1" applyFill="1" applyAlignment="1" applyProtection="1">
      <alignment vertical="top" wrapText="1"/>
    </xf>
    <xf numFmtId="1" fontId="6" fillId="0" borderId="0" xfId="0" applyNumberFormat="1" applyFont="1" applyFill="1" applyAlignment="1" applyProtection="1">
      <alignment vertical="top" wrapText="1"/>
    </xf>
    <xf numFmtId="166" fontId="6" fillId="0" borderId="0" xfId="0" applyNumberFormat="1" applyFont="1" applyFill="1" applyAlignment="1" applyProtection="1"/>
    <xf numFmtId="2" fontId="6" fillId="0" borderId="0" xfId="0" applyNumberFormat="1" applyFont="1" applyFill="1" applyAlignment="1" applyProtection="1"/>
  </cellXfs>
  <cellStyles count="2">
    <cellStyle name="Normal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Tabelle2!$H$2</c:f>
              <c:strCache>
                <c:ptCount val="1"/>
                <c:pt idx="0">
                  <c:v>Rendite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Tabelle2!$G$3:$G$103</c:f>
              <c:numCache>
                <c:formatCode>0.00</c:formatCode>
                <c:ptCount val="101"/>
                <c:pt idx="0">
                  <c:v>9.9353940725229428</c:v>
                </c:pt>
                <c:pt idx="1">
                  <c:v>5.1581197771481797</c:v>
                </c:pt>
                <c:pt idx="2">
                  <c:v>4.3299843837920005</c:v>
                </c:pt>
                <c:pt idx="3">
                  <c:v>3.8204724792138887</c:v>
                </c:pt>
                <c:pt idx="4">
                  <c:v>3.862765192923292</c:v>
                </c:pt>
                <c:pt idx="5">
                  <c:v>3.7020921157916047</c:v>
                </c:pt>
                <c:pt idx="6">
                  <c:v>3.2360185731374935</c:v>
                </c:pt>
                <c:pt idx="7">
                  <c:v>3.0059373576236501</c:v>
                </c:pt>
                <c:pt idx="8">
                  <c:v>2.9794105204032988</c:v>
                </c:pt>
                <c:pt idx="9">
                  <c:v>2.8504190290525058</c:v>
                </c:pt>
                <c:pt idx="10">
                  <c:v>2.4958595063141882</c:v>
                </c:pt>
                <c:pt idx="11">
                  <c:v>2.258357131530043</c:v>
                </c:pt>
                <c:pt idx="12">
                  <c:v>2.1821961532327321</c:v>
                </c:pt>
                <c:pt idx="13">
                  <c:v>1.8804215407810418</c:v>
                </c:pt>
                <c:pt idx="14">
                  <c:v>1.8891047391175564</c:v>
                </c:pt>
                <c:pt idx="15">
                  <c:v>1.8164414104898785</c:v>
                </c:pt>
                <c:pt idx="16">
                  <c:v>1.7114257843753009</c:v>
                </c:pt>
                <c:pt idx="17">
                  <c:v>1.529562066956375</c:v>
                </c:pt>
                <c:pt idx="18">
                  <c:v>1.41529722807703</c:v>
                </c:pt>
                <c:pt idx="19">
                  <c:v>1.3555145265193285</c:v>
                </c:pt>
                <c:pt idx="20">
                  <c:v>1.224501475359187</c:v>
                </c:pt>
                <c:pt idx="21">
                  <c:v>1.0646728658478222</c:v>
                </c:pt>
                <c:pt idx="22">
                  <c:v>1.0929107329163668</c:v>
                </c:pt>
                <c:pt idx="23">
                  <c:v>0.90733939382278184</c:v>
                </c:pt>
                <c:pt idx="24">
                  <c:v>1.0181467924442773</c:v>
                </c:pt>
                <c:pt idx="25">
                  <c:v>0.98246394228333966</c:v>
                </c:pt>
                <c:pt idx="26">
                  <c:v>0.97969492140104075</c:v>
                </c:pt>
                <c:pt idx="27">
                  <c:v>0.97844681200207606</c:v>
                </c:pt>
                <c:pt idx="28">
                  <c:v>0.79251946750891111</c:v>
                </c:pt>
                <c:pt idx="29">
                  <c:v>0.75909079349619168</c:v>
                </c:pt>
                <c:pt idx="30">
                  <c:v>0.60510824102780114</c:v>
                </c:pt>
                <c:pt idx="31">
                  <c:v>0.61918478706876146</c:v>
                </c:pt>
                <c:pt idx="32">
                  <c:v>0.39377159571076059</c:v>
                </c:pt>
                <c:pt idx="33">
                  <c:v>0.42217682759228847</c:v>
                </c:pt>
                <c:pt idx="34">
                  <c:v>0.31215574377769262</c:v>
                </c:pt>
                <c:pt idx="35">
                  <c:v>0.31438083699921249</c:v>
                </c:pt>
                <c:pt idx="36">
                  <c:v>9.5414101398994533E-2</c:v>
                </c:pt>
                <c:pt idx="37">
                  <c:v>0.1332184079984467</c:v>
                </c:pt>
                <c:pt idx="38">
                  <c:v>7.8253556798593304E-2</c:v>
                </c:pt>
                <c:pt idx="39">
                  <c:v>7.1174562905594707E-2</c:v>
                </c:pt>
                <c:pt idx="40">
                  <c:v>3.6431807038296626E-2</c:v>
                </c:pt>
                <c:pt idx="41">
                  <c:v>8.5343701386845633E-3</c:v>
                </c:pt>
                <c:pt idx="42">
                  <c:v>-7.943268519369287E-3</c:v>
                </c:pt>
                <c:pt idx="43">
                  <c:v>-3.286160013229833E-2</c:v>
                </c:pt>
                <c:pt idx="44">
                  <c:v>-4.2672000649328634E-2</c:v>
                </c:pt>
                <c:pt idx="45">
                  <c:v>-0.12554163502207749</c:v>
                </c:pt>
                <c:pt idx="46">
                  <c:v>-0.20906951535340623</c:v>
                </c:pt>
                <c:pt idx="47">
                  <c:v>-0.18557797610905752</c:v>
                </c:pt>
                <c:pt idx="48">
                  <c:v>-0.28682180316309869</c:v>
                </c:pt>
                <c:pt idx="49">
                  <c:v>-0.21634931396290069</c:v>
                </c:pt>
                <c:pt idx="50">
                  <c:v>-0.2787552136078133</c:v>
                </c:pt>
                <c:pt idx="51">
                  <c:v>-0.19007515331990699</c:v>
                </c:pt>
                <c:pt idx="52">
                  <c:v>-0.30755580289755186</c:v>
                </c:pt>
                <c:pt idx="53">
                  <c:v>-0.34230084419283058</c:v>
                </c:pt>
                <c:pt idx="54">
                  <c:v>-0.3874839755579611</c:v>
                </c:pt>
                <c:pt idx="55">
                  <c:v>-0.40535812390420545</c:v>
                </c:pt>
                <c:pt idx="56">
                  <c:v>-0.40078797239947839</c:v>
                </c:pt>
                <c:pt idx="57">
                  <c:v>-0.46370124315261835</c:v>
                </c:pt>
                <c:pt idx="58">
                  <c:v>-0.58081230396429617</c:v>
                </c:pt>
                <c:pt idx="59">
                  <c:v>-0.69059497558388272</c:v>
                </c:pt>
                <c:pt idx="60">
                  <c:v>-0.69410850369920396</c:v>
                </c:pt>
                <c:pt idx="61">
                  <c:v>-0.73385521192219993</c:v>
                </c:pt>
                <c:pt idx="62">
                  <c:v>-0.72590973286040006</c:v>
                </c:pt>
                <c:pt idx="63">
                  <c:v>-0.77434217909007219</c:v>
                </c:pt>
                <c:pt idx="64">
                  <c:v>-0.72330721883618776</c:v>
                </c:pt>
                <c:pt idx="65">
                  <c:v>-0.8012313363181367</c:v>
                </c:pt>
                <c:pt idx="66">
                  <c:v>-0.8130420435009944</c:v>
                </c:pt>
                <c:pt idx="67">
                  <c:v>-0.73868514810546704</c:v>
                </c:pt>
                <c:pt idx="68">
                  <c:v>-0.79717007239444071</c:v>
                </c:pt>
                <c:pt idx="69">
                  <c:v>-0.84150807719435117</c:v>
                </c:pt>
                <c:pt idx="70">
                  <c:v>-0.87937297260497294</c:v>
                </c:pt>
                <c:pt idx="71">
                  <c:v>-0.84727491269990973</c:v>
                </c:pt>
                <c:pt idx="72">
                  <c:v>-0.91504927927736313</c:v>
                </c:pt>
                <c:pt idx="73">
                  <c:v>-0.91976438414222195</c:v>
                </c:pt>
                <c:pt idx="74">
                  <c:v>-1.0017579661029021</c:v>
                </c:pt>
                <c:pt idx="75">
                  <c:v>-1.0176995657842118</c:v>
                </c:pt>
                <c:pt idx="76">
                  <c:v>-1.1572135414320259</c:v>
                </c:pt>
                <c:pt idx="77">
                  <c:v>-1.212744959393206</c:v>
                </c:pt>
                <c:pt idx="78">
                  <c:v>-1.25056453032652</c:v>
                </c:pt>
                <c:pt idx="79">
                  <c:v>-1.3002859305353818</c:v>
                </c:pt>
                <c:pt idx="80">
                  <c:v>-1.3865073799092276</c:v>
                </c:pt>
                <c:pt idx="81">
                  <c:v>-1.4033377890909906</c:v>
                </c:pt>
                <c:pt idx="82">
                  <c:v>-1.4507040813889607</c:v>
                </c:pt>
                <c:pt idx="83">
                  <c:v>-1.4755588634488157</c:v>
                </c:pt>
                <c:pt idx="84">
                  <c:v>-1.546636195898218</c:v>
                </c:pt>
                <c:pt idx="85">
                  <c:v>-1.505046706032557</c:v>
                </c:pt>
                <c:pt idx="86">
                  <c:v>-1.8457496697463722</c:v>
                </c:pt>
                <c:pt idx="87">
                  <c:v>-1.8030169804354252</c:v>
                </c:pt>
                <c:pt idx="88">
                  <c:v>-1.811422573522198</c:v>
                </c:pt>
                <c:pt idx="89">
                  <c:v>-1.8110016755496399</c:v>
                </c:pt>
                <c:pt idx="90">
                  <c:v>-1.9443419516301066</c:v>
                </c:pt>
                <c:pt idx="91">
                  <c:v>-2.2362790131685948</c:v>
                </c:pt>
                <c:pt idx="92">
                  <c:v>-2.4181051713737602</c:v>
                </c:pt>
                <c:pt idx="93">
                  <c:v>-2.4775050191295742</c:v>
                </c:pt>
                <c:pt idx="94">
                  <c:v>-2.6311921565305991</c:v>
                </c:pt>
                <c:pt idx="95">
                  <c:v>-2.708790361350129</c:v>
                </c:pt>
                <c:pt idx="96">
                  <c:v>-2.8877911922825543</c:v>
                </c:pt>
                <c:pt idx="97">
                  <c:v>-3.4987996697016501</c:v>
                </c:pt>
                <c:pt idx="98">
                  <c:v>-4.5242343605409943</c:v>
                </c:pt>
                <c:pt idx="99">
                  <c:v>-4.759823794459348</c:v>
                </c:pt>
                <c:pt idx="100">
                  <c:v>-4.879390731637498</c:v>
                </c:pt>
              </c:numCache>
            </c:numRef>
          </c:xVal>
          <c:yVal>
            <c:numRef>
              <c:f>Tabelle2!$H$3:$H$103</c:f>
              <c:numCache>
                <c:formatCode>0.0</c:formatCode>
                <c:ptCount val="101"/>
                <c:pt idx="0">
                  <c:v>1729.1366906474821</c:v>
                </c:pt>
                <c:pt idx="1">
                  <c:v>487.31466227347607</c:v>
                </c:pt>
                <c:pt idx="2">
                  <c:v>3993.3506204852747</c:v>
                </c:pt>
                <c:pt idx="3">
                  <c:v>1265.4091392136027</c:v>
                </c:pt>
                <c:pt idx="4">
                  <c:v>181.27772848269746</c:v>
                </c:pt>
                <c:pt idx="5">
                  <c:v>-96.897959183673464</c:v>
                </c:pt>
                <c:pt idx="6">
                  <c:v>-81.702466189339702</c:v>
                </c:pt>
                <c:pt idx="7">
                  <c:v>30.564362714013949</c:v>
                </c:pt>
                <c:pt idx="8">
                  <c:v>608.39363241678723</c:v>
                </c:pt>
                <c:pt idx="9">
                  <c:v>1.5659955257270708</c:v>
                </c:pt>
                <c:pt idx="10">
                  <c:v>485.06360631340959</c:v>
                </c:pt>
                <c:pt idx="11">
                  <c:v>-50.739957716701902</c:v>
                </c:pt>
                <c:pt idx="12">
                  <c:v>351.09780439121761</c:v>
                </c:pt>
                <c:pt idx="13">
                  <c:v>141.93032917865133</c:v>
                </c:pt>
                <c:pt idx="14">
                  <c:v>336.4055299539171</c:v>
                </c:pt>
                <c:pt idx="15">
                  <c:v>655.97410241318426</c:v>
                </c:pt>
                <c:pt idx="16">
                  <c:v>373.07180851063839</c:v>
                </c:pt>
                <c:pt idx="17">
                  <c:v>180.30690537084396</c:v>
                </c:pt>
                <c:pt idx="18">
                  <c:v>120.69169814115384</c:v>
                </c:pt>
                <c:pt idx="19">
                  <c:v>550.04262574595055</c:v>
                </c:pt>
                <c:pt idx="20">
                  <c:v>560.15228426395947</c:v>
                </c:pt>
                <c:pt idx="21">
                  <c:v>101.6359918200409</c:v>
                </c:pt>
                <c:pt idx="22">
                  <c:v>53.179012345679034</c:v>
                </c:pt>
                <c:pt idx="23">
                  <c:v>2060.2665820374482</c:v>
                </c:pt>
                <c:pt idx="24">
                  <c:v>318.73500820603465</c:v>
                </c:pt>
                <c:pt idx="25">
                  <c:v>32.369477911646591</c:v>
                </c:pt>
                <c:pt idx="26">
                  <c:v>1137.6592732420952</c:v>
                </c:pt>
                <c:pt idx="27">
                  <c:v>417.83625730994152</c:v>
                </c:pt>
                <c:pt idx="28">
                  <c:v>417.25321888412014</c:v>
                </c:pt>
                <c:pt idx="29">
                  <c:v>215.48728280030218</c:v>
                </c:pt>
                <c:pt idx="30">
                  <c:v>1798.9195678271308</c:v>
                </c:pt>
                <c:pt idx="31">
                  <c:v>148.87085868830289</c:v>
                </c:pt>
                <c:pt idx="32">
                  <c:v>823.55947955390332</c:v>
                </c:pt>
                <c:pt idx="33">
                  <c:v>654.39578240508934</c:v>
                </c:pt>
                <c:pt idx="34">
                  <c:v>264.37541308658297</c:v>
                </c:pt>
                <c:pt idx="35">
                  <c:v>91.911181601903252</c:v>
                </c:pt>
                <c:pt idx="36">
                  <c:v>137.51439994578845</c:v>
                </c:pt>
                <c:pt idx="37">
                  <c:v>220.33426183844011</c:v>
                </c:pt>
                <c:pt idx="38">
                  <c:v>-85.407832377151422</c:v>
                </c:pt>
                <c:pt idx="39">
                  <c:v>315.98130841121497</c:v>
                </c:pt>
                <c:pt idx="40">
                  <c:v>51.835188254795185</c:v>
                </c:pt>
                <c:pt idx="41">
                  <c:v>255.55132355741762</c:v>
                </c:pt>
                <c:pt idx="42">
                  <c:v>678.20163487738409</c:v>
                </c:pt>
                <c:pt idx="43">
                  <c:v>265.59288128578328</c:v>
                </c:pt>
                <c:pt idx="44">
                  <c:v>115.80928481806777</c:v>
                </c:pt>
                <c:pt idx="45">
                  <c:v>97.858842188739104</c:v>
                </c:pt>
                <c:pt idx="46">
                  <c:v>581.29916264907388</c:v>
                </c:pt>
                <c:pt idx="47">
                  <c:v>-97.073254221816512</c:v>
                </c:pt>
                <c:pt idx="48">
                  <c:v>395.21457239888855</c:v>
                </c:pt>
                <c:pt idx="49">
                  <c:v>255.82857142857142</c:v>
                </c:pt>
                <c:pt idx="50">
                  <c:v>51.019178632392801</c:v>
                </c:pt>
                <c:pt idx="51">
                  <c:v>130.48275862068968</c:v>
                </c:pt>
                <c:pt idx="52">
                  <c:v>-99.652436720816013</c:v>
                </c:pt>
                <c:pt idx="53">
                  <c:v>135.3923205342237</c:v>
                </c:pt>
                <c:pt idx="54">
                  <c:v>-59.280023605783413</c:v>
                </c:pt>
                <c:pt idx="55">
                  <c:v>324.34882386689611</c:v>
                </c:pt>
                <c:pt idx="56">
                  <c:v>-5.9923796328368528</c:v>
                </c:pt>
                <c:pt idx="57">
                  <c:v>778.5060975609756</c:v>
                </c:pt>
                <c:pt idx="58">
                  <c:v>178.90625</c:v>
                </c:pt>
                <c:pt idx="59">
                  <c:v>3.0154849225753955</c:v>
                </c:pt>
                <c:pt idx="60">
                  <c:v>124.5603576751118</c:v>
                </c:pt>
                <c:pt idx="61">
                  <c:v>129.20133111480868</c:v>
                </c:pt>
                <c:pt idx="62">
                  <c:v>124.72565958440347</c:v>
                </c:pt>
                <c:pt idx="63">
                  <c:v>351.11111111111109</c:v>
                </c:pt>
                <c:pt idx="64">
                  <c:v>34.642662302236779</c:v>
                </c:pt>
                <c:pt idx="65">
                  <c:v>329.22625595892924</c:v>
                </c:pt>
                <c:pt idx="66">
                  <c:v>177.94132575373055</c:v>
                </c:pt>
                <c:pt idx="67">
                  <c:v>5.3909044455799693</c:v>
                </c:pt>
                <c:pt idx="68">
                  <c:v>666.5606783253844</c:v>
                </c:pt>
                <c:pt idx="69">
                  <c:v>36.618181818181817</c:v>
                </c:pt>
                <c:pt idx="70">
                  <c:v>218.69918699186996</c:v>
                </c:pt>
                <c:pt idx="71">
                  <c:v>278.92961202269595</c:v>
                </c:pt>
                <c:pt idx="72">
                  <c:v>198.07692307692309</c:v>
                </c:pt>
                <c:pt idx="73">
                  <c:v>-13.522079019649269</c:v>
                </c:pt>
                <c:pt idx="74">
                  <c:v>-61.217813423385394</c:v>
                </c:pt>
                <c:pt idx="75">
                  <c:v>-37.319884726224792</c:v>
                </c:pt>
                <c:pt idx="76">
                  <c:v>417.94228356336259</c:v>
                </c:pt>
                <c:pt idx="77">
                  <c:v>180.30634573304155</c:v>
                </c:pt>
                <c:pt idx="78">
                  <c:v>-71.769722814498934</c:v>
                </c:pt>
                <c:pt idx="79">
                  <c:v>72.912524850894613</c:v>
                </c:pt>
                <c:pt idx="80">
                  <c:v>279.32432432432432</c:v>
                </c:pt>
                <c:pt idx="81">
                  <c:v>320.98623853211006</c:v>
                </c:pt>
                <c:pt idx="82">
                  <c:v>100.09866798223976</c:v>
                </c:pt>
                <c:pt idx="83">
                  <c:v>516.16889804325433</c:v>
                </c:pt>
                <c:pt idx="84">
                  <c:v>215.73785109228706</c:v>
                </c:pt>
                <c:pt idx="85">
                  <c:v>62.57895883249838</c:v>
                </c:pt>
                <c:pt idx="86">
                  <c:v>375.62281722933636</c:v>
                </c:pt>
                <c:pt idx="87">
                  <c:v>201.02790014684285</c:v>
                </c:pt>
                <c:pt idx="88">
                  <c:v>184.10757946210273</c:v>
                </c:pt>
                <c:pt idx="89">
                  <c:v>-32.067932067932063</c:v>
                </c:pt>
                <c:pt idx="90">
                  <c:v>354.00658616904497</c:v>
                </c:pt>
                <c:pt idx="91">
                  <c:v>192.49759538313563</c:v>
                </c:pt>
                <c:pt idx="92">
                  <c:v>103.02846759539675</c:v>
                </c:pt>
                <c:pt idx="93">
                  <c:v>225.69269521410581</c:v>
                </c:pt>
                <c:pt idx="94">
                  <c:v>372.24755700325733</c:v>
                </c:pt>
                <c:pt idx="95">
                  <c:v>47.896879240162818</c:v>
                </c:pt>
                <c:pt idx="96">
                  <c:v>5.5214723926380493</c:v>
                </c:pt>
                <c:pt idx="97">
                  <c:v>406.10909090909092</c:v>
                </c:pt>
                <c:pt idx="98">
                  <c:v>-40</c:v>
                </c:pt>
                <c:pt idx="99">
                  <c:v>756.19047619047615</c:v>
                </c:pt>
                <c:pt idx="100">
                  <c:v>30.312500000000007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7-485B-A742-C8E1D5343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34432"/>
        <c:axId val="1368831520"/>
      </c:scatterChart>
      <c:valAx>
        <c:axId val="13688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831520"/>
        <c:crosses val="autoZero"/>
        <c:crossBetween val="midCat"/>
      </c:valAx>
      <c:valAx>
        <c:axId val="13688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83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Tabelle2!$H$2</c:f>
              <c:strCache>
                <c:ptCount val="1"/>
                <c:pt idx="0">
                  <c:v>Rendite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Tabelle2!$E$3:$E$103</c:f>
              <c:numCache>
                <c:formatCode>0.000</c:formatCode>
                <c:ptCount val="101"/>
                <c:pt idx="0">
                  <c:v>8.9168760836726495</c:v>
                </c:pt>
                <c:pt idx="1">
                  <c:v>4.2317895511165302</c:v>
                </c:pt>
                <c:pt idx="2">
                  <c:v>4.9248315824402704</c:v>
                </c:pt>
                <c:pt idx="3">
                  <c:v>4.6698050821432799</c:v>
                </c:pt>
                <c:pt idx="4">
                  <c:v>1.16967661492527</c:v>
                </c:pt>
                <c:pt idx="5">
                  <c:v>2.8572107990258799</c:v>
                </c:pt>
                <c:pt idx="6">
                  <c:v>1.4552079177108299</c:v>
                </c:pt>
                <c:pt idx="7">
                  <c:v>4.2936744346315496</c:v>
                </c:pt>
                <c:pt idx="8">
                  <c:v>2.2270370929036298</c:v>
                </c:pt>
                <c:pt idx="9">
                  <c:v>1.31422426754778</c:v>
                </c:pt>
                <c:pt idx="10">
                  <c:v>3.5980722743573499</c:v>
                </c:pt>
                <c:pt idx="11">
                  <c:v>3.0429641554753002</c:v>
                </c:pt>
                <c:pt idx="12">
                  <c:v>3.0599547780567802</c:v>
                </c:pt>
                <c:pt idx="13">
                  <c:v>4.65609374876927</c:v>
                </c:pt>
                <c:pt idx="14">
                  <c:v>3.6876447558705099</c:v>
                </c:pt>
                <c:pt idx="15">
                  <c:v>3.0816713226112502</c:v>
                </c:pt>
                <c:pt idx="16">
                  <c:v>3.04611206275947</c:v>
                </c:pt>
                <c:pt idx="17">
                  <c:v>2.7450651766261398</c:v>
                </c:pt>
                <c:pt idx="18">
                  <c:v>4.52215357280748</c:v>
                </c:pt>
                <c:pt idx="19">
                  <c:v>2.8732069249431902</c:v>
                </c:pt>
                <c:pt idx="20">
                  <c:v>3.12620673284811</c:v>
                </c:pt>
                <c:pt idx="21">
                  <c:v>2.1129441170021899</c:v>
                </c:pt>
                <c:pt idx="22">
                  <c:v>2.33475082850777</c:v>
                </c:pt>
                <c:pt idx="23">
                  <c:v>4.2855599151016799</c:v>
                </c:pt>
                <c:pt idx="24">
                  <c:v>2.1059109531258602</c:v>
                </c:pt>
                <c:pt idx="25">
                  <c:v>2.61371090201414</c:v>
                </c:pt>
                <c:pt idx="26">
                  <c:v>2.0525420035598598</c:v>
                </c:pt>
                <c:pt idx="27">
                  <c:v>1.79147315469194</c:v>
                </c:pt>
                <c:pt idx="28">
                  <c:v>3.5519542348689299</c:v>
                </c:pt>
                <c:pt idx="29">
                  <c:v>2.4224073302168301</c:v>
                </c:pt>
                <c:pt idx="30">
                  <c:v>1.48036146341335</c:v>
                </c:pt>
                <c:pt idx="31">
                  <c:v>1.2958723958581699</c:v>
                </c:pt>
                <c:pt idx="32">
                  <c:v>3.17409179630322</c:v>
                </c:pt>
                <c:pt idx="33">
                  <c:v>1.9124591851551</c:v>
                </c:pt>
                <c:pt idx="34">
                  <c:v>1.8490750208908799</c:v>
                </c:pt>
                <c:pt idx="35">
                  <c:v>1.5289510014598799</c:v>
                </c:pt>
                <c:pt idx="36">
                  <c:v>2.2960083124355299</c:v>
                </c:pt>
                <c:pt idx="37">
                  <c:v>1.46641270570482</c:v>
                </c:pt>
                <c:pt idx="38">
                  <c:v>2.0033789326162901</c:v>
                </c:pt>
                <c:pt idx="39">
                  <c:v>2.2208711798084102</c:v>
                </c:pt>
                <c:pt idx="40">
                  <c:v>2.00083084652992</c:v>
                </c:pt>
                <c:pt idx="41">
                  <c:v>2.88565972589311</c:v>
                </c:pt>
                <c:pt idx="42">
                  <c:v>1.94247538658769</c:v>
                </c:pt>
                <c:pt idx="43">
                  <c:v>1.4499997721961999</c:v>
                </c:pt>
                <c:pt idx="44">
                  <c:v>2.21423331608651</c:v>
                </c:pt>
                <c:pt idx="45">
                  <c:v>1.4513577109018501</c:v>
                </c:pt>
                <c:pt idx="46">
                  <c:v>2.4610255139506498</c:v>
                </c:pt>
                <c:pt idx="47">
                  <c:v>2.40015560925612</c:v>
                </c:pt>
                <c:pt idx="48">
                  <c:v>2.8755184283127702</c:v>
                </c:pt>
                <c:pt idx="49">
                  <c:v>1.5644024963133401</c:v>
                </c:pt>
                <c:pt idx="50">
                  <c:v>2.4300836129473802</c:v>
                </c:pt>
                <c:pt idx="51">
                  <c:v>1.1243768294155601</c:v>
                </c:pt>
                <c:pt idx="52">
                  <c:v>2.2080984130138299</c:v>
                </c:pt>
                <c:pt idx="53">
                  <c:v>1.4712244990256</c:v>
                </c:pt>
                <c:pt idx="54">
                  <c:v>2.2147675564482698</c:v>
                </c:pt>
                <c:pt idx="55">
                  <c:v>2.1782940040962</c:v>
                </c:pt>
                <c:pt idx="56">
                  <c:v>1.1801507692601501</c:v>
                </c:pt>
                <c:pt idx="57">
                  <c:v>1.4748504832924501</c:v>
                </c:pt>
                <c:pt idx="58">
                  <c:v>0.89982168495655102</c:v>
                </c:pt>
                <c:pt idx="59">
                  <c:v>2.1861719677262399</c:v>
                </c:pt>
                <c:pt idx="60">
                  <c:v>2.2000362025498701</c:v>
                </c:pt>
                <c:pt idx="61">
                  <c:v>2.21985515686357</c:v>
                </c:pt>
                <c:pt idx="62">
                  <c:v>1.7891353177002201</c:v>
                </c:pt>
                <c:pt idx="63">
                  <c:v>2.0615679544646599</c:v>
                </c:pt>
                <c:pt idx="64">
                  <c:v>1.1951599335207499</c:v>
                </c:pt>
                <c:pt idx="65">
                  <c:v>2.4827040280689698</c:v>
                </c:pt>
                <c:pt idx="66">
                  <c:v>2.49693457200613</c:v>
                </c:pt>
                <c:pt idx="67">
                  <c:v>1.29841411282187</c:v>
                </c:pt>
                <c:pt idx="68">
                  <c:v>1.9049531844111101</c:v>
                </c:pt>
                <c:pt idx="69">
                  <c:v>1.4669496564105999</c:v>
                </c:pt>
                <c:pt idx="70">
                  <c:v>2.2744841229299002</c:v>
                </c:pt>
                <c:pt idx="71">
                  <c:v>2.1057606461357699</c:v>
                </c:pt>
                <c:pt idx="72">
                  <c:v>1.8890387782562701</c:v>
                </c:pt>
                <c:pt idx="73">
                  <c:v>1.6471713315790999</c:v>
                </c:pt>
                <c:pt idx="74">
                  <c:v>1.87461812084629</c:v>
                </c:pt>
                <c:pt idx="75">
                  <c:v>1.39325636526589</c:v>
                </c:pt>
                <c:pt idx="76">
                  <c:v>2.1028306314302099</c:v>
                </c:pt>
                <c:pt idx="77">
                  <c:v>1.88025471191657</c:v>
                </c:pt>
                <c:pt idx="78">
                  <c:v>2.2103453810441298</c:v>
                </c:pt>
                <c:pt idx="79">
                  <c:v>1.62302703885424</c:v>
                </c:pt>
                <c:pt idx="80">
                  <c:v>1.9287098921308901</c:v>
                </c:pt>
                <c:pt idx="81">
                  <c:v>1.7297156417256601</c:v>
                </c:pt>
                <c:pt idx="82">
                  <c:v>1.6770647174558799</c:v>
                </c:pt>
                <c:pt idx="83">
                  <c:v>1.7053420583724499</c:v>
                </c:pt>
                <c:pt idx="84">
                  <c:v>1.9872244919207001</c:v>
                </c:pt>
                <c:pt idx="85">
                  <c:v>1.61674710743911</c:v>
                </c:pt>
                <c:pt idx="86">
                  <c:v>1.82447507180195</c:v>
                </c:pt>
                <c:pt idx="87">
                  <c:v>1.4247404554395</c:v>
                </c:pt>
                <c:pt idx="88">
                  <c:v>1.5223573695647299</c:v>
                </c:pt>
                <c:pt idx="89">
                  <c:v>0.97039913416108803</c:v>
                </c:pt>
                <c:pt idx="90">
                  <c:v>1.6588741307516399</c:v>
                </c:pt>
                <c:pt idx="91">
                  <c:v>2.0832042586017399</c:v>
                </c:pt>
                <c:pt idx="92">
                  <c:v>1.2322036883298899</c:v>
                </c:pt>
                <c:pt idx="93">
                  <c:v>1.52037517104749</c:v>
                </c:pt>
                <c:pt idx="94">
                  <c:v>1.64047382786661</c:v>
                </c:pt>
                <c:pt idx="95">
                  <c:v>1.32446174765007</c:v>
                </c:pt>
                <c:pt idx="96">
                  <c:v>1.2090378883294799</c:v>
                </c:pt>
                <c:pt idx="97">
                  <c:v>1.8352808205029301</c:v>
                </c:pt>
                <c:pt idx="98">
                  <c:v>1.0238274434360399</c:v>
                </c:pt>
                <c:pt idx="99">
                  <c:v>2.7269493123841699</c:v>
                </c:pt>
                <c:pt idx="100">
                  <c:v>1.3354354262986099</c:v>
                </c:pt>
              </c:numCache>
            </c:numRef>
          </c:xVal>
          <c:yVal>
            <c:numRef>
              <c:f>Tabelle2!$H$3:$H$103</c:f>
              <c:numCache>
                <c:formatCode>0.0</c:formatCode>
                <c:ptCount val="101"/>
                <c:pt idx="0">
                  <c:v>1729.1366906474821</c:v>
                </c:pt>
                <c:pt idx="1">
                  <c:v>487.31466227347607</c:v>
                </c:pt>
                <c:pt idx="2">
                  <c:v>3993.3506204852747</c:v>
                </c:pt>
                <c:pt idx="3">
                  <c:v>1265.4091392136027</c:v>
                </c:pt>
                <c:pt idx="4">
                  <c:v>181.27772848269746</c:v>
                </c:pt>
                <c:pt idx="5">
                  <c:v>-96.897959183673464</c:v>
                </c:pt>
                <c:pt idx="6">
                  <c:v>-81.702466189339702</c:v>
                </c:pt>
                <c:pt idx="7">
                  <c:v>30.564362714013949</c:v>
                </c:pt>
                <c:pt idx="8">
                  <c:v>608.39363241678723</c:v>
                </c:pt>
                <c:pt idx="9">
                  <c:v>1.5659955257270708</c:v>
                </c:pt>
                <c:pt idx="10">
                  <c:v>485.06360631340959</c:v>
                </c:pt>
                <c:pt idx="11">
                  <c:v>-50.739957716701902</c:v>
                </c:pt>
                <c:pt idx="12">
                  <c:v>351.09780439121761</c:v>
                </c:pt>
                <c:pt idx="13">
                  <c:v>141.93032917865133</c:v>
                </c:pt>
                <c:pt idx="14">
                  <c:v>336.4055299539171</c:v>
                </c:pt>
                <c:pt idx="15">
                  <c:v>655.97410241318426</c:v>
                </c:pt>
                <c:pt idx="16">
                  <c:v>373.07180851063839</c:v>
                </c:pt>
                <c:pt idx="17">
                  <c:v>180.30690537084396</c:v>
                </c:pt>
                <c:pt idx="18">
                  <c:v>120.69169814115384</c:v>
                </c:pt>
                <c:pt idx="19">
                  <c:v>550.04262574595055</c:v>
                </c:pt>
                <c:pt idx="20">
                  <c:v>560.15228426395947</c:v>
                </c:pt>
                <c:pt idx="21">
                  <c:v>101.6359918200409</c:v>
                </c:pt>
                <c:pt idx="22">
                  <c:v>53.179012345679034</c:v>
                </c:pt>
                <c:pt idx="23">
                  <c:v>2060.2665820374482</c:v>
                </c:pt>
                <c:pt idx="24">
                  <c:v>318.73500820603465</c:v>
                </c:pt>
                <c:pt idx="25">
                  <c:v>32.369477911646591</c:v>
                </c:pt>
                <c:pt idx="26">
                  <c:v>1137.6592732420952</c:v>
                </c:pt>
                <c:pt idx="27">
                  <c:v>417.83625730994152</c:v>
                </c:pt>
                <c:pt idx="28">
                  <c:v>417.25321888412014</c:v>
                </c:pt>
                <c:pt idx="29">
                  <c:v>215.48728280030218</c:v>
                </c:pt>
                <c:pt idx="30">
                  <c:v>1798.9195678271308</c:v>
                </c:pt>
                <c:pt idx="31">
                  <c:v>148.87085868830289</c:v>
                </c:pt>
                <c:pt idx="32">
                  <c:v>823.55947955390332</c:v>
                </c:pt>
                <c:pt idx="33">
                  <c:v>654.39578240508934</c:v>
                </c:pt>
                <c:pt idx="34">
                  <c:v>264.37541308658297</c:v>
                </c:pt>
                <c:pt idx="35">
                  <c:v>91.911181601903252</c:v>
                </c:pt>
                <c:pt idx="36">
                  <c:v>137.51439994578845</c:v>
                </c:pt>
                <c:pt idx="37">
                  <c:v>220.33426183844011</c:v>
                </c:pt>
                <c:pt idx="38">
                  <c:v>-85.407832377151422</c:v>
                </c:pt>
                <c:pt idx="39">
                  <c:v>315.98130841121497</c:v>
                </c:pt>
                <c:pt idx="40">
                  <c:v>51.835188254795185</c:v>
                </c:pt>
                <c:pt idx="41">
                  <c:v>255.55132355741762</c:v>
                </c:pt>
                <c:pt idx="42">
                  <c:v>678.20163487738409</c:v>
                </c:pt>
                <c:pt idx="43">
                  <c:v>265.59288128578328</c:v>
                </c:pt>
                <c:pt idx="44">
                  <c:v>115.80928481806777</c:v>
                </c:pt>
                <c:pt idx="45">
                  <c:v>97.858842188739104</c:v>
                </c:pt>
                <c:pt idx="46">
                  <c:v>581.29916264907388</c:v>
                </c:pt>
                <c:pt idx="47">
                  <c:v>-97.073254221816512</c:v>
                </c:pt>
                <c:pt idx="48">
                  <c:v>395.21457239888855</c:v>
                </c:pt>
                <c:pt idx="49">
                  <c:v>255.82857142857142</c:v>
                </c:pt>
                <c:pt idx="50">
                  <c:v>51.019178632392801</c:v>
                </c:pt>
                <c:pt idx="51">
                  <c:v>130.48275862068968</c:v>
                </c:pt>
                <c:pt idx="52">
                  <c:v>-99.652436720816013</c:v>
                </c:pt>
                <c:pt idx="53">
                  <c:v>135.3923205342237</c:v>
                </c:pt>
                <c:pt idx="54">
                  <c:v>-59.280023605783413</c:v>
                </c:pt>
                <c:pt idx="55">
                  <c:v>324.34882386689611</c:v>
                </c:pt>
                <c:pt idx="56">
                  <c:v>-5.9923796328368528</c:v>
                </c:pt>
                <c:pt idx="57">
                  <c:v>778.5060975609756</c:v>
                </c:pt>
                <c:pt idx="58">
                  <c:v>178.90625</c:v>
                </c:pt>
                <c:pt idx="59">
                  <c:v>3.0154849225753955</c:v>
                </c:pt>
                <c:pt idx="60">
                  <c:v>124.5603576751118</c:v>
                </c:pt>
                <c:pt idx="61">
                  <c:v>129.20133111480868</c:v>
                </c:pt>
                <c:pt idx="62">
                  <c:v>124.72565958440347</c:v>
                </c:pt>
                <c:pt idx="63">
                  <c:v>351.11111111111109</c:v>
                </c:pt>
                <c:pt idx="64">
                  <c:v>34.642662302236779</c:v>
                </c:pt>
                <c:pt idx="65">
                  <c:v>329.22625595892924</c:v>
                </c:pt>
                <c:pt idx="66">
                  <c:v>177.94132575373055</c:v>
                </c:pt>
                <c:pt idx="67">
                  <c:v>5.3909044455799693</c:v>
                </c:pt>
                <c:pt idx="68">
                  <c:v>666.5606783253844</c:v>
                </c:pt>
                <c:pt idx="69">
                  <c:v>36.618181818181817</c:v>
                </c:pt>
                <c:pt idx="70">
                  <c:v>218.69918699186996</c:v>
                </c:pt>
                <c:pt idx="71">
                  <c:v>278.92961202269595</c:v>
                </c:pt>
                <c:pt idx="72">
                  <c:v>198.07692307692309</c:v>
                </c:pt>
                <c:pt idx="73">
                  <c:v>-13.522079019649269</c:v>
                </c:pt>
                <c:pt idx="74">
                  <c:v>-61.217813423385394</c:v>
                </c:pt>
                <c:pt idx="75">
                  <c:v>-37.319884726224792</c:v>
                </c:pt>
                <c:pt idx="76">
                  <c:v>417.94228356336259</c:v>
                </c:pt>
                <c:pt idx="77">
                  <c:v>180.30634573304155</c:v>
                </c:pt>
                <c:pt idx="78">
                  <c:v>-71.769722814498934</c:v>
                </c:pt>
                <c:pt idx="79">
                  <c:v>72.912524850894613</c:v>
                </c:pt>
                <c:pt idx="80">
                  <c:v>279.32432432432432</c:v>
                </c:pt>
                <c:pt idx="81">
                  <c:v>320.98623853211006</c:v>
                </c:pt>
                <c:pt idx="82">
                  <c:v>100.09866798223976</c:v>
                </c:pt>
                <c:pt idx="83">
                  <c:v>516.16889804325433</c:v>
                </c:pt>
                <c:pt idx="84">
                  <c:v>215.73785109228706</c:v>
                </c:pt>
                <c:pt idx="85">
                  <c:v>62.57895883249838</c:v>
                </c:pt>
                <c:pt idx="86">
                  <c:v>375.62281722933636</c:v>
                </c:pt>
                <c:pt idx="87">
                  <c:v>201.02790014684285</c:v>
                </c:pt>
                <c:pt idx="88">
                  <c:v>184.10757946210273</c:v>
                </c:pt>
                <c:pt idx="89">
                  <c:v>-32.067932067932063</c:v>
                </c:pt>
                <c:pt idx="90">
                  <c:v>354.00658616904497</c:v>
                </c:pt>
                <c:pt idx="91">
                  <c:v>192.49759538313563</c:v>
                </c:pt>
                <c:pt idx="92">
                  <c:v>103.02846759539675</c:v>
                </c:pt>
                <c:pt idx="93">
                  <c:v>225.69269521410581</c:v>
                </c:pt>
                <c:pt idx="94">
                  <c:v>372.24755700325733</c:v>
                </c:pt>
                <c:pt idx="95">
                  <c:v>47.896879240162818</c:v>
                </c:pt>
                <c:pt idx="96">
                  <c:v>5.5214723926380493</c:v>
                </c:pt>
                <c:pt idx="97">
                  <c:v>406.10909090909092</c:v>
                </c:pt>
                <c:pt idx="98">
                  <c:v>-40</c:v>
                </c:pt>
                <c:pt idx="99">
                  <c:v>756.19047619047615</c:v>
                </c:pt>
                <c:pt idx="100">
                  <c:v>30.312500000000007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B-403B-A967-649BC6C9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21792"/>
        <c:axId val="1121315552"/>
      </c:scatterChart>
      <c:valAx>
        <c:axId val="11213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1315552"/>
        <c:crosses val="autoZero"/>
        <c:crossBetween val="midCat"/>
      </c:valAx>
      <c:valAx>
        <c:axId val="11213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132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152668416447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Tabelle2!$G$2</c:f>
              <c:strCache>
                <c:ptCount val="1"/>
                <c:pt idx="0">
                  <c:v>Patentkennzahl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Tabelle2!$E$3:$E$103</c:f>
              <c:numCache>
                <c:formatCode>0.000</c:formatCode>
                <c:ptCount val="101"/>
                <c:pt idx="0">
                  <c:v>8.9168760836726495</c:v>
                </c:pt>
                <c:pt idx="1">
                  <c:v>4.2317895511165302</c:v>
                </c:pt>
                <c:pt idx="2">
                  <c:v>4.9248315824402704</c:v>
                </c:pt>
                <c:pt idx="3">
                  <c:v>4.6698050821432799</c:v>
                </c:pt>
                <c:pt idx="4">
                  <c:v>1.16967661492527</c:v>
                </c:pt>
                <c:pt idx="5">
                  <c:v>2.8572107990258799</c:v>
                </c:pt>
                <c:pt idx="6">
                  <c:v>1.4552079177108299</c:v>
                </c:pt>
                <c:pt idx="7">
                  <c:v>4.2936744346315496</c:v>
                </c:pt>
                <c:pt idx="8">
                  <c:v>2.2270370929036298</c:v>
                </c:pt>
                <c:pt idx="9">
                  <c:v>1.31422426754778</c:v>
                </c:pt>
                <c:pt idx="10">
                  <c:v>3.5980722743573499</c:v>
                </c:pt>
                <c:pt idx="11">
                  <c:v>3.0429641554753002</c:v>
                </c:pt>
                <c:pt idx="12">
                  <c:v>3.0599547780567802</c:v>
                </c:pt>
                <c:pt idx="13">
                  <c:v>4.65609374876927</c:v>
                </c:pt>
                <c:pt idx="14">
                  <c:v>3.6876447558705099</c:v>
                </c:pt>
                <c:pt idx="15">
                  <c:v>3.0816713226112502</c:v>
                </c:pt>
                <c:pt idx="16">
                  <c:v>3.04611206275947</c:v>
                </c:pt>
                <c:pt idx="17">
                  <c:v>2.7450651766261398</c:v>
                </c:pt>
                <c:pt idx="18">
                  <c:v>4.52215357280748</c:v>
                </c:pt>
                <c:pt idx="19">
                  <c:v>2.8732069249431902</c:v>
                </c:pt>
                <c:pt idx="20">
                  <c:v>3.12620673284811</c:v>
                </c:pt>
                <c:pt idx="21">
                  <c:v>2.1129441170021899</c:v>
                </c:pt>
                <c:pt idx="22">
                  <c:v>2.33475082850777</c:v>
                </c:pt>
                <c:pt idx="23">
                  <c:v>4.2855599151016799</c:v>
                </c:pt>
                <c:pt idx="24">
                  <c:v>2.1059109531258602</c:v>
                </c:pt>
                <c:pt idx="25">
                  <c:v>2.61371090201414</c:v>
                </c:pt>
                <c:pt idx="26">
                  <c:v>2.0525420035598598</c:v>
                </c:pt>
                <c:pt idx="27">
                  <c:v>1.79147315469194</c:v>
                </c:pt>
                <c:pt idx="28">
                  <c:v>3.5519542348689299</c:v>
                </c:pt>
                <c:pt idx="29">
                  <c:v>2.4224073302168301</c:v>
                </c:pt>
                <c:pt idx="30">
                  <c:v>1.48036146341335</c:v>
                </c:pt>
                <c:pt idx="31">
                  <c:v>1.2958723958581699</c:v>
                </c:pt>
                <c:pt idx="32">
                  <c:v>3.17409179630322</c:v>
                </c:pt>
                <c:pt idx="33">
                  <c:v>1.9124591851551</c:v>
                </c:pt>
                <c:pt idx="34">
                  <c:v>1.8490750208908799</c:v>
                </c:pt>
                <c:pt idx="35">
                  <c:v>1.5289510014598799</c:v>
                </c:pt>
                <c:pt idx="36">
                  <c:v>2.2960083124355299</c:v>
                </c:pt>
                <c:pt idx="37">
                  <c:v>1.46641270570482</c:v>
                </c:pt>
                <c:pt idx="38">
                  <c:v>2.0033789326162901</c:v>
                </c:pt>
                <c:pt idx="39">
                  <c:v>2.2208711798084102</c:v>
                </c:pt>
                <c:pt idx="40">
                  <c:v>2.00083084652992</c:v>
                </c:pt>
                <c:pt idx="41">
                  <c:v>2.88565972589311</c:v>
                </c:pt>
                <c:pt idx="42">
                  <c:v>1.94247538658769</c:v>
                </c:pt>
                <c:pt idx="43">
                  <c:v>1.4499997721961999</c:v>
                </c:pt>
                <c:pt idx="44">
                  <c:v>2.21423331608651</c:v>
                </c:pt>
                <c:pt idx="45">
                  <c:v>1.4513577109018501</c:v>
                </c:pt>
                <c:pt idx="46">
                  <c:v>2.4610255139506498</c:v>
                </c:pt>
                <c:pt idx="47">
                  <c:v>2.40015560925612</c:v>
                </c:pt>
                <c:pt idx="48">
                  <c:v>2.8755184283127702</c:v>
                </c:pt>
                <c:pt idx="49">
                  <c:v>1.5644024963133401</c:v>
                </c:pt>
                <c:pt idx="50">
                  <c:v>2.4300836129473802</c:v>
                </c:pt>
                <c:pt idx="51">
                  <c:v>1.1243768294155601</c:v>
                </c:pt>
                <c:pt idx="52">
                  <c:v>2.2080984130138299</c:v>
                </c:pt>
                <c:pt idx="53">
                  <c:v>1.4712244990256</c:v>
                </c:pt>
                <c:pt idx="54">
                  <c:v>2.2147675564482698</c:v>
                </c:pt>
                <c:pt idx="55">
                  <c:v>2.1782940040962</c:v>
                </c:pt>
                <c:pt idx="56">
                  <c:v>1.1801507692601501</c:v>
                </c:pt>
                <c:pt idx="57">
                  <c:v>1.4748504832924501</c:v>
                </c:pt>
                <c:pt idx="58">
                  <c:v>0.89982168495655102</c:v>
                </c:pt>
                <c:pt idx="59">
                  <c:v>2.1861719677262399</c:v>
                </c:pt>
                <c:pt idx="60">
                  <c:v>2.2000362025498701</c:v>
                </c:pt>
                <c:pt idx="61">
                  <c:v>2.21985515686357</c:v>
                </c:pt>
                <c:pt idx="62">
                  <c:v>1.7891353177002201</c:v>
                </c:pt>
                <c:pt idx="63">
                  <c:v>2.0615679544646599</c:v>
                </c:pt>
                <c:pt idx="64">
                  <c:v>1.1951599335207499</c:v>
                </c:pt>
                <c:pt idx="65">
                  <c:v>2.4827040280689698</c:v>
                </c:pt>
                <c:pt idx="66">
                  <c:v>2.49693457200613</c:v>
                </c:pt>
                <c:pt idx="67">
                  <c:v>1.29841411282187</c:v>
                </c:pt>
                <c:pt idx="68">
                  <c:v>1.9049531844111101</c:v>
                </c:pt>
                <c:pt idx="69">
                  <c:v>1.4669496564105999</c:v>
                </c:pt>
                <c:pt idx="70">
                  <c:v>2.2744841229299002</c:v>
                </c:pt>
                <c:pt idx="71">
                  <c:v>2.1057606461357699</c:v>
                </c:pt>
                <c:pt idx="72">
                  <c:v>1.8890387782562701</c:v>
                </c:pt>
                <c:pt idx="73">
                  <c:v>1.6471713315790999</c:v>
                </c:pt>
                <c:pt idx="74">
                  <c:v>1.87461812084629</c:v>
                </c:pt>
                <c:pt idx="75">
                  <c:v>1.39325636526589</c:v>
                </c:pt>
                <c:pt idx="76">
                  <c:v>2.1028306314302099</c:v>
                </c:pt>
                <c:pt idx="77">
                  <c:v>1.88025471191657</c:v>
                </c:pt>
                <c:pt idx="78">
                  <c:v>2.2103453810441298</c:v>
                </c:pt>
                <c:pt idx="79">
                  <c:v>1.62302703885424</c:v>
                </c:pt>
                <c:pt idx="80">
                  <c:v>1.9287098921308901</c:v>
                </c:pt>
                <c:pt idx="81">
                  <c:v>1.7297156417256601</c:v>
                </c:pt>
                <c:pt idx="82">
                  <c:v>1.6770647174558799</c:v>
                </c:pt>
                <c:pt idx="83">
                  <c:v>1.7053420583724499</c:v>
                </c:pt>
                <c:pt idx="84">
                  <c:v>1.9872244919207001</c:v>
                </c:pt>
                <c:pt idx="85">
                  <c:v>1.61674710743911</c:v>
                </c:pt>
                <c:pt idx="86">
                  <c:v>1.82447507180195</c:v>
                </c:pt>
                <c:pt idx="87">
                  <c:v>1.4247404554395</c:v>
                </c:pt>
                <c:pt idx="88">
                  <c:v>1.5223573695647299</c:v>
                </c:pt>
                <c:pt idx="89">
                  <c:v>0.97039913416108803</c:v>
                </c:pt>
                <c:pt idx="90">
                  <c:v>1.6588741307516399</c:v>
                </c:pt>
                <c:pt idx="91">
                  <c:v>2.0832042586017399</c:v>
                </c:pt>
                <c:pt idx="92">
                  <c:v>1.2322036883298899</c:v>
                </c:pt>
                <c:pt idx="93">
                  <c:v>1.52037517104749</c:v>
                </c:pt>
                <c:pt idx="94">
                  <c:v>1.64047382786661</c:v>
                </c:pt>
                <c:pt idx="95">
                  <c:v>1.32446174765007</c:v>
                </c:pt>
                <c:pt idx="96">
                  <c:v>1.2090378883294799</c:v>
                </c:pt>
                <c:pt idx="97">
                  <c:v>1.8352808205029301</c:v>
                </c:pt>
                <c:pt idx="98">
                  <c:v>1.0238274434360399</c:v>
                </c:pt>
                <c:pt idx="99">
                  <c:v>2.7269493123841699</c:v>
                </c:pt>
                <c:pt idx="100">
                  <c:v>1.3354354262986099</c:v>
                </c:pt>
              </c:numCache>
            </c:numRef>
          </c:xVal>
          <c:yVal>
            <c:numRef>
              <c:f>Tabelle2!$G$3:$G$103</c:f>
              <c:numCache>
                <c:formatCode>0.00</c:formatCode>
                <c:ptCount val="101"/>
                <c:pt idx="0">
                  <c:v>9.9353940725229428</c:v>
                </c:pt>
                <c:pt idx="1">
                  <c:v>5.1581197771481797</c:v>
                </c:pt>
                <c:pt idx="2">
                  <c:v>4.3299843837920005</c:v>
                </c:pt>
                <c:pt idx="3">
                  <c:v>3.8204724792138887</c:v>
                </c:pt>
                <c:pt idx="4">
                  <c:v>3.862765192923292</c:v>
                </c:pt>
                <c:pt idx="5">
                  <c:v>3.7020921157916047</c:v>
                </c:pt>
                <c:pt idx="6">
                  <c:v>3.2360185731374935</c:v>
                </c:pt>
                <c:pt idx="7">
                  <c:v>3.0059373576236501</c:v>
                </c:pt>
                <c:pt idx="8">
                  <c:v>2.9794105204032988</c:v>
                </c:pt>
                <c:pt idx="9">
                  <c:v>2.8504190290525058</c:v>
                </c:pt>
                <c:pt idx="10">
                  <c:v>2.4958595063141882</c:v>
                </c:pt>
                <c:pt idx="11">
                  <c:v>2.258357131530043</c:v>
                </c:pt>
                <c:pt idx="12">
                  <c:v>2.1821961532327321</c:v>
                </c:pt>
                <c:pt idx="13">
                  <c:v>1.8804215407810418</c:v>
                </c:pt>
                <c:pt idx="14">
                  <c:v>1.8891047391175564</c:v>
                </c:pt>
                <c:pt idx="15">
                  <c:v>1.8164414104898785</c:v>
                </c:pt>
                <c:pt idx="16">
                  <c:v>1.7114257843753009</c:v>
                </c:pt>
                <c:pt idx="17">
                  <c:v>1.529562066956375</c:v>
                </c:pt>
                <c:pt idx="18">
                  <c:v>1.41529722807703</c:v>
                </c:pt>
                <c:pt idx="19">
                  <c:v>1.3555145265193285</c:v>
                </c:pt>
                <c:pt idx="20">
                  <c:v>1.224501475359187</c:v>
                </c:pt>
                <c:pt idx="21">
                  <c:v>1.0646728658478222</c:v>
                </c:pt>
                <c:pt idx="22">
                  <c:v>1.0929107329163668</c:v>
                </c:pt>
                <c:pt idx="23">
                  <c:v>0.90733939382278184</c:v>
                </c:pt>
                <c:pt idx="24">
                  <c:v>1.0181467924442773</c:v>
                </c:pt>
                <c:pt idx="25">
                  <c:v>0.98246394228333966</c:v>
                </c:pt>
                <c:pt idx="26">
                  <c:v>0.97969492140104075</c:v>
                </c:pt>
                <c:pt idx="27">
                  <c:v>0.97844681200207606</c:v>
                </c:pt>
                <c:pt idx="28">
                  <c:v>0.79251946750891111</c:v>
                </c:pt>
                <c:pt idx="29">
                  <c:v>0.75909079349619168</c:v>
                </c:pt>
                <c:pt idx="30">
                  <c:v>0.60510824102780114</c:v>
                </c:pt>
                <c:pt idx="31">
                  <c:v>0.61918478706876146</c:v>
                </c:pt>
                <c:pt idx="32">
                  <c:v>0.39377159571076059</c:v>
                </c:pt>
                <c:pt idx="33">
                  <c:v>0.42217682759228847</c:v>
                </c:pt>
                <c:pt idx="34">
                  <c:v>0.31215574377769262</c:v>
                </c:pt>
                <c:pt idx="35">
                  <c:v>0.31438083699921249</c:v>
                </c:pt>
                <c:pt idx="36">
                  <c:v>9.5414101398994533E-2</c:v>
                </c:pt>
                <c:pt idx="37">
                  <c:v>0.1332184079984467</c:v>
                </c:pt>
                <c:pt idx="38">
                  <c:v>7.8253556798593304E-2</c:v>
                </c:pt>
                <c:pt idx="39">
                  <c:v>7.1174562905594707E-2</c:v>
                </c:pt>
                <c:pt idx="40">
                  <c:v>3.6431807038296626E-2</c:v>
                </c:pt>
                <c:pt idx="41">
                  <c:v>8.5343701386845633E-3</c:v>
                </c:pt>
                <c:pt idx="42">
                  <c:v>-7.943268519369287E-3</c:v>
                </c:pt>
                <c:pt idx="43">
                  <c:v>-3.286160013229833E-2</c:v>
                </c:pt>
                <c:pt idx="44">
                  <c:v>-4.2672000649328634E-2</c:v>
                </c:pt>
                <c:pt idx="45">
                  <c:v>-0.12554163502207749</c:v>
                </c:pt>
                <c:pt idx="46">
                  <c:v>-0.20906951535340623</c:v>
                </c:pt>
                <c:pt idx="47">
                  <c:v>-0.18557797610905752</c:v>
                </c:pt>
                <c:pt idx="48">
                  <c:v>-0.28682180316309869</c:v>
                </c:pt>
                <c:pt idx="49">
                  <c:v>-0.21634931396290069</c:v>
                </c:pt>
                <c:pt idx="50">
                  <c:v>-0.2787552136078133</c:v>
                </c:pt>
                <c:pt idx="51">
                  <c:v>-0.19007515331990699</c:v>
                </c:pt>
                <c:pt idx="52">
                  <c:v>-0.30755580289755186</c:v>
                </c:pt>
                <c:pt idx="53">
                  <c:v>-0.34230084419283058</c:v>
                </c:pt>
                <c:pt idx="54">
                  <c:v>-0.3874839755579611</c:v>
                </c:pt>
                <c:pt idx="55">
                  <c:v>-0.40535812390420545</c:v>
                </c:pt>
                <c:pt idx="56">
                  <c:v>-0.40078797239947839</c:v>
                </c:pt>
                <c:pt idx="57">
                  <c:v>-0.46370124315261835</c:v>
                </c:pt>
                <c:pt idx="58">
                  <c:v>-0.58081230396429617</c:v>
                </c:pt>
                <c:pt idx="59">
                  <c:v>-0.69059497558388272</c:v>
                </c:pt>
                <c:pt idx="60">
                  <c:v>-0.69410850369920396</c:v>
                </c:pt>
                <c:pt idx="61">
                  <c:v>-0.73385521192219993</c:v>
                </c:pt>
                <c:pt idx="62">
                  <c:v>-0.72590973286040006</c:v>
                </c:pt>
                <c:pt idx="63">
                  <c:v>-0.77434217909007219</c:v>
                </c:pt>
                <c:pt idx="64">
                  <c:v>-0.72330721883618776</c:v>
                </c:pt>
                <c:pt idx="65">
                  <c:v>-0.8012313363181367</c:v>
                </c:pt>
                <c:pt idx="66">
                  <c:v>-0.8130420435009944</c:v>
                </c:pt>
                <c:pt idx="67">
                  <c:v>-0.73868514810546704</c:v>
                </c:pt>
                <c:pt idx="68">
                  <c:v>-0.79717007239444071</c:v>
                </c:pt>
                <c:pt idx="69">
                  <c:v>-0.84150807719435117</c:v>
                </c:pt>
                <c:pt idx="70">
                  <c:v>-0.87937297260497294</c:v>
                </c:pt>
                <c:pt idx="71">
                  <c:v>-0.84727491269990973</c:v>
                </c:pt>
                <c:pt idx="72">
                  <c:v>-0.91504927927736313</c:v>
                </c:pt>
                <c:pt idx="73">
                  <c:v>-0.91976438414222195</c:v>
                </c:pt>
                <c:pt idx="74">
                  <c:v>-1.0017579661029021</c:v>
                </c:pt>
                <c:pt idx="75">
                  <c:v>-1.0176995657842118</c:v>
                </c:pt>
                <c:pt idx="76">
                  <c:v>-1.1572135414320259</c:v>
                </c:pt>
                <c:pt idx="77">
                  <c:v>-1.212744959393206</c:v>
                </c:pt>
                <c:pt idx="78">
                  <c:v>-1.25056453032652</c:v>
                </c:pt>
                <c:pt idx="79">
                  <c:v>-1.3002859305353818</c:v>
                </c:pt>
                <c:pt idx="80">
                  <c:v>-1.3865073799092276</c:v>
                </c:pt>
                <c:pt idx="81">
                  <c:v>-1.4033377890909906</c:v>
                </c:pt>
                <c:pt idx="82">
                  <c:v>-1.4507040813889607</c:v>
                </c:pt>
                <c:pt idx="83">
                  <c:v>-1.4755588634488157</c:v>
                </c:pt>
                <c:pt idx="84">
                  <c:v>-1.546636195898218</c:v>
                </c:pt>
                <c:pt idx="85">
                  <c:v>-1.505046706032557</c:v>
                </c:pt>
                <c:pt idx="86">
                  <c:v>-1.8457496697463722</c:v>
                </c:pt>
                <c:pt idx="87">
                  <c:v>-1.8030169804354252</c:v>
                </c:pt>
                <c:pt idx="88">
                  <c:v>-1.811422573522198</c:v>
                </c:pt>
                <c:pt idx="89">
                  <c:v>-1.8110016755496399</c:v>
                </c:pt>
                <c:pt idx="90">
                  <c:v>-1.9443419516301066</c:v>
                </c:pt>
                <c:pt idx="91">
                  <c:v>-2.2362790131685948</c:v>
                </c:pt>
                <c:pt idx="92">
                  <c:v>-2.4181051713737602</c:v>
                </c:pt>
                <c:pt idx="93">
                  <c:v>-2.4775050191295742</c:v>
                </c:pt>
                <c:pt idx="94">
                  <c:v>-2.6311921565305991</c:v>
                </c:pt>
                <c:pt idx="95">
                  <c:v>-2.708790361350129</c:v>
                </c:pt>
                <c:pt idx="96">
                  <c:v>-2.8877911922825543</c:v>
                </c:pt>
                <c:pt idx="97">
                  <c:v>-3.4987996697016501</c:v>
                </c:pt>
                <c:pt idx="98">
                  <c:v>-4.5242343605409943</c:v>
                </c:pt>
                <c:pt idx="99">
                  <c:v>-4.759823794459348</c:v>
                </c:pt>
                <c:pt idx="100">
                  <c:v>-4.879390731637498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F-4FD0-A7CD-EC09508B3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29696"/>
        <c:axId val="1121320544"/>
      </c:scatterChart>
      <c:valAx>
        <c:axId val="11213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1320544"/>
        <c:crosses val="autoZero"/>
        <c:crossBetween val="midCat"/>
      </c:valAx>
      <c:valAx>
        <c:axId val="11213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13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74</xdr:row>
      <xdr:rowOff>128587</xdr:rowOff>
    </xdr:from>
    <xdr:to>
      <xdr:col>14</xdr:col>
      <xdr:colOff>657225</xdr:colOff>
      <xdr:row>89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62</xdr:row>
      <xdr:rowOff>166687</xdr:rowOff>
    </xdr:from>
    <xdr:to>
      <xdr:col>20</xdr:col>
      <xdr:colOff>428625</xdr:colOff>
      <xdr:row>77</xdr:row>
      <xdr:rowOff>52387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83</xdr:row>
      <xdr:rowOff>100012</xdr:rowOff>
    </xdr:from>
    <xdr:to>
      <xdr:col>21</xdr:col>
      <xdr:colOff>200025</xdr:colOff>
      <xdr:row>97</xdr:row>
      <xdr:rowOff>176212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/>
  </sheetViews>
  <sheetFormatPr baseColWidth="10" defaultColWidth="9.140625" defaultRowHeight="15" x14ac:dyDescent="0.25"/>
  <cols>
    <col min="1" max="2" width="20.7109375" customWidth="1"/>
  </cols>
  <sheetData>
    <row r="2" spans="1:2" ht="18.75" x14ac:dyDescent="0.3">
      <c r="B2" s="2"/>
    </row>
    <row r="4" spans="1:2" x14ac:dyDescent="0.25">
      <c r="A4" t="s">
        <v>0</v>
      </c>
      <c r="B4" t="s">
        <v>1</v>
      </c>
    </row>
    <row r="5" spans="1:2" x14ac:dyDescent="0.25">
      <c r="A5" t="s">
        <v>2</v>
      </c>
      <c r="B5" t="s">
        <v>3</v>
      </c>
    </row>
    <row r="6" spans="1:2" x14ac:dyDescent="0.25">
      <c r="A6" t="s">
        <v>4</v>
      </c>
      <c r="B6" s="3">
        <v>43713</v>
      </c>
    </row>
    <row r="7" spans="1:2" x14ac:dyDescent="0.25">
      <c r="A7" t="s">
        <v>5</v>
      </c>
      <c r="B7" s="3">
        <v>43719.639116180602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"/>
  <sheetViews>
    <sheetView workbookViewId="0"/>
  </sheetViews>
  <sheetFormatPr baseColWidth="10" defaultColWidth="9.140625" defaultRowHeight="15" x14ac:dyDescent="0.25"/>
  <cols>
    <col min="1" max="2" width="20.7109375" customWidth="1"/>
  </cols>
  <sheetData>
    <row r="2" spans="1:3" ht="18.75" x14ac:dyDescent="0.3">
      <c r="B2" s="2" t="s">
        <v>6</v>
      </c>
    </row>
    <row r="4" spans="1:3" x14ac:dyDescent="0.25">
      <c r="A4" t="s">
        <v>7</v>
      </c>
      <c r="B4" t="s">
        <v>8</v>
      </c>
      <c r="C4" t="s">
        <v>9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56"/>
  <sheetViews>
    <sheetView workbookViewId="0">
      <pane xSplit="3" ySplit="1" topLeftCell="D80" activePane="bottomRight" state="frozen"/>
      <selection pane="topRight" activeCell="D1" sqref="D1"/>
      <selection pane="bottomLeft" activeCell="A2" sqref="A2"/>
      <selection pane="bottomRight" activeCell="H103" sqref="H103"/>
    </sheetView>
  </sheetViews>
  <sheetFormatPr baseColWidth="10" defaultColWidth="9.140625" defaultRowHeight="15" x14ac:dyDescent="0.25"/>
  <cols>
    <col min="1" max="1" width="9.140625" style="1"/>
    <col min="2" max="2" width="20.7109375" customWidth="1"/>
    <col min="3" max="3" width="20.7109375" style="1" customWidth="1"/>
    <col min="4" max="4" width="20.7109375" customWidth="1"/>
    <col min="5" max="5" width="20.7109375" style="1" customWidth="1"/>
    <col min="6" max="6" width="16.7109375" customWidth="1"/>
    <col min="7" max="7" width="21.7109375" customWidth="1"/>
    <col min="8" max="8" width="23.7109375" customWidth="1"/>
    <col min="9" max="9" width="21.7109375" customWidth="1"/>
    <col min="10" max="11" width="12.7109375" bestFit="1" customWidth="1"/>
    <col min="12" max="12" width="13.28515625" bestFit="1" customWidth="1"/>
  </cols>
  <sheetData>
    <row r="1" spans="1:14" ht="39" x14ac:dyDescent="0.25">
      <c r="B1" s="4" t="s">
        <v>10</v>
      </c>
      <c r="C1" s="4" t="s">
        <v>127</v>
      </c>
      <c r="D1" s="5" t="s">
        <v>11</v>
      </c>
      <c r="E1" s="5" t="s">
        <v>126</v>
      </c>
      <c r="F1" s="6" t="s">
        <v>12</v>
      </c>
      <c r="G1" s="6" t="s">
        <v>13</v>
      </c>
      <c r="H1" s="6" t="s">
        <v>14</v>
      </c>
      <c r="I1" s="6" t="s">
        <v>15</v>
      </c>
      <c r="J1" s="10" t="s">
        <v>128</v>
      </c>
      <c r="K1" s="11" t="s">
        <v>129</v>
      </c>
      <c r="L1" s="11" t="s">
        <v>130</v>
      </c>
      <c r="M1" s="12" t="s">
        <v>131</v>
      </c>
      <c r="N1" s="12" t="s">
        <v>132</v>
      </c>
    </row>
    <row r="2" spans="1:14" ht="17.100000000000001" customHeight="1" x14ac:dyDescent="0.25">
      <c r="A2" s="1">
        <f t="shared" ref="A2:A65" si="0">IF(E2=2000,1,IF(E2=2001,2,IF(E2=2002,3,IF(E2=2003,4,IF(E2=2004,5,IF(E2=2005,6,IF(E2=2006,7,IF(E2=2007,8,IF(E2=2008,9,IF(E2=2009,10,IF(E2=2010,11,IF(E2=2011,12,IF(E2=2012,13,IF(E2=2013,14,IF(E2=2014,15,IF(E2=2015,16,IF(E2=2016,17,IF(E2=2017,18,IF(E2=2018,19,IF(E2=2019,20))))))))))))))))))))</f>
        <v>5</v>
      </c>
      <c r="B2" s="7" t="s">
        <v>78</v>
      </c>
      <c r="C2" s="7" t="str">
        <f t="shared" ref="C2:C65" si="1">B2&amp;E2</f>
        <v>Activision Blizzard2004</v>
      </c>
      <c r="D2" s="8">
        <v>38352</v>
      </c>
      <c r="E2" s="7">
        <f t="shared" ref="E2:E65" si="2">YEAR(D2)</f>
        <v>2004</v>
      </c>
      <c r="F2" s="7">
        <v>126</v>
      </c>
      <c r="G2" s="7">
        <v>576.68265949189697</v>
      </c>
      <c r="H2" s="9">
        <v>3.9291959578792301</v>
      </c>
      <c r="I2" s="9">
        <v>4.5768465039039397</v>
      </c>
      <c r="J2" s="13"/>
      <c r="K2" s="1"/>
      <c r="L2" s="1"/>
    </row>
    <row r="3" spans="1:14" ht="17.100000000000001" customHeight="1" x14ac:dyDescent="0.25">
      <c r="A3" s="1">
        <f t="shared" si="0"/>
        <v>6</v>
      </c>
      <c r="B3" s="7" t="s">
        <v>78</v>
      </c>
      <c r="C3" s="7" t="str">
        <f t="shared" si="1"/>
        <v>Activision Blizzard2005</v>
      </c>
      <c r="D3" s="8">
        <v>38717</v>
      </c>
      <c r="E3" s="7">
        <f t="shared" si="2"/>
        <v>2005</v>
      </c>
      <c r="F3" s="7">
        <v>140</v>
      </c>
      <c r="G3" s="7">
        <v>605.05341069400299</v>
      </c>
      <c r="H3" s="9">
        <v>3.6935339895742301</v>
      </c>
      <c r="I3" s="9">
        <v>4.3218100763857397</v>
      </c>
      <c r="J3" s="13"/>
      <c r="K3" s="1"/>
      <c r="L3" s="1"/>
    </row>
    <row r="4" spans="1:14" ht="17.100000000000001" customHeight="1" x14ac:dyDescent="0.25">
      <c r="A4" s="1">
        <f t="shared" si="0"/>
        <v>7</v>
      </c>
      <c r="B4" s="7" t="s">
        <v>78</v>
      </c>
      <c r="C4" s="7" t="str">
        <f t="shared" si="1"/>
        <v>Activision Blizzard2006</v>
      </c>
      <c r="D4" s="8">
        <v>39082</v>
      </c>
      <c r="E4" s="7">
        <f t="shared" si="2"/>
        <v>2006</v>
      </c>
      <c r="F4" s="7">
        <v>150</v>
      </c>
      <c r="G4" s="7">
        <v>543.72206023335502</v>
      </c>
      <c r="H4" s="9">
        <v>3.2528486399849301</v>
      </c>
      <c r="I4" s="9">
        <v>3.6248137348890301</v>
      </c>
      <c r="J4" s="13"/>
      <c r="K4" s="1"/>
      <c r="L4" s="1"/>
    </row>
    <row r="5" spans="1:14" ht="17.100000000000001" customHeight="1" x14ac:dyDescent="0.25">
      <c r="A5" s="1">
        <f t="shared" si="0"/>
        <v>8</v>
      </c>
      <c r="B5" s="7" t="s">
        <v>78</v>
      </c>
      <c r="C5" s="7" t="str">
        <f t="shared" si="1"/>
        <v>Activision Blizzard2007</v>
      </c>
      <c r="D5" s="8">
        <v>39447</v>
      </c>
      <c r="E5" s="7">
        <f t="shared" si="2"/>
        <v>2007</v>
      </c>
      <c r="F5" s="7">
        <v>158</v>
      </c>
      <c r="G5" s="7">
        <v>517.08614040166105</v>
      </c>
      <c r="H5" s="9">
        <v>2.8331998538556</v>
      </c>
      <c r="I5" s="9">
        <v>3.2726970911497602</v>
      </c>
      <c r="J5" s="13"/>
      <c r="K5" s="1"/>
      <c r="L5" s="1"/>
    </row>
    <row r="6" spans="1:14" ht="17.100000000000001" customHeight="1" x14ac:dyDescent="0.25">
      <c r="A6" s="1">
        <f t="shared" si="0"/>
        <v>9</v>
      </c>
      <c r="B6" s="7" t="s">
        <v>78</v>
      </c>
      <c r="C6" s="7" t="str">
        <f t="shared" si="1"/>
        <v>Activision Blizzard2008</v>
      </c>
      <c r="D6" s="8">
        <v>39813</v>
      </c>
      <c r="E6" s="7">
        <f t="shared" si="2"/>
        <v>2008</v>
      </c>
      <c r="F6" s="7">
        <v>180</v>
      </c>
      <c r="G6" s="7">
        <v>567.51245034486101</v>
      </c>
      <c r="H6" s="9">
        <v>2.70090601858166</v>
      </c>
      <c r="I6" s="9">
        <v>3.1528469463603401</v>
      </c>
      <c r="J6" s="13" t="str">
        <f>IF(AND(A6=10,A1=5),SLOPE(G1:G6,E1:E6),"")</f>
        <v/>
      </c>
      <c r="K6" s="1" t="str">
        <f>IF(AND(A6=10,A1=5),SLOPE(H1:H6,E1:E6),"")</f>
        <v/>
      </c>
      <c r="L6" s="1" t="str">
        <f>IF(AND(A6=10,A1=5),AVERAGE(H2:H6),"")</f>
        <v/>
      </c>
    </row>
    <row r="7" spans="1:14" ht="17.100000000000001" customHeight="1" x14ac:dyDescent="0.25">
      <c r="A7" s="1">
        <f t="shared" si="0"/>
        <v>10</v>
      </c>
      <c r="B7" s="7" t="s">
        <v>78</v>
      </c>
      <c r="C7" s="7" t="str">
        <f t="shared" si="1"/>
        <v>Activision Blizzard2009</v>
      </c>
      <c r="D7" s="8">
        <v>40178</v>
      </c>
      <c r="E7" s="7">
        <f t="shared" si="2"/>
        <v>2009</v>
      </c>
      <c r="F7" s="7">
        <v>253</v>
      </c>
      <c r="G7" s="7">
        <v>598.75459690391995</v>
      </c>
      <c r="H7" s="9">
        <v>2.1028306314302099</v>
      </c>
      <c r="I7" s="9">
        <v>2.36661896009455</v>
      </c>
      <c r="J7" s="13">
        <f>IF(AND(A7=10,A2=5),SLOPE(G2:G7,E2:E7),"")</f>
        <v>-0.82568896625728683</v>
      </c>
      <c r="K7" s="1">
        <f>IF(AND(A7=10,A2=5),SLOPE(H2:H7,E2:E7),"")</f>
        <v>-0.35798169518148976</v>
      </c>
      <c r="L7" s="1">
        <f>IF(AND(A7=10,A2=5),AVERAGE(H3:H7),"")</f>
        <v>2.9166638266853262</v>
      </c>
      <c r="M7" s="13">
        <f t="shared" ref="M7:N7" si="3">IF(J7="","",J7*5/SUM(G3:G7))</f>
        <v>-1.4577179672902293E-3</v>
      </c>
      <c r="N7" s="13">
        <f t="shared" si="3"/>
        <v>-0.12273670071477585</v>
      </c>
    </row>
    <row r="8" spans="1:14" ht="17.100000000000001" customHeight="1" x14ac:dyDescent="0.25">
      <c r="A8" s="1">
        <f t="shared" si="0"/>
        <v>5</v>
      </c>
      <c r="B8" s="7" t="s">
        <v>48</v>
      </c>
      <c r="C8" s="7" t="str">
        <f t="shared" si="1"/>
        <v>Adobe2004</v>
      </c>
      <c r="D8" s="8">
        <v>38352</v>
      </c>
      <c r="E8" s="7">
        <f t="shared" si="2"/>
        <v>2004</v>
      </c>
      <c r="F8" s="7">
        <v>364</v>
      </c>
      <c r="G8" s="7">
        <v>1239.09170770831</v>
      </c>
      <c r="H8" s="9">
        <v>2.7693539815903701</v>
      </c>
      <c r="I8" s="9">
        <v>3.4040980980997602</v>
      </c>
      <c r="J8" s="13" t="str">
        <f t="shared" ref="J8:J13" si="4">IF(AND(A8=10,A3=5),SLOPE(G3:G8,E3:E8),"")</f>
        <v/>
      </c>
      <c r="K8" s="1" t="str">
        <f t="shared" ref="K8:K13" si="5">IF(AND(A8=10,A3=5),SLOPE(H3:H8,E3:E8),"")</f>
        <v/>
      </c>
      <c r="L8" s="1" t="str">
        <f t="shared" ref="L8:L13" si="6">IF(AND(A8=10,A3=5),AVERAGE(H4:H8),"")</f>
        <v/>
      </c>
      <c r="M8" s="13" t="str">
        <f t="shared" ref="M8:N8" si="7">IF(J8="","",J8*5/SUM(G4:G8))</f>
        <v/>
      </c>
      <c r="N8" s="13" t="str">
        <f t="shared" si="7"/>
        <v/>
      </c>
    </row>
    <row r="9" spans="1:14" ht="17.100000000000001" customHeight="1" x14ac:dyDescent="0.25">
      <c r="A9" s="1">
        <f t="shared" si="0"/>
        <v>6</v>
      </c>
      <c r="B9" s="7" t="s">
        <v>48</v>
      </c>
      <c r="C9" s="7" t="str">
        <f t="shared" si="1"/>
        <v>Adobe2005</v>
      </c>
      <c r="D9" s="8">
        <v>38717</v>
      </c>
      <c r="E9" s="7">
        <f t="shared" si="2"/>
        <v>2005</v>
      </c>
      <c r="F9" s="7">
        <v>413</v>
      </c>
      <c r="G9" s="7">
        <v>1470.5256276528801</v>
      </c>
      <c r="H9" s="9">
        <v>2.8483949896787002</v>
      </c>
      <c r="I9" s="9">
        <v>3.5605947400796198</v>
      </c>
      <c r="J9" s="13" t="str">
        <f t="shared" si="4"/>
        <v/>
      </c>
      <c r="K9" s="1" t="str">
        <f t="shared" si="5"/>
        <v/>
      </c>
      <c r="L9" s="1" t="str">
        <f t="shared" si="6"/>
        <v/>
      </c>
      <c r="M9" s="13" t="str">
        <f t="shared" ref="M9:N9" si="8">IF(J9="","",J9*5/SUM(G5:G9))</f>
        <v/>
      </c>
      <c r="N9" s="13" t="str">
        <f t="shared" si="8"/>
        <v/>
      </c>
    </row>
    <row r="10" spans="1:14" ht="17.100000000000001" customHeight="1" x14ac:dyDescent="0.25">
      <c r="A10" s="1">
        <f t="shared" si="0"/>
        <v>7</v>
      </c>
      <c r="B10" s="7" t="s">
        <v>48</v>
      </c>
      <c r="C10" s="7" t="str">
        <f t="shared" si="1"/>
        <v>Adobe2006</v>
      </c>
      <c r="D10" s="8">
        <v>39082</v>
      </c>
      <c r="E10" s="7">
        <f t="shared" si="2"/>
        <v>2006</v>
      </c>
      <c r="F10" s="7">
        <v>487</v>
      </c>
      <c r="G10" s="7">
        <v>1643.1600815516399</v>
      </c>
      <c r="H10" s="9">
        <v>2.7240898322000402</v>
      </c>
      <c r="I10" s="9">
        <v>3.3740453419951599</v>
      </c>
      <c r="J10" s="13" t="str">
        <f t="shared" si="4"/>
        <v/>
      </c>
      <c r="K10" s="1" t="str">
        <f t="shared" si="5"/>
        <v/>
      </c>
      <c r="L10" s="1" t="str">
        <f t="shared" si="6"/>
        <v/>
      </c>
      <c r="M10" s="13" t="str">
        <f t="shared" ref="M10:N10" si="9">IF(J10="","",J10*5/SUM(G6:G10))</f>
        <v/>
      </c>
      <c r="N10" s="13" t="str">
        <f t="shared" si="9"/>
        <v/>
      </c>
    </row>
    <row r="11" spans="1:14" ht="17.100000000000001" customHeight="1" x14ac:dyDescent="0.25">
      <c r="A11" s="1">
        <f t="shared" si="0"/>
        <v>8</v>
      </c>
      <c r="B11" s="7" t="s">
        <v>48</v>
      </c>
      <c r="C11" s="7" t="str">
        <f t="shared" si="1"/>
        <v>Adobe2007</v>
      </c>
      <c r="D11" s="8">
        <v>39447</v>
      </c>
      <c r="E11" s="7">
        <f t="shared" si="2"/>
        <v>2007</v>
      </c>
      <c r="F11" s="7">
        <v>588</v>
      </c>
      <c r="G11" s="7">
        <v>1777.7121310913899</v>
      </c>
      <c r="H11" s="9">
        <v>2.38980418475357</v>
      </c>
      <c r="I11" s="9">
        <v>3.0233199508356998</v>
      </c>
      <c r="J11" s="13" t="str">
        <f t="shared" si="4"/>
        <v/>
      </c>
      <c r="K11" s="1" t="str">
        <f t="shared" si="5"/>
        <v/>
      </c>
      <c r="L11" s="1" t="str">
        <f t="shared" si="6"/>
        <v/>
      </c>
      <c r="M11" s="13" t="str">
        <f t="shared" ref="M11:N11" si="10">IF(J11="","",J11*5/SUM(G7:G11))</f>
        <v/>
      </c>
      <c r="N11" s="13" t="str">
        <f t="shared" si="10"/>
        <v/>
      </c>
    </row>
    <row r="12" spans="1:14" ht="17.100000000000001" customHeight="1" x14ac:dyDescent="0.25">
      <c r="A12" s="1">
        <f t="shared" si="0"/>
        <v>9</v>
      </c>
      <c r="B12" s="7" t="s">
        <v>48</v>
      </c>
      <c r="C12" s="7" t="str">
        <f t="shared" si="1"/>
        <v>Adobe2008</v>
      </c>
      <c r="D12" s="8">
        <v>39813</v>
      </c>
      <c r="E12" s="7">
        <f t="shared" si="2"/>
        <v>2008</v>
      </c>
      <c r="F12" s="7">
        <v>734</v>
      </c>
      <c r="G12" s="7">
        <v>2128.6850046887998</v>
      </c>
      <c r="H12" s="9">
        <v>2.1027513839893199</v>
      </c>
      <c r="I12" s="9">
        <v>2.90011581020272</v>
      </c>
      <c r="J12" s="13" t="str">
        <f t="shared" si="4"/>
        <v/>
      </c>
      <c r="K12" s="1" t="str">
        <f t="shared" si="5"/>
        <v/>
      </c>
      <c r="L12" s="1" t="str">
        <f t="shared" si="6"/>
        <v/>
      </c>
      <c r="M12" s="13" t="str">
        <f t="shared" ref="M12:N12" si="11">IF(J12="","",J12*5/SUM(G8:G12))</f>
        <v/>
      </c>
      <c r="N12" s="13" t="str">
        <f t="shared" si="11"/>
        <v/>
      </c>
    </row>
    <row r="13" spans="1:14" ht="17.100000000000001" customHeight="1" x14ac:dyDescent="0.25">
      <c r="A13" s="1">
        <f t="shared" si="0"/>
        <v>10</v>
      </c>
      <c r="B13" s="7" t="s">
        <v>48</v>
      </c>
      <c r="C13" s="7" t="str">
        <f t="shared" si="1"/>
        <v>Adobe2009</v>
      </c>
      <c r="D13" s="8">
        <v>40178</v>
      </c>
      <c r="E13" s="7">
        <f t="shared" si="2"/>
        <v>2009</v>
      </c>
      <c r="F13" s="7">
        <v>860</v>
      </c>
      <c r="G13" s="7">
        <v>2218.91013212502</v>
      </c>
      <c r="H13" s="9">
        <v>1.94247538658769</v>
      </c>
      <c r="I13" s="9">
        <v>2.5801280606104902</v>
      </c>
      <c r="J13" s="13">
        <f t="shared" si="4"/>
        <v>200.23206579231601</v>
      </c>
      <c r="K13" s="1">
        <f t="shared" si="5"/>
        <v>-0.19158884112937175</v>
      </c>
      <c r="L13" s="1">
        <f t="shared" si="6"/>
        <v>2.4015031554418642</v>
      </c>
      <c r="M13" s="13">
        <f t="shared" ref="M13:N13" si="12">IF(J13="","",J13*5/SUM(G9:G13))</f>
        <v>0.10836249485653109</v>
      </c>
      <c r="N13" s="13">
        <f t="shared" si="12"/>
        <v>-7.9778717215185341E-2</v>
      </c>
    </row>
    <row r="14" spans="1:14" ht="17.100000000000001" customHeight="1" x14ac:dyDescent="0.25">
      <c r="A14" s="1">
        <f t="shared" si="0"/>
        <v>5</v>
      </c>
      <c r="B14" s="7" t="s">
        <v>79</v>
      </c>
      <c r="C14" s="7" t="str">
        <f t="shared" si="1"/>
        <v>ADTRAN2004</v>
      </c>
      <c r="D14" s="8">
        <v>38352</v>
      </c>
      <c r="E14" s="7">
        <f t="shared" si="2"/>
        <v>2004</v>
      </c>
      <c r="F14" s="7">
        <v>182</v>
      </c>
      <c r="G14" s="7">
        <v>399.50504039972998</v>
      </c>
      <c r="H14" s="9">
        <v>2.3353496550449302</v>
      </c>
      <c r="I14" s="9">
        <v>2.1950826395589602</v>
      </c>
      <c r="J14" s="13" t="str">
        <f t="shared" ref="J14:J77" si="13">IF(AND(A14=10,A9=5),SLOPE(G9:G14,E9:E14),"")</f>
        <v/>
      </c>
      <c r="K14" s="1" t="str">
        <f t="shared" ref="K14:K77" si="14">IF(AND(A14=10,A9=5),SLOPE(H9:H14,E9:E14),"")</f>
        <v/>
      </c>
      <c r="L14" s="1" t="str">
        <f t="shared" ref="L14:L77" si="15">IF(AND(A14=10,A9=5),AVERAGE(H10:H14),"")</f>
        <v/>
      </c>
      <c r="M14" s="13" t="str">
        <f t="shared" ref="M14:M77" si="16">IF(J14="","",J14*5/SUM(G10:G14))</f>
        <v/>
      </c>
      <c r="N14" s="13" t="str">
        <f t="shared" ref="N14:N77" si="17">IF(K14="","",K14*5/SUM(H10:H14))</f>
        <v/>
      </c>
    </row>
    <row r="15" spans="1:14" ht="17.100000000000001" customHeight="1" x14ac:dyDescent="0.25">
      <c r="A15" s="1">
        <f t="shared" si="0"/>
        <v>6</v>
      </c>
      <c r="B15" s="7" t="s">
        <v>79</v>
      </c>
      <c r="C15" s="7" t="str">
        <f t="shared" si="1"/>
        <v>ADTRAN2005</v>
      </c>
      <c r="D15" s="8">
        <v>38717</v>
      </c>
      <c r="E15" s="7">
        <f t="shared" si="2"/>
        <v>2005</v>
      </c>
      <c r="F15" s="7">
        <v>206</v>
      </c>
      <c r="G15" s="7">
        <v>384.195880997926</v>
      </c>
      <c r="H15" s="9">
        <v>1.98333353126078</v>
      </c>
      <c r="I15" s="9">
        <v>1.86502854853362</v>
      </c>
      <c r="J15" s="13" t="str">
        <f t="shared" si="13"/>
        <v/>
      </c>
      <c r="K15" s="1" t="str">
        <f t="shared" si="14"/>
        <v/>
      </c>
      <c r="L15" s="1" t="str">
        <f t="shared" si="15"/>
        <v/>
      </c>
      <c r="M15" s="13" t="str">
        <f t="shared" si="16"/>
        <v/>
      </c>
      <c r="N15" s="13" t="str">
        <f t="shared" si="17"/>
        <v/>
      </c>
    </row>
    <row r="16" spans="1:14" ht="17.100000000000001" customHeight="1" x14ac:dyDescent="0.25">
      <c r="A16" s="1">
        <f t="shared" si="0"/>
        <v>7</v>
      </c>
      <c r="B16" s="7" t="s">
        <v>79</v>
      </c>
      <c r="C16" s="7" t="str">
        <f t="shared" si="1"/>
        <v>ADTRAN2006</v>
      </c>
      <c r="D16" s="8">
        <v>39082</v>
      </c>
      <c r="E16" s="7">
        <f t="shared" si="2"/>
        <v>2006</v>
      </c>
      <c r="F16" s="7">
        <v>204</v>
      </c>
      <c r="G16" s="7">
        <v>320.94326268136501</v>
      </c>
      <c r="H16" s="9">
        <v>1.5650947951510801</v>
      </c>
      <c r="I16" s="9">
        <v>1.5732512876537501</v>
      </c>
      <c r="J16" s="13" t="str">
        <f t="shared" si="13"/>
        <v/>
      </c>
      <c r="K16" s="1" t="str">
        <f t="shared" si="14"/>
        <v/>
      </c>
      <c r="L16" s="1" t="str">
        <f t="shared" si="15"/>
        <v/>
      </c>
      <c r="M16" s="13" t="str">
        <f t="shared" si="16"/>
        <v/>
      </c>
      <c r="N16" s="13" t="str">
        <f t="shared" si="17"/>
        <v/>
      </c>
    </row>
    <row r="17" spans="1:14" ht="17.100000000000001" customHeight="1" x14ac:dyDescent="0.25">
      <c r="A17" s="1">
        <f t="shared" si="0"/>
        <v>8</v>
      </c>
      <c r="B17" s="7" t="s">
        <v>79</v>
      </c>
      <c r="C17" s="7" t="str">
        <f t="shared" si="1"/>
        <v>ADTRAN2007</v>
      </c>
      <c r="D17" s="8">
        <v>39447</v>
      </c>
      <c r="E17" s="7">
        <f t="shared" si="2"/>
        <v>2007</v>
      </c>
      <c r="F17" s="7">
        <v>210</v>
      </c>
      <c r="G17" s="7">
        <v>275.184458985925</v>
      </c>
      <c r="H17" s="9">
        <v>1.2397983880979699</v>
      </c>
      <c r="I17" s="9">
        <v>1.3104021856472601</v>
      </c>
      <c r="J17" s="13" t="str">
        <f t="shared" si="13"/>
        <v/>
      </c>
      <c r="K17" s="1" t="str">
        <f t="shared" si="14"/>
        <v/>
      </c>
      <c r="L17" s="1" t="str">
        <f t="shared" si="15"/>
        <v/>
      </c>
      <c r="M17" s="13" t="str">
        <f t="shared" si="16"/>
        <v/>
      </c>
      <c r="N17" s="13" t="str">
        <f t="shared" si="17"/>
        <v/>
      </c>
    </row>
    <row r="18" spans="1:14" ht="17.100000000000001" customHeight="1" x14ac:dyDescent="0.25">
      <c r="A18" s="1">
        <f t="shared" si="0"/>
        <v>9</v>
      </c>
      <c r="B18" s="7" t="s">
        <v>79</v>
      </c>
      <c r="C18" s="7" t="str">
        <f t="shared" si="1"/>
        <v>ADTRAN2008</v>
      </c>
      <c r="D18" s="8">
        <v>39813</v>
      </c>
      <c r="E18" s="7">
        <f t="shared" si="2"/>
        <v>2008</v>
      </c>
      <c r="F18" s="7">
        <v>215</v>
      </c>
      <c r="G18" s="7">
        <v>254.43225654494</v>
      </c>
      <c r="H18" s="9">
        <v>1.12263937183591</v>
      </c>
      <c r="I18" s="9">
        <v>1.1834058443950699</v>
      </c>
      <c r="J18" s="13" t="str">
        <f t="shared" si="13"/>
        <v/>
      </c>
      <c r="K18" s="1" t="str">
        <f t="shared" si="14"/>
        <v/>
      </c>
      <c r="L18" s="1" t="str">
        <f t="shared" si="15"/>
        <v/>
      </c>
      <c r="M18" s="13" t="str">
        <f t="shared" si="16"/>
        <v/>
      </c>
      <c r="N18" s="13" t="str">
        <f t="shared" si="17"/>
        <v/>
      </c>
    </row>
    <row r="19" spans="1:14" ht="17.100000000000001" customHeight="1" x14ac:dyDescent="0.25">
      <c r="A19" s="1">
        <f t="shared" si="0"/>
        <v>10</v>
      </c>
      <c r="B19" s="7" t="s">
        <v>79</v>
      </c>
      <c r="C19" s="7" t="str">
        <f t="shared" si="1"/>
        <v>ADTRAN2009</v>
      </c>
      <c r="D19" s="8">
        <v>40178</v>
      </c>
      <c r="E19" s="7">
        <f t="shared" si="2"/>
        <v>2009</v>
      </c>
      <c r="F19" s="7">
        <v>236</v>
      </c>
      <c r="G19" s="7">
        <v>258.61036591185302</v>
      </c>
      <c r="H19" s="9">
        <v>1.0238274434360399</v>
      </c>
      <c r="I19" s="9">
        <v>1.09580663521971</v>
      </c>
      <c r="J19" s="13">
        <f t="shared" si="13"/>
        <v>-32.557801414108077</v>
      </c>
      <c r="K19" s="1">
        <f t="shared" si="14"/>
        <v>-0.27042828409634773</v>
      </c>
      <c r="L19" s="1">
        <f t="shared" si="15"/>
        <v>1.3869387059563558</v>
      </c>
      <c r="M19" s="13">
        <f t="shared" si="16"/>
        <v>-0.10900809482097429</v>
      </c>
      <c r="N19" s="13">
        <f t="shared" si="17"/>
        <v>-0.19498214516255452</v>
      </c>
    </row>
    <row r="20" spans="1:14" ht="17.100000000000001" customHeight="1" x14ac:dyDescent="0.25">
      <c r="A20" s="1">
        <f t="shared" si="0"/>
        <v>5</v>
      </c>
      <c r="B20" s="7" t="s">
        <v>20</v>
      </c>
      <c r="C20" s="7" t="str">
        <f t="shared" si="1"/>
        <v>Alphabet2004</v>
      </c>
      <c r="D20" s="8">
        <v>38352</v>
      </c>
      <c r="E20" s="7">
        <f t="shared" si="2"/>
        <v>2004</v>
      </c>
      <c r="F20" s="7">
        <v>6433</v>
      </c>
      <c r="G20" s="7">
        <v>26338.7391923715</v>
      </c>
      <c r="H20" s="9">
        <v>2.9616233763604498</v>
      </c>
      <c r="I20" s="9">
        <v>4.0943166784348701</v>
      </c>
      <c r="J20" s="13" t="str">
        <f t="shared" si="13"/>
        <v/>
      </c>
      <c r="K20" s="1" t="str">
        <f t="shared" si="14"/>
        <v/>
      </c>
      <c r="L20" s="1" t="str">
        <f t="shared" si="15"/>
        <v/>
      </c>
      <c r="M20" s="13" t="str">
        <f t="shared" si="16"/>
        <v/>
      </c>
      <c r="N20" s="13" t="str">
        <f t="shared" si="17"/>
        <v/>
      </c>
    </row>
    <row r="21" spans="1:14" ht="17.100000000000001" customHeight="1" x14ac:dyDescent="0.25">
      <c r="A21" s="1">
        <f t="shared" si="0"/>
        <v>6</v>
      </c>
      <c r="B21" s="7" t="s">
        <v>20</v>
      </c>
      <c r="C21" s="7" t="str">
        <f t="shared" si="1"/>
        <v>Alphabet2005</v>
      </c>
      <c r="D21" s="8">
        <v>38717</v>
      </c>
      <c r="E21" s="7">
        <f t="shared" si="2"/>
        <v>2005</v>
      </c>
      <c r="F21" s="7">
        <v>7457</v>
      </c>
      <c r="G21" s="7">
        <v>27483.5018672646</v>
      </c>
      <c r="H21" s="9">
        <v>2.65461067694297</v>
      </c>
      <c r="I21" s="9">
        <v>3.6855976756422999</v>
      </c>
      <c r="J21" s="13" t="str">
        <f t="shared" si="13"/>
        <v/>
      </c>
      <c r="K21" s="1" t="str">
        <f t="shared" si="14"/>
        <v/>
      </c>
      <c r="L21" s="1" t="str">
        <f t="shared" si="15"/>
        <v/>
      </c>
      <c r="M21" s="13" t="str">
        <f t="shared" si="16"/>
        <v/>
      </c>
      <c r="N21" s="13" t="str">
        <f t="shared" si="17"/>
        <v/>
      </c>
    </row>
    <row r="22" spans="1:14" ht="17.100000000000001" customHeight="1" x14ac:dyDescent="0.25">
      <c r="A22" s="1">
        <f t="shared" si="0"/>
        <v>7</v>
      </c>
      <c r="B22" s="7" t="s">
        <v>20</v>
      </c>
      <c r="C22" s="7" t="str">
        <f t="shared" si="1"/>
        <v>Alphabet2006</v>
      </c>
      <c r="D22" s="8">
        <v>39082</v>
      </c>
      <c r="E22" s="7">
        <f t="shared" si="2"/>
        <v>2006</v>
      </c>
      <c r="F22" s="7">
        <v>8456</v>
      </c>
      <c r="G22" s="7">
        <v>27652.3072848585</v>
      </c>
      <c r="H22" s="9">
        <v>2.3795085666051801</v>
      </c>
      <c r="I22" s="9">
        <v>3.2701404073862999</v>
      </c>
      <c r="J22" s="13" t="str">
        <f t="shared" si="13"/>
        <v/>
      </c>
      <c r="K22" s="1" t="str">
        <f t="shared" si="14"/>
        <v/>
      </c>
      <c r="L22" s="1" t="str">
        <f t="shared" si="15"/>
        <v/>
      </c>
      <c r="M22" s="13" t="str">
        <f t="shared" si="16"/>
        <v/>
      </c>
      <c r="N22" s="13" t="str">
        <f t="shared" si="17"/>
        <v/>
      </c>
    </row>
    <row r="23" spans="1:14" ht="17.100000000000001" customHeight="1" x14ac:dyDescent="0.25">
      <c r="A23" s="1">
        <f t="shared" si="0"/>
        <v>8</v>
      </c>
      <c r="B23" s="7" t="s">
        <v>20</v>
      </c>
      <c r="C23" s="7" t="str">
        <f t="shared" si="1"/>
        <v>Alphabet2007</v>
      </c>
      <c r="D23" s="8">
        <v>39447</v>
      </c>
      <c r="E23" s="7">
        <f t="shared" si="2"/>
        <v>2007</v>
      </c>
      <c r="F23" s="7">
        <v>9396</v>
      </c>
      <c r="G23" s="7">
        <v>29503.516377960699</v>
      </c>
      <c r="H23" s="9">
        <v>2.2242100080292802</v>
      </c>
      <c r="I23" s="9">
        <v>3.1400081287740198</v>
      </c>
      <c r="J23" s="13" t="str">
        <f t="shared" si="13"/>
        <v/>
      </c>
      <c r="K23" s="1" t="str">
        <f t="shared" si="14"/>
        <v/>
      </c>
      <c r="L23" s="1" t="str">
        <f t="shared" si="15"/>
        <v/>
      </c>
      <c r="M23" s="13" t="str">
        <f t="shared" si="16"/>
        <v/>
      </c>
      <c r="N23" s="13" t="str">
        <f t="shared" si="17"/>
        <v/>
      </c>
    </row>
    <row r="24" spans="1:14" ht="17.100000000000001" customHeight="1" x14ac:dyDescent="0.25">
      <c r="A24" s="1">
        <f t="shared" si="0"/>
        <v>9</v>
      </c>
      <c r="B24" s="7" t="s">
        <v>20</v>
      </c>
      <c r="C24" s="7" t="str">
        <f t="shared" si="1"/>
        <v>Alphabet2008</v>
      </c>
      <c r="D24" s="8">
        <v>39813</v>
      </c>
      <c r="E24" s="7">
        <f t="shared" si="2"/>
        <v>2008</v>
      </c>
      <c r="F24" s="7">
        <v>10264</v>
      </c>
      <c r="G24" s="7">
        <v>32577.419950290001</v>
      </c>
      <c r="H24" s="9">
        <v>2.1938268092793201</v>
      </c>
      <c r="I24" s="9">
        <v>3.1739497223587301</v>
      </c>
      <c r="J24" s="13" t="str">
        <f t="shared" si="13"/>
        <v/>
      </c>
      <c r="K24" s="1" t="str">
        <f t="shared" si="14"/>
        <v/>
      </c>
      <c r="L24" s="1" t="str">
        <f t="shared" si="15"/>
        <v/>
      </c>
      <c r="M24" s="13" t="str">
        <f t="shared" si="16"/>
        <v/>
      </c>
      <c r="N24" s="13" t="str">
        <f t="shared" si="17"/>
        <v/>
      </c>
    </row>
    <row r="25" spans="1:14" ht="17.100000000000001" customHeight="1" x14ac:dyDescent="0.25">
      <c r="A25" s="1">
        <f t="shared" si="0"/>
        <v>10</v>
      </c>
      <c r="B25" s="7" t="s">
        <v>20</v>
      </c>
      <c r="C25" s="7" t="str">
        <f t="shared" si="1"/>
        <v>Alphabet2009</v>
      </c>
      <c r="D25" s="8">
        <v>40178</v>
      </c>
      <c r="E25" s="7">
        <f t="shared" si="2"/>
        <v>2009</v>
      </c>
      <c r="F25" s="7">
        <v>10966</v>
      </c>
      <c r="G25" s="7">
        <v>34459.609474655903</v>
      </c>
      <c r="H25" s="9">
        <v>2.1782940040962</v>
      </c>
      <c r="I25" s="9">
        <v>3.14240465754659</v>
      </c>
      <c r="J25" s="13">
        <f t="shared" si="13"/>
        <v>1649.6375643885831</v>
      </c>
      <c r="K25" s="1">
        <f t="shared" si="14"/>
        <v>-0.15583705779680282</v>
      </c>
      <c r="L25" s="1">
        <f t="shared" si="15"/>
        <v>2.3260900129905902</v>
      </c>
      <c r="M25" s="13">
        <f t="shared" si="16"/>
        <v>5.4380182226744629E-2</v>
      </c>
      <c r="N25" s="13">
        <f t="shared" si="17"/>
        <v>-6.6995282610085832E-2</v>
      </c>
    </row>
    <row r="26" spans="1:14" ht="17.100000000000001" customHeight="1" x14ac:dyDescent="0.25">
      <c r="A26" s="1">
        <f t="shared" si="0"/>
        <v>5</v>
      </c>
      <c r="B26" s="7" t="s">
        <v>63</v>
      </c>
      <c r="C26" s="7" t="str">
        <f t="shared" si="1"/>
        <v>Amazon2004</v>
      </c>
      <c r="D26" s="8">
        <v>38352</v>
      </c>
      <c r="E26" s="7">
        <f t="shared" si="2"/>
        <v>2004</v>
      </c>
      <c r="F26" s="7">
        <v>149</v>
      </c>
      <c r="G26" s="7">
        <v>1142.67986147548</v>
      </c>
      <c r="H26" s="9">
        <v>6.0394363820852801</v>
      </c>
      <c r="I26" s="9">
        <v>7.6689923588958404</v>
      </c>
      <c r="J26" s="13" t="str">
        <f t="shared" si="13"/>
        <v/>
      </c>
      <c r="K26" s="1" t="str">
        <f t="shared" si="14"/>
        <v/>
      </c>
      <c r="L26" s="1" t="str">
        <f t="shared" si="15"/>
        <v/>
      </c>
      <c r="M26" s="13" t="str">
        <f t="shared" si="16"/>
        <v/>
      </c>
      <c r="N26" s="13" t="str">
        <f t="shared" si="17"/>
        <v/>
      </c>
    </row>
    <row r="27" spans="1:14" ht="17.100000000000001" customHeight="1" x14ac:dyDescent="0.25">
      <c r="A27" s="1">
        <f t="shared" si="0"/>
        <v>6</v>
      </c>
      <c r="B27" s="7" t="s">
        <v>63</v>
      </c>
      <c r="C27" s="7" t="str">
        <f t="shared" si="1"/>
        <v>Amazon2005</v>
      </c>
      <c r="D27" s="8">
        <v>38717</v>
      </c>
      <c r="E27" s="7">
        <f t="shared" si="2"/>
        <v>2005</v>
      </c>
      <c r="F27" s="7">
        <v>175</v>
      </c>
      <c r="G27" s="7">
        <v>1330.6503344555399</v>
      </c>
      <c r="H27" s="9">
        <v>5.6473662735308903</v>
      </c>
      <c r="I27" s="9">
        <v>7.6037161968887901</v>
      </c>
      <c r="J27" s="13" t="str">
        <f t="shared" si="13"/>
        <v/>
      </c>
      <c r="K27" s="1" t="str">
        <f t="shared" si="14"/>
        <v/>
      </c>
      <c r="L27" s="1" t="str">
        <f t="shared" si="15"/>
        <v/>
      </c>
      <c r="M27" s="13" t="str">
        <f t="shared" si="16"/>
        <v/>
      </c>
      <c r="N27" s="13" t="str">
        <f t="shared" si="17"/>
        <v/>
      </c>
    </row>
    <row r="28" spans="1:14" ht="17.100000000000001" customHeight="1" x14ac:dyDescent="0.25">
      <c r="A28" s="1">
        <f t="shared" si="0"/>
        <v>7</v>
      </c>
      <c r="B28" s="7" t="s">
        <v>63</v>
      </c>
      <c r="C28" s="7" t="str">
        <f t="shared" si="1"/>
        <v>Amazon2006</v>
      </c>
      <c r="D28" s="8">
        <v>39082</v>
      </c>
      <c r="E28" s="7">
        <f t="shared" si="2"/>
        <v>2006</v>
      </c>
      <c r="F28" s="7">
        <v>210</v>
      </c>
      <c r="G28" s="7">
        <v>1601.0941607500399</v>
      </c>
      <c r="H28" s="9">
        <v>5.44067117710199</v>
      </c>
      <c r="I28" s="9">
        <v>7.62425790833354</v>
      </c>
      <c r="J28" s="13" t="str">
        <f t="shared" si="13"/>
        <v/>
      </c>
      <c r="K28" s="1" t="str">
        <f t="shared" si="14"/>
        <v/>
      </c>
      <c r="L28" s="1" t="str">
        <f t="shared" si="15"/>
        <v/>
      </c>
      <c r="M28" s="13" t="str">
        <f t="shared" si="16"/>
        <v/>
      </c>
      <c r="N28" s="13" t="str">
        <f t="shared" si="17"/>
        <v/>
      </c>
    </row>
    <row r="29" spans="1:14" ht="17.100000000000001" customHeight="1" x14ac:dyDescent="0.25">
      <c r="A29" s="1">
        <f t="shared" si="0"/>
        <v>8</v>
      </c>
      <c r="B29" s="7" t="s">
        <v>63</v>
      </c>
      <c r="C29" s="7" t="str">
        <f t="shared" si="1"/>
        <v>Amazon2007</v>
      </c>
      <c r="D29" s="8">
        <v>39447</v>
      </c>
      <c r="E29" s="7">
        <f t="shared" si="2"/>
        <v>2007</v>
      </c>
      <c r="F29" s="7">
        <v>267</v>
      </c>
      <c r="G29" s="7">
        <v>2005.3977328869501</v>
      </c>
      <c r="H29" s="9">
        <v>5.2516873665572597</v>
      </c>
      <c r="I29" s="9">
        <v>7.5108529321608701</v>
      </c>
      <c r="J29" s="13" t="str">
        <f t="shared" si="13"/>
        <v/>
      </c>
      <c r="K29" s="1" t="str">
        <f t="shared" si="14"/>
        <v/>
      </c>
      <c r="L29" s="1" t="str">
        <f t="shared" si="15"/>
        <v/>
      </c>
      <c r="M29" s="13" t="str">
        <f t="shared" si="16"/>
        <v/>
      </c>
      <c r="N29" s="13" t="str">
        <f t="shared" si="17"/>
        <v/>
      </c>
    </row>
    <row r="30" spans="1:14" ht="17.100000000000001" customHeight="1" x14ac:dyDescent="0.25">
      <c r="A30" s="1">
        <f t="shared" si="0"/>
        <v>9</v>
      </c>
      <c r="B30" s="7" t="s">
        <v>63</v>
      </c>
      <c r="C30" s="7" t="str">
        <f t="shared" si="1"/>
        <v>Amazon2008</v>
      </c>
      <c r="D30" s="8">
        <v>39813</v>
      </c>
      <c r="E30" s="7">
        <f t="shared" si="2"/>
        <v>2008</v>
      </c>
      <c r="F30" s="7">
        <v>356</v>
      </c>
      <c r="G30" s="7">
        <v>2911.1836714400001</v>
      </c>
      <c r="H30" s="9">
        <v>5.2378175224104302</v>
      </c>
      <c r="I30" s="9">
        <v>8.1774822231460593</v>
      </c>
      <c r="J30" s="13" t="str">
        <f t="shared" si="13"/>
        <v/>
      </c>
      <c r="K30" s="1" t="str">
        <f t="shared" si="14"/>
        <v/>
      </c>
      <c r="L30" s="1" t="str">
        <f t="shared" si="15"/>
        <v/>
      </c>
      <c r="M30" s="13" t="str">
        <f t="shared" si="16"/>
        <v/>
      </c>
      <c r="N30" s="13" t="str">
        <f t="shared" si="17"/>
        <v/>
      </c>
    </row>
    <row r="31" spans="1:14" ht="17.100000000000001" customHeight="1" x14ac:dyDescent="0.25">
      <c r="A31" s="1">
        <f t="shared" si="0"/>
        <v>10</v>
      </c>
      <c r="B31" s="7" t="s">
        <v>63</v>
      </c>
      <c r="C31" s="7" t="str">
        <f t="shared" si="1"/>
        <v>Amazon2009</v>
      </c>
      <c r="D31" s="8">
        <v>40178</v>
      </c>
      <c r="E31" s="7">
        <f t="shared" si="2"/>
        <v>2009</v>
      </c>
      <c r="F31" s="7">
        <v>448</v>
      </c>
      <c r="G31" s="7">
        <v>3064.79462269135</v>
      </c>
      <c r="H31" s="9">
        <v>4.6698050821432799</v>
      </c>
      <c r="I31" s="9">
        <v>6.8410594256503297</v>
      </c>
      <c r="J31" s="13">
        <f t="shared" si="13"/>
        <v>421.61363969056123</v>
      </c>
      <c r="K31" s="1">
        <f t="shared" si="14"/>
        <v>-0.23616533038903173</v>
      </c>
      <c r="L31" s="1">
        <f t="shared" si="15"/>
        <v>5.2494694843487704</v>
      </c>
      <c r="M31" s="13">
        <f t="shared" si="16"/>
        <v>0.19316823214403783</v>
      </c>
      <c r="N31" s="13">
        <f t="shared" si="17"/>
        <v>-4.4988418561752917E-2</v>
      </c>
    </row>
    <row r="32" spans="1:14" ht="17.100000000000001" customHeight="1" x14ac:dyDescent="0.25">
      <c r="A32" s="1">
        <f t="shared" si="0"/>
        <v>5</v>
      </c>
      <c r="B32" s="7" t="s">
        <v>38</v>
      </c>
      <c r="C32" s="7" t="str">
        <f t="shared" si="1"/>
        <v>Amgen2004</v>
      </c>
      <c r="D32" s="8">
        <v>38352</v>
      </c>
      <c r="E32" s="7">
        <f t="shared" si="2"/>
        <v>2004</v>
      </c>
      <c r="F32" s="7">
        <v>1074</v>
      </c>
      <c r="G32" s="7">
        <v>3019.1651987414202</v>
      </c>
      <c r="H32" s="9">
        <v>1.81022903029382</v>
      </c>
      <c r="I32" s="9">
        <v>2.81114078095105</v>
      </c>
      <c r="J32" s="13" t="str">
        <f t="shared" si="13"/>
        <v/>
      </c>
      <c r="K32" s="1" t="str">
        <f t="shared" si="14"/>
        <v/>
      </c>
      <c r="L32" s="1" t="str">
        <f t="shared" si="15"/>
        <v/>
      </c>
      <c r="M32" s="13" t="str">
        <f t="shared" si="16"/>
        <v/>
      </c>
      <c r="N32" s="13" t="str">
        <f t="shared" si="17"/>
        <v/>
      </c>
    </row>
    <row r="33" spans="1:14" ht="17.100000000000001" customHeight="1" x14ac:dyDescent="0.25">
      <c r="A33" s="1">
        <f t="shared" si="0"/>
        <v>6</v>
      </c>
      <c r="B33" s="7" t="s">
        <v>38</v>
      </c>
      <c r="C33" s="7" t="str">
        <f t="shared" si="1"/>
        <v>Amgen2005</v>
      </c>
      <c r="D33" s="8">
        <v>38717</v>
      </c>
      <c r="E33" s="7">
        <f t="shared" si="2"/>
        <v>2005</v>
      </c>
      <c r="F33" s="7">
        <v>1167</v>
      </c>
      <c r="G33" s="7">
        <v>3490.4732705455999</v>
      </c>
      <c r="H33" s="9">
        <v>1.8392923845340501</v>
      </c>
      <c r="I33" s="9">
        <v>2.9909796662772901</v>
      </c>
      <c r="J33" s="13" t="str">
        <f t="shared" si="13"/>
        <v/>
      </c>
      <c r="K33" s="1" t="str">
        <f t="shared" si="14"/>
        <v/>
      </c>
      <c r="L33" s="1" t="str">
        <f t="shared" si="15"/>
        <v/>
      </c>
      <c r="M33" s="13" t="str">
        <f t="shared" si="16"/>
        <v/>
      </c>
      <c r="N33" s="13" t="str">
        <f t="shared" si="17"/>
        <v/>
      </c>
    </row>
    <row r="34" spans="1:14" ht="17.100000000000001" customHeight="1" x14ac:dyDescent="0.25">
      <c r="A34" s="1">
        <f t="shared" si="0"/>
        <v>7</v>
      </c>
      <c r="B34" s="7" t="s">
        <v>38</v>
      </c>
      <c r="C34" s="7" t="str">
        <f t="shared" si="1"/>
        <v>Amgen2006</v>
      </c>
      <c r="D34" s="8">
        <v>39082</v>
      </c>
      <c r="E34" s="7">
        <f t="shared" si="2"/>
        <v>2006</v>
      </c>
      <c r="F34" s="7">
        <v>1216</v>
      </c>
      <c r="G34" s="7">
        <v>3851.9833099283301</v>
      </c>
      <c r="H34" s="9">
        <v>1.87082545411173</v>
      </c>
      <c r="I34" s="9">
        <v>3.16774943250685</v>
      </c>
      <c r="J34" s="13" t="str">
        <f t="shared" si="13"/>
        <v/>
      </c>
      <c r="K34" s="1" t="str">
        <f t="shared" si="14"/>
        <v/>
      </c>
      <c r="L34" s="1" t="str">
        <f t="shared" si="15"/>
        <v/>
      </c>
      <c r="M34" s="13" t="str">
        <f t="shared" si="16"/>
        <v/>
      </c>
      <c r="N34" s="13" t="str">
        <f t="shared" si="17"/>
        <v/>
      </c>
    </row>
    <row r="35" spans="1:14" ht="17.100000000000001" customHeight="1" x14ac:dyDescent="0.25">
      <c r="A35" s="1">
        <f t="shared" si="0"/>
        <v>8</v>
      </c>
      <c r="B35" s="7" t="s">
        <v>38</v>
      </c>
      <c r="C35" s="7" t="str">
        <f t="shared" si="1"/>
        <v>Amgen2007</v>
      </c>
      <c r="D35" s="8">
        <v>39447</v>
      </c>
      <c r="E35" s="7">
        <f t="shared" si="2"/>
        <v>2007</v>
      </c>
      <c r="F35" s="7">
        <v>1282</v>
      </c>
      <c r="G35" s="7">
        <v>4393.4268605397101</v>
      </c>
      <c r="H35" s="9">
        <v>1.91664946228905</v>
      </c>
      <c r="I35" s="9">
        <v>3.42701003162224</v>
      </c>
      <c r="J35" s="13" t="str">
        <f t="shared" si="13"/>
        <v/>
      </c>
      <c r="K35" s="1" t="str">
        <f t="shared" si="14"/>
        <v/>
      </c>
      <c r="L35" s="1" t="str">
        <f t="shared" si="15"/>
        <v/>
      </c>
      <c r="M35" s="13" t="str">
        <f t="shared" si="16"/>
        <v/>
      </c>
      <c r="N35" s="13" t="str">
        <f t="shared" si="17"/>
        <v/>
      </c>
    </row>
    <row r="36" spans="1:14" ht="17.100000000000001" customHeight="1" x14ac:dyDescent="0.25">
      <c r="A36" s="1">
        <f t="shared" si="0"/>
        <v>9</v>
      </c>
      <c r="B36" s="7" t="s">
        <v>38</v>
      </c>
      <c r="C36" s="7" t="str">
        <f t="shared" si="1"/>
        <v>Amgen2008</v>
      </c>
      <c r="D36" s="8">
        <v>39813</v>
      </c>
      <c r="E36" s="7">
        <f t="shared" si="2"/>
        <v>2008</v>
      </c>
      <c r="F36" s="7">
        <v>1340</v>
      </c>
      <c r="G36" s="7">
        <v>4996.4059818513897</v>
      </c>
      <c r="H36" s="9">
        <v>1.99325088797165</v>
      </c>
      <c r="I36" s="9">
        <v>3.7286611804861098</v>
      </c>
      <c r="J36" s="13" t="str">
        <f t="shared" si="13"/>
        <v/>
      </c>
      <c r="K36" s="1" t="str">
        <f t="shared" si="14"/>
        <v/>
      </c>
      <c r="L36" s="1" t="str">
        <f t="shared" si="15"/>
        <v/>
      </c>
      <c r="M36" s="13" t="str">
        <f t="shared" si="16"/>
        <v/>
      </c>
      <c r="N36" s="13" t="str">
        <f t="shared" si="17"/>
        <v/>
      </c>
    </row>
    <row r="37" spans="1:14" ht="17.100000000000001" customHeight="1" x14ac:dyDescent="0.25">
      <c r="A37" s="1">
        <f t="shared" si="0"/>
        <v>10</v>
      </c>
      <c r="B37" s="7" t="s">
        <v>38</v>
      </c>
      <c r="C37" s="7" t="str">
        <f t="shared" si="1"/>
        <v>Amgen2009</v>
      </c>
      <c r="D37" s="8">
        <v>40178</v>
      </c>
      <c r="E37" s="7">
        <f t="shared" si="2"/>
        <v>2009</v>
      </c>
      <c r="F37" s="7">
        <v>1324</v>
      </c>
      <c r="G37" s="7">
        <v>5158.4425345412501</v>
      </c>
      <c r="H37" s="9">
        <v>2.1059109531258602</v>
      </c>
      <c r="I37" s="9">
        <v>3.8961046333393101</v>
      </c>
      <c r="J37" s="13">
        <f t="shared" si="13"/>
        <v>450.1608103865114</v>
      </c>
      <c r="K37" s="1">
        <f t="shared" si="14"/>
        <v>5.6745975218580588E-2</v>
      </c>
      <c r="L37" s="1">
        <f t="shared" si="15"/>
        <v>1.945185828406468</v>
      </c>
      <c r="M37" s="13">
        <f t="shared" si="16"/>
        <v>0.10281995395640682</v>
      </c>
      <c r="N37" s="13">
        <f t="shared" si="17"/>
        <v>2.9172521406383028E-2</v>
      </c>
    </row>
    <row r="38" spans="1:14" ht="17.100000000000001" customHeight="1" x14ac:dyDescent="0.25">
      <c r="A38" s="1">
        <f t="shared" si="0"/>
        <v>5</v>
      </c>
      <c r="B38" s="7" t="s">
        <v>26</v>
      </c>
      <c r="C38" s="7" t="str">
        <f t="shared" si="1"/>
        <v>Apple2004</v>
      </c>
      <c r="D38" s="8">
        <v>38352</v>
      </c>
      <c r="E38" s="7">
        <f t="shared" si="2"/>
        <v>2004</v>
      </c>
      <c r="F38" s="7">
        <v>3329</v>
      </c>
      <c r="G38" s="7">
        <v>12689.650199109699</v>
      </c>
      <c r="H38" s="9">
        <v>3.1383803605990801</v>
      </c>
      <c r="I38" s="9">
        <v>3.8118504653378502</v>
      </c>
      <c r="J38" s="13" t="str">
        <f t="shared" si="13"/>
        <v/>
      </c>
      <c r="K38" s="1" t="str">
        <f t="shared" si="14"/>
        <v/>
      </c>
      <c r="L38" s="1" t="str">
        <f t="shared" si="15"/>
        <v/>
      </c>
      <c r="M38" s="13" t="str">
        <f t="shared" si="16"/>
        <v/>
      </c>
      <c r="N38" s="13" t="str">
        <f t="shared" si="17"/>
        <v/>
      </c>
    </row>
    <row r="39" spans="1:14" ht="17.100000000000001" customHeight="1" x14ac:dyDescent="0.25">
      <c r="A39" s="1">
        <f t="shared" si="0"/>
        <v>6</v>
      </c>
      <c r="B39" s="7" t="s">
        <v>26</v>
      </c>
      <c r="C39" s="7" t="str">
        <f t="shared" si="1"/>
        <v>Apple2005</v>
      </c>
      <c r="D39" s="8">
        <v>38717</v>
      </c>
      <c r="E39" s="7">
        <f t="shared" si="2"/>
        <v>2005</v>
      </c>
      <c r="F39" s="7">
        <v>3660</v>
      </c>
      <c r="G39" s="7">
        <v>13666.8803323009</v>
      </c>
      <c r="H39" s="9">
        <v>3.02224250647641</v>
      </c>
      <c r="I39" s="9">
        <v>3.7341203093718298</v>
      </c>
      <c r="J39" s="13" t="str">
        <f t="shared" si="13"/>
        <v/>
      </c>
      <c r="K39" s="1" t="str">
        <f t="shared" si="14"/>
        <v/>
      </c>
      <c r="L39" s="1" t="str">
        <f t="shared" si="15"/>
        <v/>
      </c>
      <c r="M39" s="13" t="str">
        <f t="shared" si="16"/>
        <v/>
      </c>
      <c r="N39" s="13" t="str">
        <f t="shared" si="17"/>
        <v/>
      </c>
    </row>
    <row r="40" spans="1:14" ht="17.100000000000001" customHeight="1" x14ac:dyDescent="0.25">
      <c r="A40" s="1">
        <f t="shared" si="0"/>
        <v>7</v>
      </c>
      <c r="B40" s="7" t="s">
        <v>26</v>
      </c>
      <c r="C40" s="7" t="str">
        <f t="shared" si="1"/>
        <v>Apple2006</v>
      </c>
      <c r="D40" s="8">
        <v>39082</v>
      </c>
      <c r="E40" s="7">
        <f t="shared" si="2"/>
        <v>2006</v>
      </c>
      <c r="F40" s="7">
        <v>4005</v>
      </c>
      <c r="G40" s="7">
        <v>14344.086302964501</v>
      </c>
      <c r="H40" s="9">
        <v>2.8858498268108499</v>
      </c>
      <c r="I40" s="9">
        <v>3.58154464493495</v>
      </c>
      <c r="J40" s="13" t="str">
        <f t="shared" si="13"/>
        <v/>
      </c>
      <c r="K40" s="1" t="str">
        <f t="shared" si="14"/>
        <v/>
      </c>
      <c r="L40" s="1" t="str">
        <f t="shared" si="15"/>
        <v/>
      </c>
      <c r="M40" s="13" t="str">
        <f t="shared" si="16"/>
        <v/>
      </c>
      <c r="N40" s="13" t="str">
        <f t="shared" si="17"/>
        <v/>
      </c>
    </row>
    <row r="41" spans="1:14" ht="17.100000000000001" customHeight="1" x14ac:dyDescent="0.25">
      <c r="A41" s="1">
        <f t="shared" si="0"/>
        <v>8</v>
      </c>
      <c r="B41" s="7" t="s">
        <v>26</v>
      </c>
      <c r="C41" s="7" t="str">
        <f t="shared" si="1"/>
        <v>Apple2007</v>
      </c>
      <c r="D41" s="8">
        <v>39447</v>
      </c>
      <c r="E41" s="7">
        <f t="shared" si="2"/>
        <v>2007</v>
      </c>
      <c r="F41" s="7">
        <v>4547</v>
      </c>
      <c r="G41" s="7">
        <v>15477.528430415299</v>
      </c>
      <c r="H41" s="9">
        <v>2.70860081264015</v>
      </c>
      <c r="I41" s="9">
        <v>3.4038989290554902</v>
      </c>
      <c r="J41" s="13" t="str">
        <f t="shared" si="13"/>
        <v/>
      </c>
      <c r="K41" s="1" t="str">
        <f t="shared" si="14"/>
        <v/>
      </c>
      <c r="L41" s="1" t="str">
        <f t="shared" si="15"/>
        <v/>
      </c>
      <c r="M41" s="13" t="str">
        <f t="shared" si="16"/>
        <v/>
      </c>
      <c r="N41" s="13" t="str">
        <f t="shared" si="17"/>
        <v/>
      </c>
    </row>
    <row r="42" spans="1:14" ht="17.100000000000001" customHeight="1" x14ac:dyDescent="0.25">
      <c r="A42" s="1">
        <f t="shared" si="0"/>
        <v>9</v>
      </c>
      <c r="B42" s="7" t="s">
        <v>26</v>
      </c>
      <c r="C42" s="7" t="str">
        <f t="shared" si="1"/>
        <v>Apple2008</v>
      </c>
      <c r="D42" s="8">
        <v>39813</v>
      </c>
      <c r="E42" s="7">
        <f t="shared" si="2"/>
        <v>2008</v>
      </c>
      <c r="F42" s="7">
        <v>5497</v>
      </c>
      <c r="G42" s="7">
        <v>19904.1133645023</v>
      </c>
      <c r="H42" s="9">
        <v>2.7361646606347101</v>
      </c>
      <c r="I42" s="9">
        <v>3.6209047415867399</v>
      </c>
      <c r="J42" s="13" t="str">
        <f t="shared" si="13"/>
        <v/>
      </c>
      <c r="K42" s="1" t="str">
        <f t="shared" si="14"/>
        <v/>
      </c>
      <c r="L42" s="1" t="str">
        <f t="shared" si="15"/>
        <v/>
      </c>
      <c r="M42" s="13" t="str">
        <f t="shared" si="16"/>
        <v/>
      </c>
      <c r="N42" s="13" t="str">
        <f t="shared" si="17"/>
        <v/>
      </c>
    </row>
    <row r="43" spans="1:14" ht="17.100000000000001" customHeight="1" x14ac:dyDescent="0.25">
      <c r="A43" s="1">
        <f t="shared" si="0"/>
        <v>10</v>
      </c>
      <c r="B43" s="7" t="s">
        <v>26</v>
      </c>
      <c r="C43" s="7" t="str">
        <f t="shared" si="1"/>
        <v>Apple2009</v>
      </c>
      <c r="D43" s="8">
        <v>40178</v>
      </c>
      <c r="E43" s="7">
        <f t="shared" si="2"/>
        <v>2009</v>
      </c>
      <c r="F43" s="7">
        <v>6429</v>
      </c>
      <c r="G43" s="7">
        <v>24709.034160618699</v>
      </c>
      <c r="H43" s="9">
        <v>2.8732069249431902</v>
      </c>
      <c r="I43" s="9">
        <v>3.8433713113421502</v>
      </c>
      <c r="J43" s="13">
        <f t="shared" si="13"/>
        <v>2284.0588866171429</v>
      </c>
      <c r="K43" s="1">
        <f t="shared" si="14"/>
        <v>-6.7467135142149984E-2</v>
      </c>
      <c r="L43" s="1">
        <f t="shared" si="15"/>
        <v>2.845212946301062</v>
      </c>
      <c r="M43" s="13">
        <f t="shared" si="16"/>
        <v>0.12962635085169294</v>
      </c>
      <c r="N43" s="13">
        <f t="shared" si="17"/>
        <v>-2.371250813752309E-2</v>
      </c>
    </row>
    <row r="44" spans="1:14" ht="17.100000000000001" customHeight="1" x14ac:dyDescent="0.25">
      <c r="A44" s="1">
        <f t="shared" si="0"/>
        <v>5</v>
      </c>
      <c r="B44" s="7" t="s">
        <v>25</v>
      </c>
      <c r="C44" s="7" t="str">
        <f t="shared" si="1"/>
        <v>Applied Materials2004</v>
      </c>
      <c r="D44" s="8">
        <v>38352</v>
      </c>
      <c r="E44" s="7">
        <f t="shared" si="2"/>
        <v>2004</v>
      </c>
      <c r="F44" s="7">
        <v>5009</v>
      </c>
      <c r="G44" s="7">
        <v>23751.067652908201</v>
      </c>
      <c r="H44" s="9">
        <v>3.6150928788061099</v>
      </c>
      <c r="I44" s="9">
        <v>4.7416785092649496</v>
      </c>
      <c r="J44" s="13" t="str">
        <f t="shared" si="13"/>
        <v/>
      </c>
      <c r="K44" s="1" t="str">
        <f t="shared" si="14"/>
        <v/>
      </c>
      <c r="L44" s="1" t="str">
        <f t="shared" si="15"/>
        <v/>
      </c>
      <c r="M44" s="13" t="str">
        <f t="shared" si="16"/>
        <v/>
      </c>
      <c r="N44" s="13" t="str">
        <f t="shared" si="17"/>
        <v/>
      </c>
    </row>
    <row r="45" spans="1:14" ht="17.100000000000001" customHeight="1" x14ac:dyDescent="0.25">
      <c r="A45" s="1">
        <f t="shared" si="0"/>
        <v>6</v>
      </c>
      <c r="B45" s="7" t="s">
        <v>25</v>
      </c>
      <c r="C45" s="7" t="str">
        <f t="shared" si="1"/>
        <v>Applied Materials2005</v>
      </c>
      <c r="D45" s="8">
        <v>38717</v>
      </c>
      <c r="E45" s="7">
        <f t="shared" si="2"/>
        <v>2005</v>
      </c>
      <c r="F45" s="7">
        <v>5243</v>
      </c>
      <c r="G45" s="7">
        <v>22524.9480540236</v>
      </c>
      <c r="H45" s="9">
        <v>3.34568065276002</v>
      </c>
      <c r="I45" s="9">
        <v>4.2961945554116996</v>
      </c>
      <c r="J45" s="13" t="str">
        <f t="shared" si="13"/>
        <v/>
      </c>
      <c r="K45" s="1" t="str">
        <f t="shared" si="14"/>
        <v/>
      </c>
      <c r="L45" s="1" t="str">
        <f t="shared" si="15"/>
        <v/>
      </c>
      <c r="M45" s="13" t="str">
        <f t="shared" si="16"/>
        <v/>
      </c>
      <c r="N45" s="13" t="str">
        <f t="shared" si="17"/>
        <v/>
      </c>
    </row>
    <row r="46" spans="1:14" ht="17.100000000000001" customHeight="1" x14ac:dyDescent="0.25">
      <c r="A46" s="1">
        <f t="shared" si="0"/>
        <v>7</v>
      </c>
      <c r="B46" s="7" t="s">
        <v>25</v>
      </c>
      <c r="C46" s="7" t="str">
        <f t="shared" si="1"/>
        <v>Applied Materials2006</v>
      </c>
      <c r="D46" s="8">
        <v>39082</v>
      </c>
      <c r="E46" s="7">
        <f t="shared" si="2"/>
        <v>2006</v>
      </c>
      <c r="F46" s="7">
        <v>5561</v>
      </c>
      <c r="G46" s="7">
        <v>21430.7900184379</v>
      </c>
      <c r="H46" s="9">
        <v>3.0539314445939501</v>
      </c>
      <c r="I46" s="9">
        <v>3.8537655131159698</v>
      </c>
      <c r="J46" s="13" t="str">
        <f t="shared" si="13"/>
        <v/>
      </c>
      <c r="K46" s="1" t="str">
        <f t="shared" si="14"/>
        <v/>
      </c>
      <c r="L46" s="1" t="str">
        <f t="shared" si="15"/>
        <v/>
      </c>
      <c r="M46" s="13" t="str">
        <f t="shared" si="16"/>
        <v/>
      </c>
      <c r="N46" s="13" t="str">
        <f t="shared" si="17"/>
        <v/>
      </c>
    </row>
    <row r="47" spans="1:14" ht="17.100000000000001" customHeight="1" x14ac:dyDescent="0.25">
      <c r="A47" s="1">
        <f t="shared" si="0"/>
        <v>8</v>
      </c>
      <c r="B47" s="7" t="s">
        <v>25</v>
      </c>
      <c r="C47" s="7" t="str">
        <f t="shared" si="1"/>
        <v>Applied Materials2007</v>
      </c>
      <c r="D47" s="8">
        <v>39447</v>
      </c>
      <c r="E47" s="7">
        <f t="shared" si="2"/>
        <v>2007</v>
      </c>
      <c r="F47" s="7">
        <v>5928</v>
      </c>
      <c r="G47" s="7">
        <v>21145.190043183698</v>
      </c>
      <c r="H47" s="9">
        <v>2.8241360152074901</v>
      </c>
      <c r="I47" s="9">
        <v>3.5670023689581201</v>
      </c>
      <c r="J47" s="13" t="str">
        <f t="shared" si="13"/>
        <v/>
      </c>
      <c r="K47" s="1" t="str">
        <f t="shared" si="14"/>
        <v/>
      </c>
      <c r="L47" s="1" t="str">
        <f t="shared" si="15"/>
        <v/>
      </c>
      <c r="M47" s="13" t="str">
        <f t="shared" si="16"/>
        <v/>
      </c>
      <c r="N47" s="13" t="str">
        <f t="shared" si="17"/>
        <v/>
      </c>
    </row>
    <row r="48" spans="1:14" ht="17.100000000000001" customHeight="1" x14ac:dyDescent="0.25">
      <c r="A48" s="1">
        <f t="shared" si="0"/>
        <v>9</v>
      </c>
      <c r="B48" s="7" t="s">
        <v>25</v>
      </c>
      <c r="C48" s="7" t="str">
        <f t="shared" si="1"/>
        <v>Applied Materials2008</v>
      </c>
      <c r="D48" s="8">
        <v>39813</v>
      </c>
      <c r="E48" s="7">
        <f t="shared" si="2"/>
        <v>2008</v>
      </c>
      <c r="F48" s="7">
        <v>6263</v>
      </c>
      <c r="G48" s="7">
        <v>21175.5870175827</v>
      </c>
      <c r="H48" s="9">
        <v>2.6424335889719299</v>
      </c>
      <c r="I48" s="9">
        <v>3.38106131527746</v>
      </c>
      <c r="J48" s="13" t="str">
        <f t="shared" si="13"/>
        <v/>
      </c>
      <c r="K48" s="1" t="str">
        <f t="shared" si="14"/>
        <v/>
      </c>
      <c r="L48" s="1" t="str">
        <f t="shared" si="15"/>
        <v/>
      </c>
      <c r="M48" s="13" t="str">
        <f t="shared" si="16"/>
        <v/>
      </c>
      <c r="N48" s="13" t="str">
        <f t="shared" si="17"/>
        <v/>
      </c>
    </row>
    <row r="49" spans="1:14" ht="17.100000000000001" customHeight="1" x14ac:dyDescent="0.25">
      <c r="A49" s="1">
        <f t="shared" si="0"/>
        <v>10</v>
      </c>
      <c r="B49" s="7" t="s">
        <v>25</v>
      </c>
      <c r="C49" s="7" t="str">
        <f t="shared" si="1"/>
        <v>Applied Materials2009</v>
      </c>
      <c r="D49" s="8">
        <v>40178</v>
      </c>
      <c r="E49" s="7">
        <f t="shared" si="2"/>
        <v>2009</v>
      </c>
      <c r="F49" s="7">
        <v>6575</v>
      </c>
      <c r="G49" s="7">
        <v>20938.486843351999</v>
      </c>
      <c r="H49" s="9">
        <v>2.49693457200613</v>
      </c>
      <c r="I49" s="9">
        <v>3.1845607366314801</v>
      </c>
      <c r="J49" s="13">
        <f t="shared" si="13"/>
        <v>-525.61677521022602</v>
      </c>
      <c r="K49" s="1">
        <f t="shared" si="14"/>
        <v>-0.22658080442144657</v>
      </c>
      <c r="L49" s="1">
        <f t="shared" si="15"/>
        <v>2.8726232547079036</v>
      </c>
      <c r="M49" s="13">
        <f t="shared" si="16"/>
        <v>-2.4512277457451433E-2</v>
      </c>
      <c r="N49" s="13">
        <f t="shared" si="17"/>
        <v>-7.8875920833024776E-2</v>
      </c>
    </row>
    <row r="50" spans="1:14" ht="17.100000000000001" customHeight="1" x14ac:dyDescent="0.25">
      <c r="A50" s="1">
        <f t="shared" si="0"/>
        <v>5</v>
      </c>
      <c r="B50" s="7" t="s">
        <v>62</v>
      </c>
      <c r="C50" s="7" t="str">
        <f t="shared" si="1"/>
        <v>Biogen2004</v>
      </c>
      <c r="D50" s="8">
        <v>38352</v>
      </c>
      <c r="E50" s="7">
        <f t="shared" si="2"/>
        <v>2004</v>
      </c>
      <c r="F50" s="7">
        <v>362</v>
      </c>
      <c r="G50" s="7">
        <v>1092.33976349881</v>
      </c>
      <c r="H50" s="9">
        <v>1.8527340858927701</v>
      </c>
      <c r="I50" s="9">
        <v>3.0175131588364801</v>
      </c>
      <c r="J50" s="13" t="str">
        <f t="shared" si="13"/>
        <v/>
      </c>
      <c r="K50" s="1" t="str">
        <f t="shared" si="14"/>
        <v/>
      </c>
      <c r="L50" s="1" t="str">
        <f t="shared" si="15"/>
        <v/>
      </c>
      <c r="M50" s="13" t="str">
        <f t="shared" si="16"/>
        <v/>
      </c>
      <c r="N50" s="13" t="str">
        <f t="shared" si="17"/>
        <v/>
      </c>
    </row>
    <row r="51" spans="1:14" ht="17.100000000000001" customHeight="1" x14ac:dyDescent="0.25">
      <c r="A51" s="1">
        <f t="shared" si="0"/>
        <v>6</v>
      </c>
      <c r="B51" s="7" t="s">
        <v>62</v>
      </c>
      <c r="C51" s="7" t="str">
        <f t="shared" si="1"/>
        <v>Biogen2005</v>
      </c>
      <c r="D51" s="8">
        <v>38717</v>
      </c>
      <c r="E51" s="7">
        <f t="shared" si="2"/>
        <v>2005</v>
      </c>
      <c r="F51" s="7">
        <v>378</v>
      </c>
      <c r="G51" s="7">
        <v>1250.9345132016199</v>
      </c>
      <c r="H51" s="9">
        <v>1.9197534053394201</v>
      </c>
      <c r="I51" s="9">
        <v>3.3093505640254399</v>
      </c>
      <c r="J51" s="13" t="str">
        <f t="shared" si="13"/>
        <v/>
      </c>
      <c r="K51" s="1" t="str">
        <f t="shared" si="14"/>
        <v/>
      </c>
      <c r="L51" s="1" t="str">
        <f t="shared" si="15"/>
        <v/>
      </c>
      <c r="M51" s="13" t="str">
        <f t="shared" si="16"/>
        <v/>
      </c>
      <c r="N51" s="13" t="str">
        <f t="shared" si="17"/>
        <v/>
      </c>
    </row>
    <row r="52" spans="1:14" ht="17.100000000000001" customHeight="1" x14ac:dyDescent="0.25">
      <c r="A52" s="1">
        <f t="shared" si="0"/>
        <v>7</v>
      </c>
      <c r="B52" s="7" t="s">
        <v>62</v>
      </c>
      <c r="C52" s="7" t="str">
        <f t="shared" si="1"/>
        <v>Biogen2006</v>
      </c>
      <c r="D52" s="8">
        <v>39082</v>
      </c>
      <c r="E52" s="7">
        <f t="shared" si="2"/>
        <v>2006</v>
      </c>
      <c r="F52" s="7">
        <v>420</v>
      </c>
      <c r="G52" s="7">
        <v>1482.9780368305501</v>
      </c>
      <c r="H52" s="9">
        <v>1.98493184932463</v>
      </c>
      <c r="I52" s="9">
        <v>3.5309000876917902</v>
      </c>
      <c r="J52" s="13" t="str">
        <f t="shared" si="13"/>
        <v/>
      </c>
      <c r="K52" s="1" t="str">
        <f t="shared" si="14"/>
        <v/>
      </c>
      <c r="L52" s="1" t="str">
        <f t="shared" si="15"/>
        <v/>
      </c>
      <c r="M52" s="13" t="str">
        <f t="shared" si="16"/>
        <v/>
      </c>
      <c r="N52" s="13" t="str">
        <f t="shared" si="17"/>
        <v/>
      </c>
    </row>
    <row r="53" spans="1:14" ht="17.100000000000001" customHeight="1" x14ac:dyDescent="0.25">
      <c r="A53" s="1">
        <f t="shared" si="0"/>
        <v>8</v>
      </c>
      <c r="B53" s="7" t="s">
        <v>62</v>
      </c>
      <c r="C53" s="7" t="str">
        <f t="shared" si="1"/>
        <v>Biogen2007</v>
      </c>
      <c r="D53" s="8">
        <v>39447</v>
      </c>
      <c r="E53" s="7">
        <f t="shared" si="2"/>
        <v>2007</v>
      </c>
      <c r="F53" s="7">
        <v>462</v>
      </c>
      <c r="G53" s="7">
        <v>1609.9725742333101</v>
      </c>
      <c r="H53" s="9">
        <v>1.8825238362535299</v>
      </c>
      <c r="I53" s="9">
        <v>3.4847891217171201</v>
      </c>
      <c r="J53" s="13" t="str">
        <f t="shared" si="13"/>
        <v/>
      </c>
      <c r="K53" s="1" t="str">
        <f t="shared" si="14"/>
        <v/>
      </c>
      <c r="L53" s="1" t="str">
        <f t="shared" si="15"/>
        <v/>
      </c>
      <c r="M53" s="13" t="str">
        <f t="shared" si="16"/>
        <v/>
      </c>
      <c r="N53" s="13" t="str">
        <f t="shared" si="17"/>
        <v/>
      </c>
    </row>
    <row r="54" spans="1:14" ht="17.100000000000001" customHeight="1" x14ac:dyDescent="0.25">
      <c r="A54" s="1">
        <f t="shared" si="0"/>
        <v>9</v>
      </c>
      <c r="B54" s="7" t="s">
        <v>62</v>
      </c>
      <c r="C54" s="7" t="str">
        <f t="shared" si="1"/>
        <v>Biogen2008</v>
      </c>
      <c r="D54" s="8">
        <v>39813</v>
      </c>
      <c r="E54" s="7">
        <f t="shared" si="2"/>
        <v>2008</v>
      </c>
      <c r="F54" s="7">
        <v>475</v>
      </c>
      <c r="G54" s="7">
        <v>1757.8101753840499</v>
      </c>
      <c r="H54" s="9">
        <v>1.8862001077517101</v>
      </c>
      <c r="I54" s="9">
        <v>3.7006530008085199</v>
      </c>
      <c r="J54" s="13" t="str">
        <f t="shared" si="13"/>
        <v/>
      </c>
      <c r="K54" s="1" t="str">
        <f t="shared" si="14"/>
        <v/>
      </c>
      <c r="L54" s="1" t="str">
        <f t="shared" si="15"/>
        <v/>
      </c>
      <c r="M54" s="13" t="str">
        <f t="shared" si="16"/>
        <v/>
      </c>
      <c r="N54" s="13" t="str">
        <f t="shared" si="17"/>
        <v/>
      </c>
    </row>
    <row r="55" spans="1:14" ht="17.100000000000001" customHeight="1" x14ac:dyDescent="0.25">
      <c r="A55" s="1">
        <f t="shared" si="0"/>
        <v>10</v>
      </c>
      <c r="B55" s="7" t="s">
        <v>62</v>
      </c>
      <c r="C55" s="7" t="str">
        <f t="shared" si="1"/>
        <v>Biogen2009</v>
      </c>
      <c r="D55" s="8">
        <v>40178</v>
      </c>
      <c r="E55" s="7">
        <f t="shared" si="2"/>
        <v>2009</v>
      </c>
      <c r="F55" s="7">
        <v>466</v>
      </c>
      <c r="G55" s="7">
        <v>1656.62602757523</v>
      </c>
      <c r="H55" s="9">
        <v>1.9124591851551</v>
      </c>
      <c r="I55" s="9">
        <v>3.5549914754833201</v>
      </c>
      <c r="J55" s="13">
        <f t="shared" si="13"/>
        <v>127.68722412377569</v>
      </c>
      <c r="K55" s="1">
        <f t="shared" si="14"/>
        <v>2.7302168707834212E-3</v>
      </c>
      <c r="L55" s="1">
        <f t="shared" si="15"/>
        <v>1.9171736767648782</v>
      </c>
      <c r="M55" s="13">
        <f t="shared" si="16"/>
        <v>8.2290497350056821E-2</v>
      </c>
      <c r="N55" s="13">
        <f t="shared" si="17"/>
        <v>1.4240842673108821E-3</v>
      </c>
    </row>
    <row r="56" spans="1:14" ht="17.100000000000001" customHeight="1" x14ac:dyDescent="0.25">
      <c r="A56" s="1">
        <f t="shared" si="0"/>
        <v>5</v>
      </c>
      <c r="B56" s="7" t="s">
        <v>40</v>
      </c>
      <c r="C56" s="7" t="str">
        <f t="shared" si="1"/>
        <v>Bruker2004</v>
      </c>
      <c r="D56" s="8">
        <v>38352</v>
      </c>
      <c r="E56" s="7">
        <f t="shared" si="2"/>
        <v>2004</v>
      </c>
      <c r="F56" s="7">
        <v>834</v>
      </c>
      <c r="G56" s="7">
        <v>2685.9609018461801</v>
      </c>
      <c r="H56" s="9">
        <v>2.4996084443045601</v>
      </c>
      <c r="I56" s="9">
        <v>3.2205766209186799</v>
      </c>
      <c r="J56" s="13" t="str">
        <f t="shared" si="13"/>
        <v/>
      </c>
      <c r="K56" s="1" t="str">
        <f t="shared" si="14"/>
        <v/>
      </c>
      <c r="L56" s="1" t="str">
        <f t="shared" si="15"/>
        <v/>
      </c>
      <c r="M56" s="13" t="str">
        <f t="shared" si="16"/>
        <v/>
      </c>
      <c r="N56" s="13" t="str">
        <f t="shared" si="17"/>
        <v/>
      </c>
    </row>
    <row r="57" spans="1:14" ht="17.100000000000001" customHeight="1" x14ac:dyDescent="0.25">
      <c r="A57" s="1">
        <f t="shared" si="0"/>
        <v>6</v>
      </c>
      <c r="B57" s="7" t="s">
        <v>40</v>
      </c>
      <c r="C57" s="7" t="str">
        <f t="shared" si="1"/>
        <v>Bruker2005</v>
      </c>
      <c r="D57" s="8">
        <v>38717</v>
      </c>
      <c r="E57" s="7">
        <f t="shared" si="2"/>
        <v>2005</v>
      </c>
      <c r="F57" s="7">
        <v>905</v>
      </c>
      <c r="G57" s="7">
        <v>2951.4491924480499</v>
      </c>
      <c r="H57" s="9">
        <v>2.5118069282470499</v>
      </c>
      <c r="I57" s="9">
        <v>3.2612698259094501</v>
      </c>
      <c r="J57" s="13" t="str">
        <f t="shared" si="13"/>
        <v/>
      </c>
      <c r="K57" s="1" t="str">
        <f t="shared" si="14"/>
        <v/>
      </c>
      <c r="L57" s="1" t="str">
        <f t="shared" si="15"/>
        <v/>
      </c>
      <c r="M57" s="13" t="str">
        <f t="shared" si="16"/>
        <v/>
      </c>
      <c r="N57" s="13" t="str">
        <f t="shared" si="17"/>
        <v/>
      </c>
    </row>
    <row r="58" spans="1:14" ht="17.100000000000001" customHeight="1" x14ac:dyDescent="0.25">
      <c r="A58" s="1">
        <f t="shared" si="0"/>
        <v>7</v>
      </c>
      <c r="B58" s="7" t="s">
        <v>40</v>
      </c>
      <c r="C58" s="7" t="str">
        <f t="shared" si="1"/>
        <v>Bruker2006</v>
      </c>
      <c r="D58" s="8">
        <v>39082</v>
      </c>
      <c r="E58" s="7">
        <f t="shared" si="2"/>
        <v>2006</v>
      </c>
      <c r="F58" s="7">
        <v>977</v>
      </c>
      <c r="G58" s="7">
        <v>2992.18469754234</v>
      </c>
      <c r="H58" s="9">
        <v>2.35606112656781</v>
      </c>
      <c r="I58" s="9">
        <v>3.0626250742500898</v>
      </c>
      <c r="J58" s="13" t="str">
        <f t="shared" si="13"/>
        <v/>
      </c>
      <c r="K58" s="1" t="str">
        <f t="shared" si="14"/>
        <v/>
      </c>
      <c r="L58" s="1" t="str">
        <f t="shared" si="15"/>
        <v/>
      </c>
      <c r="M58" s="13" t="str">
        <f t="shared" si="16"/>
        <v/>
      </c>
      <c r="N58" s="13" t="str">
        <f t="shared" si="17"/>
        <v/>
      </c>
    </row>
    <row r="59" spans="1:14" ht="17.100000000000001" customHeight="1" x14ac:dyDescent="0.25">
      <c r="A59" s="1">
        <f t="shared" si="0"/>
        <v>8</v>
      </c>
      <c r="B59" s="7" t="s">
        <v>40</v>
      </c>
      <c r="C59" s="7" t="str">
        <f t="shared" si="1"/>
        <v>Bruker2007</v>
      </c>
      <c r="D59" s="8">
        <v>39447</v>
      </c>
      <c r="E59" s="7">
        <f t="shared" si="2"/>
        <v>2007</v>
      </c>
      <c r="F59" s="7">
        <v>1056</v>
      </c>
      <c r="G59" s="7">
        <v>2905.4079758375901</v>
      </c>
      <c r="H59" s="9">
        <v>2.0946762307413</v>
      </c>
      <c r="I59" s="9">
        <v>2.7513333104522602</v>
      </c>
      <c r="J59" s="13" t="str">
        <f t="shared" si="13"/>
        <v/>
      </c>
      <c r="K59" s="1" t="str">
        <f t="shared" si="14"/>
        <v/>
      </c>
      <c r="L59" s="1" t="str">
        <f t="shared" si="15"/>
        <v/>
      </c>
      <c r="M59" s="13" t="str">
        <f t="shared" si="16"/>
        <v/>
      </c>
      <c r="N59" s="13" t="str">
        <f t="shared" si="17"/>
        <v/>
      </c>
    </row>
    <row r="60" spans="1:14" ht="17.100000000000001" customHeight="1" x14ac:dyDescent="0.25">
      <c r="A60" s="1">
        <f t="shared" si="0"/>
        <v>9</v>
      </c>
      <c r="B60" s="7" t="s">
        <v>40</v>
      </c>
      <c r="C60" s="7" t="str">
        <f t="shared" si="1"/>
        <v>Bruker2008</v>
      </c>
      <c r="D60" s="8">
        <v>39813</v>
      </c>
      <c r="E60" s="7">
        <f t="shared" si="2"/>
        <v>2008</v>
      </c>
      <c r="F60" s="7">
        <v>1129</v>
      </c>
      <c r="G60" s="7">
        <v>2975.0427944092098</v>
      </c>
      <c r="H60" s="9">
        <v>1.99212496606608</v>
      </c>
      <c r="I60" s="9">
        <v>2.6351131925679399</v>
      </c>
      <c r="J60" s="13" t="str">
        <f t="shared" si="13"/>
        <v/>
      </c>
      <c r="K60" s="1" t="str">
        <f t="shared" si="14"/>
        <v/>
      </c>
      <c r="L60" s="1" t="str">
        <f t="shared" si="15"/>
        <v/>
      </c>
      <c r="M60" s="13" t="str">
        <f t="shared" si="16"/>
        <v/>
      </c>
      <c r="N60" s="13" t="str">
        <f t="shared" si="17"/>
        <v/>
      </c>
    </row>
    <row r="61" spans="1:14" ht="17.100000000000001" customHeight="1" x14ac:dyDescent="0.25">
      <c r="A61" s="1">
        <f t="shared" si="0"/>
        <v>10</v>
      </c>
      <c r="B61" s="7" t="s">
        <v>40</v>
      </c>
      <c r="C61" s="7" t="str">
        <f t="shared" si="1"/>
        <v>Bruker2009</v>
      </c>
      <c r="D61" s="8">
        <v>40178</v>
      </c>
      <c r="E61" s="7">
        <f t="shared" si="2"/>
        <v>2009</v>
      </c>
      <c r="F61" s="7">
        <v>1184</v>
      </c>
      <c r="G61" s="7">
        <v>2913.5383628071299</v>
      </c>
      <c r="H61" s="9">
        <v>1.8890387782562701</v>
      </c>
      <c r="I61" s="9">
        <v>2.4607587523708898</v>
      </c>
      <c r="J61" s="13">
        <f t="shared" si="13"/>
        <v>32.054039685242252</v>
      </c>
      <c r="K61" s="1">
        <f t="shared" si="14"/>
        <v>-0.13923654607459626</v>
      </c>
      <c r="L61" s="1">
        <f t="shared" si="15"/>
        <v>2.1687416059757014</v>
      </c>
      <c r="M61" s="13">
        <f t="shared" si="16"/>
        <v>1.0874901480083087E-2</v>
      </c>
      <c r="N61" s="13">
        <f t="shared" si="17"/>
        <v>-6.420153774472119E-2</v>
      </c>
    </row>
    <row r="62" spans="1:14" ht="17.100000000000001" customHeight="1" x14ac:dyDescent="0.25">
      <c r="A62" s="1">
        <f t="shared" si="0"/>
        <v>5</v>
      </c>
      <c r="B62" s="7" t="s">
        <v>64</v>
      </c>
      <c r="C62" s="7" t="str">
        <f t="shared" si="1"/>
        <v>Celgene2004</v>
      </c>
      <c r="D62" s="8">
        <v>38352</v>
      </c>
      <c r="E62" s="7">
        <f t="shared" si="2"/>
        <v>2004</v>
      </c>
      <c r="F62" s="7">
        <v>201</v>
      </c>
      <c r="G62" s="7">
        <v>964.48898195847903</v>
      </c>
      <c r="H62" s="9">
        <v>2.6420229194843401</v>
      </c>
      <c r="I62" s="9">
        <v>4.7984526465595998</v>
      </c>
      <c r="J62" s="13" t="str">
        <f t="shared" si="13"/>
        <v/>
      </c>
      <c r="K62" s="1" t="str">
        <f t="shared" si="14"/>
        <v/>
      </c>
      <c r="L62" s="1" t="str">
        <f t="shared" si="15"/>
        <v/>
      </c>
      <c r="M62" s="13" t="str">
        <f t="shared" si="16"/>
        <v/>
      </c>
      <c r="N62" s="13" t="str">
        <f t="shared" si="17"/>
        <v/>
      </c>
    </row>
    <row r="63" spans="1:14" ht="17.100000000000001" customHeight="1" x14ac:dyDescent="0.25">
      <c r="A63" s="1">
        <f t="shared" si="0"/>
        <v>6</v>
      </c>
      <c r="B63" s="7" t="s">
        <v>64</v>
      </c>
      <c r="C63" s="7" t="str">
        <f t="shared" si="1"/>
        <v>Celgene2005</v>
      </c>
      <c r="D63" s="8">
        <v>38717</v>
      </c>
      <c r="E63" s="7">
        <f t="shared" si="2"/>
        <v>2005</v>
      </c>
      <c r="F63" s="7">
        <v>240</v>
      </c>
      <c r="G63" s="7">
        <v>1636.5487001389299</v>
      </c>
      <c r="H63" s="9">
        <v>3.4983638438706599</v>
      </c>
      <c r="I63" s="9">
        <v>6.8189529172455297</v>
      </c>
      <c r="J63" s="13" t="str">
        <f t="shared" si="13"/>
        <v/>
      </c>
      <c r="K63" s="1" t="str">
        <f t="shared" si="14"/>
        <v/>
      </c>
      <c r="L63" s="1" t="str">
        <f t="shared" si="15"/>
        <v/>
      </c>
      <c r="M63" s="13" t="str">
        <f t="shared" si="16"/>
        <v/>
      </c>
      <c r="N63" s="13" t="str">
        <f t="shared" si="17"/>
        <v/>
      </c>
    </row>
    <row r="64" spans="1:14" ht="17.100000000000001" customHeight="1" x14ac:dyDescent="0.25">
      <c r="A64" s="1">
        <f t="shared" si="0"/>
        <v>7</v>
      </c>
      <c r="B64" s="7" t="s">
        <v>64</v>
      </c>
      <c r="C64" s="7" t="str">
        <f t="shared" si="1"/>
        <v>Celgene2006</v>
      </c>
      <c r="D64" s="8">
        <v>39082</v>
      </c>
      <c r="E64" s="7">
        <f t="shared" si="2"/>
        <v>2006</v>
      </c>
      <c r="F64" s="7">
        <v>273</v>
      </c>
      <c r="G64" s="7">
        <v>2033.88455751538</v>
      </c>
      <c r="H64" s="9">
        <v>3.8494033788914201</v>
      </c>
      <c r="I64" s="9">
        <v>7.4501265843054298</v>
      </c>
      <c r="J64" s="13" t="str">
        <f t="shared" si="13"/>
        <v/>
      </c>
      <c r="K64" s="1" t="str">
        <f t="shared" si="14"/>
        <v/>
      </c>
      <c r="L64" s="1" t="str">
        <f t="shared" si="15"/>
        <v/>
      </c>
      <c r="M64" s="13" t="str">
        <f t="shared" si="16"/>
        <v/>
      </c>
      <c r="N64" s="13" t="str">
        <f t="shared" si="17"/>
        <v/>
      </c>
    </row>
    <row r="65" spans="1:14" ht="17.100000000000001" customHeight="1" x14ac:dyDescent="0.25">
      <c r="A65" s="1">
        <f t="shared" si="0"/>
        <v>8</v>
      </c>
      <c r="B65" s="7" t="s">
        <v>64</v>
      </c>
      <c r="C65" s="7" t="str">
        <f t="shared" si="1"/>
        <v>Celgene2007</v>
      </c>
      <c r="D65" s="8">
        <v>39447</v>
      </c>
      <c r="E65" s="7">
        <f t="shared" si="2"/>
        <v>2007</v>
      </c>
      <c r="F65" s="7">
        <v>310</v>
      </c>
      <c r="G65" s="7">
        <v>1938.44682961749</v>
      </c>
      <c r="H65" s="9">
        <v>3.19964666532413</v>
      </c>
      <c r="I65" s="9">
        <v>6.25305428908867</v>
      </c>
      <c r="J65" s="13" t="str">
        <f t="shared" si="13"/>
        <v/>
      </c>
      <c r="K65" s="1" t="str">
        <f t="shared" si="14"/>
        <v/>
      </c>
      <c r="L65" s="1" t="str">
        <f t="shared" si="15"/>
        <v/>
      </c>
      <c r="M65" s="13" t="str">
        <f t="shared" si="16"/>
        <v/>
      </c>
      <c r="N65" s="13" t="str">
        <f t="shared" si="17"/>
        <v/>
      </c>
    </row>
    <row r="66" spans="1:14" ht="17.100000000000001" customHeight="1" x14ac:dyDescent="0.25">
      <c r="A66" s="1">
        <f t="shared" ref="A66:A129" si="18">IF(E66=2000,1,IF(E66=2001,2,IF(E66=2002,3,IF(E66=2003,4,IF(E66=2004,5,IF(E66=2005,6,IF(E66=2006,7,IF(E66=2007,8,IF(E66=2008,9,IF(E66=2009,10,IF(E66=2010,11,IF(E66=2011,12,IF(E66=2012,13,IF(E66=2013,14,IF(E66=2014,15,IF(E66=2015,16,IF(E66=2016,17,IF(E66=2017,18,IF(E66=2018,19,IF(E66=2019,20))))))))))))))))))))</f>
        <v>9</v>
      </c>
      <c r="B66" s="7" t="s">
        <v>64</v>
      </c>
      <c r="C66" s="7" t="str">
        <f t="shared" ref="C66:C129" si="19">B66&amp;E66</f>
        <v>Celgene2008</v>
      </c>
      <c r="D66" s="8">
        <v>39813</v>
      </c>
      <c r="E66" s="7">
        <f t="shared" ref="E66:E129" si="20">YEAR(D66)</f>
        <v>2008</v>
      </c>
      <c r="F66" s="7">
        <v>347</v>
      </c>
      <c r="G66" s="7">
        <v>1982.4889124436299</v>
      </c>
      <c r="H66" s="9">
        <v>2.8650799132776199</v>
      </c>
      <c r="I66" s="9">
        <v>5.7132245315378398</v>
      </c>
      <c r="J66" s="13" t="str">
        <f t="shared" si="13"/>
        <v/>
      </c>
      <c r="K66" s="1" t="str">
        <f t="shared" si="14"/>
        <v/>
      </c>
      <c r="L66" s="1" t="str">
        <f t="shared" si="15"/>
        <v/>
      </c>
      <c r="M66" s="13" t="str">
        <f t="shared" si="16"/>
        <v/>
      </c>
      <c r="N66" s="13" t="str">
        <f t="shared" si="17"/>
        <v/>
      </c>
    </row>
    <row r="67" spans="1:14" ht="17.100000000000001" customHeight="1" x14ac:dyDescent="0.25">
      <c r="A67" s="1">
        <f t="shared" si="18"/>
        <v>10</v>
      </c>
      <c r="B67" s="7" t="s">
        <v>64</v>
      </c>
      <c r="C67" s="7" t="str">
        <f t="shared" si="19"/>
        <v>Celgene2009</v>
      </c>
      <c r="D67" s="8">
        <v>40178</v>
      </c>
      <c r="E67" s="7">
        <f t="shared" si="20"/>
        <v>2009</v>
      </c>
      <c r="F67" s="7">
        <v>439</v>
      </c>
      <c r="G67" s="7">
        <v>2181.0236357599501</v>
      </c>
      <c r="H67" s="9">
        <v>2.7450651766261398</v>
      </c>
      <c r="I67" s="9">
        <v>4.9681631794076297</v>
      </c>
      <c r="J67" s="13">
        <f t="shared" si="13"/>
        <v>200.71589080067329</v>
      </c>
      <c r="K67" s="1">
        <f t="shared" si="14"/>
        <v>-5.8125634846783188E-2</v>
      </c>
      <c r="L67" s="1">
        <f t="shared" si="15"/>
        <v>3.2315117955979944</v>
      </c>
      <c r="M67" s="13">
        <f t="shared" si="16"/>
        <v>0.102695367597103</v>
      </c>
      <c r="N67" s="13">
        <f t="shared" si="17"/>
        <v>-1.7987133739063757E-2</v>
      </c>
    </row>
    <row r="68" spans="1:14" ht="17.100000000000001" customHeight="1" x14ac:dyDescent="0.25">
      <c r="A68" s="1">
        <f t="shared" si="18"/>
        <v>5</v>
      </c>
      <c r="B68" s="7" t="s">
        <v>75</v>
      </c>
      <c r="C68" s="7" t="str">
        <f t="shared" si="19"/>
        <v>Cerner2004</v>
      </c>
      <c r="D68" s="8">
        <v>38352</v>
      </c>
      <c r="E68" s="7">
        <f t="shared" si="20"/>
        <v>2004</v>
      </c>
      <c r="F68" s="7">
        <v>84</v>
      </c>
      <c r="G68" s="7">
        <v>173.96418508235399</v>
      </c>
      <c r="H68" s="9">
        <v>1.66519665930952</v>
      </c>
      <c r="I68" s="9">
        <v>2.07100220336135</v>
      </c>
      <c r="J68" s="13" t="str">
        <f t="shared" si="13"/>
        <v/>
      </c>
      <c r="K68" s="1" t="str">
        <f t="shared" si="14"/>
        <v/>
      </c>
      <c r="L68" s="1" t="str">
        <f t="shared" si="15"/>
        <v/>
      </c>
      <c r="M68" s="13" t="str">
        <f t="shared" si="16"/>
        <v/>
      </c>
      <c r="N68" s="13" t="str">
        <f t="shared" si="17"/>
        <v/>
      </c>
    </row>
    <row r="69" spans="1:14" ht="17.100000000000001" customHeight="1" x14ac:dyDescent="0.25">
      <c r="A69" s="1">
        <f t="shared" si="18"/>
        <v>6</v>
      </c>
      <c r="B69" s="7" t="s">
        <v>75</v>
      </c>
      <c r="C69" s="7" t="str">
        <f t="shared" si="19"/>
        <v>Cerner2005</v>
      </c>
      <c r="D69" s="8">
        <v>38717</v>
      </c>
      <c r="E69" s="7">
        <f t="shared" si="20"/>
        <v>2005</v>
      </c>
      <c r="F69" s="7">
        <v>119</v>
      </c>
      <c r="G69" s="7">
        <v>348.36997725162701</v>
      </c>
      <c r="H69" s="9">
        <v>2.5501769223884398</v>
      </c>
      <c r="I69" s="9">
        <v>2.9274788004338399</v>
      </c>
      <c r="J69" s="13" t="str">
        <f t="shared" si="13"/>
        <v/>
      </c>
      <c r="K69" s="1" t="str">
        <f t="shared" si="14"/>
        <v/>
      </c>
      <c r="L69" s="1" t="str">
        <f t="shared" si="15"/>
        <v/>
      </c>
      <c r="M69" s="13" t="str">
        <f t="shared" si="16"/>
        <v/>
      </c>
      <c r="N69" s="13" t="str">
        <f t="shared" si="17"/>
        <v/>
      </c>
    </row>
    <row r="70" spans="1:14" ht="17.100000000000001" customHeight="1" x14ac:dyDescent="0.25">
      <c r="A70" s="1">
        <f t="shared" si="18"/>
        <v>7</v>
      </c>
      <c r="B70" s="7" t="s">
        <v>75</v>
      </c>
      <c r="C70" s="7" t="str">
        <f t="shared" si="19"/>
        <v>Cerner2006</v>
      </c>
      <c r="D70" s="8">
        <v>39082</v>
      </c>
      <c r="E70" s="7">
        <f t="shared" si="20"/>
        <v>2006</v>
      </c>
      <c r="F70" s="7">
        <v>169</v>
      </c>
      <c r="G70" s="7">
        <v>450.68635920435202</v>
      </c>
      <c r="H70" s="9">
        <v>2.42297990664223</v>
      </c>
      <c r="I70" s="9">
        <v>2.6667831905582999</v>
      </c>
      <c r="J70" s="13" t="str">
        <f t="shared" si="13"/>
        <v/>
      </c>
      <c r="K70" s="1" t="str">
        <f t="shared" si="14"/>
        <v/>
      </c>
      <c r="L70" s="1" t="str">
        <f t="shared" si="15"/>
        <v/>
      </c>
      <c r="M70" s="13" t="str">
        <f t="shared" si="16"/>
        <v/>
      </c>
      <c r="N70" s="13" t="str">
        <f t="shared" si="17"/>
        <v/>
      </c>
    </row>
    <row r="71" spans="1:14" ht="17.100000000000001" customHeight="1" x14ac:dyDescent="0.25">
      <c r="A71" s="1">
        <f t="shared" si="18"/>
        <v>8</v>
      </c>
      <c r="B71" s="7" t="s">
        <v>75</v>
      </c>
      <c r="C71" s="7" t="str">
        <f t="shared" si="19"/>
        <v>Cerner2007</v>
      </c>
      <c r="D71" s="8">
        <v>39447</v>
      </c>
      <c r="E71" s="7">
        <f t="shared" si="20"/>
        <v>2007</v>
      </c>
      <c r="F71" s="7">
        <v>227</v>
      </c>
      <c r="G71" s="7">
        <v>535.58504186756898</v>
      </c>
      <c r="H71" s="9">
        <v>2.3316605701911302</v>
      </c>
      <c r="I71" s="9">
        <v>2.3594054707822401</v>
      </c>
      <c r="J71" s="13" t="str">
        <f t="shared" si="13"/>
        <v/>
      </c>
      <c r="K71" s="1" t="str">
        <f t="shared" si="14"/>
        <v/>
      </c>
      <c r="L71" s="1" t="str">
        <f t="shared" si="15"/>
        <v/>
      </c>
      <c r="M71" s="13" t="str">
        <f t="shared" si="16"/>
        <v/>
      </c>
      <c r="N71" s="13" t="str">
        <f t="shared" si="17"/>
        <v/>
      </c>
    </row>
    <row r="72" spans="1:14" ht="17.100000000000001" customHeight="1" x14ac:dyDescent="0.25">
      <c r="A72" s="1">
        <f t="shared" si="18"/>
        <v>9</v>
      </c>
      <c r="B72" s="7" t="s">
        <v>75</v>
      </c>
      <c r="C72" s="7" t="str">
        <f t="shared" si="19"/>
        <v>Cerner2008</v>
      </c>
      <c r="D72" s="8">
        <v>39813</v>
      </c>
      <c r="E72" s="7">
        <f t="shared" si="20"/>
        <v>2008</v>
      </c>
      <c r="F72" s="7">
        <v>275</v>
      </c>
      <c r="G72" s="7">
        <v>450.62516991049102</v>
      </c>
      <c r="H72" s="9">
        <v>1.8465676138617799</v>
      </c>
      <c r="I72" s="9">
        <v>1.63863698149269</v>
      </c>
      <c r="J72" s="13" t="str">
        <f t="shared" si="13"/>
        <v/>
      </c>
      <c r="K72" s="1" t="str">
        <f t="shared" si="14"/>
        <v/>
      </c>
      <c r="L72" s="1" t="str">
        <f t="shared" si="15"/>
        <v/>
      </c>
      <c r="M72" s="13" t="str">
        <f t="shared" si="16"/>
        <v/>
      </c>
      <c r="N72" s="13" t="str">
        <f t="shared" si="17"/>
        <v/>
      </c>
    </row>
    <row r="73" spans="1:14" ht="17.100000000000001" customHeight="1" x14ac:dyDescent="0.25">
      <c r="A73" s="1">
        <f t="shared" si="18"/>
        <v>10</v>
      </c>
      <c r="B73" s="7" t="s">
        <v>75</v>
      </c>
      <c r="C73" s="7" t="str">
        <f t="shared" si="19"/>
        <v>Cerner2009</v>
      </c>
      <c r="D73" s="8">
        <v>40178</v>
      </c>
      <c r="E73" s="7">
        <f t="shared" si="20"/>
        <v>2009</v>
      </c>
      <c r="F73" s="7">
        <v>297</v>
      </c>
      <c r="G73" s="7">
        <v>389.26422177255199</v>
      </c>
      <c r="H73" s="9">
        <v>1.46641270570482</v>
      </c>
      <c r="I73" s="9">
        <v>1.31065394536213</v>
      </c>
      <c r="J73" s="13">
        <f t="shared" si="13"/>
        <v>41.947555545451408</v>
      </c>
      <c r="K73" s="1">
        <f t="shared" si="14"/>
        <v>-9.1316200858702276E-2</v>
      </c>
      <c r="L73" s="1">
        <f t="shared" si="15"/>
        <v>2.12355954375768</v>
      </c>
      <c r="M73" s="13">
        <f t="shared" si="16"/>
        <v>9.6451970521723787E-2</v>
      </c>
      <c r="N73" s="13">
        <f t="shared" si="17"/>
        <v>-4.3001478874059022E-2</v>
      </c>
    </row>
    <row r="74" spans="1:14" ht="17.100000000000001" customHeight="1" x14ac:dyDescent="0.25">
      <c r="A74" s="1">
        <f t="shared" si="18"/>
        <v>5</v>
      </c>
      <c r="B74" s="7" t="s">
        <v>23</v>
      </c>
      <c r="C74" s="7" t="str">
        <f t="shared" si="19"/>
        <v>Cisco2004</v>
      </c>
      <c r="D74" s="8">
        <v>38352</v>
      </c>
      <c r="E74" s="7">
        <f t="shared" si="20"/>
        <v>2004</v>
      </c>
      <c r="F74" s="7">
        <v>2821</v>
      </c>
      <c r="G74" s="7">
        <v>13996.043962108901</v>
      </c>
      <c r="H74" s="9">
        <v>4.0790501899980303</v>
      </c>
      <c r="I74" s="9">
        <v>4.96137680329986</v>
      </c>
      <c r="J74" s="13" t="str">
        <f t="shared" si="13"/>
        <v/>
      </c>
      <c r="K74" s="1" t="str">
        <f t="shared" si="14"/>
        <v/>
      </c>
      <c r="L74" s="1" t="str">
        <f t="shared" si="15"/>
        <v/>
      </c>
      <c r="M74" s="13" t="str">
        <f t="shared" si="16"/>
        <v/>
      </c>
      <c r="N74" s="13" t="str">
        <f t="shared" si="17"/>
        <v/>
      </c>
    </row>
    <row r="75" spans="1:14" ht="17.100000000000001" customHeight="1" x14ac:dyDescent="0.25">
      <c r="A75" s="1">
        <f t="shared" si="18"/>
        <v>6</v>
      </c>
      <c r="B75" s="7" t="s">
        <v>23</v>
      </c>
      <c r="C75" s="7" t="str">
        <f t="shared" si="19"/>
        <v>Cisco2005</v>
      </c>
      <c r="D75" s="8">
        <v>38717</v>
      </c>
      <c r="E75" s="7">
        <f t="shared" si="20"/>
        <v>2005</v>
      </c>
      <c r="F75" s="7">
        <v>3554</v>
      </c>
      <c r="G75" s="7">
        <v>16815.119388487401</v>
      </c>
      <c r="H75" s="9">
        <v>3.76456827847481</v>
      </c>
      <c r="I75" s="9">
        <v>4.7313222815102502</v>
      </c>
      <c r="J75" s="13" t="str">
        <f t="shared" si="13"/>
        <v/>
      </c>
      <c r="K75" s="1" t="str">
        <f t="shared" si="14"/>
        <v/>
      </c>
      <c r="L75" s="1" t="str">
        <f t="shared" si="15"/>
        <v/>
      </c>
      <c r="M75" s="13" t="str">
        <f t="shared" si="16"/>
        <v/>
      </c>
      <c r="N75" s="13" t="str">
        <f t="shared" si="17"/>
        <v/>
      </c>
    </row>
    <row r="76" spans="1:14" ht="17.100000000000001" customHeight="1" x14ac:dyDescent="0.25">
      <c r="A76" s="1">
        <f t="shared" si="18"/>
        <v>7</v>
      </c>
      <c r="B76" s="7" t="s">
        <v>23</v>
      </c>
      <c r="C76" s="7" t="str">
        <f t="shared" si="19"/>
        <v>Cisco2006</v>
      </c>
      <c r="D76" s="8">
        <v>39082</v>
      </c>
      <c r="E76" s="7">
        <f t="shared" si="20"/>
        <v>2006</v>
      </c>
      <c r="F76" s="7">
        <v>4880</v>
      </c>
      <c r="G76" s="7">
        <v>18910.5213953907</v>
      </c>
      <c r="H76" s="9">
        <v>3.1646260435357099</v>
      </c>
      <c r="I76" s="9">
        <v>3.87510684331777</v>
      </c>
      <c r="J76" s="13" t="str">
        <f t="shared" si="13"/>
        <v/>
      </c>
      <c r="K76" s="1" t="str">
        <f t="shared" si="14"/>
        <v/>
      </c>
      <c r="L76" s="1" t="str">
        <f t="shared" si="15"/>
        <v/>
      </c>
      <c r="M76" s="13" t="str">
        <f t="shared" si="16"/>
        <v/>
      </c>
      <c r="N76" s="13" t="str">
        <f t="shared" si="17"/>
        <v/>
      </c>
    </row>
    <row r="77" spans="1:14" ht="17.100000000000001" customHeight="1" x14ac:dyDescent="0.25">
      <c r="A77" s="1">
        <f t="shared" si="18"/>
        <v>8</v>
      </c>
      <c r="B77" s="7" t="s">
        <v>23</v>
      </c>
      <c r="C77" s="7" t="str">
        <f t="shared" si="19"/>
        <v>Cisco2007</v>
      </c>
      <c r="D77" s="8">
        <v>39447</v>
      </c>
      <c r="E77" s="7">
        <f t="shared" si="20"/>
        <v>2007</v>
      </c>
      <c r="F77" s="7">
        <v>6211</v>
      </c>
      <c r="G77" s="7">
        <v>20738.592707305699</v>
      </c>
      <c r="H77" s="9">
        <v>2.7140572499264901</v>
      </c>
      <c r="I77" s="9">
        <v>3.3390102571736699</v>
      </c>
      <c r="J77" s="13" t="str">
        <f t="shared" si="13"/>
        <v/>
      </c>
      <c r="K77" s="1" t="str">
        <f t="shared" si="14"/>
        <v/>
      </c>
      <c r="L77" s="1" t="str">
        <f t="shared" si="15"/>
        <v/>
      </c>
      <c r="M77" s="13" t="str">
        <f t="shared" si="16"/>
        <v/>
      </c>
      <c r="N77" s="13" t="str">
        <f t="shared" si="17"/>
        <v/>
      </c>
    </row>
    <row r="78" spans="1:14" ht="17.100000000000001" customHeight="1" x14ac:dyDescent="0.25">
      <c r="A78" s="1">
        <f t="shared" si="18"/>
        <v>9</v>
      </c>
      <c r="B78" s="7" t="s">
        <v>23</v>
      </c>
      <c r="C78" s="7" t="str">
        <f t="shared" si="19"/>
        <v>Cisco2008</v>
      </c>
      <c r="D78" s="8">
        <v>39813</v>
      </c>
      <c r="E78" s="7">
        <f t="shared" si="20"/>
        <v>2008</v>
      </c>
      <c r="F78" s="7">
        <v>7296</v>
      </c>
      <c r="G78" s="7">
        <v>21818.012079575001</v>
      </c>
      <c r="H78" s="9">
        <v>2.4186642234277</v>
      </c>
      <c r="I78" s="9">
        <v>2.9904073573978902</v>
      </c>
      <c r="J78" s="13" t="str">
        <f t="shared" ref="J78:J141" si="21">IF(AND(A78=10,A73=5),SLOPE(G73:G78,E73:E78),"")</f>
        <v/>
      </c>
      <c r="K78" s="1" t="str">
        <f t="shared" ref="K78:K141" si="22">IF(AND(A78=10,A73=5),SLOPE(H73:H78,E73:E78),"")</f>
        <v/>
      </c>
      <c r="L78" s="1" t="str">
        <f t="shared" ref="L78:L141" si="23">IF(AND(A78=10,A73=5),AVERAGE(H74:H78),"")</f>
        <v/>
      </c>
      <c r="M78" s="13" t="str">
        <f t="shared" ref="M78:M141" si="24">IF(J78="","",J78*5/SUM(G74:G78))</f>
        <v/>
      </c>
      <c r="N78" s="13" t="str">
        <f t="shared" ref="N78:N141" si="25">IF(K78="","",K78*5/SUM(H74:H78))</f>
        <v/>
      </c>
    </row>
    <row r="79" spans="1:14" ht="17.100000000000001" customHeight="1" x14ac:dyDescent="0.25">
      <c r="A79" s="1">
        <f t="shared" si="18"/>
        <v>10</v>
      </c>
      <c r="B79" s="7" t="s">
        <v>23</v>
      </c>
      <c r="C79" s="7" t="str">
        <f t="shared" si="19"/>
        <v>Cisco2009</v>
      </c>
      <c r="D79" s="8">
        <v>40178</v>
      </c>
      <c r="E79" s="7">
        <f t="shared" si="20"/>
        <v>2009</v>
      </c>
      <c r="F79" s="7">
        <v>8053</v>
      </c>
      <c r="G79" s="7">
        <v>21557.799869053499</v>
      </c>
      <c r="H79" s="9">
        <v>2.2000362025498701</v>
      </c>
      <c r="I79" s="9">
        <v>2.6769899253760698</v>
      </c>
      <c r="J79" s="13">
        <f t="shared" si="21"/>
        <v>1561.3008262828798</v>
      </c>
      <c r="K79" s="1">
        <f t="shared" si="22"/>
        <v>-0.3966671684568957</v>
      </c>
      <c r="L79" s="1">
        <f t="shared" si="23"/>
        <v>2.8523903995829167</v>
      </c>
      <c r="M79" s="13">
        <f t="shared" si="24"/>
        <v>7.8190109960641824E-2</v>
      </c>
      <c r="N79" s="13">
        <f t="shared" si="25"/>
        <v>-0.13906482384560589</v>
      </c>
    </row>
    <row r="80" spans="1:14" ht="17.100000000000001" customHeight="1" x14ac:dyDescent="0.25">
      <c r="A80" s="1">
        <f t="shared" si="18"/>
        <v>5</v>
      </c>
      <c r="B80" s="7" t="s">
        <v>120</v>
      </c>
      <c r="C80" s="7" t="str">
        <f t="shared" si="19"/>
        <v>Cognizant2004</v>
      </c>
      <c r="D80" s="8">
        <v>38352</v>
      </c>
      <c r="E80" s="7">
        <f t="shared" si="20"/>
        <v>2004</v>
      </c>
      <c r="F80" s="7">
        <v>7</v>
      </c>
      <c r="G80" s="7">
        <v>43.685140013694799</v>
      </c>
      <c r="H80" s="9">
        <v>3.8926028013229401</v>
      </c>
      <c r="I80" s="9">
        <v>6.2407342876706799</v>
      </c>
      <c r="J80" s="13" t="str">
        <f t="shared" si="21"/>
        <v/>
      </c>
      <c r="K80" s="1" t="str">
        <f t="shared" si="22"/>
        <v/>
      </c>
      <c r="L80" s="1" t="str">
        <f t="shared" si="23"/>
        <v/>
      </c>
      <c r="M80" s="13" t="str">
        <f t="shared" si="24"/>
        <v/>
      </c>
      <c r="N80" s="13" t="str">
        <f t="shared" si="25"/>
        <v/>
      </c>
    </row>
    <row r="81" spans="1:14" ht="17.100000000000001" customHeight="1" x14ac:dyDescent="0.25">
      <c r="A81" s="1">
        <f t="shared" si="18"/>
        <v>6</v>
      </c>
      <c r="B81" s="7" t="s">
        <v>120</v>
      </c>
      <c r="C81" s="7" t="str">
        <f t="shared" si="19"/>
        <v>Cognizant2005</v>
      </c>
      <c r="D81" s="8">
        <v>38717</v>
      </c>
      <c r="E81" s="7">
        <f t="shared" si="20"/>
        <v>2005</v>
      </c>
      <c r="F81" s="7">
        <v>15</v>
      </c>
      <c r="G81" s="7">
        <v>64.404468685388593</v>
      </c>
      <c r="H81" s="9">
        <v>2.9606019695599901</v>
      </c>
      <c r="I81" s="9">
        <v>4.2936312456925698</v>
      </c>
      <c r="J81" s="13" t="str">
        <f t="shared" si="21"/>
        <v/>
      </c>
      <c r="K81" s="1" t="str">
        <f t="shared" si="22"/>
        <v/>
      </c>
      <c r="L81" s="1" t="str">
        <f t="shared" si="23"/>
        <v/>
      </c>
      <c r="M81" s="13" t="str">
        <f t="shared" si="24"/>
        <v/>
      </c>
      <c r="N81" s="13" t="str">
        <f t="shared" si="25"/>
        <v/>
      </c>
    </row>
    <row r="82" spans="1:14" ht="17.100000000000001" customHeight="1" x14ac:dyDescent="0.25">
      <c r="A82" s="1">
        <f t="shared" si="18"/>
        <v>7</v>
      </c>
      <c r="B82" s="7" t="s">
        <v>120</v>
      </c>
      <c r="C82" s="7" t="str">
        <f t="shared" si="19"/>
        <v>Cognizant2006</v>
      </c>
      <c r="D82" s="8">
        <v>39082</v>
      </c>
      <c r="E82" s="7">
        <f t="shared" si="20"/>
        <v>2006</v>
      </c>
      <c r="F82" s="7">
        <v>23</v>
      </c>
      <c r="G82" s="7">
        <v>74.369996905326801</v>
      </c>
      <c r="H82" s="9">
        <v>2.1007933668468302</v>
      </c>
      <c r="I82" s="9">
        <v>3.2334781263185599</v>
      </c>
      <c r="J82" s="13" t="str">
        <f t="shared" si="21"/>
        <v/>
      </c>
      <c r="K82" s="1" t="str">
        <f t="shared" si="22"/>
        <v/>
      </c>
      <c r="L82" s="1" t="str">
        <f t="shared" si="23"/>
        <v/>
      </c>
      <c r="M82" s="13" t="str">
        <f t="shared" si="24"/>
        <v/>
      </c>
      <c r="N82" s="13" t="str">
        <f t="shared" si="25"/>
        <v/>
      </c>
    </row>
    <row r="83" spans="1:14" ht="17.100000000000001" customHeight="1" x14ac:dyDescent="0.25">
      <c r="A83" s="1">
        <f t="shared" si="18"/>
        <v>8</v>
      </c>
      <c r="B83" s="7" t="s">
        <v>120</v>
      </c>
      <c r="C83" s="7" t="str">
        <f t="shared" si="19"/>
        <v>Cognizant2007</v>
      </c>
      <c r="D83" s="8">
        <v>39447</v>
      </c>
      <c r="E83" s="7">
        <f t="shared" si="20"/>
        <v>2007</v>
      </c>
      <c r="F83" s="7">
        <v>23</v>
      </c>
      <c r="G83" s="7">
        <v>79.606410831212997</v>
      </c>
      <c r="H83" s="9">
        <v>2.3513956290224298</v>
      </c>
      <c r="I83" s="9">
        <v>3.46114829700926</v>
      </c>
      <c r="J83" s="13" t="str">
        <f t="shared" si="21"/>
        <v/>
      </c>
      <c r="K83" s="1" t="str">
        <f t="shared" si="22"/>
        <v/>
      </c>
      <c r="L83" s="1" t="str">
        <f t="shared" si="23"/>
        <v/>
      </c>
      <c r="M83" s="13" t="str">
        <f t="shared" si="24"/>
        <v/>
      </c>
      <c r="N83" s="13" t="str">
        <f t="shared" si="25"/>
        <v/>
      </c>
    </row>
    <row r="84" spans="1:14" ht="17.100000000000001" customHeight="1" x14ac:dyDescent="0.25">
      <c r="A84" s="1">
        <f t="shared" si="18"/>
        <v>9</v>
      </c>
      <c r="B84" s="7" t="s">
        <v>120</v>
      </c>
      <c r="C84" s="7" t="str">
        <f t="shared" si="19"/>
        <v>Cognizant2008</v>
      </c>
      <c r="D84" s="8">
        <v>39813</v>
      </c>
      <c r="E84" s="7">
        <f t="shared" si="20"/>
        <v>2008</v>
      </c>
      <c r="F84" s="7">
        <v>20</v>
      </c>
      <c r="G84" s="7">
        <v>68.4736297130585</v>
      </c>
      <c r="H84" s="9">
        <v>2.5249878950417002</v>
      </c>
      <c r="I84" s="9">
        <v>3.4236814856529199</v>
      </c>
      <c r="J84" s="13" t="str">
        <f t="shared" si="21"/>
        <v/>
      </c>
      <c r="K84" s="1" t="str">
        <f t="shared" si="22"/>
        <v/>
      </c>
      <c r="L84" s="1" t="str">
        <f t="shared" si="23"/>
        <v/>
      </c>
      <c r="M84" s="13" t="str">
        <f t="shared" si="24"/>
        <v/>
      </c>
      <c r="N84" s="13" t="str">
        <f t="shared" si="25"/>
        <v/>
      </c>
    </row>
    <row r="85" spans="1:14" ht="17.100000000000001" customHeight="1" x14ac:dyDescent="0.25">
      <c r="A85" s="1">
        <f t="shared" si="18"/>
        <v>10</v>
      </c>
      <c r="B85" s="7" t="s">
        <v>120</v>
      </c>
      <c r="C85" s="7" t="str">
        <f t="shared" si="19"/>
        <v>Cognizant2009</v>
      </c>
      <c r="D85" s="8">
        <v>40178</v>
      </c>
      <c r="E85" s="7">
        <f t="shared" si="20"/>
        <v>2009</v>
      </c>
      <c r="F85" s="7">
        <v>21</v>
      </c>
      <c r="G85" s="7">
        <v>79.699815928936005</v>
      </c>
      <c r="H85" s="9">
        <v>2.88565972589311</v>
      </c>
      <c r="I85" s="9">
        <v>3.79522932994933</v>
      </c>
      <c r="J85" s="13">
        <f t="shared" si="21"/>
        <v>5.643350759574342</v>
      </c>
      <c r="K85" s="1">
        <f t="shared" si="22"/>
        <v>-0.17402729538652634</v>
      </c>
      <c r="L85" s="1">
        <f t="shared" si="23"/>
        <v>2.564687717272812</v>
      </c>
      <c r="M85" s="13">
        <f t="shared" si="24"/>
        <v>7.6978368824010296E-2</v>
      </c>
      <c r="N85" s="13">
        <f t="shared" si="25"/>
        <v>-6.7855159992570219E-2</v>
      </c>
    </row>
    <row r="86" spans="1:14" ht="17.100000000000001" customHeight="1" x14ac:dyDescent="0.25">
      <c r="A86" s="1">
        <f t="shared" si="18"/>
        <v>5</v>
      </c>
      <c r="B86" s="7" t="s">
        <v>56</v>
      </c>
      <c r="C86" s="7" t="str">
        <f t="shared" si="19"/>
        <v>Comcast2004</v>
      </c>
      <c r="D86" s="8">
        <v>38352</v>
      </c>
      <c r="E86" s="7">
        <f t="shared" si="20"/>
        <v>2004</v>
      </c>
      <c r="F86" s="7">
        <v>369</v>
      </c>
      <c r="G86" s="7">
        <v>2804.59127894416</v>
      </c>
      <c r="H86" s="9">
        <v>5.4126074131184501</v>
      </c>
      <c r="I86" s="9">
        <v>7.6005183711223996</v>
      </c>
      <c r="J86" s="13" t="str">
        <f t="shared" si="21"/>
        <v/>
      </c>
      <c r="K86" s="1" t="str">
        <f t="shared" si="22"/>
        <v/>
      </c>
      <c r="L86" s="1" t="str">
        <f t="shared" si="23"/>
        <v/>
      </c>
      <c r="M86" s="13" t="str">
        <f t="shared" si="24"/>
        <v/>
      </c>
      <c r="N86" s="13" t="str">
        <f t="shared" si="25"/>
        <v/>
      </c>
    </row>
    <row r="87" spans="1:14" ht="17.100000000000001" customHeight="1" x14ac:dyDescent="0.25">
      <c r="A87" s="1">
        <f t="shared" si="18"/>
        <v>6</v>
      </c>
      <c r="B87" s="7" t="s">
        <v>56</v>
      </c>
      <c r="C87" s="7" t="str">
        <f t="shared" si="19"/>
        <v>Comcast2005</v>
      </c>
      <c r="D87" s="8">
        <v>38717</v>
      </c>
      <c r="E87" s="7">
        <f t="shared" si="20"/>
        <v>2005</v>
      </c>
      <c r="F87" s="7">
        <v>419</v>
      </c>
      <c r="G87" s="7">
        <v>3005.2763959211302</v>
      </c>
      <c r="H87" s="9">
        <v>5.01473489697125</v>
      </c>
      <c r="I87" s="9">
        <v>7.1724973649669002</v>
      </c>
      <c r="J87" s="13" t="str">
        <f t="shared" si="21"/>
        <v/>
      </c>
      <c r="K87" s="1" t="str">
        <f t="shared" si="22"/>
        <v/>
      </c>
      <c r="L87" s="1" t="str">
        <f t="shared" si="23"/>
        <v/>
      </c>
      <c r="M87" s="13" t="str">
        <f t="shared" si="24"/>
        <v/>
      </c>
      <c r="N87" s="13" t="str">
        <f t="shared" si="25"/>
        <v/>
      </c>
    </row>
    <row r="88" spans="1:14" ht="17.100000000000001" customHeight="1" x14ac:dyDescent="0.25">
      <c r="A88" s="1">
        <f t="shared" si="18"/>
        <v>7</v>
      </c>
      <c r="B88" s="7" t="s">
        <v>56</v>
      </c>
      <c r="C88" s="7" t="str">
        <f t="shared" si="19"/>
        <v>Comcast2006</v>
      </c>
      <c r="D88" s="8">
        <v>39082</v>
      </c>
      <c r="E88" s="7">
        <f t="shared" si="20"/>
        <v>2006</v>
      </c>
      <c r="F88" s="7">
        <v>477</v>
      </c>
      <c r="G88" s="7">
        <v>3364.1466531991</v>
      </c>
      <c r="H88" s="9">
        <v>4.9217661940482902</v>
      </c>
      <c r="I88" s="9">
        <v>7.0527183505222304</v>
      </c>
      <c r="J88" s="13" t="str">
        <f t="shared" si="21"/>
        <v/>
      </c>
      <c r="K88" s="1" t="str">
        <f t="shared" si="22"/>
        <v/>
      </c>
      <c r="L88" s="1" t="str">
        <f t="shared" si="23"/>
        <v/>
      </c>
      <c r="M88" s="13" t="str">
        <f t="shared" si="24"/>
        <v/>
      </c>
      <c r="N88" s="13" t="str">
        <f t="shared" si="25"/>
        <v/>
      </c>
    </row>
    <row r="89" spans="1:14" ht="17.100000000000001" customHeight="1" x14ac:dyDescent="0.25">
      <c r="A89" s="1">
        <f t="shared" si="18"/>
        <v>8</v>
      </c>
      <c r="B89" s="7" t="s">
        <v>56</v>
      </c>
      <c r="C89" s="7" t="str">
        <f t="shared" si="19"/>
        <v>Comcast2007</v>
      </c>
      <c r="D89" s="8">
        <v>39447</v>
      </c>
      <c r="E89" s="7">
        <f t="shared" si="20"/>
        <v>2007</v>
      </c>
      <c r="F89" s="7">
        <v>521</v>
      </c>
      <c r="G89" s="7">
        <v>3277.8618314713199</v>
      </c>
      <c r="H89" s="9">
        <v>4.4992789782426401</v>
      </c>
      <c r="I89" s="9">
        <v>6.2914814423633896</v>
      </c>
      <c r="J89" s="13" t="str">
        <f t="shared" si="21"/>
        <v/>
      </c>
      <c r="K89" s="1" t="str">
        <f t="shared" si="22"/>
        <v/>
      </c>
      <c r="L89" s="1" t="str">
        <f t="shared" si="23"/>
        <v/>
      </c>
      <c r="M89" s="13" t="str">
        <f t="shared" si="24"/>
        <v/>
      </c>
      <c r="N89" s="13" t="str">
        <f t="shared" si="25"/>
        <v/>
      </c>
    </row>
    <row r="90" spans="1:14" ht="17.100000000000001" customHeight="1" x14ac:dyDescent="0.25">
      <c r="A90" s="1">
        <f t="shared" si="18"/>
        <v>9</v>
      </c>
      <c r="B90" s="7" t="s">
        <v>56</v>
      </c>
      <c r="C90" s="7" t="str">
        <f t="shared" si="19"/>
        <v>Comcast2008</v>
      </c>
      <c r="D90" s="8">
        <v>39813</v>
      </c>
      <c r="E90" s="7">
        <f t="shared" si="20"/>
        <v>2008</v>
      </c>
      <c r="F90" s="7">
        <v>563</v>
      </c>
      <c r="G90" s="7">
        <v>3059.7304454240898</v>
      </c>
      <c r="H90" s="9">
        <v>3.8608474628751699</v>
      </c>
      <c r="I90" s="9">
        <v>5.4346899563482998</v>
      </c>
      <c r="J90" s="13" t="str">
        <f t="shared" si="21"/>
        <v/>
      </c>
      <c r="K90" s="1" t="str">
        <f t="shared" si="22"/>
        <v/>
      </c>
      <c r="L90" s="1" t="str">
        <f t="shared" si="23"/>
        <v/>
      </c>
      <c r="M90" s="13" t="str">
        <f t="shared" si="24"/>
        <v/>
      </c>
      <c r="N90" s="13" t="str">
        <f t="shared" si="25"/>
        <v/>
      </c>
    </row>
    <row r="91" spans="1:14" ht="17.100000000000001" customHeight="1" x14ac:dyDescent="0.25">
      <c r="A91" s="1">
        <f t="shared" si="18"/>
        <v>10</v>
      </c>
      <c r="B91" s="7" t="s">
        <v>56</v>
      </c>
      <c r="C91" s="7" t="str">
        <f t="shared" si="19"/>
        <v>Comcast2009</v>
      </c>
      <c r="D91" s="8">
        <v>40178</v>
      </c>
      <c r="E91" s="7">
        <f t="shared" si="20"/>
        <v>2009</v>
      </c>
      <c r="F91" s="7">
        <v>607</v>
      </c>
      <c r="G91" s="7">
        <v>3098.86091024801</v>
      </c>
      <c r="H91" s="9">
        <v>3.5519542348689299</v>
      </c>
      <c r="I91" s="9">
        <v>5.1052074303921096</v>
      </c>
      <c r="J91" s="13">
        <f t="shared" si="21"/>
        <v>44.240728094295683</v>
      </c>
      <c r="K91" s="1">
        <f t="shared" si="22"/>
        <v>-0.37678329740975686</v>
      </c>
      <c r="L91" s="1">
        <f t="shared" si="23"/>
        <v>4.3697163534012562</v>
      </c>
      <c r="M91" s="13">
        <f t="shared" si="24"/>
        <v>1.3995025468057741E-2</v>
      </c>
      <c r="N91" s="13">
        <f t="shared" si="25"/>
        <v>-8.6226030922231384E-2</v>
      </c>
    </row>
    <row r="92" spans="1:14" ht="17.100000000000001" customHeight="1" x14ac:dyDescent="0.25">
      <c r="A92" s="1">
        <f t="shared" si="18"/>
        <v>5</v>
      </c>
      <c r="B92" s="7" t="s">
        <v>35</v>
      </c>
      <c r="C92" s="7" t="str">
        <f t="shared" si="19"/>
        <v>Cypress Semiconductor2004</v>
      </c>
      <c r="D92" s="8">
        <v>38352</v>
      </c>
      <c r="E92" s="7">
        <f t="shared" si="20"/>
        <v>2004</v>
      </c>
      <c r="F92" s="7">
        <v>833</v>
      </c>
      <c r="G92" s="7">
        <v>2794.3784407619401</v>
      </c>
      <c r="H92" s="9">
        <v>2.6546978763117899</v>
      </c>
      <c r="I92" s="9">
        <v>3.35459596730125</v>
      </c>
      <c r="J92" s="13" t="str">
        <f t="shared" si="21"/>
        <v/>
      </c>
      <c r="K92" s="1" t="str">
        <f t="shared" si="22"/>
        <v/>
      </c>
      <c r="L92" s="1" t="str">
        <f t="shared" si="23"/>
        <v/>
      </c>
      <c r="M92" s="13" t="str">
        <f t="shared" si="24"/>
        <v/>
      </c>
      <c r="N92" s="13" t="str">
        <f t="shared" si="25"/>
        <v/>
      </c>
    </row>
    <row r="93" spans="1:14" ht="17.100000000000001" customHeight="1" x14ac:dyDescent="0.25">
      <c r="A93" s="1">
        <f t="shared" si="18"/>
        <v>6</v>
      </c>
      <c r="B93" s="7" t="s">
        <v>35</v>
      </c>
      <c r="C93" s="7" t="str">
        <f t="shared" si="19"/>
        <v>Cypress Semiconductor2005</v>
      </c>
      <c r="D93" s="8">
        <v>38717</v>
      </c>
      <c r="E93" s="7">
        <f t="shared" si="20"/>
        <v>2005</v>
      </c>
      <c r="F93" s="7">
        <v>929</v>
      </c>
      <c r="G93" s="7">
        <v>3060.5223923623598</v>
      </c>
      <c r="H93" s="9">
        <v>2.5444127527918701</v>
      </c>
      <c r="I93" s="9">
        <v>3.2944266871500099</v>
      </c>
      <c r="J93" s="13" t="str">
        <f t="shared" si="21"/>
        <v/>
      </c>
      <c r="K93" s="1" t="str">
        <f t="shared" si="22"/>
        <v/>
      </c>
      <c r="L93" s="1" t="str">
        <f t="shared" si="23"/>
        <v/>
      </c>
      <c r="M93" s="13" t="str">
        <f t="shared" si="24"/>
        <v/>
      </c>
      <c r="N93" s="13" t="str">
        <f t="shared" si="25"/>
        <v/>
      </c>
    </row>
    <row r="94" spans="1:14" ht="17.100000000000001" customHeight="1" x14ac:dyDescent="0.25">
      <c r="A94" s="1">
        <f t="shared" si="18"/>
        <v>7</v>
      </c>
      <c r="B94" s="7" t="s">
        <v>35</v>
      </c>
      <c r="C94" s="7" t="str">
        <f t="shared" si="19"/>
        <v>Cypress Semiconductor2006</v>
      </c>
      <c r="D94" s="8">
        <v>39082</v>
      </c>
      <c r="E94" s="7">
        <f t="shared" si="20"/>
        <v>2006</v>
      </c>
      <c r="F94" s="7">
        <v>1091</v>
      </c>
      <c r="G94" s="7">
        <v>3176.5762353241398</v>
      </c>
      <c r="H94" s="9">
        <v>2.17294575956904</v>
      </c>
      <c r="I94" s="9">
        <v>2.9116189141376201</v>
      </c>
      <c r="J94" s="13" t="str">
        <f t="shared" si="21"/>
        <v/>
      </c>
      <c r="K94" s="1" t="str">
        <f t="shared" si="22"/>
        <v/>
      </c>
      <c r="L94" s="1" t="str">
        <f t="shared" si="23"/>
        <v/>
      </c>
      <c r="M94" s="13" t="str">
        <f t="shared" si="24"/>
        <v/>
      </c>
      <c r="N94" s="13" t="str">
        <f t="shared" si="25"/>
        <v/>
      </c>
    </row>
    <row r="95" spans="1:14" ht="17.100000000000001" customHeight="1" x14ac:dyDescent="0.25">
      <c r="A95" s="1">
        <f t="shared" si="18"/>
        <v>8</v>
      </c>
      <c r="B95" s="7" t="s">
        <v>35</v>
      </c>
      <c r="C95" s="7" t="str">
        <f t="shared" si="19"/>
        <v>Cypress Semiconductor2007</v>
      </c>
      <c r="D95" s="8">
        <v>39447</v>
      </c>
      <c r="E95" s="7">
        <f t="shared" si="20"/>
        <v>2007</v>
      </c>
      <c r="F95" s="7">
        <v>1294</v>
      </c>
      <c r="G95" s="7">
        <v>2984.5242506433301</v>
      </c>
      <c r="H95" s="9">
        <v>1.79996905107932</v>
      </c>
      <c r="I95" s="9">
        <v>2.3064329603116902</v>
      </c>
      <c r="J95" s="13" t="str">
        <f t="shared" si="21"/>
        <v/>
      </c>
      <c r="K95" s="1" t="str">
        <f t="shared" si="22"/>
        <v/>
      </c>
      <c r="L95" s="1" t="str">
        <f t="shared" si="23"/>
        <v/>
      </c>
      <c r="M95" s="13" t="str">
        <f t="shared" si="24"/>
        <v/>
      </c>
      <c r="N95" s="13" t="str">
        <f t="shared" si="25"/>
        <v/>
      </c>
    </row>
    <row r="96" spans="1:14" ht="17.100000000000001" customHeight="1" x14ac:dyDescent="0.25">
      <c r="A96" s="1">
        <f t="shared" si="18"/>
        <v>9</v>
      </c>
      <c r="B96" s="7" t="s">
        <v>35</v>
      </c>
      <c r="C96" s="7" t="str">
        <f t="shared" si="19"/>
        <v>Cypress Semiconductor2008</v>
      </c>
      <c r="D96" s="8">
        <v>39813</v>
      </c>
      <c r="E96" s="7">
        <f t="shared" si="20"/>
        <v>2008</v>
      </c>
      <c r="F96" s="7">
        <v>1497</v>
      </c>
      <c r="G96" s="7">
        <v>2820.4662789939898</v>
      </c>
      <c r="H96" s="9">
        <v>1.5268410538225601</v>
      </c>
      <c r="I96" s="9">
        <v>1.8840790106840299</v>
      </c>
      <c r="J96" s="13" t="str">
        <f t="shared" si="21"/>
        <v/>
      </c>
      <c r="K96" s="1" t="str">
        <f t="shared" si="22"/>
        <v/>
      </c>
      <c r="L96" s="1" t="str">
        <f t="shared" si="23"/>
        <v/>
      </c>
      <c r="M96" s="13" t="str">
        <f t="shared" si="24"/>
        <v/>
      </c>
      <c r="N96" s="13" t="str">
        <f t="shared" si="25"/>
        <v/>
      </c>
    </row>
    <row r="97" spans="1:14" ht="17.100000000000001" customHeight="1" x14ac:dyDescent="0.25">
      <c r="A97" s="1">
        <f t="shared" si="18"/>
        <v>10</v>
      </c>
      <c r="B97" s="7" t="s">
        <v>35</v>
      </c>
      <c r="C97" s="7" t="str">
        <f t="shared" si="19"/>
        <v>Cypress Semiconductor2009</v>
      </c>
      <c r="D97" s="8">
        <v>40178</v>
      </c>
      <c r="E97" s="7">
        <f t="shared" si="20"/>
        <v>2009</v>
      </c>
      <c r="F97" s="7">
        <v>1627</v>
      </c>
      <c r="G97" s="7">
        <v>2529.1763489416298</v>
      </c>
      <c r="H97" s="9">
        <v>1.32446174765007</v>
      </c>
      <c r="I97" s="9">
        <v>1.55450298029603</v>
      </c>
      <c r="J97" s="13">
        <f t="shared" si="21"/>
        <v>-63.949450968213455</v>
      </c>
      <c r="K97" s="1">
        <f t="shared" si="22"/>
        <v>-0.28791064139160716</v>
      </c>
      <c r="L97" s="1">
        <f t="shared" si="23"/>
        <v>1.873726072982572</v>
      </c>
      <c r="M97" s="13">
        <f t="shared" si="24"/>
        <v>-2.1943684623931956E-2</v>
      </c>
      <c r="N97" s="13">
        <f t="shared" si="25"/>
        <v>-0.15365674072801624</v>
      </c>
    </row>
    <row r="98" spans="1:14" ht="17.100000000000001" customHeight="1" x14ac:dyDescent="0.25">
      <c r="A98" s="1">
        <f t="shared" si="18"/>
        <v>5</v>
      </c>
      <c r="B98" s="7" t="s">
        <v>98</v>
      </c>
      <c r="C98" s="7" t="str">
        <f t="shared" si="19"/>
        <v>Dexcom2004</v>
      </c>
      <c r="D98" s="8">
        <v>38352</v>
      </c>
      <c r="E98" s="7">
        <f t="shared" si="20"/>
        <v>2004</v>
      </c>
      <c r="F98" s="7">
        <v>8</v>
      </c>
      <c r="G98" s="7">
        <v>44.418780565261798</v>
      </c>
      <c r="H98" s="9">
        <v>3.11131839454174</v>
      </c>
      <c r="I98" s="9">
        <v>5.5523475706577301</v>
      </c>
      <c r="J98" s="13" t="str">
        <f t="shared" si="21"/>
        <v/>
      </c>
      <c r="K98" s="1" t="str">
        <f t="shared" si="22"/>
        <v/>
      </c>
      <c r="L98" s="1" t="str">
        <f t="shared" si="23"/>
        <v/>
      </c>
      <c r="M98" s="13" t="str">
        <f t="shared" si="24"/>
        <v/>
      </c>
      <c r="N98" s="13" t="str">
        <f t="shared" si="25"/>
        <v/>
      </c>
    </row>
    <row r="99" spans="1:14" ht="17.100000000000001" customHeight="1" x14ac:dyDescent="0.25">
      <c r="A99" s="1">
        <f t="shared" si="18"/>
        <v>6</v>
      </c>
      <c r="B99" s="7" t="s">
        <v>98</v>
      </c>
      <c r="C99" s="7" t="str">
        <f t="shared" si="19"/>
        <v>Dexcom2005</v>
      </c>
      <c r="D99" s="8">
        <v>38717</v>
      </c>
      <c r="E99" s="7">
        <f t="shared" si="20"/>
        <v>2005</v>
      </c>
      <c r="F99" s="7">
        <v>29</v>
      </c>
      <c r="G99" s="7">
        <v>361.36567771434801</v>
      </c>
      <c r="H99" s="9">
        <v>5.7350279401088597</v>
      </c>
      <c r="I99" s="9">
        <v>12.4608854384258</v>
      </c>
      <c r="J99" s="13" t="str">
        <f t="shared" si="21"/>
        <v/>
      </c>
      <c r="K99" s="1" t="str">
        <f t="shared" si="22"/>
        <v/>
      </c>
      <c r="L99" s="1" t="str">
        <f t="shared" si="23"/>
        <v/>
      </c>
      <c r="M99" s="13" t="str">
        <f t="shared" si="24"/>
        <v/>
      </c>
      <c r="N99" s="13" t="str">
        <f t="shared" si="25"/>
        <v/>
      </c>
    </row>
    <row r="100" spans="1:14" ht="17.100000000000001" customHeight="1" x14ac:dyDescent="0.25">
      <c r="A100" s="1">
        <f t="shared" si="18"/>
        <v>7</v>
      </c>
      <c r="B100" s="7" t="s">
        <v>98</v>
      </c>
      <c r="C100" s="7" t="str">
        <f t="shared" si="19"/>
        <v>Dexcom2006</v>
      </c>
      <c r="D100" s="8">
        <v>39082</v>
      </c>
      <c r="E100" s="7">
        <f t="shared" si="20"/>
        <v>2006</v>
      </c>
      <c r="F100" s="7">
        <v>41</v>
      </c>
      <c r="G100" s="7">
        <v>405.276730388403</v>
      </c>
      <c r="H100" s="9">
        <v>5.6402325586574804</v>
      </c>
      <c r="I100" s="9">
        <v>9.8847983021561703</v>
      </c>
      <c r="J100" s="13" t="str">
        <f t="shared" si="21"/>
        <v/>
      </c>
      <c r="K100" s="1" t="str">
        <f t="shared" si="22"/>
        <v/>
      </c>
      <c r="L100" s="1" t="str">
        <f t="shared" si="23"/>
        <v/>
      </c>
      <c r="M100" s="13" t="str">
        <f t="shared" si="24"/>
        <v/>
      </c>
      <c r="N100" s="13" t="str">
        <f t="shared" si="25"/>
        <v/>
      </c>
    </row>
    <row r="101" spans="1:14" ht="17.100000000000001" customHeight="1" x14ac:dyDescent="0.25">
      <c r="A101" s="1">
        <f t="shared" si="18"/>
        <v>8</v>
      </c>
      <c r="B101" s="7" t="s">
        <v>98</v>
      </c>
      <c r="C101" s="7" t="str">
        <f t="shared" si="19"/>
        <v>Dexcom2007</v>
      </c>
      <c r="D101" s="8">
        <v>39447</v>
      </c>
      <c r="E101" s="7">
        <f t="shared" si="20"/>
        <v>2007</v>
      </c>
      <c r="F101" s="7">
        <v>59</v>
      </c>
      <c r="G101" s="7">
        <v>676.65298604965199</v>
      </c>
      <c r="H101" s="9">
        <v>7.9201469704256198</v>
      </c>
      <c r="I101" s="9">
        <v>11.468694678807701</v>
      </c>
      <c r="J101" s="13" t="str">
        <f t="shared" si="21"/>
        <v/>
      </c>
      <c r="K101" s="1" t="str">
        <f t="shared" si="22"/>
        <v/>
      </c>
      <c r="L101" s="1" t="str">
        <f t="shared" si="23"/>
        <v/>
      </c>
      <c r="M101" s="13" t="str">
        <f t="shared" si="24"/>
        <v/>
      </c>
      <c r="N101" s="13" t="str">
        <f t="shared" si="25"/>
        <v/>
      </c>
    </row>
    <row r="102" spans="1:14" ht="17.100000000000001" customHeight="1" x14ac:dyDescent="0.25">
      <c r="A102" s="1">
        <f t="shared" si="18"/>
        <v>9</v>
      </c>
      <c r="B102" s="7" t="s">
        <v>98</v>
      </c>
      <c r="C102" s="7" t="str">
        <f t="shared" si="19"/>
        <v>Dexcom2008</v>
      </c>
      <c r="D102" s="8">
        <v>39813</v>
      </c>
      <c r="E102" s="7">
        <f t="shared" si="20"/>
        <v>2008</v>
      </c>
      <c r="F102" s="7">
        <v>71</v>
      </c>
      <c r="G102" s="7">
        <v>1016.19253382087</v>
      </c>
      <c r="H102" s="9">
        <v>9.5929762406248393</v>
      </c>
      <c r="I102" s="9">
        <v>14.3125708988855</v>
      </c>
      <c r="J102" s="13" t="str">
        <f t="shared" si="21"/>
        <v/>
      </c>
      <c r="K102" s="1" t="str">
        <f t="shared" si="22"/>
        <v/>
      </c>
      <c r="L102" s="1" t="str">
        <f t="shared" si="23"/>
        <v/>
      </c>
      <c r="M102" s="13" t="str">
        <f t="shared" si="24"/>
        <v/>
      </c>
      <c r="N102" s="13" t="str">
        <f t="shared" si="25"/>
        <v/>
      </c>
    </row>
    <row r="103" spans="1:14" ht="17.100000000000001" customHeight="1" x14ac:dyDescent="0.25">
      <c r="A103" s="1">
        <f t="shared" si="18"/>
        <v>10</v>
      </c>
      <c r="B103" s="7" t="s">
        <v>98</v>
      </c>
      <c r="C103" s="7" t="str">
        <f t="shared" si="19"/>
        <v>Dexcom2009</v>
      </c>
      <c r="D103" s="8">
        <v>40178</v>
      </c>
      <c r="E103" s="7">
        <f t="shared" si="20"/>
        <v>2009</v>
      </c>
      <c r="F103" s="7">
        <v>99</v>
      </c>
      <c r="G103" s="7">
        <v>1290.5734448358401</v>
      </c>
      <c r="H103" s="9">
        <v>8.9168760836726495</v>
      </c>
      <c r="I103" s="9">
        <v>13.0360954023822</v>
      </c>
      <c r="J103" s="13">
        <f t="shared" si="21"/>
        <v>241.90371843810593</v>
      </c>
      <c r="K103" s="1">
        <f t="shared" si="22"/>
        <v>1.2251870788277324</v>
      </c>
      <c r="L103" s="1">
        <f t="shared" si="23"/>
        <v>7.5610519586978899</v>
      </c>
      <c r="M103" s="13">
        <f t="shared" si="24"/>
        <v>0.32253301264893647</v>
      </c>
      <c r="N103" s="13">
        <f t="shared" si="25"/>
        <v>0.16203923548208565</v>
      </c>
    </row>
    <row r="104" spans="1:14" ht="17.100000000000001" customHeight="1" x14ac:dyDescent="0.25">
      <c r="A104" s="1">
        <f t="shared" si="18"/>
        <v>5</v>
      </c>
      <c r="B104" s="7" t="s">
        <v>66</v>
      </c>
      <c r="C104" s="7" t="str">
        <f t="shared" si="19"/>
        <v>Ebay2004</v>
      </c>
      <c r="D104" s="8">
        <v>38352</v>
      </c>
      <c r="E104" s="7">
        <f t="shared" si="20"/>
        <v>2004</v>
      </c>
      <c r="F104" s="7">
        <v>137</v>
      </c>
      <c r="G104" s="7">
        <v>700.908925812691</v>
      </c>
      <c r="H104" s="9">
        <v>3.9045154726962101</v>
      </c>
      <c r="I104" s="9">
        <v>5.1161235460780397</v>
      </c>
      <c r="J104" s="13" t="str">
        <f t="shared" si="21"/>
        <v/>
      </c>
      <c r="K104" s="1" t="str">
        <f t="shared" si="22"/>
        <v/>
      </c>
      <c r="L104" s="1" t="str">
        <f t="shared" si="23"/>
        <v/>
      </c>
      <c r="M104" s="13" t="str">
        <f t="shared" si="24"/>
        <v/>
      </c>
      <c r="N104" s="13" t="str">
        <f t="shared" si="25"/>
        <v/>
      </c>
    </row>
    <row r="105" spans="1:14" ht="17.100000000000001" customHeight="1" x14ac:dyDescent="0.25">
      <c r="A105" s="1">
        <f t="shared" si="18"/>
        <v>6</v>
      </c>
      <c r="B105" s="7" t="s">
        <v>66</v>
      </c>
      <c r="C105" s="7" t="str">
        <f t="shared" si="19"/>
        <v>Ebay2005</v>
      </c>
      <c r="D105" s="8">
        <v>38717</v>
      </c>
      <c r="E105" s="7">
        <f t="shared" si="20"/>
        <v>2005</v>
      </c>
      <c r="F105" s="7">
        <v>174</v>
      </c>
      <c r="G105" s="7">
        <v>780.96828500321101</v>
      </c>
      <c r="H105" s="9">
        <v>3.4247134210563299</v>
      </c>
      <c r="I105" s="9">
        <v>4.48832347702995</v>
      </c>
      <c r="J105" s="13" t="str">
        <f t="shared" si="21"/>
        <v/>
      </c>
      <c r="K105" s="1" t="str">
        <f t="shared" si="22"/>
        <v/>
      </c>
      <c r="L105" s="1" t="str">
        <f t="shared" si="23"/>
        <v/>
      </c>
      <c r="M105" s="13" t="str">
        <f t="shared" si="24"/>
        <v/>
      </c>
      <c r="N105" s="13" t="str">
        <f t="shared" si="25"/>
        <v/>
      </c>
    </row>
    <row r="106" spans="1:14" ht="17.100000000000001" customHeight="1" x14ac:dyDescent="0.25">
      <c r="A106" s="1">
        <f t="shared" si="18"/>
        <v>7</v>
      </c>
      <c r="B106" s="7" t="s">
        <v>66</v>
      </c>
      <c r="C106" s="7" t="str">
        <f t="shared" si="19"/>
        <v>Ebay2006</v>
      </c>
      <c r="D106" s="8">
        <v>39082</v>
      </c>
      <c r="E106" s="7">
        <f t="shared" si="20"/>
        <v>2006</v>
      </c>
      <c r="F106" s="7">
        <v>213</v>
      </c>
      <c r="G106" s="7">
        <v>773.54753531655297</v>
      </c>
      <c r="H106" s="9">
        <v>2.9686168211166799</v>
      </c>
      <c r="I106" s="9">
        <v>3.6316785695612799</v>
      </c>
      <c r="J106" s="13" t="str">
        <f t="shared" si="21"/>
        <v/>
      </c>
      <c r="K106" s="1" t="str">
        <f t="shared" si="22"/>
        <v/>
      </c>
      <c r="L106" s="1" t="str">
        <f t="shared" si="23"/>
        <v/>
      </c>
      <c r="M106" s="13" t="str">
        <f t="shared" si="24"/>
        <v/>
      </c>
      <c r="N106" s="13" t="str">
        <f t="shared" si="25"/>
        <v/>
      </c>
    </row>
    <row r="107" spans="1:14" ht="17.100000000000001" customHeight="1" x14ac:dyDescent="0.25">
      <c r="A107" s="1">
        <f t="shared" si="18"/>
        <v>8</v>
      </c>
      <c r="B107" s="7" t="s">
        <v>66</v>
      </c>
      <c r="C107" s="7" t="str">
        <f t="shared" si="19"/>
        <v>Ebay2007</v>
      </c>
      <c r="D107" s="8">
        <v>39447</v>
      </c>
      <c r="E107" s="7">
        <f t="shared" si="20"/>
        <v>2007</v>
      </c>
      <c r="F107" s="7">
        <v>284</v>
      </c>
      <c r="G107" s="7">
        <v>877.18613586435094</v>
      </c>
      <c r="H107" s="9">
        <v>2.5094734442643301</v>
      </c>
      <c r="I107" s="9">
        <v>3.0886835769871501</v>
      </c>
      <c r="J107" s="13" t="str">
        <f t="shared" si="21"/>
        <v/>
      </c>
      <c r="K107" s="1" t="str">
        <f t="shared" si="22"/>
        <v/>
      </c>
      <c r="L107" s="1" t="str">
        <f t="shared" si="23"/>
        <v/>
      </c>
      <c r="M107" s="13" t="str">
        <f t="shared" si="24"/>
        <v/>
      </c>
      <c r="N107" s="13" t="str">
        <f t="shared" si="25"/>
        <v/>
      </c>
    </row>
    <row r="108" spans="1:14" ht="17.100000000000001" customHeight="1" x14ac:dyDescent="0.25">
      <c r="A108" s="1">
        <f t="shared" si="18"/>
        <v>9</v>
      </c>
      <c r="B108" s="7" t="s">
        <v>66</v>
      </c>
      <c r="C108" s="7" t="str">
        <f t="shared" si="19"/>
        <v>Ebay2008</v>
      </c>
      <c r="D108" s="8">
        <v>39813</v>
      </c>
      <c r="E108" s="7">
        <f t="shared" si="20"/>
        <v>2008</v>
      </c>
      <c r="F108" s="7">
        <v>347</v>
      </c>
      <c r="G108" s="7">
        <v>974.75774006824895</v>
      </c>
      <c r="H108" s="9">
        <v>2.2469904778326599</v>
      </c>
      <c r="I108" s="9">
        <v>2.8091001154704598</v>
      </c>
      <c r="J108" s="13" t="str">
        <f t="shared" si="21"/>
        <v/>
      </c>
      <c r="K108" s="1" t="str">
        <f t="shared" si="22"/>
        <v/>
      </c>
      <c r="L108" s="1" t="str">
        <f t="shared" si="23"/>
        <v/>
      </c>
      <c r="M108" s="13" t="str">
        <f t="shared" si="24"/>
        <v/>
      </c>
      <c r="N108" s="13" t="str">
        <f t="shared" si="25"/>
        <v/>
      </c>
    </row>
    <row r="109" spans="1:14" ht="17.100000000000001" customHeight="1" x14ac:dyDescent="0.25">
      <c r="A109" s="1">
        <f t="shared" si="18"/>
        <v>10</v>
      </c>
      <c r="B109" s="7" t="s">
        <v>66</v>
      </c>
      <c r="C109" s="7" t="str">
        <f t="shared" si="19"/>
        <v>Ebay2009</v>
      </c>
      <c r="D109" s="8">
        <v>40178</v>
      </c>
      <c r="E109" s="7">
        <f t="shared" si="20"/>
        <v>2009</v>
      </c>
      <c r="F109" s="7">
        <v>437</v>
      </c>
      <c r="G109" s="7">
        <v>1082.1499423943501</v>
      </c>
      <c r="H109" s="9">
        <v>2.1057606461357699</v>
      </c>
      <c r="I109" s="9">
        <v>2.4763156576529699</v>
      </c>
      <c r="J109" s="13">
        <f t="shared" si="21"/>
        <v>74.034629961463068</v>
      </c>
      <c r="K109" s="1">
        <f t="shared" si="22"/>
        <v>-0.37103103826644457</v>
      </c>
      <c r="L109" s="1">
        <f t="shared" si="23"/>
        <v>2.6511109620811539</v>
      </c>
      <c r="M109" s="13">
        <f t="shared" si="24"/>
        <v>8.2469445910408917E-2</v>
      </c>
      <c r="N109" s="13">
        <f t="shared" si="25"/>
        <v>-0.13995303990413918</v>
      </c>
    </row>
    <row r="110" spans="1:14" ht="17.100000000000001" customHeight="1" x14ac:dyDescent="0.25">
      <c r="A110" s="1">
        <f t="shared" si="18"/>
        <v>5</v>
      </c>
      <c r="B110" s="7" t="s">
        <v>121</v>
      </c>
      <c r="C110" s="7" t="str">
        <f t="shared" si="19"/>
        <v>First Solar2004</v>
      </c>
      <c r="D110" s="8">
        <v>38352</v>
      </c>
      <c r="E110" s="7">
        <f t="shared" si="20"/>
        <v>2004</v>
      </c>
      <c r="F110" s="7">
        <v>13</v>
      </c>
      <c r="G110" s="7">
        <v>65.202410798519907</v>
      </c>
      <c r="H110" s="9">
        <v>3.4174409543092401</v>
      </c>
      <c r="I110" s="9">
        <v>5.0155700614245999</v>
      </c>
      <c r="J110" s="13" t="str">
        <f t="shared" si="21"/>
        <v/>
      </c>
      <c r="K110" s="1" t="str">
        <f t="shared" si="22"/>
        <v/>
      </c>
      <c r="L110" s="1" t="str">
        <f t="shared" si="23"/>
        <v/>
      </c>
      <c r="M110" s="13" t="str">
        <f t="shared" si="24"/>
        <v/>
      </c>
      <c r="N110" s="13" t="str">
        <f t="shared" si="25"/>
        <v/>
      </c>
    </row>
    <row r="111" spans="1:14" ht="17.100000000000001" customHeight="1" x14ac:dyDescent="0.25">
      <c r="A111" s="1">
        <f t="shared" si="18"/>
        <v>6</v>
      </c>
      <c r="B111" s="7" t="s">
        <v>121</v>
      </c>
      <c r="C111" s="7" t="str">
        <f t="shared" si="19"/>
        <v>First Solar2005</v>
      </c>
      <c r="D111" s="8">
        <v>38717</v>
      </c>
      <c r="E111" s="7">
        <f t="shared" si="20"/>
        <v>2005</v>
      </c>
      <c r="F111" s="7">
        <v>14</v>
      </c>
      <c r="G111" s="7">
        <v>74.967388587072506</v>
      </c>
      <c r="H111" s="9">
        <v>3.6336394303611299</v>
      </c>
      <c r="I111" s="9">
        <v>5.3548134705051798</v>
      </c>
      <c r="J111" s="13" t="str">
        <f t="shared" si="21"/>
        <v/>
      </c>
      <c r="K111" s="1" t="str">
        <f t="shared" si="22"/>
        <v/>
      </c>
      <c r="L111" s="1" t="str">
        <f t="shared" si="23"/>
        <v/>
      </c>
      <c r="M111" s="13" t="str">
        <f t="shared" si="24"/>
        <v/>
      </c>
      <c r="N111" s="13" t="str">
        <f t="shared" si="25"/>
        <v/>
      </c>
    </row>
    <row r="112" spans="1:14" ht="17.100000000000001" customHeight="1" x14ac:dyDescent="0.25">
      <c r="A112" s="1">
        <f t="shared" si="18"/>
        <v>7</v>
      </c>
      <c r="B112" s="7" t="s">
        <v>121</v>
      </c>
      <c r="C112" s="7" t="str">
        <f t="shared" si="19"/>
        <v>First Solar2006</v>
      </c>
      <c r="D112" s="8">
        <v>39082</v>
      </c>
      <c r="E112" s="7">
        <f t="shared" si="20"/>
        <v>2006</v>
      </c>
      <c r="F112" s="7">
        <v>18</v>
      </c>
      <c r="G112" s="7">
        <v>84.308057129383101</v>
      </c>
      <c r="H112" s="9">
        <v>3.1355584379699502</v>
      </c>
      <c r="I112" s="9">
        <v>4.6837809516323903</v>
      </c>
      <c r="J112" s="13" t="str">
        <f t="shared" si="21"/>
        <v/>
      </c>
      <c r="K112" s="1" t="str">
        <f t="shared" si="22"/>
        <v/>
      </c>
      <c r="L112" s="1" t="str">
        <f t="shared" si="23"/>
        <v/>
      </c>
      <c r="M112" s="13" t="str">
        <f t="shared" si="24"/>
        <v/>
      </c>
      <c r="N112" s="13" t="str">
        <f t="shared" si="25"/>
        <v/>
      </c>
    </row>
    <row r="113" spans="1:14" ht="17.100000000000001" customHeight="1" x14ac:dyDescent="0.25">
      <c r="A113" s="1">
        <f t="shared" si="18"/>
        <v>8</v>
      </c>
      <c r="B113" s="7" t="s">
        <v>121</v>
      </c>
      <c r="C113" s="7" t="str">
        <f t="shared" si="19"/>
        <v>First Solar2007</v>
      </c>
      <c r="D113" s="8">
        <v>39447</v>
      </c>
      <c r="E113" s="7">
        <f t="shared" si="20"/>
        <v>2007</v>
      </c>
      <c r="F113" s="7">
        <v>15</v>
      </c>
      <c r="G113" s="7">
        <v>65.533530868589907</v>
      </c>
      <c r="H113" s="9">
        <v>2.6728583971659301</v>
      </c>
      <c r="I113" s="9">
        <v>4.3689020579059896</v>
      </c>
      <c r="J113" s="13" t="str">
        <f t="shared" si="21"/>
        <v/>
      </c>
      <c r="K113" s="1" t="str">
        <f t="shared" si="22"/>
        <v/>
      </c>
      <c r="L113" s="1" t="str">
        <f t="shared" si="23"/>
        <v/>
      </c>
      <c r="M113" s="13" t="str">
        <f t="shared" si="24"/>
        <v/>
      </c>
      <c r="N113" s="13" t="str">
        <f t="shared" si="25"/>
        <v/>
      </c>
    </row>
    <row r="114" spans="1:14" ht="17.100000000000001" customHeight="1" x14ac:dyDescent="0.25">
      <c r="A114" s="1">
        <f t="shared" si="18"/>
        <v>9</v>
      </c>
      <c r="B114" s="7" t="s">
        <v>121</v>
      </c>
      <c r="C114" s="7" t="str">
        <f t="shared" si="19"/>
        <v>First Solar2008</v>
      </c>
      <c r="D114" s="8">
        <v>39813</v>
      </c>
      <c r="E114" s="7">
        <f t="shared" si="20"/>
        <v>2008</v>
      </c>
      <c r="F114" s="7">
        <v>15</v>
      </c>
      <c r="G114" s="7">
        <v>72.721127538010506</v>
      </c>
      <c r="H114" s="9">
        <v>2.41772606472174</v>
      </c>
      <c r="I114" s="9">
        <v>4.8480751692007003</v>
      </c>
      <c r="J114" s="13" t="str">
        <f t="shared" si="21"/>
        <v/>
      </c>
      <c r="K114" s="1" t="str">
        <f t="shared" si="22"/>
        <v/>
      </c>
      <c r="L114" s="1" t="str">
        <f t="shared" si="23"/>
        <v/>
      </c>
      <c r="M114" s="13" t="str">
        <f t="shared" si="24"/>
        <v/>
      </c>
      <c r="N114" s="13" t="str">
        <f t="shared" si="25"/>
        <v/>
      </c>
    </row>
    <row r="115" spans="1:14" ht="17.100000000000001" customHeight="1" x14ac:dyDescent="0.25">
      <c r="A115" s="1">
        <f t="shared" si="18"/>
        <v>10</v>
      </c>
      <c r="B115" s="7" t="s">
        <v>121</v>
      </c>
      <c r="C115" s="7" t="str">
        <f t="shared" si="19"/>
        <v>First Solar2009</v>
      </c>
      <c r="D115" s="8">
        <v>40178</v>
      </c>
      <c r="E115" s="7">
        <f t="shared" si="20"/>
        <v>2009</v>
      </c>
      <c r="F115" s="7">
        <v>21</v>
      </c>
      <c r="G115" s="7">
        <v>87.503720876295105</v>
      </c>
      <c r="H115" s="9">
        <v>1.87461812084629</v>
      </c>
      <c r="I115" s="9">
        <v>4.1668438512521497</v>
      </c>
      <c r="J115" s="13">
        <f t="shared" si="21"/>
        <v>2.4569497423113371</v>
      </c>
      <c r="K115" s="1">
        <f t="shared" si="22"/>
        <v>-0.33784440871534116</v>
      </c>
      <c r="L115" s="1">
        <f t="shared" si="23"/>
        <v>2.7468800902130077</v>
      </c>
      <c r="M115" s="13">
        <f t="shared" si="24"/>
        <v>3.1905635073950681E-2</v>
      </c>
      <c r="N115" s="13">
        <f t="shared" si="25"/>
        <v>-0.12299204829474114</v>
      </c>
    </row>
    <row r="116" spans="1:14" ht="17.100000000000001" customHeight="1" x14ac:dyDescent="0.25">
      <c r="A116" s="1">
        <f t="shared" si="18"/>
        <v>5</v>
      </c>
      <c r="B116" s="7" t="s">
        <v>70</v>
      </c>
      <c r="C116" s="7" t="str">
        <f t="shared" si="19"/>
        <v>FLIR Systems2004</v>
      </c>
      <c r="D116" s="8">
        <v>38352</v>
      </c>
      <c r="E116" s="7">
        <f t="shared" si="20"/>
        <v>2004</v>
      </c>
      <c r="F116" s="7">
        <v>189</v>
      </c>
      <c r="G116" s="7">
        <v>614.41358974948503</v>
      </c>
      <c r="H116" s="9">
        <v>2.5159420408111401</v>
      </c>
      <c r="I116" s="9">
        <v>3.2508655542300802</v>
      </c>
      <c r="J116" s="13" t="str">
        <f t="shared" si="21"/>
        <v/>
      </c>
      <c r="K116" s="1" t="str">
        <f t="shared" si="22"/>
        <v/>
      </c>
      <c r="L116" s="1" t="str">
        <f t="shared" si="23"/>
        <v/>
      </c>
      <c r="M116" s="13" t="str">
        <f t="shared" si="24"/>
        <v/>
      </c>
      <c r="N116" s="13" t="str">
        <f t="shared" si="25"/>
        <v/>
      </c>
    </row>
    <row r="117" spans="1:14" ht="17.100000000000001" customHeight="1" x14ac:dyDescent="0.25">
      <c r="A117" s="1">
        <f t="shared" si="18"/>
        <v>6</v>
      </c>
      <c r="B117" s="7" t="s">
        <v>70</v>
      </c>
      <c r="C117" s="7" t="str">
        <f t="shared" si="19"/>
        <v>FLIR Systems2005</v>
      </c>
      <c r="D117" s="8">
        <v>38717</v>
      </c>
      <c r="E117" s="7">
        <f t="shared" si="20"/>
        <v>2005</v>
      </c>
      <c r="F117" s="7">
        <v>214</v>
      </c>
      <c r="G117" s="7">
        <v>681.70261531881999</v>
      </c>
      <c r="H117" s="9">
        <v>2.3962347442023102</v>
      </c>
      <c r="I117" s="9">
        <v>3.1855262398075701</v>
      </c>
      <c r="J117" s="13" t="str">
        <f t="shared" si="21"/>
        <v/>
      </c>
      <c r="K117" s="1" t="str">
        <f t="shared" si="22"/>
        <v/>
      </c>
      <c r="L117" s="1" t="str">
        <f t="shared" si="23"/>
        <v/>
      </c>
      <c r="M117" s="13" t="str">
        <f t="shared" si="24"/>
        <v/>
      </c>
      <c r="N117" s="13" t="str">
        <f t="shared" si="25"/>
        <v/>
      </c>
    </row>
    <row r="118" spans="1:14" ht="17.100000000000001" customHeight="1" x14ac:dyDescent="0.25">
      <c r="A118" s="1">
        <f t="shared" si="18"/>
        <v>7</v>
      </c>
      <c r="B118" s="7" t="s">
        <v>70</v>
      </c>
      <c r="C118" s="7" t="str">
        <f t="shared" si="19"/>
        <v>FLIR Systems2006</v>
      </c>
      <c r="D118" s="8">
        <v>39082</v>
      </c>
      <c r="E118" s="7">
        <f t="shared" si="20"/>
        <v>2006</v>
      </c>
      <c r="F118" s="7">
        <v>259</v>
      </c>
      <c r="G118" s="7">
        <v>675.30758374743198</v>
      </c>
      <c r="H118" s="9">
        <v>1.9684187706315399</v>
      </c>
      <c r="I118" s="9">
        <v>2.6073651882140201</v>
      </c>
      <c r="J118" s="13" t="str">
        <f t="shared" si="21"/>
        <v/>
      </c>
      <c r="K118" s="1" t="str">
        <f t="shared" si="22"/>
        <v/>
      </c>
      <c r="L118" s="1" t="str">
        <f t="shared" si="23"/>
        <v/>
      </c>
      <c r="M118" s="13" t="str">
        <f t="shared" si="24"/>
        <v/>
      </c>
      <c r="N118" s="13" t="str">
        <f t="shared" si="25"/>
        <v/>
      </c>
    </row>
    <row r="119" spans="1:14" ht="17.100000000000001" customHeight="1" x14ac:dyDescent="0.25">
      <c r="A119" s="1">
        <f t="shared" si="18"/>
        <v>8</v>
      </c>
      <c r="B119" s="7" t="s">
        <v>70</v>
      </c>
      <c r="C119" s="7" t="str">
        <f t="shared" si="19"/>
        <v>FLIR Systems2007</v>
      </c>
      <c r="D119" s="8">
        <v>39447</v>
      </c>
      <c r="E119" s="7">
        <f t="shared" si="20"/>
        <v>2007</v>
      </c>
      <c r="F119" s="7">
        <v>294</v>
      </c>
      <c r="G119" s="7">
        <v>673.37732069846197</v>
      </c>
      <c r="H119" s="9">
        <v>1.7143260496763599</v>
      </c>
      <c r="I119" s="9">
        <v>2.29039904999477</v>
      </c>
      <c r="J119" s="13" t="str">
        <f t="shared" si="21"/>
        <v/>
      </c>
      <c r="K119" s="1" t="str">
        <f t="shared" si="22"/>
        <v/>
      </c>
      <c r="L119" s="1" t="str">
        <f t="shared" si="23"/>
        <v/>
      </c>
      <c r="M119" s="13" t="str">
        <f t="shared" si="24"/>
        <v/>
      </c>
      <c r="N119" s="13" t="str">
        <f t="shared" si="25"/>
        <v/>
      </c>
    </row>
    <row r="120" spans="1:14" ht="17.100000000000001" customHeight="1" x14ac:dyDescent="0.25">
      <c r="A120" s="1">
        <f t="shared" si="18"/>
        <v>9</v>
      </c>
      <c r="B120" s="7" t="s">
        <v>70</v>
      </c>
      <c r="C120" s="7" t="str">
        <f t="shared" si="19"/>
        <v>FLIR Systems2008</v>
      </c>
      <c r="D120" s="8">
        <v>39813</v>
      </c>
      <c r="E120" s="7">
        <f t="shared" si="20"/>
        <v>2008</v>
      </c>
      <c r="F120" s="7">
        <v>337</v>
      </c>
      <c r="G120" s="7">
        <v>737.22029092954494</v>
      </c>
      <c r="H120" s="9">
        <v>1.64299519886249</v>
      </c>
      <c r="I120" s="9">
        <v>2.18759730246156</v>
      </c>
      <c r="J120" s="13" t="str">
        <f t="shared" si="21"/>
        <v/>
      </c>
      <c r="K120" s="1" t="str">
        <f t="shared" si="22"/>
        <v/>
      </c>
      <c r="L120" s="1" t="str">
        <f t="shared" si="23"/>
        <v/>
      </c>
      <c r="M120" s="13" t="str">
        <f t="shared" si="24"/>
        <v/>
      </c>
      <c r="N120" s="13" t="str">
        <f t="shared" si="25"/>
        <v/>
      </c>
    </row>
    <row r="121" spans="1:14" ht="17.100000000000001" customHeight="1" x14ac:dyDescent="0.25">
      <c r="A121" s="1">
        <f t="shared" si="18"/>
        <v>10</v>
      </c>
      <c r="B121" s="7" t="s">
        <v>70</v>
      </c>
      <c r="C121" s="7" t="str">
        <f t="shared" si="19"/>
        <v>FLIR Systems2009</v>
      </c>
      <c r="D121" s="8">
        <v>40178</v>
      </c>
      <c r="E121" s="7">
        <f t="shared" si="20"/>
        <v>2009</v>
      </c>
      <c r="F121" s="7">
        <v>362</v>
      </c>
      <c r="G121" s="7">
        <v>778.135245623998</v>
      </c>
      <c r="H121" s="9">
        <v>1.61674710743911</v>
      </c>
      <c r="I121" s="9">
        <v>2.14954487741436</v>
      </c>
      <c r="J121" s="13">
        <f t="shared" si="21"/>
        <v>28.092315518736278</v>
      </c>
      <c r="K121" s="1">
        <f t="shared" si="22"/>
        <v>-0.20027960068099404</v>
      </c>
      <c r="L121" s="1">
        <f t="shared" si="23"/>
        <v>1.8677443741623621</v>
      </c>
      <c r="M121" s="13">
        <f t="shared" si="24"/>
        <v>3.9614144443825133E-2</v>
      </c>
      <c r="N121" s="13">
        <f t="shared" si="25"/>
        <v>-0.10723073427583717</v>
      </c>
    </row>
    <row r="122" spans="1:14" ht="17.100000000000001" customHeight="1" x14ac:dyDescent="0.25">
      <c r="A122" s="1">
        <f t="shared" si="18"/>
        <v>5</v>
      </c>
      <c r="B122" s="7" t="s">
        <v>57</v>
      </c>
      <c r="C122" s="7" t="str">
        <f t="shared" si="19"/>
        <v>Gilead Sciences2004</v>
      </c>
      <c r="D122" s="8">
        <v>38352</v>
      </c>
      <c r="E122" s="7">
        <f t="shared" si="20"/>
        <v>2004</v>
      </c>
      <c r="F122" s="7">
        <v>366</v>
      </c>
      <c r="G122" s="7">
        <v>1043.7276213597499</v>
      </c>
      <c r="H122" s="9">
        <v>1.8041348601666001</v>
      </c>
      <c r="I122" s="9">
        <v>2.85171481245834</v>
      </c>
      <c r="J122" s="13" t="str">
        <f t="shared" si="21"/>
        <v/>
      </c>
      <c r="K122" s="1" t="str">
        <f t="shared" si="22"/>
        <v/>
      </c>
      <c r="L122" s="1" t="str">
        <f t="shared" si="23"/>
        <v/>
      </c>
      <c r="M122" s="13" t="str">
        <f t="shared" si="24"/>
        <v/>
      </c>
      <c r="N122" s="13" t="str">
        <f t="shared" si="25"/>
        <v/>
      </c>
    </row>
    <row r="123" spans="1:14" ht="17.100000000000001" customHeight="1" x14ac:dyDescent="0.25">
      <c r="A123" s="1">
        <f t="shared" si="18"/>
        <v>6</v>
      </c>
      <c r="B123" s="7" t="s">
        <v>57</v>
      </c>
      <c r="C123" s="7" t="str">
        <f t="shared" si="19"/>
        <v>Gilead Sciences2005</v>
      </c>
      <c r="D123" s="8">
        <v>38717</v>
      </c>
      <c r="E123" s="7">
        <f t="shared" si="20"/>
        <v>2005</v>
      </c>
      <c r="F123" s="7">
        <v>422</v>
      </c>
      <c r="G123" s="7">
        <v>1442.8284404978599</v>
      </c>
      <c r="H123" s="9">
        <v>2.0279403273457599</v>
      </c>
      <c r="I123" s="9">
        <v>3.4190247405162602</v>
      </c>
      <c r="J123" s="13" t="str">
        <f t="shared" si="21"/>
        <v/>
      </c>
      <c r="K123" s="1" t="str">
        <f t="shared" si="22"/>
        <v/>
      </c>
      <c r="L123" s="1" t="str">
        <f t="shared" si="23"/>
        <v/>
      </c>
      <c r="M123" s="13" t="str">
        <f t="shared" si="24"/>
        <v/>
      </c>
      <c r="N123" s="13" t="str">
        <f t="shared" si="25"/>
        <v/>
      </c>
    </row>
    <row r="124" spans="1:14" ht="17.100000000000001" customHeight="1" x14ac:dyDescent="0.25">
      <c r="A124" s="1">
        <f t="shared" si="18"/>
        <v>7</v>
      </c>
      <c r="B124" s="7" t="s">
        <v>57</v>
      </c>
      <c r="C124" s="7" t="str">
        <f t="shared" si="19"/>
        <v>Gilead Sciences2006</v>
      </c>
      <c r="D124" s="8">
        <v>39082</v>
      </c>
      <c r="E124" s="7">
        <f t="shared" si="20"/>
        <v>2006</v>
      </c>
      <c r="F124" s="7">
        <v>474</v>
      </c>
      <c r="G124" s="7">
        <v>1576.44631752535</v>
      </c>
      <c r="H124" s="9">
        <v>2.0602461404328198</v>
      </c>
      <c r="I124" s="9">
        <v>3.3258361129226701</v>
      </c>
      <c r="J124" s="13" t="str">
        <f t="shared" si="21"/>
        <v/>
      </c>
      <c r="K124" s="1" t="str">
        <f t="shared" si="22"/>
        <v/>
      </c>
      <c r="L124" s="1" t="str">
        <f t="shared" si="23"/>
        <v/>
      </c>
      <c r="M124" s="13" t="str">
        <f t="shared" si="24"/>
        <v/>
      </c>
      <c r="N124" s="13" t="str">
        <f t="shared" si="25"/>
        <v/>
      </c>
    </row>
    <row r="125" spans="1:14" ht="17.100000000000001" customHeight="1" x14ac:dyDescent="0.25">
      <c r="A125" s="1">
        <f t="shared" si="18"/>
        <v>8</v>
      </c>
      <c r="B125" s="7" t="s">
        <v>57</v>
      </c>
      <c r="C125" s="7" t="str">
        <f t="shared" si="19"/>
        <v>Gilead Sciences2007</v>
      </c>
      <c r="D125" s="8">
        <v>39447</v>
      </c>
      <c r="E125" s="7">
        <f t="shared" si="20"/>
        <v>2007</v>
      </c>
      <c r="F125" s="7">
        <v>499</v>
      </c>
      <c r="G125" s="7">
        <v>1516.58807270695</v>
      </c>
      <c r="H125" s="9">
        <v>1.8500419581282801</v>
      </c>
      <c r="I125" s="9">
        <v>3.0392546547233401</v>
      </c>
      <c r="J125" s="13" t="str">
        <f t="shared" si="21"/>
        <v/>
      </c>
      <c r="K125" s="1" t="str">
        <f t="shared" si="22"/>
        <v/>
      </c>
      <c r="L125" s="1" t="str">
        <f t="shared" si="23"/>
        <v/>
      </c>
      <c r="M125" s="13" t="str">
        <f t="shared" si="24"/>
        <v/>
      </c>
      <c r="N125" s="13" t="str">
        <f t="shared" si="25"/>
        <v/>
      </c>
    </row>
    <row r="126" spans="1:14" ht="17.100000000000001" customHeight="1" x14ac:dyDescent="0.25">
      <c r="A126" s="1">
        <f t="shared" si="18"/>
        <v>9</v>
      </c>
      <c r="B126" s="7" t="s">
        <v>57</v>
      </c>
      <c r="C126" s="7" t="str">
        <f t="shared" si="19"/>
        <v>Gilead Sciences2008</v>
      </c>
      <c r="D126" s="8">
        <v>39813</v>
      </c>
      <c r="E126" s="7">
        <f t="shared" si="20"/>
        <v>2008</v>
      </c>
      <c r="F126" s="7">
        <v>551</v>
      </c>
      <c r="G126" s="7">
        <v>1740.8387044905701</v>
      </c>
      <c r="H126" s="9">
        <v>1.8083063947229601</v>
      </c>
      <c r="I126" s="9">
        <v>3.1594168865527599</v>
      </c>
      <c r="J126" s="13" t="str">
        <f t="shared" si="21"/>
        <v/>
      </c>
      <c r="K126" s="1" t="str">
        <f t="shared" si="22"/>
        <v/>
      </c>
      <c r="L126" s="1" t="str">
        <f t="shared" si="23"/>
        <v/>
      </c>
      <c r="M126" s="13" t="str">
        <f t="shared" si="24"/>
        <v/>
      </c>
      <c r="N126" s="13" t="str">
        <f t="shared" si="25"/>
        <v/>
      </c>
    </row>
    <row r="127" spans="1:14" ht="17.100000000000001" customHeight="1" x14ac:dyDescent="0.25">
      <c r="A127" s="1">
        <f t="shared" si="18"/>
        <v>10</v>
      </c>
      <c r="B127" s="7" t="s">
        <v>57</v>
      </c>
      <c r="C127" s="7" t="str">
        <f t="shared" si="19"/>
        <v>Gilead Sciences2009</v>
      </c>
      <c r="D127" s="8">
        <v>40178</v>
      </c>
      <c r="E127" s="7">
        <f t="shared" si="20"/>
        <v>2009</v>
      </c>
      <c r="F127" s="7">
        <v>579</v>
      </c>
      <c r="G127" s="7">
        <v>1861.73294144426</v>
      </c>
      <c r="H127" s="9">
        <v>1.8490750208908799</v>
      </c>
      <c r="I127" s="9">
        <v>3.2154282235652198</v>
      </c>
      <c r="J127" s="13">
        <f t="shared" si="21"/>
        <v>140.69140421663658</v>
      </c>
      <c r="K127" s="1">
        <f t="shared" si="22"/>
        <v>-1.8411576472901141E-2</v>
      </c>
      <c r="L127" s="1">
        <f t="shared" si="23"/>
        <v>1.9191219683041401</v>
      </c>
      <c r="M127" s="13">
        <f t="shared" si="24"/>
        <v>8.6436405318513931E-2</v>
      </c>
      <c r="N127" s="13">
        <f t="shared" si="25"/>
        <v>-9.5937500466272089E-3</v>
      </c>
    </row>
    <row r="128" spans="1:14" ht="17.100000000000001" customHeight="1" x14ac:dyDescent="0.25">
      <c r="A128" s="1">
        <f t="shared" si="18"/>
        <v>5</v>
      </c>
      <c r="B128" s="7" t="s">
        <v>80</v>
      </c>
      <c r="C128" s="7" t="str">
        <f t="shared" si="19"/>
        <v>Hasbro2004</v>
      </c>
      <c r="D128" s="8">
        <v>38352</v>
      </c>
      <c r="E128" s="7">
        <f t="shared" si="20"/>
        <v>2004</v>
      </c>
      <c r="F128" s="7">
        <v>224</v>
      </c>
      <c r="G128" s="7">
        <v>566.44485341711004</v>
      </c>
      <c r="H128" s="9">
        <v>2.5764025257168601</v>
      </c>
      <c r="I128" s="9">
        <v>2.5287716670406701</v>
      </c>
      <c r="J128" s="13" t="str">
        <f t="shared" si="21"/>
        <v/>
      </c>
      <c r="K128" s="1" t="str">
        <f t="shared" si="22"/>
        <v/>
      </c>
      <c r="L128" s="1" t="str">
        <f t="shared" si="23"/>
        <v/>
      </c>
      <c r="M128" s="13" t="str">
        <f t="shared" si="24"/>
        <v/>
      </c>
      <c r="N128" s="13" t="str">
        <f t="shared" si="25"/>
        <v/>
      </c>
    </row>
    <row r="129" spans="1:14" ht="17.100000000000001" customHeight="1" x14ac:dyDescent="0.25">
      <c r="A129" s="1">
        <f t="shared" si="18"/>
        <v>6</v>
      </c>
      <c r="B129" s="7" t="s">
        <v>80</v>
      </c>
      <c r="C129" s="7" t="str">
        <f t="shared" si="19"/>
        <v>Hasbro2005</v>
      </c>
      <c r="D129" s="8">
        <v>38717</v>
      </c>
      <c r="E129" s="7">
        <f t="shared" si="20"/>
        <v>2005</v>
      </c>
      <c r="F129" s="7">
        <v>210</v>
      </c>
      <c r="G129" s="7">
        <v>549.91583711374597</v>
      </c>
      <c r="H129" s="9">
        <v>2.52315085867331</v>
      </c>
      <c r="I129" s="9">
        <v>2.6186468433987899</v>
      </c>
      <c r="J129" s="13" t="str">
        <f t="shared" si="21"/>
        <v/>
      </c>
      <c r="K129" s="1" t="str">
        <f t="shared" si="22"/>
        <v/>
      </c>
      <c r="L129" s="1" t="str">
        <f t="shared" si="23"/>
        <v/>
      </c>
      <c r="M129" s="13" t="str">
        <f t="shared" si="24"/>
        <v/>
      </c>
      <c r="N129" s="13" t="str">
        <f t="shared" si="25"/>
        <v/>
      </c>
    </row>
    <row r="130" spans="1:14" ht="17.100000000000001" customHeight="1" x14ac:dyDescent="0.25">
      <c r="A130" s="1">
        <f t="shared" ref="A130:A193" si="26">IF(E130=2000,1,IF(E130=2001,2,IF(E130=2002,3,IF(E130=2003,4,IF(E130=2004,5,IF(E130=2005,6,IF(E130=2006,7,IF(E130=2007,8,IF(E130=2008,9,IF(E130=2009,10,IF(E130=2010,11,IF(E130=2011,12,IF(E130=2012,13,IF(E130=2013,14,IF(E130=2014,15,IF(E130=2015,16,IF(E130=2016,17,IF(E130=2017,18,IF(E130=2018,19,IF(E130=2019,20))))))))))))))))))))</f>
        <v>7</v>
      </c>
      <c r="B130" s="7" t="s">
        <v>80</v>
      </c>
      <c r="C130" s="7" t="str">
        <f t="shared" ref="C130:C193" si="27">B130&amp;E130</f>
        <v>Hasbro2006</v>
      </c>
      <c r="D130" s="8">
        <v>39082</v>
      </c>
      <c r="E130" s="7">
        <f t="shared" ref="E130:E193" si="28">YEAR(D130)</f>
        <v>2006</v>
      </c>
      <c r="F130" s="7">
        <v>212</v>
      </c>
      <c r="G130" s="7">
        <v>524.10665344679705</v>
      </c>
      <c r="H130" s="9">
        <v>2.3531470053460199</v>
      </c>
      <c r="I130" s="9">
        <v>2.4722011955037599</v>
      </c>
      <c r="J130" s="13" t="str">
        <f t="shared" si="21"/>
        <v/>
      </c>
      <c r="K130" s="1" t="str">
        <f t="shared" si="22"/>
        <v/>
      </c>
      <c r="L130" s="1" t="str">
        <f t="shared" si="23"/>
        <v/>
      </c>
      <c r="M130" s="13" t="str">
        <f t="shared" si="24"/>
        <v/>
      </c>
      <c r="N130" s="13" t="str">
        <f t="shared" si="25"/>
        <v/>
      </c>
    </row>
    <row r="131" spans="1:14" ht="17.100000000000001" customHeight="1" x14ac:dyDescent="0.25">
      <c r="A131" s="1">
        <f t="shared" si="26"/>
        <v>8</v>
      </c>
      <c r="B131" s="7" t="s">
        <v>80</v>
      </c>
      <c r="C131" s="7" t="str">
        <f t="shared" si="27"/>
        <v>Hasbro2007</v>
      </c>
      <c r="D131" s="8">
        <v>39447</v>
      </c>
      <c r="E131" s="7">
        <f t="shared" si="28"/>
        <v>2007</v>
      </c>
      <c r="F131" s="7">
        <v>206</v>
      </c>
      <c r="G131" s="7">
        <v>470.04872996499802</v>
      </c>
      <c r="H131" s="9">
        <v>2.1785371898881398</v>
      </c>
      <c r="I131" s="9">
        <v>2.2817899512864002</v>
      </c>
      <c r="J131" s="13" t="str">
        <f t="shared" si="21"/>
        <v/>
      </c>
      <c r="K131" s="1" t="str">
        <f t="shared" si="22"/>
        <v/>
      </c>
      <c r="L131" s="1" t="str">
        <f t="shared" si="23"/>
        <v/>
      </c>
      <c r="M131" s="13" t="str">
        <f t="shared" si="24"/>
        <v/>
      </c>
      <c r="N131" s="13" t="str">
        <f t="shared" si="25"/>
        <v/>
      </c>
    </row>
    <row r="132" spans="1:14" ht="17.100000000000001" customHeight="1" x14ac:dyDescent="0.25">
      <c r="A132" s="1">
        <f t="shared" si="26"/>
        <v>9</v>
      </c>
      <c r="B132" s="7" t="s">
        <v>80</v>
      </c>
      <c r="C132" s="7" t="str">
        <f t="shared" si="27"/>
        <v>Hasbro2008</v>
      </c>
      <c r="D132" s="8">
        <v>39813</v>
      </c>
      <c r="E132" s="7">
        <f t="shared" si="28"/>
        <v>2008</v>
      </c>
      <c r="F132" s="7">
        <v>202</v>
      </c>
      <c r="G132" s="7">
        <v>439.78554822690802</v>
      </c>
      <c r="H132" s="9">
        <v>2.14589908792831</v>
      </c>
      <c r="I132" s="9">
        <v>2.17715617934113</v>
      </c>
      <c r="J132" s="13" t="str">
        <f t="shared" si="21"/>
        <v/>
      </c>
      <c r="K132" s="1" t="str">
        <f t="shared" si="22"/>
        <v/>
      </c>
      <c r="L132" s="1" t="str">
        <f t="shared" si="23"/>
        <v/>
      </c>
      <c r="M132" s="13" t="str">
        <f t="shared" si="24"/>
        <v/>
      </c>
      <c r="N132" s="13" t="str">
        <f t="shared" si="25"/>
        <v/>
      </c>
    </row>
    <row r="133" spans="1:14" ht="17.100000000000001" customHeight="1" x14ac:dyDescent="0.25">
      <c r="A133" s="1">
        <f t="shared" si="26"/>
        <v>10</v>
      </c>
      <c r="B133" s="7" t="s">
        <v>80</v>
      </c>
      <c r="C133" s="7" t="str">
        <f t="shared" si="27"/>
        <v>Hasbro2009</v>
      </c>
      <c r="D133" s="8">
        <v>40178</v>
      </c>
      <c r="E133" s="7">
        <f t="shared" si="28"/>
        <v>2009</v>
      </c>
      <c r="F133" s="7">
        <v>187</v>
      </c>
      <c r="G133" s="7">
        <v>385.11180479731399</v>
      </c>
      <c r="H133" s="9">
        <v>1.9872244919207001</v>
      </c>
      <c r="I133" s="9">
        <v>2.0594214160284201</v>
      </c>
      <c r="J133" s="13">
        <f t="shared" si="21"/>
        <v>-36.888972378322663</v>
      </c>
      <c r="K133" s="1">
        <f t="shared" si="22"/>
        <v>-0.12149300847639088</v>
      </c>
      <c r="L133" s="1">
        <f t="shared" si="23"/>
        <v>2.2375917267512961</v>
      </c>
      <c r="M133" s="13">
        <f t="shared" si="24"/>
        <v>-7.7858720436815784E-2</v>
      </c>
      <c r="N133" s="13">
        <f t="shared" si="25"/>
        <v>-5.4296325385857394E-2</v>
      </c>
    </row>
    <row r="134" spans="1:14" ht="17.100000000000001" customHeight="1" x14ac:dyDescent="0.25">
      <c r="A134" s="1">
        <f t="shared" si="26"/>
        <v>5</v>
      </c>
      <c r="B134" s="7" t="s">
        <v>102</v>
      </c>
      <c r="C134" s="7" t="str">
        <f t="shared" si="27"/>
        <v>Henry Schein2004</v>
      </c>
      <c r="D134" s="8">
        <v>38352</v>
      </c>
      <c r="E134" s="7">
        <f t="shared" si="28"/>
        <v>2004</v>
      </c>
      <c r="F134" s="7">
        <v>75</v>
      </c>
      <c r="G134" s="7">
        <v>111.96275107748799</v>
      </c>
      <c r="H134" s="9">
        <v>1.18696337888638</v>
      </c>
      <c r="I134" s="9">
        <v>1.4928366810331699</v>
      </c>
      <c r="J134" s="13" t="str">
        <f t="shared" si="21"/>
        <v/>
      </c>
      <c r="K134" s="1" t="str">
        <f t="shared" si="22"/>
        <v/>
      </c>
      <c r="L134" s="1" t="str">
        <f t="shared" si="23"/>
        <v/>
      </c>
      <c r="M134" s="13" t="str">
        <f t="shared" si="24"/>
        <v/>
      </c>
      <c r="N134" s="13" t="str">
        <f t="shared" si="25"/>
        <v/>
      </c>
    </row>
    <row r="135" spans="1:14" ht="17.100000000000001" customHeight="1" x14ac:dyDescent="0.25">
      <c r="A135" s="1">
        <f t="shared" si="26"/>
        <v>6</v>
      </c>
      <c r="B135" s="7" t="s">
        <v>102</v>
      </c>
      <c r="C135" s="7" t="str">
        <f t="shared" si="27"/>
        <v>Henry Schein2005</v>
      </c>
      <c r="D135" s="8">
        <v>38717</v>
      </c>
      <c r="E135" s="7">
        <f t="shared" si="28"/>
        <v>2005</v>
      </c>
      <c r="F135" s="7">
        <v>78</v>
      </c>
      <c r="G135" s="7">
        <v>141.53338673524601</v>
      </c>
      <c r="H135" s="9">
        <v>1.29026680573439</v>
      </c>
      <c r="I135" s="9">
        <v>1.81453059916982</v>
      </c>
      <c r="J135" s="13" t="str">
        <f t="shared" si="21"/>
        <v/>
      </c>
      <c r="K135" s="1" t="str">
        <f t="shared" si="22"/>
        <v/>
      </c>
      <c r="L135" s="1" t="str">
        <f t="shared" si="23"/>
        <v/>
      </c>
      <c r="M135" s="13" t="str">
        <f t="shared" si="24"/>
        <v/>
      </c>
      <c r="N135" s="13" t="str">
        <f t="shared" si="25"/>
        <v/>
      </c>
    </row>
    <row r="136" spans="1:14" ht="17.100000000000001" customHeight="1" x14ac:dyDescent="0.25">
      <c r="A136" s="1">
        <f t="shared" si="26"/>
        <v>7</v>
      </c>
      <c r="B136" s="7" t="s">
        <v>102</v>
      </c>
      <c r="C136" s="7" t="str">
        <f t="shared" si="27"/>
        <v>Henry Schein2006</v>
      </c>
      <c r="D136" s="8">
        <v>39082</v>
      </c>
      <c r="E136" s="7">
        <f t="shared" si="28"/>
        <v>2006</v>
      </c>
      <c r="F136" s="7">
        <v>85</v>
      </c>
      <c r="G136" s="7">
        <v>156.59323973394899</v>
      </c>
      <c r="H136" s="9">
        <v>1.49448739535668</v>
      </c>
      <c r="I136" s="9">
        <v>1.8422734086346999</v>
      </c>
      <c r="J136" s="13" t="str">
        <f t="shared" si="21"/>
        <v/>
      </c>
      <c r="K136" s="1" t="str">
        <f t="shared" si="22"/>
        <v/>
      </c>
      <c r="L136" s="1" t="str">
        <f t="shared" si="23"/>
        <v/>
      </c>
      <c r="M136" s="13" t="str">
        <f t="shared" si="24"/>
        <v/>
      </c>
      <c r="N136" s="13" t="str">
        <f t="shared" si="25"/>
        <v/>
      </c>
    </row>
    <row r="137" spans="1:14" ht="17.100000000000001" customHeight="1" x14ac:dyDescent="0.25">
      <c r="A137" s="1">
        <f t="shared" si="26"/>
        <v>8</v>
      </c>
      <c r="B137" s="7" t="s">
        <v>102</v>
      </c>
      <c r="C137" s="7" t="str">
        <f t="shared" si="27"/>
        <v>Henry Schein2007</v>
      </c>
      <c r="D137" s="8">
        <v>39447</v>
      </c>
      <c r="E137" s="7">
        <f t="shared" si="28"/>
        <v>2007</v>
      </c>
      <c r="F137" s="7">
        <v>88</v>
      </c>
      <c r="G137" s="7">
        <v>173.64219059236299</v>
      </c>
      <c r="H137" s="9">
        <v>1.47769363732501</v>
      </c>
      <c r="I137" s="9">
        <v>1.9732067112768601</v>
      </c>
      <c r="J137" s="13" t="str">
        <f t="shared" si="21"/>
        <v/>
      </c>
      <c r="K137" s="1" t="str">
        <f t="shared" si="22"/>
        <v/>
      </c>
      <c r="L137" s="1" t="str">
        <f t="shared" si="23"/>
        <v/>
      </c>
      <c r="M137" s="13" t="str">
        <f t="shared" si="24"/>
        <v/>
      </c>
      <c r="N137" s="13" t="str">
        <f t="shared" si="25"/>
        <v/>
      </c>
    </row>
    <row r="138" spans="1:14" ht="17.100000000000001" customHeight="1" x14ac:dyDescent="0.25">
      <c r="A138" s="1">
        <f t="shared" si="26"/>
        <v>9</v>
      </c>
      <c r="B138" s="7" t="s">
        <v>102</v>
      </c>
      <c r="C138" s="7" t="str">
        <f t="shared" si="27"/>
        <v>Henry Schein2008</v>
      </c>
      <c r="D138" s="8">
        <v>39813</v>
      </c>
      <c r="E138" s="7">
        <f t="shared" si="28"/>
        <v>2008</v>
      </c>
      <c r="F138" s="7">
        <v>86</v>
      </c>
      <c r="G138" s="7">
        <v>151.184242465533</v>
      </c>
      <c r="H138" s="9">
        <v>1.3958760599584099</v>
      </c>
      <c r="I138" s="9">
        <v>1.7579563077387601</v>
      </c>
      <c r="J138" s="13" t="str">
        <f t="shared" si="21"/>
        <v/>
      </c>
      <c r="K138" s="1" t="str">
        <f t="shared" si="22"/>
        <v/>
      </c>
      <c r="L138" s="1" t="str">
        <f t="shared" si="23"/>
        <v/>
      </c>
      <c r="M138" s="13" t="str">
        <f t="shared" si="24"/>
        <v/>
      </c>
      <c r="N138" s="13" t="str">
        <f t="shared" si="25"/>
        <v/>
      </c>
    </row>
    <row r="139" spans="1:14" ht="17.100000000000001" customHeight="1" x14ac:dyDescent="0.25">
      <c r="A139" s="1">
        <f t="shared" si="26"/>
        <v>10</v>
      </c>
      <c r="B139" s="7" t="s">
        <v>102</v>
      </c>
      <c r="C139" s="7" t="str">
        <f t="shared" si="27"/>
        <v>Henry Schein2009</v>
      </c>
      <c r="D139" s="8">
        <v>40178</v>
      </c>
      <c r="E139" s="7">
        <f t="shared" si="28"/>
        <v>2009</v>
      </c>
      <c r="F139" s="7">
        <v>81</v>
      </c>
      <c r="G139" s="7">
        <v>141.15625118929901</v>
      </c>
      <c r="H139" s="9">
        <v>1.4499997721961999</v>
      </c>
      <c r="I139" s="9">
        <v>1.7426697677691201</v>
      </c>
      <c r="J139" s="13">
        <f t="shared" si="21"/>
        <v>5.4848291030951453</v>
      </c>
      <c r="K139" s="1">
        <f t="shared" si="22"/>
        <v>4.6149027748271121E-2</v>
      </c>
      <c r="L139" s="1">
        <f t="shared" si="23"/>
        <v>1.4216647341141377</v>
      </c>
      <c r="M139" s="13">
        <f t="shared" si="24"/>
        <v>3.5890343345985724E-2</v>
      </c>
      <c r="N139" s="13">
        <f t="shared" si="25"/>
        <v>3.2461259424168894E-2</v>
      </c>
    </row>
    <row r="140" spans="1:14" ht="17.100000000000001" customHeight="1" x14ac:dyDescent="0.25">
      <c r="A140" s="1">
        <f t="shared" si="26"/>
        <v>5</v>
      </c>
      <c r="B140" s="7" t="s">
        <v>76</v>
      </c>
      <c r="C140" s="7" t="str">
        <f t="shared" si="27"/>
        <v>Illumina2004</v>
      </c>
      <c r="D140" s="8">
        <v>38352</v>
      </c>
      <c r="E140" s="7">
        <f t="shared" si="28"/>
        <v>2004</v>
      </c>
      <c r="F140" s="7">
        <v>167</v>
      </c>
      <c r="G140" s="7">
        <v>549.06958222994604</v>
      </c>
      <c r="H140" s="9">
        <v>2.17230173251675</v>
      </c>
      <c r="I140" s="9">
        <v>3.2878418097601498</v>
      </c>
      <c r="J140" s="13" t="str">
        <f t="shared" si="21"/>
        <v/>
      </c>
      <c r="K140" s="1" t="str">
        <f t="shared" si="22"/>
        <v/>
      </c>
      <c r="L140" s="1" t="str">
        <f t="shared" si="23"/>
        <v/>
      </c>
      <c r="M140" s="13" t="str">
        <f t="shared" si="24"/>
        <v/>
      </c>
      <c r="N140" s="13" t="str">
        <f t="shared" si="25"/>
        <v/>
      </c>
    </row>
    <row r="141" spans="1:14" ht="17.100000000000001" customHeight="1" x14ac:dyDescent="0.25">
      <c r="A141" s="1">
        <f t="shared" si="26"/>
        <v>6</v>
      </c>
      <c r="B141" s="7" t="s">
        <v>76</v>
      </c>
      <c r="C141" s="7" t="str">
        <f t="shared" si="27"/>
        <v>Illumina2005</v>
      </c>
      <c r="D141" s="8">
        <v>38717</v>
      </c>
      <c r="E141" s="7">
        <f t="shared" si="28"/>
        <v>2005</v>
      </c>
      <c r="F141" s="7">
        <v>185</v>
      </c>
      <c r="G141" s="7">
        <v>630.456664616475</v>
      </c>
      <c r="H141" s="9">
        <v>2.2336944282256299</v>
      </c>
      <c r="I141" s="9">
        <v>3.4078738627917602</v>
      </c>
      <c r="J141" s="13" t="str">
        <f t="shared" si="21"/>
        <v/>
      </c>
      <c r="K141" s="1" t="str">
        <f t="shared" si="22"/>
        <v/>
      </c>
      <c r="L141" s="1" t="str">
        <f t="shared" si="23"/>
        <v/>
      </c>
      <c r="M141" s="13" t="str">
        <f t="shared" si="24"/>
        <v/>
      </c>
      <c r="N141" s="13" t="str">
        <f t="shared" si="25"/>
        <v/>
      </c>
    </row>
    <row r="142" spans="1:14" ht="17.100000000000001" customHeight="1" x14ac:dyDescent="0.25">
      <c r="A142" s="1">
        <f t="shared" si="26"/>
        <v>7</v>
      </c>
      <c r="B142" s="7" t="s">
        <v>76</v>
      </c>
      <c r="C142" s="7" t="str">
        <f t="shared" si="27"/>
        <v>Illumina2006</v>
      </c>
      <c r="D142" s="8">
        <v>39082</v>
      </c>
      <c r="E142" s="7">
        <f t="shared" si="28"/>
        <v>2006</v>
      </c>
      <c r="F142" s="7">
        <v>208</v>
      </c>
      <c r="G142" s="7">
        <v>810.58428176562302</v>
      </c>
      <c r="H142" s="9">
        <v>2.49895565892355</v>
      </c>
      <c r="I142" s="9">
        <v>3.8970398161808801</v>
      </c>
      <c r="J142" s="13" t="str">
        <f t="shared" ref="J142:J205" si="29">IF(AND(A142=10,A137=5),SLOPE(G137:G142,E137:E142),"")</f>
        <v/>
      </c>
      <c r="K142" s="1" t="str">
        <f t="shared" ref="K142:K205" si="30">IF(AND(A142=10,A137=5),SLOPE(H137:H142,E137:E142),"")</f>
        <v/>
      </c>
      <c r="L142" s="1" t="str">
        <f t="shared" ref="L142:L205" si="31">IF(AND(A142=10,A137=5),AVERAGE(H138:H142),"")</f>
        <v/>
      </c>
      <c r="M142" s="13" t="str">
        <f t="shared" ref="M142:M205" si="32">IF(J142="","",J142*5/SUM(G138:G142))</f>
        <v/>
      </c>
      <c r="N142" s="13" t="str">
        <f t="shared" ref="N142:N205" si="33">IF(K142="","",K142*5/SUM(H138:H142))</f>
        <v/>
      </c>
    </row>
    <row r="143" spans="1:14" ht="17.100000000000001" customHeight="1" x14ac:dyDescent="0.25">
      <c r="A143" s="1">
        <f t="shared" si="26"/>
        <v>8</v>
      </c>
      <c r="B143" s="7" t="s">
        <v>76</v>
      </c>
      <c r="C143" s="7" t="str">
        <f t="shared" si="27"/>
        <v>Illumina2007</v>
      </c>
      <c r="D143" s="8">
        <v>39447</v>
      </c>
      <c r="E143" s="7">
        <f t="shared" si="28"/>
        <v>2007</v>
      </c>
      <c r="F143" s="7">
        <v>233</v>
      </c>
      <c r="G143" s="7">
        <v>948.66465641930699</v>
      </c>
      <c r="H143" s="9">
        <v>2.44492364735562</v>
      </c>
      <c r="I143" s="9">
        <v>4.0715221305549703</v>
      </c>
      <c r="J143" s="13" t="str">
        <f t="shared" si="29"/>
        <v/>
      </c>
      <c r="K143" s="1" t="str">
        <f t="shared" si="30"/>
        <v/>
      </c>
      <c r="L143" s="1" t="str">
        <f t="shared" si="31"/>
        <v/>
      </c>
      <c r="M143" s="13" t="str">
        <f t="shared" si="32"/>
        <v/>
      </c>
      <c r="N143" s="13" t="str">
        <f t="shared" si="33"/>
        <v/>
      </c>
    </row>
    <row r="144" spans="1:14" ht="17.100000000000001" customHeight="1" x14ac:dyDescent="0.25">
      <c r="A144" s="1">
        <f t="shared" si="26"/>
        <v>9</v>
      </c>
      <c r="B144" s="7" t="s">
        <v>76</v>
      </c>
      <c r="C144" s="7" t="str">
        <f t="shared" si="27"/>
        <v>Illumina2008</v>
      </c>
      <c r="D144" s="8">
        <v>39813</v>
      </c>
      <c r="E144" s="7">
        <f t="shared" si="28"/>
        <v>2008</v>
      </c>
      <c r="F144" s="7">
        <v>268</v>
      </c>
      <c r="G144" s="7">
        <v>1018.55605370202</v>
      </c>
      <c r="H144" s="9">
        <v>2.28982154695567</v>
      </c>
      <c r="I144" s="9">
        <v>3.80058228993291</v>
      </c>
      <c r="J144" s="13" t="str">
        <f t="shared" si="29"/>
        <v/>
      </c>
      <c r="K144" s="1" t="str">
        <f t="shared" si="30"/>
        <v/>
      </c>
      <c r="L144" s="1" t="str">
        <f t="shared" si="31"/>
        <v/>
      </c>
      <c r="M144" s="13" t="str">
        <f t="shared" si="32"/>
        <v/>
      </c>
      <c r="N144" s="13" t="str">
        <f t="shared" si="33"/>
        <v/>
      </c>
    </row>
    <row r="145" spans="1:14" ht="17.100000000000001" customHeight="1" x14ac:dyDescent="0.25">
      <c r="A145" s="1">
        <f t="shared" si="26"/>
        <v>10</v>
      </c>
      <c r="B145" s="7" t="s">
        <v>76</v>
      </c>
      <c r="C145" s="7" t="str">
        <f t="shared" si="27"/>
        <v>Illumina2009</v>
      </c>
      <c r="D145" s="8">
        <v>40178</v>
      </c>
      <c r="E145" s="7">
        <f t="shared" si="28"/>
        <v>2009</v>
      </c>
      <c r="F145" s="7">
        <v>295</v>
      </c>
      <c r="G145" s="7">
        <v>1002.4650578883</v>
      </c>
      <c r="H145" s="9">
        <v>2.0525420035598598</v>
      </c>
      <c r="I145" s="9">
        <v>3.3981866369095002</v>
      </c>
      <c r="J145" s="13">
        <f t="shared" si="29"/>
        <v>101.98159772005967</v>
      </c>
      <c r="K145" s="1">
        <f t="shared" si="30"/>
        <v>-1.3841408576064586E-2</v>
      </c>
      <c r="L145" s="1">
        <f t="shared" si="31"/>
        <v>2.3039874570040659</v>
      </c>
      <c r="M145" s="13">
        <f t="shared" si="32"/>
        <v>0.11560634372030432</v>
      </c>
      <c r="N145" s="13">
        <f t="shared" si="33"/>
        <v>-6.0075885109474193E-3</v>
      </c>
    </row>
    <row r="146" spans="1:14" ht="17.100000000000001" customHeight="1" x14ac:dyDescent="0.25">
      <c r="A146" s="1">
        <f t="shared" si="26"/>
        <v>5</v>
      </c>
      <c r="B146" s="7" t="s">
        <v>77</v>
      </c>
      <c r="C146" s="7" t="str">
        <f t="shared" si="27"/>
        <v>Immersion2004</v>
      </c>
      <c r="D146" s="8">
        <v>38352</v>
      </c>
      <c r="E146" s="7">
        <f t="shared" si="28"/>
        <v>2004</v>
      </c>
      <c r="F146" s="7">
        <v>157</v>
      </c>
      <c r="G146" s="7">
        <v>1653.1923031839499</v>
      </c>
      <c r="H146" s="9">
        <v>7.2225096346276603</v>
      </c>
      <c r="I146" s="9">
        <v>10.5298872814265</v>
      </c>
      <c r="J146" s="13" t="str">
        <f t="shared" si="29"/>
        <v/>
      </c>
      <c r="K146" s="1" t="str">
        <f t="shared" si="30"/>
        <v/>
      </c>
      <c r="L146" s="1" t="str">
        <f t="shared" si="31"/>
        <v/>
      </c>
      <c r="M146" s="13" t="str">
        <f t="shared" si="32"/>
        <v/>
      </c>
      <c r="N146" s="13" t="str">
        <f t="shared" si="33"/>
        <v/>
      </c>
    </row>
    <row r="147" spans="1:14" ht="17.100000000000001" customHeight="1" x14ac:dyDescent="0.25">
      <c r="A147" s="1">
        <f t="shared" si="26"/>
        <v>6</v>
      </c>
      <c r="B147" s="7" t="s">
        <v>77</v>
      </c>
      <c r="C147" s="7" t="str">
        <f t="shared" si="27"/>
        <v>Immersion2005</v>
      </c>
      <c r="D147" s="8">
        <v>38717</v>
      </c>
      <c r="E147" s="7">
        <f t="shared" si="28"/>
        <v>2005</v>
      </c>
      <c r="F147" s="7">
        <v>176</v>
      </c>
      <c r="G147" s="7">
        <v>1715.4406131785399</v>
      </c>
      <c r="H147" s="9">
        <v>6.7547324864532499</v>
      </c>
      <c r="I147" s="9">
        <v>9.7468216657871398</v>
      </c>
      <c r="J147" s="13" t="str">
        <f t="shared" si="29"/>
        <v/>
      </c>
      <c r="K147" s="1" t="str">
        <f t="shared" si="30"/>
        <v/>
      </c>
      <c r="L147" s="1" t="str">
        <f t="shared" si="31"/>
        <v/>
      </c>
      <c r="M147" s="13" t="str">
        <f t="shared" si="32"/>
        <v/>
      </c>
      <c r="N147" s="13" t="str">
        <f t="shared" si="33"/>
        <v/>
      </c>
    </row>
    <row r="148" spans="1:14" ht="17.100000000000001" customHeight="1" x14ac:dyDescent="0.25">
      <c r="A148" s="1">
        <f t="shared" si="26"/>
        <v>7</v>
      </c>
      <c r="B148" s="7" t="s">
        <v>77</v>
      </c>
      <c r="C148" s="7" t="str">
        <f t="shared" si="27"/>
        <v>Immersion2006</v>
      </c>
      <c r="D148" s="8">
        <v>39082</v>
      </c>
      <c r="E148" s="7">
        <f t="shared" si="28"/>
        <v>2006</v>
      </c>
      <c r="F148" s="7">
        <v>206</v>
      </c>
      <c r="G148" s="7">
        <v>1847.6236078049999</v>
      </c>
      <c r="H148" s="9">
        <v>6.3703928954393003</v>
      </c>
      <c r="I148" s="9">
        <v>8.9690466398300899</v>
      </c>
      <c r="J148" s="13" t="str">
        <f t="shared" si="29"/>
        <v/>
      </c>
      <c r="K148" s="1" t="str">
        <f t="shared" si="30"/>
        <v/>
      </c>
      <c r="L148" s="1" t="str">
        <f t="shared" si="31"/>
        <v/>
      </c>
      <c r="M148" s="13" t="str">
        <f t="shared" si="32"/>
        <v/>
      </c>
      <c r="N148" s="13" t="str">
        <f t="shared" si="33"/>
        <v/>
      </c>
    </row>
    <row r="149" spans="1:14" ht="17.100000000000001" customHeight="1" x14ac:dyDescent="0.25">
      <c r="A149" s="1">
        <f t="shared" si="26"/>
        <v>8</v>
      </c>
      <c r="B149" s="7" t="s">
        <v>77</v>
      </c>
      <c r="C149" s="7" t="str">
        <f t="shared" si="27"/>
        <v>Immersion2007</v>
      </c>
      <c r="D149" s="8">
        <v>39447</v>
      </c>
      <c r="E149" s="7">
        <f t="shared" si="28"/>
        <v>2007</v>
      </c>
      <c r="F149" s="7">
        <v>217</v>
      </c>
      <c r="G149" s="7">
        <v>1725.0553438593599</v>
      </c>
      <c r="H149" s="9">
        <v>5.5323870832675599</v>
      </c>
      <c r="I149" s="9">
        <v>7.9495637965869301</v>
      </c>
      <c r="J149" s="13" t="str">
        <f t="shared" si="29"/>
        <v/>
      </c>
      <c r="K149" s="1" t="str">
        <f t="shared" si="30"/>
        <v/>
      </c>
      <c r="L149" s="1" t="str">
        <f t="shared" si="31"/>
        <v/>
      </c>
      <c r="M149" s="13" t="str">
        <f t="shared" si="32"/>
        <v/>
      </c>
      <c r="N149" s="13" t="str">
        <f t="shared" si="33"/>
        <v/>
      </c>
    </row>
    <row r="150" spans="1:14" ht="17.100000000000001" customHeight="1" x14ac:dyDescent="0.25">
      <c r="A150" s="1">
        <f t="shared" si="26"/>
        <v>9</v>
      </c>
      <c r="B150" s="7" t="s">
        <v>77</v>
      </c>
      <c r="C150" s="7" t="str">
        <f t="shared" si="27"/>
        <v>Immersion2008</v>
      </c>
      <c r="D150" s="8">
        <v>39813</v>
      </c>
      <c r="E150" s="7">
        <f t="shared" si="28"/>
        <v>2008</v>
      </c>
      <c r="F150" s="7">
        <v>235</v>
      </c>
      <c r="G150" s="7">
        <v>1726.34765936807</v>
      </c>
      <c r="H150" s="9">
        <v>4.9151963597599497</v>
      </c>
      <c r="I150" s="9">
        <v>7.3461602526300798</v>
      </c>
      <c r="J150" s="13" t="str">
        <f t="shared" si="29"/>
        <v/>
      </c>
      <c r="K150" s="1" t="str">
        <f t="shared" si="30"/>
        <v/>
      </c>
      <c r="L150" s="1" t="str">
        <f t="shared" si="31"/>
        <v/>
      </c>
      <c r="M150" s="13" t="str">
        <f t="shared" si="32"/>
        <v/>
      </c>
      <c r="N150" s="13" t="str">
        <f t="shared" si="33"/>
        <v/>
      </c>
    </row>
    <row r="151" spans="1:14" ht="17.100000000000001" customHeight="1" x14ac:dyDescent="0.25">
      <c r="A151" s="1">
        <f t="shared" si="26"/>
        <v>10</v>
      </c>
      <c r="B151" s="7" t="s">
        <v>77</v>
      </c>
      <c r="C151" s="7" t="str">
        <f t="shared" si="27"/>
        <v>Immersion2009</v>
      </c>
      <c r="D151" s="8">
        <v>40178</v>
      </c>
      <c r="E151" s="7">
        <f t="shared" si="28"/>
        <v>2009</v>
      </c>
      <c r="F151" s="7">
        <v>270</v>
      </c>
      <c r="G151" s="7">
        <v>1966.9980129124599</v>
      </c>
      <c r="H151" s="9">
        <v>4.65609374876927</v>
      </c>
      <c r="I151" s="9">
        <v>7.2851778256016999</v>
      </c>
      <c r="J151" s="13">
        <f t="shared" si="29"/>
        <v>42.262326379014297</v>
      </c>
      <c r="K151" s="1">
        <f t="shared" si="30"/>
        <v>-0.54824838918695973</v>
      </c>
      <c r="L151" s="1">
        <f t="shared" si="31"/>
        <v>5.6457605147378658</v>
      </c>
      <c r="M151" s="13">
        <f t="shared" si="32"/>
        <v>2.3527523217664877E-2</v>
      </c>
      <c r="N151" s="13">
        <f t="shared" si="33"/>
        <v>-9.7107978235313974E-2</v>
      </c>
    </row>
    <row r="152" spans="1:14" ht="17.100000000000001" customHeight="1" x14ac:dyDescent="0.25">
      <c r="A152" s="1">
        <f t="shared" si="26"/>
        <v>5</v>
      </c>
      <c r="B152" s="7" t="s">
        <v>44</v>
      </c>
      <c r="C152" s="7" t="str">
        <f t="shared" si="27"/>
        <v>Incyte2004</v>
      </c>
      <c r="D152" s="8">
        <v>38352</v>
      </c>
      <c r="E152" s="7">
        <f t="shared" si="28"/>
        <v>2004</v>
      </c>
      <c r="F152" s="7">
        <v>1068</v>
      </c>
      <c r="G152" s="7">
        <v>3780.7657281255802</v>
      </c>
      <c r="H152" s="9">
        <v>2.3514581040098999</v>
      </c>
      <c r="I152" s="9">
        <v>3.5400428165969902</v>
      </c>
      <c r="J152" s="13" t="str">
        <f t="shared" si="29"/>
        <v/>
      </c>
      <c r="K152" s="1" t="str">
        <f t="shared" si="30"/>
        <v/>
      </c>
      <c r="L152" s="1" t="str">
        <f t="shared" si="31"/>
        <v/>
      </c>
      <c r="M152" s="13" t="str">
        <f t="shared" si="32"/>
        <v/>
      </c>
      <c r="N152" s="13" t="str">
        <f t="shared" si="33"/>
        <v/>
      </c>
    </row>
    <row r="153" spans="1:14" ht="17.100000000000001" customHeight="1" x14ac:dyDescent="0.25">
      <c r="A153" s="1">
        <f t="shared" si="26"/>
        <v>6</v>
      </c>
      <c r="B153" s="7" t="s">
        <v>44</v>
      </c>
      <c r="C153" s="7" t="str">
        <f t="shared" si="27"/>
        <v>Incyte2005</v>
      </c>
      <c r="D153" s="8">
        <v>38717</v>
      </c>
      <c r="E153" s="7">
        <f t="shared" si="28"/>
        <v>2005</v>
      </c>
      <c r="F153" s="7">
        <v>909</v>
      </c>
      <c r="G153" s="7">
        <v>1574.2568984019999</v>
      </c>
      <c r="H153" s="9">
        <v>1.6778290866862899</v>
      </c>
      <c r="I153" s="9">
        <v>1.7318557738195901</v>
      </c>
      <c r="J153" s="13" t="str">
        <f t="shared" si="29"/>
        <v/>
      </c>
      <c r="K153" s="1" t="str">
        <f t="shared" si="30"/>
        <v/>
      </c>
      <c r="L153" s="1" t="str">
        <f t="shared" si="31"/>
        <v/>
      </c>
      <c r="M153" s="13" t="str">
        <f t="shared" si="32"/>
        <v/>
      </c>
      <c r="N153" s="13" t="str">
        <f t="shared" si="33"/>
        <v/>
      </c>
    </row>
    <row r="154" spans="1:14" ht="17.100000000000001" customHeight="1" x14ac:dyDescent="0.25">
      <c r="A154" s="1">
        <f t="shared" si="26"/>
        <v>7</v>
      </c>
      <c r="B154" s="7" t="s">
        <v>44</v>
      </c>
      <c r="C154" s="7" t="str">
        <f t="shared" si="27"/>
        <v>Incyte2006</v>
      </c>
      <c r="D154" s="8">
        <v>39082</v>
      </c>
      <c r="E154" s="7">
        <f t="shared" si="28"/>
        <v>2006</v>
      </c>
      <c r="F154" s="7">
        <v>679</v>
      </c>
      <c r="G154" s="7">
        <v>883.03933495841898</v>
      </c>
      <c r="H154" s="9">
        <v>1.4913594337270799</v>
      </c>
      <c r="I154" s="9">
        <v>1.3004997569343399</v>
      </c>
      <c r="J154" s="13" t="str">
        <f t="shared" si="29"/>
        <v/>
      </c>
      <c r="K154" s="1" t="str">
        <f t="shared" si="30"/>
        <v/>
      </c>
      <c r="L154" s="1" t="str">
        <f t="shared" si="31"/>
        <v/>
      </c>
      <c r="M154" s="13" t="str">
        <f t="shared" si="32"/>
        <v/>
      </c>
      <c r="N154" s="13" t="str">
        <f t="shared" si="33"/>
        <v/>
      </c>
    </row>
    <row r="155" spans="1:14" ht="17.100000000000001" customHeight="1" x14ac:dyDescent="0.25">
      <c r="A155" s="1">
        <f t="shared" si="26"/>
        <v>8</v>
      </c>
      <c r="B155" s="7" t="s">
        <v>44</v>
      </c>
      <c r="C155" s="7" t="str">
        <f t="shared" si="27"/>
        <v>Incyte2007</v>
      </c>
      <c r="D155" s="8">
        <v>39447</v>
      </c>
      <c r="E155" s="7">
        <f t="shared" si="28"/>
        <v>2007</v>
      </c>
      <c r="F155" s="7">
        <v>446</v>
      </c>
      <c r="G155" s="7">
        <v>600.04187023785198</v>
      </c>
      <c r="H155" s="9">
        <v>1.4487816258062201</v>
      </c>
      <c r="I155" s="9">
        <v>1.3453853592777001</v>
      </c>
      <c r="J155" s="13" t="str">
        <f t="shared" si="29"/>
        <v/>
      </c>
      <c r="K155" s="1" t="str">
        <f t="shared" si="30"/>
        <v/>
      </c>
      <c r="L155" s="1" t="str">
        <f t="shared" si="31"/>
        <v/>
      </c>
      <c r="M155" s="13" t="str">
        <f t="shared" si="32"/>
        <v/>
      </c>
      <c r="N155" s="13" t="str">
        <f t="shared" si="33"/>
        <v/>
      </c>
    </row>
    <row r="156" spans="1:14" ht="17.100000000000001" customHeight="1" x14ac:dyDescent="0.25">
      <c r="A156" s="1">
        <f t="shared" si="26"/>
        <v>9</v>
      </c>
      <c r="B156" s="7" t="s">
        <v>44</v>
      </c>
      <c r="C156" s="7" t="str">
        <f t="shared" si="27"/>
        <v>Incyte2008</v>
      </c>
      <c r="D156" s="8">
        <v>39813</v>
      </c>
      <c r="E156" s="7">
        <f t="shared" si="28"/>
        <v>2008</v>
      </c>
      <c r="F156" s="7">
        <v>231</v>
      </c>
      <c r="G156" s="7">
        <v>712.293728006072</v>
      </c>
      <c r="H156" s="9">
        <v>1.9097393488600101</v>
      </c>
      <c r="I156" s="9">
        <v>3.0835226320609199</v>
      </c>
      <c r="J156" s="13" t="str">
        <f t="shared" si="29"/>
        <v/>
      </c>
      <c r="K156" s="1" t="str">
        <f t="shared" si="30"/>
        <v/>
      </c>
      <c r="L156" s="1" t="str">
        <f t="shared" si="31"/>
        <v/>
      </c>
      <c r="M156" s="13" t="str">
        <f t="shared" si="32"/>
        <v/>
      </c>
      <c r="N156" s="13" t="str">
        <f t="shared" si="33"/>
        <v/>
      </c>
    </row>
    <row r="157" spans="1:14" ht="17.100000000000001" customHeight="1" x14ac:dyDescent="0.25">
      <c r="A157" s="1">
        <f t="shared" si="26"/>
        <v>10</v>
      </c>
      <c r="B157" s="7" t="s">
        <v>44</v>
      </c>
      <c r="C157" s="7" t="str">
        <f t="shared" si="27"/>
        <v>Incyte2009</v>
      </c>
      <c r="D157" s="8">
        <v>40178</v>
      </c>
      <c r="E157" s="7">
        <f t="shared" si="28"/>
        <v>2009</v>
      </c>
      <c r="F157" s="7">
        <v>189</v>
      </c>
      <c r="G157" s="7">
        <v>927.38991298480005</v>
      </c>
      <c r="H157" s="9">
        <v>2.7269493123841699</v>
      </c>
      <c r="I157" s="9">
        <v>4.9068249364275101</v>
      </c>
      <c r="J157" s="13">
        <f t="shared" si="29"/>
        <v>-489.59331576035009</v>
      </c>
      <c r="K157" s="1">
        <f t="shared" si="30"/>
        <v>7.2303114870618607E-2</v>
      </c>
      <c r="L157" s="1">
        <f t="shared" si="31"/>
        <v>1.8509317614927538</v>
      </c>
      <c r="M157" s="13">
        <f t="shared" si="32"/>
        <v>-0.52117420610661414</v>
      </c>
      <c r="N157" s="13">
        <f t="shared" si="33"/>
        <v>3.9063090479525303E-2</v>
      </c>
    </row>
    <row r="158" spans="1:14" ht="17.100000000000001" customHeight="1" x14ac:dyDescent="0.25">
      <c r="A158" s="1">
        <f t="shared" si="26"/>
        <v>5</v>
      </c>
      <c r="B158" s="7" t="s">
        <v>16</v>
      </c>
      <c r="C158" s="7" t="str">
        <f t="shared" si="27"/>
        <v>Intel2004</v>
      </c>
      <c r="D158" s="8">
        <v>38352</v>
      </c>
      <c r="E158" s="7">
        <f t="shared" si="28"/>
        <v>2004</v>
      </c>
      <c r="F158" s="7">
        <v>14852</v>
      </c>
      <c r="G158" s="7">
        <v>41914.9662528759</v>
      </c>
      <c r="H158" s="9">
        <v>2.4024528640287501</v>
      </c>
      <c r="I158" s="9">
        <v>2.8221765589062699</v>
      </c>
      <c r="J158" s="13" t="str">
        <f t="shared" si="29"/>
        <v/>
      </c>
      <c r="K158" s="1" t="str">
        <f t="shared" si="30"/>
        <v/>
      </c>
      <c r="L158" s="1" t="str">
        <f t="shared" si="31"/>
        <v/>
      </c>
      <c r="M158" s="13" t="str">
        <f t="shared" si="32"/>
        <v/>
      </c>
      <c r="N158" s="13" t="str">
        <f t="shared" si="33"/>
        <v/>
      </c>
    </row>
    <row r="159" spans="1:14" ht="17.100000000000001" customHeight="1" x14ac:dyDescent="0.25">
      <c r="A159" s="1">
        <f t="shared" si="26"/>
        <v>6</v>
      </c>
      <c r="B159" s="7" t="s">
        <v>16</v>
      </c>
      <c r="C159" s="7" t="str">
        <f t="shared" si="27"/>
        <v>Intel2005</v>
      </c>
      <c r="D159" s="8">
        <v>38717</v>
      </c>
      <c r="E159" s="7">
        <f t="shared" si="28"/>
        <v>2005</v>
      </c>
      <c r="F159" s="7">
        <v>17767</v>
      </c>
      <c r="G159" s="7">
        <v>45148.449103372601</v>
      </c>
      <c r="H159" s="9">
        <v>2.1467121929830202</v>
      </c>
      <c r="I159" s="9">
        <v>2.54114082869211</v>
      </c>
      <c r="J159" s="13" t="str">
        <f t="shared" si="29"/>
        <v/>
      </c>
      <c r="K159" s="1" t="str">
        <f t="shared" si="30"/>
        <v/>
      </c>
      <c r="L159" s="1" t="str">
        <f t="shared" si="31"/>
        <v/>
      </c>
      <c r="M159" s="13" t="str">
        <f t="shared" si="32"/>
        <v/>
      </c>
      <c r="N159" s="13" t="str">
        <f t="shared" si="33"/>
        <v/>
      </c>
    </row>
    <row r="160" spans="1:14" ht="17.100000000000001" customHeight="1" x14ac:dyDescent="0.25">
      <c r="A160" s="1">
        <f t="shared" si="26"/>
        <v>7</v>
      </c>
      <c r="B160" s="7" t="s">
        <v>16</v>
      </c>
      <c r="C160" s="7" t="str">
        <f t="shared" si="27"/>
        <v>Intel2006</v>
      </c>
      <c r="D160" s="8">
        <v>39082</v>
      </c>
      <c r="E160" s="7">
        <f t="shared" si="28"/>
        <v>2006</v>
      </c>
      <c r="F160" s="7">
        <v>20178</v>
      </c>
      <c r="G160" s="7">
        <v>46049.850425680903</v>
      </c>
      <c r="H160" s="9">
        <v>1.90836920760593</v>
      </c>
      <c r="I160" s="9">
        <v>2.2821811094102902</v>
      </c>
      <c r="J160" s="13" t="str">
        <f t="shared" si="29"/>
        <v/>
      </c>
      <c r="K160" s="1" t="str">
        <f t="shared" si="30"/>
        <v/>
      </c>
      <c r="L160" s="1" t="str">
        <f t="shared" si="31"/>
        <v/>
      </c>
      <c r="M160" s="13" t="str">
        <f t="shared" si="32"/>
        <v/>
      </c>
      <c r="N160" s="13" t="str">
        <f t="shared" si="33"/>
        <v/>
      </c>
    </row>
    <row r="161" spans="1:14" ht="17.100000000000001" customHeight="1" x14ac:dyDescent="0.25">
      <c r="A161" s="1">
        <f t="shared" si="26"/>
        <v>8</v>
      </c>
      <c r="B161" s="7" t="s">
        <v>16</v>
      </c>
      <c r="C161" s="7" t="str">
        <f t="shared" si="27"/>
        <v>Intel2007</v>
      </c>
      <c r="D161" s="8">
        <v>39447</v>
      </c>
      <c r="E161" s="7">
        <f t="shared" si="28"/>
        <v>2007</v>
      </c>
      <c r="F161" s="7">
        <v>22043</v>
      </c>
      <c r="G161" s="7">
        <v>45477.5282824229</v>
      </c>
      <c r="H161" s="9">
        <v>1.69731819299238</v>
      </c>
      <c r="I161" s="9">
        <v>2.0631278992162101</v>
      </c>
      <c r="J161" s="13" t="str">
        <f t="shared" si="29"/>
        <v/>
      </c>
      <c r="K161" s="1" t="str">
        <f t="shared" si="30"/>
        <v/>
      </c>
      <c r="L161" s="1" t="str">
        <f t="shared" si="31"/>
        <v/>
      </c>
      <c r="M161" s="13" t="str">
        <f t="shared" si="32"/>
        <v/>
      </c>
      <c r="N161" s="13" t="str">
        <f t="shared" si="33"/>
        <v/>
      </c>
    </row>
    <row r="162" spans="1:14" ht="17.100000000000001" customHeight="1" x14ac:dyDescent="0.25">
      <c r="A162" s="1">
        <f t="shared" si="26"/>
        <v>9</v>
      </c>
      <c r="B162" s="7" t="s">
        <v>16</v>
      </c>
      <c r="C162" s="7" t="str">
        <f t="shared" si="27"/>
        <v>Intel2008</v>
      </c>
      <c r="D162" s="8">
        <v>39813</v>
      </c>
      <c r="E162" s="7">
        <f t="shared" si="28"/>
        <v>2008</v>
      </c>
      <c r="F162" s="7">
        <v>23540</v>
      </c>
      <c r="G162" s="7">
        <v>45096.865693111897</v>
      </c>
      <c r="H162" s="9">
        <v>1.5716072177307101</v>
      </c>
      <c r="I162" s="9">
        <v>1.9157547023412</v>
      </c>
      <c r="J162" s="13" t="str">
        <f t="shared" si="29"/>
        <v/>
      </c>
      <c r="K162" s="1" t="str">
        <f t="shared" si="30"/>
        <v/>
      </c>
      <c r="L162" s="1" t="str">
        <f t="shared" si="31"/>
        <v/>
      </c>
      <c r="M162" s="13" t="str">
        <f t="shared" si="32"/>
        <v/>
      </c>
      <c r="N162" s="13" t="str">
        <f t="shared" si="33"/>
        <v/>
      </c>
    </row>
    <row r="163" spans="1:14" ht="17.100000000000001" customHeight="1" x14ac:dyDescent="0.25">
      <c r="A163" s="1">
        <f t="shared" si="26"/>
        <v>10</v>
      </c>
      <c r="B163" s="7" t="s">
        <v>16</v>
      </c>
      <c r="C163" s="7" t="str">
        <f t="shared" si="27"/>
        <v>Intel2009</v>
      </c>
      <c r="D163" s="8">
        <v>40178</v>
      </c>
      <c r="E163" s="7">
        <f t="shared" si="28"/>
        <v>2009</v>
      </c>
      <c r="F163" s="7">
        <v>24378</v>
      </c>
      <c r="G163" s="7">
        <v>44958.121612592302</v>
      </c>
      <c r="H163" s="9">
        <v>1.5223573695647299</v>
      </c>
      <c r="I163" s="9">
        <v>1.8442087789232999</v>
      </c>
      <c r="J163" s="13">
        <f t="shared" si="29"/>
        <v>413.96298355833983</v>
      </c>
      <c r="K163" s="1">
        <f t="shared" si="30"/>
        <v>-0.18105266893401659</v>
      </c>
      <c r="L163" s="1">
        <f t="shared" si="31"/>
        <v>1.7692728361753542</v>
      </c>
      <c r="M163" s="13">
        <f t="shared" si="32"/>
        <v>9.1289528365253881E-3</v>
      </c>
      <c r="N163" s="13">
        <f t="shared" si="33"/>
        <v>-0.10233168408632726</v>
      </c>
    </row>
    <row r="164" spans="1:14" ht="17.100000000000001" customHeight="1" x14ac:dyDescent="0.25">
      <c r="A164" s="1">
        <f t="shared" si="26"/>
        <v>5</v>
      </c>
      <c r="B164" s="7" t="s">
        <v>71</v>
      </c>
      <c r="C164" s="7" t="str">
        <f t="shared" si="27"/>
        <v>Intuitive Surgical2004</v>
      </c>
      <c r="D164" s="8">
        <v>38352</v>
      </c>
      <c r="E164" s="7">
        <f t="shared" si="28"/>
        <v>2004</v>
      </c>
      <c r="F164" s="7">
        <v>125</v>
      </c>
      <c r="G164" s="7">
        <v>754.04364896821801</v>
      </c>
      <c r="H164" s="9">
        <v>4.1164690158963202</v>
      </c>
      <c r="I164" s="9">
        <v>6.0323491917457401</v>
      </c>
      <c r="J164" s="13" t="str">
        <f t="shared" si="29"/>
        <v/>
      </c>
      <c r="K164" s="1" t="str">
        <f t="shared" si="30"/>
        <v/>
      </c>
      <c r="L164" s="1" t="str">
        <f t="shared" si="31"/>
        <v/>
      </c>
      <c r="M164" s="13" t="str">
        <f t="shared" si="32"/>
        <v/>
      </c>
      <c r="N164" s="13" t="str">
        <f t="shared" si="33"/>
        <v/>
      </c>
    </row>
    <row r="165" spans="1:14" ht="17.100000000000001" customHeight="1" x14ac:dyDescent="0.25">
      <c r="A165" s="1">
        <f t="shared" si="26"/>
        <v>6</v>
      </c>
      <c r="B165" s="7" t="s">
        <v>71</v>
      </c>
      <c r="C165" s="7" t="str">
        <f t="shared" si="27"/>
        <v>Intuitive Surgical2005</v>
      </c>
      <c r="D165" s="8">
        <v>38717</v>
      </c>
      <c r="E165" s="7">
        <f t="shared" si="28"/>
        <v>2005</v>
      </c>
      <c r="F165" s="7">
        <v>146</v>
      </c>
      <c r="G165" s="7">
        <v>839.34230075590301</v>
      </c>
      <c r="H165" s="9">
        <v>3.9336057584477602</v>
      </c>
      <c r="I165" s="9">
        <v>5.7489198681911198</v>
      </c>
      <c r="J165" s="13" t="str">
        <f t="shared" si="29"/>
        <v/>
      </c>
      <c r="K165" s="1" t="str">
        <f t="shared" si="30"/>
        <v/>
      </c>
      <c r="L165" s="1" t="str">
        <f t="shared" si="31"/>
        <v/>
      </c>
      <c r="M165" s="13" t="str">
        <f t="shared" si="32"/>
        <v/>
      </c>
      <c r="N165" s="13" t="str">
        <f t="shared" si="33"/>
        <v/>
      </c>
    </row>
    <row r="166" spans="1:14" ht="17.100000000000001" customHeight="1" x14ac:dyDescent="0.25">
      <c r="A166" s="1">
        <f t="shared" si="26"/>
        <v>7</v>
      </c>
      <c r="B166" s="7" t="s">
        <v>71</v>
      </c>
      <c r="C166" s="7" t="str">
        <f t="shared" si="27"/>
        <v>Intuitive Surgical2006</v>
      </c>
      <c r="D166" s="8">
        <v>39082</v>
      </c>
      <c r="E166" s="7">
        <f t="shared" si="28"/>
        <v>2006</v>
      </c>
      <c r="F166" s="7">
        <v>173</v>
      </c>
      <c r="G166" s="7">
        <v>966.85621605021902</v>
      </c>
      <c r="H166" s="9">
        <v>3.7259751159504</v>
      </c>
      <c r="I166" s="9">
        <v>5.5887642546255396</v>
      </c>
      <c r="J166" s="13" t="str">
        <f t="shared" si="29"/>
        <v/>
      </c>
      <c r="K166" s="1" t="str">
        <f t="shared" si="30"/>
        <v/>
      </c>
      <c r="L166" s="1" t="str">
        <f t="shared" si="31"/>
        <v/>
      </c>
      <c r="M166" s="13" t="str">
        <f t="shared" si="32"/>
        <v/>
      </c>
      <c r="N166" s="13" t="str">
        <f t="shared" si="33"/>
        <v/>
      </c>
    </row>
    <row r="167" spans="1:14" ht="17.100000000000001" customHeight="1" x14ac:dyDescent="0.25">
      <c r="A167" s="1">
        <f t="shared" si="26"/>
        <v>8</v>
      </c>
      <c r="B167" s="7" t="s">
        <v>71</v>
      </c>
      <c r="C167" s="7" t="str">
        <f t="shared" si="27"/>
        <v>Intuitive Surgical2007</v>
      </c>
      <c r="D167" s="8">
        <v>39447</v>
      </c>
      <c r="E167" s="7">
        <f t="shared" si="28"/>
        <v>2007</v>
      </c>
      <c r="F167" s="7">
        <v>235</v>
      </c>
      <c r="G167" s="7">
        <v>1408.47146857763</v>
      </c>
      <c r="H167" s="9">
        <v>3.78063672200796</v>
      </c>
      <c r="I167" s="9">
        <v>5.9934956109686297</v>
      </c>
      <c r="J167" s="13" t="str">
        <f t="shared" si="29"/>
        <v/>
      </c>
      <c r="K167" s="1" t="str">
        <f t="shared" si="30"/>
        <v/>
      </c>
      <c r="L167" s="1" t="str">
        <f t="shared" si="31"/>
        <v/>
      </c>
      <c r="M167" s="13" t="str">
        <f t="shared" si="32"/>
        <v/>
      </c>
      <c r="N167" s="13" t="str">
        <f t="shared" si="33"/>
        <v/>
      </c>
    </row>
    <row r="168" spans="1:14" ht="17.100000000000001" customHeight="1" x14ac:dyDescent="0.25">
      <c r="A168" s="1">
        <f t="shared" si="26"/>
        <v>9</v>
      </c>
      <c r="B168" s="7" t="s">
        <v>71</v>
      </c>
      <c r="C168" s="7" t="str">
        <f t="shared" si="27"/>
        <v>Intuitive Surgical2008</v>
      </c>
      <c r="D168" s="8">
        <v>39813</v>
      </c>
      <c r="E168" s="7">
        <f t="shared" si="28"/>
        <v>2008</v>
      </c>
      <c r="F168" s="7">
        <v>273</v>
      </c>
      <c r="G168" s="7">
        <v>1590.26631143689</v>
      </c>
      <c r="H168" s="9">
        <v>3.7363634988283501</v>
      </c>
      <c r="I168" s="9">
        <v>5.8251513239446604</v>
      </c>
      <c r="J168" s="13" t="str">
        <f t="shared" si="29"/>
        <v/>
      </c>
      <c r="K168" s="1" t="str">
        <f t="shared" si="30"/>
        <v/>
      </c>
      <c r="L168" s="1" t="str">
        <f t="shared" si="31"/>
        <v/>
      </c>
      <c r="M168" s="13" t="str">
        <f t="shared" si="32"/>
        <v/>
      </c>
      <c r="N168" s="13" t="str">
        <f t="shared" si="33"/>
        <v/>
      </c>
    </row>
    <row r="169" spans="1:14" ht="17.100000000000001" customHeight="1" x14ac:dyDescent="0.25">
      <c r="A169" s="1">
        <f t="shared" si="26"/>
        <v>10</v>
      </c>
      <c r="B169" s="7" t="s">
        <v>71</v>
      </c>
      <c r="C169" s="7" t="str">
        <f t="shared" si="27"/>
        <v>Intuitive Surgical2009</v>
      </c>
      <c r="D169" s="8">
        <v>40178</v>
      </c>
      <c r="E169" s="7">
        <f t="shared" si="28"/>
        <v>2009</v>
      </c>
      <c r="F169" s="7">
        <v>327</v>
      </c>
      <c r="G169" s="7">
        <v>1714.4913214226301</v>
      </c>
      <c r="H169" s="9">
        <v>3.5980722743573499</v>
      </c>
      <c r="I169" s="9">
        <v>5.24309272606307</v>
      </c>
      <c r="J169" s="13">
        <f t="shared" si="29"/>
        <v>214.18930419549804</v>
      </c>
      <c r="K169" s="1">
        <f t="shared" si="30"/>
        <v>-8.9401396585586337E-2</v>
      </c>
      <c r="L169" s="1">
        <f t="shared" si="31"/>
        <v>3.7549306739183641</v>
      </c>
      <c r="M169" s="13">
        <f t="shared" si="32"/>
        <v>0.16427002241434013</v>
      </c>
      <c r="N169" s="13">
        <f t="shared" si="33"/>
        <v>-2.3809067157102459E-2</v>
      </c>
    </row>
    <row r="170" spans="1:14" ht="17.100000000000001" customHeight="1" x14ac:dyDescent="0.25">
      <c r="A170" s="1">
        <f t="shared" si="26"/>
        <v>5</v>
      </c>
      <c r="B170" s="7" t="s">
        <v>105</v>
      </c>
      <c r="C170" s="7" t="str">
        <f t="shared" si="27"/>
        <v>iRobot2004</v>
      </c>
      <c r="D170" s="8">
        <v>38352</v>
      </c>
      <c r="E170" s="7">
        <f t="shared" si="28"/>
        <v>2004</v>
      </c>
      <c r="F170" s="7">
        <v>24</v>
      </c>
      <c r="G170" s="7">
        <v>90.276939213275895</v>
      </c>
      <c r="H170" s="9">
        <v>2.4372607258458898</v>
      </c>
      <c r="I170" s="9">
        <v>3.7615391338865001</v>
      </c>
      <c r="J170" s="13" t="str">
        <f t="shared" si="29"/>
        <v/>
      </c>
      <c r="K170" s="1" t="str">
        <f t="shared" si="30"/>
        <v/>
      </c>
      <c r="L170" s="1" t="str">
        <f t="shared" si="31"/>
        <v/>
      </c>
      <c r="M170" s="13" t="str">
        <f t="shared" si="32"/>
        <v/>
      </c>
      <c r="N170" s="13" t="str">
        <f t="shared" si="33"/>
        <v/>
      </c>
    </row>
    <row r="171" spans="1:14" ht="17.100000000000001" customHeight="1" x14ac:dyDescent="0.25">
      <c r="A171" s="1">
        <f t="shared" si="26"/>
        <v>6</v>
      </c>
      <c r="B171" s="7" t="s">
        <v>105</v>
      </c>
      <c r="C171" s="7" t="str">
        <f t="shared" si="27"/>
        <v>iRobot2005</v>
      </c>
      <c r="D171" s="8">
        <v>38717</v>
      </c>
      <c r="E171" s="7">
        <f t="shared" si="28"/>
        <v>2005</v>
      </c>
      <c r="F171" s="7">
        <v>40</v>
      </c>
      <c r="G171" s="7">
        <v>167.74956423044199</v>
      </c>
      <c r="H171" s="9">
        <v>2.87064737379551</v>
      </c>
      <c r="I171" s="9">
        <v>4.1937391057610496</v>
      </c>
      <c r="J171" s="13" t="str">
        <f t="shared" si="29"/>
        <v/>
      </c>
      <c r="K171" s="1" t="str">
        <f t="shared" si="30"/>
        <v/>
      </c>
      <c r="L171" s="1" t="str">
        <f t="shared" si="31"/>
        <v/>
      </c>
      <c r="M171" s="13" t="str">
        <f t="shared" si="32"/>
        <v/>
      </c>
      <c r="N171" s="13" t="str">
        <f t="shared" si="33"/>
        <v/>
      </c>
    </row>
    <row r="172" spans="1:14" ht="17.100000000000001" customHeight="1" x14ac:dyDescent="0.25">
      <c r="A172" s="1">
        <f t="shared" si="26"/>
        <v>7</v>
      </c>
      <c r="B172" s="7" t="s">
        <v>105</v>
      </c>
      <c r="C172" s="7" t="str">
        <f t="shared" si="27"/>
        <v>iRobot2006</v>
      </c>
      <c r="D172" s="8">
        <v>39082</v>
      </c>
      <c r="E172" s="7">
        <f t="shared" si="28"/>
        <v>2006</v>
      </c>
      <c r="F172" s="7">
        <v>48</v>
      </c>
      <c r="G172" s="7">
        <v>217.33854819834201</v>
      </c>
      <c r="H172" s="9">
        <v>3.3696343849102699</v>
      </c>
      <c r="I172" s="9">
        <v>4.5278864207987999</v>
      </c>
      <c r="J172" s="13" t="str">
        <f t="shared" si="29"/>
        <v/>
      </c>
      <c r="K172" s="1" t="str">
        <f t="shared" si="30"/>
        <v/>
      </c>
      <c r="L172" s="1" t="str">
        <f t="shared" si="31"/>
        <v/>
      </c>
      <c r="M172" s="13" t="str">
        <f t="shared" si="32"/>
        <v/>
      </c>
      <c r="N172" s="13" t="str">
        <f t="shared" si="33"/>
        <v/>
      </c>
    </row>
    <row r="173" spans="1:14" ht="17.100000000000001" customHeight="1" x14ac:dyDescent="0.25">
      <c r="A173" s="1">
        <f t="shared" si="26"/>
        <v>8</v>
      </c>
      <c r="B173" s="7" t="s">
        <v>105</v>
      </c>
      <c r="C173" s="7" t="str">
        <f t="shared" si="27"/>
        <v>iRobot2007</v>
      </c>
      <c r="D173" s="8">
        <v>39447</v>
      </c>
      <c r="E173" s="7">
        <f t="shared" si="28"/>
        <v>2007</v>
      </c>
      <c r="F173" s="7">
        <v>58</v>
      </c>
      <c r="G173" s="7">
        <v>374.88540955260402</v>
      </c>
      <c r="H173" s="9">
        <v>4.42715043523188</v>
      </c>
      <c r="I173" s="9">
        <v>6.4635415440104103</v>
      </c>
      <c r="J173" s="13" t="str">
        <f t="shared" si="29"/>
        <v/>
      </c>
      <c r="K173" s="1" t="str">
        <f t="shared" si="30"/>
        <v/>
      </c>
      <c r="L173" s="1" t="str">
        <f t="shared" si="31"/>
        <v/>
      </c>
      <c r="M173" s="13" t="str">
        <f t="shared" si="32"/>
        <v/>
      </c>
      <c r="N173" s="13" t="str">
        <f t="shared" si="33"/>
        <v/>
      </c>
    </row>
    <row r="174" spans="1:14" ht="17.100000000000001" customHeight="1" x14ac:dyDescent="0.25">
      <c r="A174" s="1">
        <f t="shared" si="26"/>
        <v>9</v>
      </c>
      <c r="B174" s="7" t="s">
        <v>105</v>
      </c>
      <c r="C174" s="7" t="str">
        <f t="shared" si="27"/>
        <v>iRobot2008</v>
      </c>
      <c r="D174" s="8">
        <v>39813</v>
      </c>
      <c r="E174" s="7">
        <f t="shared" si="28"/>
        <v>2008</v>
      </c>
      <c r="F174" s="7">
        <v>73</v>
      </c>
      <c r="G174" s="7">
        <v>459.29241455718898</v>
      </c>
      <c r="H174" s="9">
        <v>4.1646471706359396</v>
      </c>
      <c r="I174" s="9">
        <v>6.2916769117423099</v>
      </c>
      <c r="J174" s="13" t="str">
        <f t="shared" si="29"/>
        <v/>
      </c>
      <c r="K174" s="1" t="str">
        <f t="shared" si="30"/>
        <v/>
      </c>
      <c r="L174" s="1" t="str">
        <f t="shared" si="31"/>
        <v/>
      </c>
      <c r="M174" s="13" t="str">
        <f t="shared" si="32"/>
        <v/>
      </c>
      <c r="N174" s="13" t="str">
        <f t="shared" si="33"/>
        <v/>
      </c>
    </row>
    <row r="175" spans="1:14" ht="17.100000000000001" customHeight="1" x14ac:dyDescent="0.25">
      <c r="A175" s="1">
        <f t="shared" si="26"/>
        <v>10</v>
      </c>
      <c r="B175" s="7" t="s">
        <v>105</v>
      </c>
      <c r="C175" s="7" t="str">
        <f t="shared" si="27"/>
        <v>iRobot2009</v>
      </c>
      <c r="D175" s="8">
        <v>40178</v>
      </c>
      <c r="E175" s="7">
        <f t="shared" si="28"/>
        <v>2009</v>
      </c>
      <c r="F175" s="7">
        <v>80</v>
      </c>
      <c r="G175" s="7">
        <v>501.73509589862101</v>
      </c>
      <c r="H175" s="9">
        <v>4.2317895511165302</v>
      </c>
      <c r="I175" s="9">
        <v>6.2716886987327598</v>
      </c>
      <c r="J175" s="13">
        <f t="shared" si="29"/>
        <v>88.270462736035114</v>
      </c>
      <c r="K175" s="1">
        <f t="shared" si="30"/>
        <v>0.39749027334845999</v>
      </c>
      <c r="L175" s="1">
        <f t="shared" si="31"/>
        <v>3.812773783138026</v>
      </c>
      <c r="M175" s="13">
        <f t="shared" si="32"/>
        <v>0.25645092905909178</v>
      </c>
      <c r="N175" s="13">
        <f t="shared" si="33"/>
        <v>0.10425225726906717</v>
      </c>
    </row>
    <row r="176" spans="1:14" ht="17.100000000000001" customHeight="1" x14ac:dyDescent="0.25">
      <c r="A176" s="1">
        <f t="shared" si="26"/>
        <v>5</v>
      </c>
      <c r="B176" s="7" t="s">
        <v>68</v>
      </c>
      <c r="C176" s="7" t="str">
        <f t="shared" si="27"/>
        <v>Itron2004</v>
      </c>
      <c r="D176" s="8">
        <v>38352</v>
      </c>
      <c r="E176" s="7">
        <f t="shared" si="28"/>
        <v>2004</v>
      </c>
      <c r="F176" s="7">
        <v>263</v>
      </c>
      <c r="G176" s="7">
        <v>696.00907920370798</v>
      </c>
      <c r="H176" s="9">
        <v>2.1808722567082399</v>
      </c>
      <c r="I176" s="9">
        <v>2.6464223543867198</v>
      </c>
      <c r="J176" s="13" t="str">
        <f t="shared" si="29"/>
        <v/>
      </c>
      <c r="K176" s="1" t="str">
        <f t="shared" si="30"/>
        <v/>
      </c>
      <c r="L176" s="1" t="str">
        <f t="shared" si="31"/>
        <v/>
      </c>
      <c r="M176" s="13" t="str">
        <f t="shared" si="32"/>
        <v/>
      </c>
      <c r="N176" s="13" t="str">
        <f t="shared" si="33"/>
        <v/>
      </c>
    </row>
    <row r="177" spans="1:14" ht="17.100000000000001" customHeight="1" x14ac:dyDescent="0.25">
      <c r="A177" s="1">
        <f t="shared" si="26"/>
        <v>6</v>
      </c>
      <c r="B177" s="7" t="s">
        <v>68</v>
      </c>
      <c r="C177" s="7" t="str">
        <f t="shared" si="27"/>
        <v>Itron2005</v>
      </c>
      <c r="D177" s="8">
        <v>38717</v>
      </c>
      <c r="E177" s="7">
        <f t="shared" si="28"/>
        <v>2005</v>
      </c>
      <c r="F177" s="7">
        <v>299</v>
      </c>
      <c r="G177" s="7">
        <v>763.77697264961898</v>
      </c>
      <c r="H177" s="9">
        <v>2.1064903424635402</v>
      </c>
      <c r="I177" s="9">
        <v>2.5544380356174599</v>
      </c>
      <c r="J177" s="13" t="str">
        <f t="shared" si="29"/>
        <v/>
      </c>
      <c r="K177" s="1" t="str">
        <f t="shared" si="30"/>
        <v/>
      </c>
      <c r="L177" s="1" t="str">
        <f t="shared" si="31"/>
        <v/>
      </c>
      <c r="M177" s="13" t="str">
        <f t="shared" si="32"/>
        <v/>
      </c>
      <c r="N177" s="13" t="str">
        <f t="shared" si="33"/>
        <v/>
      </c>
    </row>
    <row r="178" spans="1:14" ht="17.100000000000001" customHeight="1" x14ac:dyDescent="0.25">
      <c r="A178" s="1">
        <f t="shared" si="26"/>
        <v>7</v>
      </c>
      <c r="B178" s="7" t="s">
        <v>68</v>
      </c>
      <c r="C178" s="7" t="str">
        <f t="shared" si="27"/>
        <v>Itron2006</v>
      </c>
      <c r="D178" s="8">
        <v>39082</v>
      </c>
      <c r="E178" s="7">
        <f t="shared" si="28"/>
        <v>2006</v>
      </c>
      <c r="F178" s="7">
        <v>316</v>
      </c>
      <c r="G178" s="7">
        <v>803.12917693844099</v>
      </c>
      <c r="H178" s="9">
        <v>2.0835169301945999</v>
      </c>
      <c r="I178" s="9">
        <v>2.5415480282862002</v>
      </c>
      <c r="J178" s="13" t="str">
        <f t="shared" si="29"/>
        <v/>
      </c>
      <c r="K178" s="1" t="str">
        <f t="shared" si="30"/>
        <v/>
      </c>
      <c r="L178" s="1" t="str">
        <f t="shared" si="31"/>
        <v/>
      </c>
      <c r="M178" s="13" t="str">
        <f t="shared" si="32"/>
        <v/>
      </c>
      <c r="N178" s="13" t="str">
        <f t="shared" si="33"/>
        <v/>
      </c>
    </row>
    <row r="179" spans="1:14" ht="17.100000000000001" customHeight="1" x14ac:dyDescent="0.25">
      <c r="A179" s="1">
        <f t="shared" si="26"/>
        <v>8</v>
      </c>
      <c r="B179" s="7" t="s">
        <v>68</v>
      </c>
      <c r="C179" s="7" t="str">
        <f t="shared" si="27"/>
        <v>Itron2007</v>
      </c>
      <c r="D179" s="8">
        <v>39447</v>
      </c>
      <c r="E179" s="7">
        <f t="shared" si="28"/>
        <v>2007</v>
      </c>
      <c r="F179" s="7">
        <v>332</v>
      </c>
      <c r="G179" s="7">
        <v>772.105287060607</v>
      </c>
      <c r="H179" s="9">
        <v>1.87555245054235</v>
      </c>
      <c r="I179" s="9">
        <v>2.3256183345199002</v>
      </c>
      <c r="J179" s="13" t="str">
        <f t="shared" si="29"/>
        <v/>
      </c>
      <c r="K179" s="1" t="str">
        <f t="shared" si="30"/>
        <v/>
      </c>
      <c r="L179" s="1" t="str">
        <f t="shared" si="31"/>
        <v/>
      </c>
      <c r="M179" s="13" t="str">
        <f t="shared" si="32"/>
        <v/>
      </c>
      <c r="N179" s="13" t="str">
        <f t="shared" si="33"/>
        <v/>
      </c>
    </row>
    <row r="180" spans="1:14" ht="17.100000000000001" customHeight="1" x14ac:dyDescent="0.25">
      <c r="A180" s="1">
        <f t="shared" si="26"/>
        <v>9</v>
      </c>
      <c r="B180" s="7" t="s">
        <v>68</v>
      </c>
      <c r="C180" s="7" t="str">
        <f t="shared" si="27"/>
        <v>Itron2008</v>
      </c>
      <c r="D180" s="8">
        <v>39813</v>
      </c>
      <c r="E180" s="7">
        <f t="shared" si="28"/>
        <v>2008</v>
      </c>
      <c r="F180" s="7">
        <v>370</v>
      </c>
      <c r="G180" s="7">
        <v>818.72292330022901</v>
      </c>
      <c r="H180" s="9">
        <v>1.7208378694951501</v>
      </c>
      <c r="I180" s="9">
        <v>2.2127646575681901</v>
      </c>
      <c r="J180" s="13" t="str">
        <f t="shared" si="29"/>
        <v/>
      </c>
      <c r="K180" s="1" t="str">
        <f t="shared" si="30"/>
        <v/>
      </c>
      <c r="L180" s="1" t="str">
        <f t="shared" si="31"/>
        <v/>
      </c>
      <c r="M180" s="13" t="str">
        <f t="shared" si="32"/>
        <v/>
      </c>
      <c r="N180" s="13" t="str">
        <f t="shared" si="33"/>
        <v/>
      </c>
    </row>
    <row r="181" spans="1:14" ht="17.100000000000001" customHeight="1" x14ac:dyDescent="0.25">
      <c r="A181" s="1">
        <f t="shared" si="26"/>
        <v>10</v>
      </c>
      <c r="B181" s="7" t="s">
        <v>68</v>
      </c>
      <c r="C181" s="7" t="str">
        <f t="shared" si="27"/>
        <v>Itron2009</v>
      </c>
      <c r="D181" s="8">
        <v>40178</v>
      </c>
      <c r="E181" s="7">
        <f t="shared" si="28"/>
        <v>2009</v>
      </c>
      <c r="F181" s="7">
        <v>390</v>
      </c>
      <c r="G181" s="7">
        <v>854.37204178050195</v>
      </c>
      <c r="H181" s="9">
        <v>1.6471713315790999</v>
      </c>
      <c r="I181" s="9">
        <v>2.1906975430269302</v>
      </c>
      <c r="J181" s="13">
        <f t="shared" si="29"/>
        <v>26.446536427370454</v>
      </c>
      <c r="K181" s="1">
        <f t="shared" si="30"/>
        <v>-0.11524075783437487</v>
      </c>
      <c r="L181" s="1">
        <f t="shared" si="31"/>
        <v>1.886713784854948</v>
      </c>
      <c r="M181" s="13">
        <f t="shared" si="32"/>
        <v>3.2958418570318587E-2</v>
      </c>
      <c r="N181" s="13">
        <f t="shared" si="33"/>
        <v>-6.1080148329564821E-2</v>
      </c>
    </row>
    <row r="182" spans="1:14" ht="17.100000000000001" customHeight="1" x14ac:dyDescent="0.25">
      <c r="A182" s="1">
        <f t="shared" si="26"/>
        <v>5</v>
      </c>
      <c r="B182" s="7" t="s">
        <v>30</v>
      </c>
      <c r="C182" s="7" t="str">
        <f t="shared" si="27"/>
        <v>Lam Research2004</v>
      </c>
      <c r="D182" s="8">
        <v>38352</v>
      </c>
      <c r="E182" s="7">
        <f t="shared" si="28"/>
        <v>2004</v>
      </c>
      <c r="F182" s="7">
        <v>1343</v>
      </c>
      <c r="G182" s="7">
        <v>7168.6950223194399</v>
      </c>
      <c r="H182" s="9">
        <v>3.98678303879983</v>
      </c>
      <c r="I182" s="9">
        <v>5.33782205682758</v>
      </c>
      <c r="J182" s="13" t="str">
        <f t="shared" si="29"/>
        <v/>
      </c>
      <c r="K182" s="1" t="str">
        <f t="shared" si="30"/>
        <v/>
      </c>
      <c r="L182" s="1" t="str">
        <f t="shared" si="31"/>
        <v/>
      </c>
      <c r="M182" s="13" t="str">
        <f t="shared" si="32"/>
        <v/>
      </c>
      <c r="N182" s="13" t="str">
        <f t="shared" si="33"/>
        <v/>
      </c>
    </row>
    <row r="183" spans="1:14" ht="17.100000000000001" customHeight="1" x14ac:dyDescent="0.25">
      <c r="A183" s="1">
        <f t="shared" si="26"/>
        <v>6</v>
      </c>
      <c r="B183" s="7" t="s">
        <v>30</v>
      </c>
      <c r="C183" s="7" t="str">
        <f t="shared" si="27"/>
        <v>Lam Research2005</v>
      </c>
      <c r="D183" s="8">
        <v>38717</v>
      </c>
      <c r="E183" s="7">
        <f t="shared" si="28"/>
        <v>2005</v>
      </c>
      <c r="F183" s="7">
        <v>1489</v>
      </c>
      <c r="G183" s="7">
        <v>7505.9612440047804</v>
      </c>
      <c r="H183" s="9">
        <v>3.6645398606152799</v>
      </c>
      <c r="I183" s="9">
        <v>5.0409410638044196</v>
      </c>
      <c r="J183" s="13" t="str">
        <f t="shared" si="29"/>
        <v/>
      </c>
      <c r="K183" s="1" t="str">
        <f t="shared" si="30"/>
        <v/>
      </c>
      <c r="L183" s="1" t="str">
        <f t="shared" si="31"/>
        <v/>
      </c>
      <c r="M183" s="13" t="str">
        <f t="shared" si="32"/>
        <v/>
      </c>
      <c r="N183" s="13" t="str">
        <f t="shared" si="33"/>
        <v/>
      </c>
    </row>
    <row r="184" spans="1:14" ht="17.100000000000001" customHeight="1" x14ac:dyDescent="0.25">
      <c r="A184" s="1">
        <f t="shared" si="26"/>
        <v>7</v>
      </c>
      <c r="B184" s="7" t="s">
        <v>30</v>
      </c>
      <c r="C184" s="7" t="str">
        <f t="shared" si="27"/>
        <v>Lam Research2006</v>
      </c>
      <c r="D184" s="8">
        <v>39082</v>
      </c>
      <c r="E184" s="7">
        <f t="shared" si="28"/>
        <v>2006</v>
      </c>
      <c r="F184" s="7">
        <v>1588</v>
      </c>
      <c r="G184" s="7">
        <v>7332.2399331857496</v>
      </c>
      <c r="H184" s="9">
        <v>3.24011360006571</v>
      </c>
      <c r="I184" s="9">
        <v>4.6172795549028596</v>
      </c>
      <c r="J184" s="13" t="str">
        <f t="shared" si="29"/>
        <v/>
      </c>
      <c r="K184" s="1" t="str">
        <f t="shared" si="30"/>
        <v/>
      </c>
      <c r="L184" s="1" t="str">
        <f t="shared" si="31"/>
        <v/>
      </c>
      <c r="M184" s="13" t="str">
        <f t="shared" si="32"/>
        <v/>
      </c>
      <c r="N184" s="13" t="str">
        <f t="shared" si="33"/>
        <v/>
      </c>
    </row>
    <row r="185" spans="1:14" ht="17.100000000000001" customHeight="1" x14ac:dyDescent="0.25">
      <c r="A185" s="1">
        <f t="shared" si="26"/>
        <v>8</v>
      </c>
      <c r="B185" s="7" t="s">
        <v>30</v>
      </c>
      <c r="C185" s="7" t="str">
        <f t="shared" si="27"/>
        <v>Lam Research2007</v>
      </c>
      <c r="D185" s="8">
        <v>39447</v>
      </c>
      <c r="E185" s="7">
        <f t="shared" si="28"/>
        <v>2007</v>
      </c>
      <c r="F185" s="7">
        <v>1715</v>
      </c>
      <c r="G185" s="7">
        <v>7139.0791501910398</v>
      </c>
      <c r="H185" s="9">
        <v>2.8854492981996902</v>
      </c>
      <c r="I185" s="9">
        <v>4.16272836745833</v>
      </c>
      <c r="J185" s="13" t="str">
        <f t="shared" si="29"/>
        <v/>
      </c>
      <c r="K185" s="1" t="str">
        <f t="shared" si="30"/>
        <v/>
      </c>
      <c r="L185" s="1" t="str">
        <f t="shared" si="31"/>
        <v/>
      </c>
      <c r="M185" s="13" t="str">
        <f t="shared" si="32"/>
        <v/>
      </c>
      <c r="N185" s="13" t="str">
        <f t="shared" si="33"/>
        <v/>
      </c>
    </row>
    <row r="186" spans="1:14" ht="17.100000000000001" customHeight="1" x14ac:dyDescent="0.25">
      <c r="A186" s="1">
        <f t="shared" si="26"/>
        <v>9</v>
      </c>
      <c r="B186" s="7" t="s">
        <v>30</v>
      </c>
      <c r="C186" s="7" t="str">
        <f t="shared" si="27"/>
        <v>Lam Research2008</v>
      </c>
      <c r="D186" s="8">
        <v>39813</v>
      </c>
      <c r="E186" s="7">
        <f t="shared" si="28"/>
        <v>2008</v>
      </c>
      <c r="F186" s="7">
        <v>1866</v>
      </c>
      <c r="G186" s="7">
        <v>7338.9458978143502</v>
      </c>
      <c r="H186" s="9">
        <v>2.6783665283867601</v>
      </c>
      <c r="I186" s="9">
        <v>3.9329827962563502</v>
      </c>
      <c r="J186" s="13" t="str">
        <f t="shared" si="29"/>
        <v/>
      </c>
      <c r="K186" s="1" t="str">
        <f t="shared" si="30"/>
        <v/>
      </c>
      <c r="L186" s="1" t="str">
        <f t="shared" si="31"/>
        <v/>
      </c>
      <c r="M186" s="13" t="str">
        <f t="shared" si="32"/>
        <v/>
      </c>
      <c r="N186" s="13" t="str">
        <f t="shared" si="33"/>
        <v/>
      </c>
    </row>
    <row r="187" spans="1:14" ht="17.100000000000001" customHeight="1" x14ac:dyDescent="0.25">
      <c r="A187" s="1">
        <f t="shared" si="26"/>
        <v>10</v>
      </c>
      <c r="B187" s="7" t="s">
        <v>30</v>
      </c>
      <c r="C187" s="7" t="str">
        <f t="shared" si="27"/>
        <v>Lam Research2009</v>
      </c>
      <c r="D187" s="8">
        <v>40178</v>
      </c>
      <c r="E187" s="7">
        <f t="shared" si="28"/>
        <v>2009</v>
      </c>
      <c r="F187" s="7">
        <v>2013</v>
      </c>
      <c r="G187" s="7">
        <v>7382.5342412232403</v>
      </c>
      <c r="H187" s="9">
        <v>2.4827040280689698</v>
      </c>
      <c r="I187" s="9">
        <v>3.6674288331958498</v>
      </c>
      <c r="J187" s="13">
        <f t="shared" si="29"/>
        <v>10.713979227228629</v>
      </c>
      <c r="K187" s="1">
        <f t="shared" si="30"/>
        <v>-0.30953083863445374</v>
      </c>
      <c r="L187" s="1">
        <f t="shared" si="31"/>
        <v>2.990234663067282</v>
      </c>
      <c r="M187" s="13">
        <f t="shared" si="32"/>
        <v>1.4597194961165445E-3</v>
      </c>
      <c r="N187" s="13">
        <f t="shared" si="33"/>
        <v>-0.10351389556729552</v>
      </c>
    </row>
    <row r="188" spans="1:14" ht="17.100000000000001" customHeight="1" x14ac:dyDescent="0.25">
      <c r="A188" s="1">
        <f t="shared" si="26"/>
        <v>5</v>
      </c>
      <c r="B188" s="7" t="s">
        <v>85</v>
      </c>
      <c r="C188" s="7" t="str">
        <f t="shared" si="27"/>
        <v>Lexicon Pharmaceuticals2004</v>
      </c>
      <c r="D188" s="8">
        <v>38352</v>
      </c>
      <c r="E188" s="7">
        <f t="shared" si="28"/>
        <v>2004</v>
      </c>
      <c r="F188" s="7">
        <v>155</v>
      </c>
      <c r="G188" s="7">
        <v>227.10913462564301</v>
      </c>
      <c r="H188" s="9">
        <v>1.10699592588409</v>
      </c>
      <c r="I188" s="9">
        <v>1.4652202233912499</v>
      </c>
      <c r="J188" s="13" t="str">
        <f t="shared" si="29"/>
        <v/>
      </c>
      <c r="K188" s="1" t="str">
        <f t="shared" si="30"/>
        <v/>
      </c>
      <c r="L188" s="1" t="str">
        <f t="shared" si="31"/>
        <v/>
      </c>
      <c r="M188" s="13" t="str">
        <f t="shared" si="32"/>
        <v/>
      </c>
      <c r="N188" s="13" t="str">
        <f t="shared" si="33"/>
        <v/>
      </c>
    </row>
    <row r="189" spans="1:14" ht="17.100000000000001" customHeight="1" x14ac:dyDescent="0.25">
      <c r="A189" s="1">
        <f t="shared" si="26"/>
        <v>6</v>
      </c>
      <c r="B189" s="7" t="s">
        <v>85</v>
      </c>
      <c r="C189" s="7" t="str">
        <f t="shared" si="27"/>
        <v>Lexicon Pharmaceuticals2005</v>
      </c>
      <c r="D189" s="8">
        <v>38717</v>
      </c>
      <c r="E189" s="7">
        <f t="shared" si="28"/>
        <v>2005</v>
      </c>
      <c r="F189" s="7">
        <v>167</v>
      </c>
      <c r="G189" s="7">
        <v>193.56790448911499</v>
      </c>
      <c r="H189" s="9">
        <v>0.84551478534223101</v>
      </c>
      <c r="I189" s="9">
        <v>1.1590892484378099</v>
      </c>
      <c r="J189" s="13" t="str">
        <f t="shared" si="29"/>
        <v/>
      </c>
      <c r="K189" s="1" t="str">
        <f t="shared" si="30"/>
        <v/>
      </c>
      <c r="L189" s="1" t="str">
        <f t="shared" si="31"/>
        <v/>
      </c>
      <c r="M189" s="13" t="str">
        <f t="shared" si="32"/>
        <v/>
      </c>
      <c r="N189" s="13" t="str">
        <f t="shared" si="33"/>
        <v/>
      </c>
    </row>
    <row r="190" spans="1:14" ht="17.100000000000001" customHeight="1" x14ac:dyDescent="0.25">
      <c r="A190" s="1">
        <f t="shared" si="26"/>
        <v>7</v>
      </c>
      <c r="B190" s="7" t="s">
        <v>85</v>
      </c>
      <c r="C190" s="7" t="str">
        <f t="shared" si="27"/>
        <v>Lexicon Pharmaceuticals2006</v>
      </c>
      <c r="D190" s="8">
        <v>39082</v>
      </c>
      <c r="E190" s="7">
        <f t="shared" si="28"/>
        <v>2006</v>
      </c>
      <c r="F190" s="7">
        <v>168</v>
      </c>
      <c r="G190" s="7">
        <v>176.835055533797</v>
      </c>
      <c r="H190" s="9">
        <v>0.77125775082303005</v>
      </c>
      <c r="I190" s="9">
        <v>1.0525896162726001</v>
      </c>
      <c r="J190" s="13" t="str">
        <f t="shared" si="29"/>
        <v/>
      </c>
      <c r="K190" s="1" t="str">
        <f t="shared" si="30"/>
        <v/>
      </c>
      <c r="L190" s="1" t="str">
        <f t="shared" si="31"/>
        <v/>
      </c>
      <c r="M190" s="13" t="str">
        <f t="shared" si="32"/>
        <v/>
      </c>
      <c r="N190" s="13" t="str">
        <f t="shared" si="33"/>
        <v/>
      </c>
    </row>
    <row r="191" spans="1:14" ht="17.100000000000001" customHeight="1" x14ac:dyDescent="0.25">
      <c r="A191" s="1">
        <f t="shared" si="26"/>
        <v>8</v>
      </c>
      <c r="B191" s="7" t="s">
        <v>85</v>
      </c>
      <c r="C191" s="7" t="str">
        <f t="shared" si="27"/>
        <v>Lexicon Pharmaceuticals2007</v>
      </c>
      <c r="D191" s="8">
        <v>39447</v>
      </c>
      <c r="E191" s="7">
        <f t="shared" si="28"/>
        <v>2007</v>
      </c>
      <c r="F191" s="7">
        <v>152</v>
      </c>
      <c r="G191" s="7">
        <v>131.833434788045</v>
      </c>
      <c r="H191" s="9">
        <v>0.68190456603310601</v>
      </c>
      <c r="I191" s="9">
        <v>0.86732522886871399</v>
      </c>
      <c r="J191" s="13" t="str">
        <f t="shared" si="29"/>
        <v/>
      </c>
      <c r="K191" s="1" t="str">
        <f t="shared" si="30"/>
        <v/>
      </c>
      <c r="L191" s="1" t="str">
        <f t="shared" si="31"/>
        <v/>
      </c>
      <c r="M191" s="13" t="str">
        <f t="shared" si="32"/>
        <v/>
      </c>
      <c r="N191" s="13" t="str">
        <f t="shared" si="33"/>
        <v/>
      </c>
    </row>
    <row r="192" spans="1:14" ht="17.100000000000001" customHeight="1" x14ac:dyDescent="0.25">
      <c r="A192" s="1">
        <f t="shared" si="26"/>
        <v>9</v>
      </c>
      <c r="B192" s="7" t="s">
        <v>85</v>
      </c>
      <c r="C192" s="7" t="str">
        <f t="shared" si="27"/>
        <v>Lexicon Pharmaceuticals2008</v>
      </c>
      <c r="D192" s="8">
        <v>39813</v>
      </c>
      <c r="E192" s="7">
        <f t="shared" si="28"/>
        <v>2008</v>
      </c>
      <c r="F192" s="7">
        <v>154</v>
      </c>
      <c r="G192" s="7">
        <v>171.89400743972499</v>
      </c>
      <c r="H192" s="9">
        <v>0.748425838041615</v>
      </c>
      <c r="I192" s="9">
        <v>1.1161948535047099</v>
      </c>
      <c r="J192" s="13" t="str">
        <f t="shared" si="29"/>
        <v/>
      </c>
      <c r="K192" s="1" t="str">
        <f t="shared" si="30"/>
        <v/>
      </c>
      <c r="L192" s="1" t="str">
        <f t="shared" si="31"/>
        <v/>
      </c>
      <c r="M192" s="13" t="str">
        <f t="shared" si="32"/>
        <v/>
      </c>
      <c r="N192" s="13" t="str">
        <f t="shared" si="33"/>
        <v/>
      </c>
    </row>
    <row r="193" spans="1:14" ht="17.100000000000001" customHeight="1" x14ac:dyDescent="0.25">
      <c r="A193" s="1">
        <f t="shared" si="26"/>
        <v>10</v>
      </c>
      <c r="B193" s="7" t="s">
        <v>85</v>
      </c>
      <c r="C193" s="7" t="str">
        <f t="shared" si="27"/>
        <v>Lexicon Pharmaceuticals2009</v>
      </c>
      <c r="D193" s="8">
        <v>40178</v>
      </c>
      <c r="E193" s="7">
        <f t="shared" si="28"/>
        <v>2009</v>
      </c>
      <c r="F193" s="7">
        <v>149</v>
      </c>
      <c r="G193" s="7">
        <v>259.32607603818201</v>
      </c>
      <c r="H193" s="9">
        <v>0.97039913416108803</v>
      </c>
      <c r="I193" s="9">
        <v>1.7404434633435</v>
      </c>
      <c r="J193" s="13">
        <f t="shared" si="29"/>
        <v>1.4588970048220842</v>
      </c>
      <c r="K193" s="1">
        <f t="shared" si="30"/>
        <v>-3.0388685294479474E-2</v>
      </c>
      <c r="L193" s="1">
        <f t="shared" si="31"/>
        <v>0.80350041488021406</v>
      </c>
      <c r="M193" s="13">
        <f t="shared" si="32"/>
        <v>7.8144886170612628E-3</v>
      </c>
      <c r="N193" s="13">
        <f t="shared" si="33"/>
        <v>-3.7820372873123932E-2</v>
      </c>
    </row>
    <row r="194" spans="1:14" ht="17.100000000000001" customHeight="1" x14ac:dyDescent="0.25">
      <c r="A194" s="1">
        <f t="shared" ref="A194:A257" si="34">IF(E194=2000,1,IF(E194=2001,2,IF(E194=2002,3,IF(E194=2003,4,IF(E194=2004,5,IF(E194=2005,6,IF(E194=2006,7,IF(E194=2007,8,IF(E194=2008,9,IF(E194=2009,10,IF(E194=2010,11,IF(E194=2011,12,IF(E194=2012,13,IF(E194=2013,14,IF(E194=2014,15,IF(E194=2015,16,IF(E194=2016,17,IF(E194=2017,18,IF(E194=2018,19,IF(E194=2019,20))))))))))))))))))))</f>
        <v>5</v>
      </c>
      <c r="B194" s="7" t="s">
        <v>72</v>
      </c>
      <c r="C194" s="7" t="str">
        <f t="shared" ref="C194:C257" si="35">B194&amp;E194</f>
        <v>Logitech2004</v>
      </c>
      <c r="D194" s="8">
        <v>38352</v>
      </c>
      <c r="E194" s="7">
        <f t="shared" ref="E194:E257" si="36">YEAR(D194)</f>
        <v>2004</v>
      </c>
      <c r="F194" s="7">
        <v>194</v>
      </c>
      <c r="G194" s="7">
        <v>621.93826733808999</v>
      </c>
      <c r="H194" s="9">
        <v>2.9077940330907901</v>
      </c>
      <c r="I194" s="9">
        <v>3.20586735741283</v>
      </c>
      <c r="J194" s="13" t="str">
        <f t="shared" si="29"/>
        <v/>
      </c>
      <c r="K194" s="1" t="str">
        <f t="shared" si="30"/>
        <v/>
      </c>
      <c r="L194" s="1" t="str">
        <f t="shared" si="31"/>
        <v/>
      </c>
      <c r="M194" s="13" t="str">
        <f t="shared" si="32"/>
        <v/>
      </c>
      <c r="N194" s="13" t="str">
        <f t="shared" si="33"/>
        <v/>
      </c>
    </row>
    <row r="195" spans="1:14" ht="17.100000000000001" customHeight="1" x14ac:dyDescent="0.25">
      <c r="A195" s="1">
        <f t="shared" si="34"/>
        <v>6</v>
      </c>
      <c r="B195" s="7" t="s">
        <v>72</v>
      </c>
      <c r="C195" s="7" t="str">
        <f t="shared" si="35"/>
        <v>Logitech2005</v>
      </c>
      <c r="D195" s="8">
        <v>38717</v>
      </c>
      <c r="E195" s="7">
        <f t="shared" si="36"/>
        <v>2005</v>
      </c>
      <c r="F195" s="7">
        <v>218</v>
      </c>
      <c r="G195" s="7">
        <v>705.67799010127806</v>
      </c>
      <c r="H195" s="9">
        <v>2.8333946873151898</v>
      </c>
      <c r="I195" s="9">
        <v>3.2370550004645802</v>
      </c>
      <c r="J195" s="13" t="str">
        <f t="shared" si="29"/>
        <v/>
      </c>
      <c r="K195" s="1" t="str">
        <f t="shared" si="30"/>
        <v/>
      </c>
      <c r="L195" s="1" t="str">
        <f t="shared" si="31"/>
        <v/>
      </c>
      <c r="M195" s="13" t="str">
        <f t="shared" si="32"/>
        <v/>
      </c>
      <c r="N195" s="13" t="str">
        <f t="shared" si="33"/>
        <v/>
      </c>
    </row>
    <row r="196" spans="1:14" ht="17.100000000000001" customHeight="1" x14ac:dyDescent="0.25">
      <c r="A196" s="1">
        <f t="shared" si="34"/>
        <v>7</v>
      </c>
      <c r="B196" s="7" t="s">
        <v>72</v>
      </c>
      <c r="C196" s="7" t="str">
        <f t="shared" si="35"/>
        <v>Logitech2006</v>
      </c>
      <c r="D196" s="8">
        <v>39082</v>
      </c>
      <c r="E196" s="7">
        <f t="shared" si="36"/>
        <v>2006</v>
      </c>
      <c r="F196" s="7">
        <v>278</v>
      </c>
      <c r="G196" s="7">
        <v>774.67864132299997</v>
      </c>
      <c r="H196" s="9">
        <v>2.4150591403674699</v>
      </c>
      <c r="I196" s="9">
        <v>2.7866138177086301</v>
      </c>
      <c r="J196" s="13" t="str">
        <f t="shared" si="29"/>
        <v/>
      </c>
      <c r="K196" s="1" t="str">
        <f t="shared" si="30"/>
        <v/>
      </c>
      <c r="L196" s="1" t="str">
        <f t="shared" si="31"/>
        <v/>
      </c>
      <c r="M196" s="13" t="str">
        <f t="shared" si="32"/>
        <v/>
      </c>
      <c r="N196" s="13" t="str">
        <f t="shared" si="33"/>
        <v/>
      </c>
    </row>
    <row r="197" spans="1:14" ht="17.100000000000001" customHeight="1" x14ac:dyDescent="0.25">
      <c r="A197" s="1">
        <f t="shared" si="34"/>
        <v>8</v>
      </c>
      <c r="B197" s="7" t="s">
        <v>72</v>
      </c>
      <c r="C197" s="7" t="str">
        <f t="shared" si="35"/>
        <v>Logitech2007</v>
      </c>
      <c r="D197" s="8">
        <v>39447</v>
      </c>
      <c r="E197" s="7">
        <f t="shared" si="36"/>
        <v>2007</v>
      </c>
      <c r="F197" s="7">
        <v>309</v>
      </c>
      <c r="G197" s="7">
        <v>725.22759394161403</v>
      </c>
      <c r="H197" s="9">
        <v>2.0932833900777701</v>
      </c>
      <c r="I197" s="9">
        <v>2.34701486712496</v>
      </c>
      <c r="J197" s="13" t="str">
        <f t="shared" si="29"/>
        <v/>
      </c>
      <c r="K197" s="1" t="str">
        <f t="shared" si="30"/>
        <v/>
      </c>
      <c r="L197" s="1" t="str">
        <f t="shared" si="31"/>
        <v/>
      </c>
      <c r="M197" s="13" t="str">
        <f t="shared" si="32"/>
        <v/>
      </c>
      <c r="N197" s="13" t="str">
        <f t="shared" si="33"/>
        <v/>
      </c>
    </row>
    <row r="198" spans="1:14" ht="17.100000000000001" customHeight="1" x14ac:dyDescent="0.25">
      <c r="A198" s="1">
        <f t="shared" si="34"/>
        <v>9</v>
      </c>
      <c r="B198" s="7" t="s">
        <v>72</v>
      </c>
      <c r="C198" s="7" t="str">
        <f t="shared" si="35"/>
        <v>Logitech2008</v>
      </c>
      <c r="D198" s="8">
        <v>39813</v>
      </c>
      <c r="E198" s="7">
        <f t="shared" si="36"/>
        <v>2008</v>
      </c>
      <c r="F198" s="7">
        <v>325</v>
      </c>
      <c r="G198" s="7">
        <v>739.457474951167</v>
      </c>
      <c r="H198" s="9">
        <v>2.1318146931666599</v>
      </c>
      <c r="I198" s="9">
        <v>2.2752537690805101</v>
      </c>
      <c r="J198" s="13" t="str">
        <f t="shared" si="29"/>
        <v/>
      </c>
      <c r="K198" s="1" t="str">
        <f t="shared" si="30"/>
        <v/>
      </c>
      <c r="L198" s="1" t="str">
        <f t="shared" si="31"/>
        <v/>
      </c>
      <c r="M198" s="13" t="str">
        <f t="shared" si="32"/>
        <v/>
      </c>
      <c r="N198" s="13" t="str">
        <f t="shared" si="33"/>
        <v/>
      </c>
    </row>
    <row r="199" spans="1:14" ht="17.100000000000001" customHeight="1" x14ac:dyDescent="0.25">
      <c r="A199" s="1">
        <f t="shared" si="34"/>
        <v>10</v>
      </c>
      <c r="B199" s="7" t="s">
        <v>72</v>
      </c>
      <c r="C199" s="7" t="str">
        <f t="shared" si="35"/>
        <v>Logitech2009</v>
      </c>
      <c r="D199" s="8">
        <v>40178</v>
      </c>
      <c r="E199" s="7">
        <f t="shared" si="36"/>
        <v>2009</v>
      </c>
      <c r="F199" s="7">
        <v>314</v>
      </c>
      <c r="G199" s="7">
        <v>739.64774384535804</v>
      </c>
      <c r="H199" s="9">
        <v>2.21985515686357</v>
      </c>
      <c r="I199" s="9">
        <v>2.3555660632017799</v>
      </c>
      <c r="J199" s="13">
        <f t="shared" si="29"/>
        <v>18.298136848703461</v>
      </c>
      <c r="K199" s="1">
        <f t="shared" si="30"/>
        <v>-0.16760600325346828</v>
      </c>
      <c r="L199" s="1">
        <f t="shared" si="31"/>
        <v>2.338681413558132</v>
      </c>
      <c r="M199" s="13">
        <f t="shared" si="32"/>
        <v>2.4829958027660713E-2</v>
      </c>
      <c r="N199" s="13">
        <f t="shared" si="33"/>
        <v>-7.1666881295502347E-2</v>
      </c>
    </row>
    <row r="200" spans="1:14" ht="17.100000000000001" customHeight="1" x14ac:dyDescent="0.25">
      <c r="A200" s="1">
        <f t="shared" si="34"/>
        <v>5</v>
      </c>
      <c r="B200" s="7" t="s">
        <v>109</v>
      </c>
      <c r="C200" s="7" t="str">
        <f t="shared" si="35"/>
        <v>MannKind2004</v>
      </c>
      <c r="D200" s="8">
        <v>38352</v>
      </c>
      <c r="E200" s="7">
        <f t="shared" si="36"/>
        <v>2004</v>
      </c>
      <c r="F200" s="7">
        <v>33</v>
      </c>
      <c r="G200" s="7">
        <v>97.440270412713303</v>
      </c>
      <c r="H200" s="9">
        <v>1.88193642867334</v>
      </c>
      <c r="I200" s="9">
        <v>2.9527354670519199</v>
      </c>
      <c r="J200" s="13" t="str">
        <f t="shared" si="29"/>
        <v/>
      </c>
      <c r="K200" s="1" t="str">
        <f t="shared" si="30"/>
        <v/>
      </c>
      <c r="L200" s="1" t="str">
        <f t="shared" si="31"/>
        <v/>
      </c>
      <c r="M200" s="13" t="str">
        <f t="shared" si="32"/>
        <v/>
      </c>
      <c r="N200" s="13" t="str">
        <f t="shared" si="33"/>
        <v/>
      </c>
    </row>
    <row r="201" spans="1:14" ht="17.100000000000001" customHeight="1" x14ac:dyDescent="0.25">
      <c r="A201" s="1">
        <f t="shared" si="34"/>
        <v>6</v>
      </c>
      <c r="B201" s="7" t="s">
        <v>109</v>
      </c>
      <c r="C201" s="7" t="str">
        <f t="shared" si="35"/>
        <v>MannKind2005</v>
      </c>
      <c r="D201" s="8">
        <v>38717</v>
      </c>
      <c r="E201" s="7">
        <f t="shared" si="36"/>
        <v>2005</v>
      </c>
      <c r="F201" s="7">
        <v>37</v>
      </c>
      <c r="G201" s="7">
        <v>149.54155798372801</v>
      </c>
      <c r="H201" s="9">
        <v>2.44865958654397</v>
      </c>
      <c r="I201" s="9">
        <v>4.04166372928995</v>
      </c>
      <c r="J201" s="13" t="str">
        <f t="shared" si="29"/>
        <v/>
      </c>
      <c r="K201" s="1" t="str">
        <f t="shared" si="30"/>
        <v/>
      </c>
      <c r="L201" s="1" t="str">
        <f t="shared" si="31"/>
        <v/>
      </c>
      <c r="M201" s="13" t="str">
        <f t="shared" si="32"/>
        <v/>
      </c>
      <c r="N201" s="13" t="str">
        <f t="shared" si="33"/>
        <v/>
      </c>
    </row>
    <row r="202" spans="1:14" ht="17.100000000000001" customHeight="1" x14ac:dyDescent="0.25">
      <c r="A202" s="1">
        <f t="shared" si="34"/>
        <v>7</v>
      </c>
      <c r="B202" s="7" t="s">
        <v>109</v>
      </c>
      <c r="C202" s="7" t="str">
        <f t="shared" si="35"/>
        <v>MannKind2006</v>
      </c>
      <c r="D202" s="8">
        <v>39082</v>
      </c>
      <c r="E202" s="7">
        <f t="shared" si="36"/>
        <v>2006</v>
      </c>
      <c r="F202" s="7">
        <v>55</v>
      </c>
      <c r="G202" s="7">
        <v>271.92847493407299</v>
      </c>
      <c r="H202" s="9">
        <v>2.9092417016625398</v>
      </c>
      <c r="I202" s="9">
        <v>4.9441540897104197</v>
      </c>
      <c r="J202" s="13" t="str">
        <f t="shared" si="29"/>
        <v/>
      </c>
      <c r="K202" s="1" t="str">
        <f t="shared" si="30"/>
        <v/>
      </c>
      <c r="L202" s="1" t="str">
        <f t="shared" si="31"/>
        <v/>
      </c>
      <c r="M202" s="13" t="str">
        <f t="shared" si="32"/>
        <v/>
      </c>
      <c r="N202" s="13" t="str">
        <f t="shared" si="33"/>
        <v/>
      </c>
    </row>
    <row r="203" spans="1:14" ht="17.100000000000001" customHeight="1" x14ac:dyDescent="0.25">
      <c r="A203" s="1">
        <f t="shared" si="34"/>
        <v>8</v>
      </c>
      <c r="B203" s="7" t="s">
        <v>109</v>
      </c>
      <c r="C203" s="7" t="str">
        <f t="shared" si="35"/>
        <v>MannKind2007</v>
      </c>
      <c r="D203" s="8">
        <v>39447</v>
      </c>
      <c r="E203" s="7">
        <f t="shared" si="36"/>
        <v>2007</v>
      </c>
      <c r="F203" s="7">
        <v>62</v>
      </c>
      <c r="G203" s="7">
        <v>405.97201015567401</v>
      </c>
      <c r="H203" s="9">
        <v>3.4471374514602799</v>
      </c>
      <c r="I203" s="9">
        <v>6.5479356476721602</v>
      </c>
      <c r="J203" s="13" t="str">
        <f t="shared" si="29"/>
        <v/>
      </c>
      <c r="K203" s="1" t="str">
        <f t="shared" si="30"/>
        <v/>
      </c>
      <c r="L203" s="1" t="str">
        <f t="shared" si="31"/>
        <v/>
      </c>
      <c r="M203" s="13" t="str">
        <f t="shared" si="32"/>
        <v/>
      </c>
      <c r="N203" s="13" t="str">
        <f t="shared" si="33"/>
        <v/>
      </c>
    </row>
    <row r="204" spans="1:14" ht="17.100000000000001" customHeight="1" x14ac:dyDescent="0.25">
      <c r="A204" s="1">
        <f t="shared" si="34"/>
        <v>9</v>
      </c>
      <c r="B204" s="7" t="s">
        <v>109</v>
      </c>
      <c r="C204" s="7" t="str">
        <f t="shared" si="35"/>
        <v>MannKind2008</v>
      </c>
      <c r="D204" s="8">
        <v>39813</v>
      </c>
      <c r="E204" s="7">
        <f t="shared" si="36"/>
        <v>2008</v>
      </c>
      <c r="F204" s="7">
        <v>65</v>
      </c>
      <c r="G204" s="7">
        <v>432.805361650186</v>
      </c>
      <c r="H204" s="9">
        <v>3.5215888425707802</v>
      </c>
      <c r="I204" s="9">
        <v>6.6585440253874699</v>
      </c>
      <c r="J204" s="13" t="str">
        <f t="shared" si="29"/>
        <v/>
      </c>
      <c r="K204" s="1" t="str">
        <f t="shared" si="30"/>
        <v/>
      </c>
      <c r="L204" s="1" t="str">
        <f t="shared" si="31"/>
        <v/>
      </c>
      <c r="M204" s="13" t="str">
        <f t="shared" si="32"/>
        <v/>
      </c>
      <c r="N204" s="13" t="str">
        <f t="shared" si="33"/>
        <v/>
      </c>
    </row>
    <row r="205" spans="1:14" ht="17.100000000000001" customHeight="1" x14ac:dyDescent="0.25">
      <c r="A205" s="1">
        <f t="shared" si="34"/>
        <v>10</v>
      </c>
      <c r="B205" s="7" t="s">
        <v>109</v>
      </c>
      <c r="C205" s="7" t="str">
        <f t="shared" si="35"/>
        <v>MannKind2009</v>
      </c>
      <c r="D205" s="8">
        <v>40178</v>
      </c>
      <c r="E205" s="7">
        <f t="shared" si="36"/>
        <v>2009</v>
      </c>
      <c r="F205" s="7">
        <v>69</v>
      </c>
      <c r="G205" s="7">
        <v>380.71196088683803</v>
      </c>
      <c r="H205" s="9">
        <v>2.8572107990258799</v>
      </c>
      <c r="I205" s="9">
        <v>5.5175646505338802</v>
      </c>
      <c r="J205" s="13">
        <f t="shared" si="29"/>
        <v>68.576954245474255</v>
      </c>
      <c r="K205" s="1">
        <f t="shared" si="30"/>
        <v>0.24665872484688203</v>
      </c>
      <c r="L205" s="1">
        <f t="shared" si="31"/>
        <v>3.0367676762526901</v>
      </c>
      <c r="M205" s="13">
        <f t="shared" si="32"/>
        <v>0.20895384639814354</v>
      </c>
      <c r="N205" s="13">
        <f t="shared" si="33"/>
        <v>8.1224101130862245E-2</v>
      </c>
    </row>
    <row r="206" spans="1:14" ht="17.100000000000001" customHeight="1" x14ac:dyDescent="0.25">
      <c r="A206" s="1">
        <f t="shared" si="34"/>
        <v>5</v>
      </c>
      <c r="B206" s="7" t="s">
        <v>36</v>
      </c>
      <c r="C206" s="7" t="str">
        <f t="shared" si="35"/>
        <v>Marvell Technology2004</v>
      </c>
      <c r="D206" s="8">
        <v>38352</v>
      </c>
      <c r="E206" s="7">
        <f t="shared" si="36"/>
        <v>2004</v>
      </c>
      <c r="F206" s="7">
        <v>287</v>
      </c>
      <c r="G206" s="7">
        <v>674.66284331306804</v>
      </c>
      <c r="H206" s="9">
        <v>1.8918921153356401</v>
      </c>
      <c r="I206" s="9">
        <v>2.3507416143312501</v>
      </c>
      <c r="J206" s="13" t="str">
        <f t="shared" ref="J206:J269" si="37">IF(AND(A206=10,A201=5),SLOPE(G201:G206,E201:E206),"")</f>
        <v/>
      </c>
      <c r="K206" s="1" t="str">
        <f t="shared" ref="K206:K269" si="38">IF(AND(A206=10,A201=5),SLOPE(H201:H206,E201:E206),"")</f>
        <v/>
      </c>
      <c r="L206" s="1" t="str">
        <f t="shared" ref="L206:L269" si="39">IF(AND(A206=10,A201=5),AVERAGE(H202:H206),"")</f>
        <v/>
      </c>
      <c r="M206" s="13" t="str">
        <f t="shared" ref="M206:M269" si="40">IF(J206="","",J206*5/SUM(G202:G206))</f>
        <v/>
      </c>
      <c r="N206" s="13" t="str">
        <f t="shared" ref="N206:N269" si="41">IF(K206="","",K206*5/SUM(H202:H206))</f>
        <v/>
      </c>
    </row>
    <row r="207" spans="1:14" ht="17.100000000000001" customHeight="1" x14ac:dyDescent="0.25">
      <c r="A207" s="1">
        <f t="shared" si="34"/>
        <v>6</v>
      </c>
      <c r="B207" s="7" t="s">
        <v>36</v>
      </c>
      <c r="C207" s="7" t="str">
        <f t="shared" si="35"/>
        <v>Marvell Technology2005</v>
      </c>
      <c r="D207" s="8">
        <v>38717</v>
      </c>
      <c r="E207" s="7">
        <f t="shared" si="36"/>
        <v>2005</v>
      </c>
      <c r="F207" s="7">
        <v>458</v>
      </c>
      <c r="G207" s="7">
        <v>883.71909117652103</v>
      </c>
      <c r="H207" s="9">
        <v>1.66507849214379</v>
      </c>
      <c r="I207" s="9">
        <v>1.9295176663242799</v>
      </c>
      <c r="J207" s="13" t="str">
        <f t="shared" si="37"/>
        <v/>
      </c>
      <c r="K207" s="1" t="str">
        <f t="shared" si="38"/>
        <v/>
      </c>
      <c r="L207" s="1" t="str">
        <f t="shared" si="39"/>
        <v/>
      </c>
      <c r="M207" s="13" t="str">
        <f t="shared" si="40"/>
        <v/>
      </c>
      <c r="N207" s="13" t="str">
        <f t="shared" si="41"/>
        <v/>
      </c>
    </row>
    <row r="208" spans="1:14" ht="17.100000000000001" customHeight="1" x14ac:dyDescent="0.25">
      <c r="A208" s="1">
        <f t="shared" si="34"/>
        <v>7</v>
      </c>
      <c r="B208" s="7" t="s">
        <v>36</v>
      </c>
      <c r="C208" s="7" t="str">
        <f t="shared" si="35"/>
        <v>Marvell Technology2006</v>
      </c>
      <c r="D208" s="8">
        <v>39082</v>
      </c>
      <c r="E208" s="7">
        <f t="shared" si="36"/>
        <v>2006</v>
      </c>
      <c r="F208" s="7">
        <v>678</v>
      </c>
      <c r="G208" s="7">
        <v>1285.65329120401</v>
      </c>
      <c r="H208" s="9">
        <v>1.6096999134242</v>
      </c>
      <c r="I208" s="9">
        <v>1.8962437923363</v>
      </c>
      <c r="J208" s="13" t="str">
        <f t="shared" si="37"/>
        <v/>
      </c>
      <c r="K208" s="1" t="str">
        <f t="shared" si="38"/>
        <v/>
      </c>
      <c r="L208" s="1" t="str">
        <f t="shared" si="39"/>
        <v/>
      </c>
      <c r="M208" s="13" t="str">
        <f t="shared" si="40"/>
        <v/>
      </c>
      <c r="N208" s="13" t="str">
        <f t="shared" si="41"/>
        <v/>
      </c>
    </row>
    <row r="209" spans="1:14" ht="17.100000000000001" customHeight="1" x14ac:dyDescent="0.25">
      <c r="A209" s="1">
        <f t="shared" si="34"/>
        <v>8</v>
      </c>
      <c r="B209" s="7" t="s">
        <v>36</v>
      </c>
      <c r="C209" s="7" t="str">
        <f t="shared" si="35"/>
        <v>Marvell Technology2007</v>
      </c>
      <c r="D209" s="8">
        <v>39447</v>
      </c>
      <c r="E209" s="7">
        <f t="shared" si="36"/>
        <v>2007</v>
      </c>
      <c r="F209" s="7">
        <v>916</v>
      </c>
      <c r="G209" s="7">
        <v>1487.58153293794</v>
      </c>
      <c r="H209" s="9">
        <v>1.3018955295767201</v>
      </c>
      <c r="I209" s="9">
        <v>1.62399730670081</v>
      </c>
      <c r="J209" s="13" t="str">
        <f t="shared" si="37"/>
        <v/>
      </c>
      <c r="K209" s="1" t="str">
        <f t="shared" si="38"/>
        <v/>
      </c>
      <c r="L209" s="1" t="str">
        <f t="shared" si="39"/>
        <v/>
      </c>
      <c r="M209" s="13" t="str">
        <f t="shared" si="40"/>
        <v/>
      </c>
      <c r="N209" s="13" t="str">
        <f t="shared" si="41"/>
        <v/>
      </c>
    </row>
    <row r="210" spans="1:14" ht="17.100000000000001" customHeight="1" x14ac:dyDescent="0.25">
      <c r="A210" s="1">
        <f t="shared" si="34"/>
        <v>9</v>
      </c>
      <c r="B210" s="7" t="s">
        <v>36</v>
      </c>
      <c r="C210" s="7" t="str">
        <f t="shared" si="35"/>
        <v>Marvell Technology2008</v>
      </c>
      <c r="D210" s="8">
        <v>39813</v>
      </c>
      <c r="E210" s="7">
        <f t="shared" si="36"/>
        <v>2008</v>
      </c>
      <c r="F210" s="7">
        <v>1207</v>
      </c>
      <c r="G210" s="7">
        <v>1894.85630065855</v>
      </c>
      <c r="H210" s="9">
        <v>1.1671028732697899</v>
      </c>
      <c r="I210" s="9">
        <v>1.5698892300402201</v>
      </c>
      <c r="J210" s="13" t="str">
        <f t="shared" si="37"/>
        <v/>
      </c>
      <c r="K210" s="1" t="str">
        <f t="shared" si="38"/>
        <v/>
      </c>
      <c r="L210" s="1" t="str">
        <f t="shared" si="39"/>
        <v/>
      </c>
      <c r="M210" s="13" t="str">
        <f t="shared" si="40"/>
        <v/>
      </c>
      <c r="N210" s="13" t="str">
        <f t="shared" si="41"/>
        <v/>
      </c>
    </row>
    <row r="211" spans="1:14" ht="17.100000000000001" customHeight="1" x14ac:dyDescent="0.25">
      <c r="A211" s="1">
        <f t="shared" si="34"/>
        <v>10</v>
      </c>
      <c r="B211" s="7" t="s">
        <v>36</v>
      </c>
      <c r="C211" s="7" t="str">
        <f t="shared" si="35"/>
        <v>Marvell Technology2009</v>
      </c>
      <c r="D211" s="8">
        <v>40178</v>
      </c>
      <c r="E211" s="7">
        <f t="shared" si="36"/>
        <v>2009</v>
      </c>
      <c r="F211" s="7">
        <v>1449</v>
      </c>
      <c r="G211" s="7">
        <v>2339.4900677874698</v>
      </c>
      <c r="H211" s="9">
        <v>1.1801507692601501</v>
      </c>
      <c r="I211" s="9">
        <v>1.61455491220667</v>
      </c>
      <c r="J211" s="13">
        <f t="shared" si="37"/>
        <v>330.27074264434356</v>
      </c>
      <c r="K211" s="1">
        <f t="shared" si="38"/>
        <v>-0.15315537059562656</v>
      </c>
      <c r="L211" s="1">
        <f t="shared" si="39"/>
        <v>1.38478551553493</v>
      </c>
      <c r="M211" s="13">
        <f t="shared" si="40"/>
        <v>0.20926256178835342</v>
      </c>
      <c r="N211" s="13">
        <f t="shared" si="41"/>
        <v>-0.11059862258630286</v>
      </c>
    </row>
    <row r="212" spans="1:14" ht="17.100000000000001" customHeight="1" x14ac:dyDescent="0.25">
      <c r="A212" s="1">
        <f t="shared" si="34"/>
        <v>5</v>
      </c>
      <c r="B212" s="7" t="s">
        <v>93</v>
      </c>
      <c r="C212" s="7" t="str">
        <f t="shared" si="35"/>
        <v>Masimo Corp2004</v>
      </c>
      <c r="D212" s="8">
        <v>38352</v>
      </c>
      <c r="E212" s="7">
        <f t="shared" si="36"/>
        <v>2004</v>
      </c>
      <c r="F212" s="7">
        <v>77</v>
      </c>
      <c r="G212" s="7">
        <v>337.35864276764897</v>
      </c>
      <c r="H212" s="9">
        <v>2.5237190874366</v>
      </c>
      <c r="I212" s="9">
        <v>4.3812810749045301</v>
      </c>
      <c r="J212" s="13" t="str">
        <f t="shared" si="37"/>
        <v/>
      </c>
      <c r="K212" s="1" t="str">
        <f t="shared" si="38"/>
        <v/>
      </c>
      <c r="L212" s="1" t="str">
        <f t="shared" si="39"/>
        <v/>
      </c>
      <c r="M212" s="13" t="str">
        <f t="shared" si="40"/>
        <v/>
      </c>
      <c r="N212" s="13" t="str">
        <f t="shared" si="41"/>
        <v/>
      </c>
    </row>
    <row r="213" spans="1:14" ht="17.100000000000001" customHeight="1" x14ac:dyDescent="0.25">
      <c r="A213" s="1">
        <f t="shared" si="34"/>
        <v>6</v>
      </c>
      <c r="B213" s="7" t="s">
        <v>93</v>
      </c>
      <c r="C213" s="7" t="str">
        <f t="shared" si="35"/>
        <v>Masimo Corp2005</v>
      </c>
      <c r="D213" s="8">
        <v>38717</v>
      </c>
      <c r="E213" s="7">
        <f t="shared" si="36"/>
        <v>2005</v>
      </c>
      <c r="F213" s="7">
        <v>94</v>
      </c>
      <c r="G213" s="7">
        <v>447.91192675102502</v>
      </c>
      <c r="H213" s="9">
        <v>2.8108764630048801</v>
      </c>
      <c r="I213" s="9">
        <v>4.7650204973513297</v>
      </c>
      <c r="J213" s="13" t="str">
        <f t="shared" si="37"/>
        <v/>
      </c>
      <c r="K213" s="1" t="str">
        <f t="shared" si="38"/>
        <v/>
      </c>
      <c r="L213" s="1" t="str">
        <f t="shared" si="39"/>
        <v/>
      </c>
      <c r="M213" s="13" t="str">
        <f t="shared" si="40"/>
        <v/>
      </c>
      <c r="N213" s="13" t="str">
        <f t="shared" si="41"/>
        <v/>
      </c>
    </row>
    <row r="214" spans="1:14" ht="17.100000000000001" customHeight="1" x14ac:dyDescent="0.25">
      <c r="A214" s="1">
        <f t="shared" si="34"/>
        <v>7</v>
      </c>
      <c r="B214" s="7" t="s">
        <v>93</v>
      </c>
      <c r="C214" s="7" t="str">
        <f t="shared" si="35"/>
        <v>Masimo Corp2006</v>
      </c>
      <c r="D214" s="8">
        <v>39082</v>
      </c>
      <c r="E214" s="7">
        <f t="shared" si="36"/>
        <v>2006</v>
      </c>
      <c r="F214" s="7">
        <v>107</v>
      </c>
      <c r="G214" s="7">
        <v>522.64459438319295</v>
      </c>
      <c r="H214" s="9">
        <v>2.9118614742689002</v>
      </c>
      <c r="I214" s="9">
        <v>4.8845289194691004</v>
      </c>
      <c r="J214" s="13" t="str">
        <f t="shared" si="37"/>
        <v/>
      </c>
      <c r="K214" s="1" t="str">
        <f t="shared" si="38"/>
        <v/>
      </c>
      <c r="L214" s="1" t="str">
        <f t="shared" si="39"/>
        <v/>
      </c>
      <c r="M214" s="13" t="str">
        <f t="shared" si="40"/>
        <v/>
      </c>
      <c r="N214" s="13" t="str">
        <f t="shared" si="41"/>
        <v/>
      </c>
    </row>
    <row r="215" spans="1:14" ht="17.100000000000001" customHeight="1" x14ac:dyDescent="0.25">
      <c r="A215" s="1">
        <f t="shared" si="34"/>
        <v>8</v>
      </c>
      <c r="B215" s="7" t="s">
        <v>93</v>
      </c>
      <c r="C215" s="7" t="str">
        <f t="shared" si="35"/>
        <v>Masimo Corp2007</v>
      </c>
      <c r="D215" s="8">
        <v>39447</v>
      </c>
      <c r="E215" s="7">
        <f t="shared" si="36"/>
        <v>2007</v>
      </c>
      <c r="F215" s="7">
        <v>113</v>
      </c>
      <c r="G215" s="7">
        <v>540.55361086782102</v>
      </c>
      <c r="H215" s="9">
        <v>2.8400404855477102</v>
      </c>
      <c r="I215" s="9">
        <v>4.7836602731665501</v>
      </c>
      <c r="J215" s="13" t="str">
        <f t="shared" si="37"/>
        <v/>
      </c>
      <c r="K215" s="1" t="str">
        <f t="shared" si="38"/>
        <v/>
      </c>
      <c r="L215" s="1" t="str">
        <f t="shared" si="39"/>
        <v/>
      </c>
      <c r="M215" s="13" t="str">
        <f t="shared" si="40"/>
        <v/>
      </c>
      <c r="N215" s="13" t="str">
        <f t="shared" si="41"/>
        <v/>
      </c>
    </row>
    <row r="216" spans="1:14" ht="17.100000000000001" customHeight="1" x14ac:dyDescent="0.25">
      <c r="A216" s="1">
        <f t="shared" si="34"/>
        <v>9</v>
      </c>
      <c r="B216" s="7" t="s">
        <v>93</v>
      </c>
      <c r="C216" s="7" t="str">
        <f t="shared" si="35"/>
        <v>Masimo Corp2008</v>
      </c>
      <c r="D216" s="8">
        <v>39813</v>
      </c>
      <c r="E216" s="7">
        <f t="shared" si="36"/>
        <v>2008</v>
      </c>
      <c r="F216" s="7">
        <v>130</v>
      </c>
      <c r="G216" s="7">
        <v>668.54331571143098</v>
      </c>
      <c r="H216" s="9">
        <v>3.0681320395607199</v>
      </c>
      <c r="I216" s="9">
        <v>5.1426408900879297</v>
      </c>
      <c r="J216" s="13" t="str">
        <f t="shared" si="37"/>
        <v/>
      </c>
      <c r="K216" s="1" t="str">
        <f t="shared" si="38"/>
        <v/>
      </c>
      <c r="L216" s="1" t="str">
        <f t="shared" si="39"/>
        <v/>
      </c>
      <c r="M216" s="13" t="str">
        <f t="shared" si="40"/>
        <v/>
      </c>
      <c r="N216" s="13" t="str">
        <f t="shared" si="41"/>
        <v/>
      </c>
    </row>
    <row r="217" spans="1:14" ht="17.100000000000001" customHeight="1" x14ac:dyDescent="0.25">
      <c r="A217" s="1">
        <f t="shared" si="34"/>
        <v>10</v>
      </c>
      <c r="B217" s="7" t="s">
        <v>93</v>
      </c>
      <c r="C217" s="7" t="str">
        <f t="shared" si="35"/>
        <v>Masimo Corp2009</v>
      </c>
      <c r="D217" s="8">
        <v>40178</v>
      </c>
      <c r="E217" s="7">
        <f t="shared" si="36"/>
        <v>2009</v>
      </c>
      <c r="F217" s="7">
        <v>139</v>
      </c>
      <c r="G217" s="7">
        <v>713.45655800588395</v>
      </c>
      <c r="H217" s="9">
        <v>3.0599547780567802</v>
      </c>
      <c r="I217" s="9">
        <v>5.1327809928480903</v>
      </c>
      <c r="J217" s="13">
        <f t="shared" si="37"/>
        <v>73.151221701629169</v>
      </c>
      <c r="K217" s="1">
        <f t="shared" si="38"/>
        <v>9.6603548401349437E-2</v>
      </c>
      <c r="L217" s="1">
        <f t="shared" si="39"/>
        <v>2.9381730480877986</v>
      </c>
      <c r="M217" s="13">
        <f t="shared" si="40"/>
        <v>0.12642315977791618</v>
      </c>
      <c r="N217" s="13">
        <f t="shared" si="41"/>
        <v>3.2878781072551287E-2</v>
      </c>
    </row>
    <row r="218" spans="1:14" ht="17.100000000000001" customHeight="1" x14ac:dyDescent="0.25">
      <c r="A218" s="1">
        <f t="shared" si="34"/>
        <v>5</v>
      </c>
      <c r="B218" s="7" t="s">
        <v>46</v>
      </c>
      <c r="C218" s="7" t="str">
        <f t="shared" si="35"/>
        <v>Mattel2004</v>
      </c>
      <c r="D218" s="8">
        <v>38352</v>
      </c>
      <c r="E218" s="7">
        <f t="shared" si="36"/>
        <v>2004</v>
      </c>
      <c r="F218" s="7">
        <v>705</v>
      </c>
      <c r="G218" s="7">
        <v>1470.4544008267101</v>
      </c>
      <c r="H218" s="9">
        <v>1.5902236268135701</v>
      </c>
      <c r="I218" s="9">
        <v>2.0857509231584599</v>
      </c>
      <c r="J218" s="13" t="str">
        <f t="shared" si="37"/>
        <v/>
      </c>
      <c r="K218" s="1" t="str">
        <f t="shared" si="38"/>
        <v/>
      </c>
      <c r="L218" s="1" t="str">
        <f t="shared" si="39"/>
        <v/>
      </c>
      <c r="M218" s="13" t="str">
        <f t="shared" si="40"/>
        <v/>
      </c>
      <c r="N218" s="13" t="str">
        <f t="shared" si="41"/>
        <v/>
      </c>
    </row>
    <row r="219" spans="1:14" ht="17.100000000000001" customHeight="1" x14ac:dyDescent="0.25">
      <c r="A219" s="1">
        <f t="shared" si="34"/>
        <v>6</v>
      </c>
      <c r="B219" s="7" t="s">
        <v>46</v>
      </c>
      <c r="C219" s="7" t="str">
        <f t="shared" si="35"/>
        <v>Mattel2005</v>
      </c>
      <c r="D219" s="8">
        <v>38717</v>
      </c>
      <c r="E219" s="7">
        <f t="shared" si="36"/>
        <v>2005</v>
      </c>
      <c r="F219" s="7">
        <v>754</v>
      </c>
      <c r="G219" s="7">
        <v>1646.3244754024799</v>
      </c>
      <c r="H219" s="9">
        <v>1.6194519657216699</v>
      </c>
      <c r="I219" s="9">
        <v>2.1834542114091202</v>
      </c>
      <c r="J219" s="13" t="str">
        <f t="shared" si="37"/>
        <v/>
      </c>
      <c r="K219" s="1" t="str">
        <f t="shared" si="38"/>
        <v/>
      </c>
      <c r="L219" s="1" t="str">
        <f t="shared" si="39"/>
        <v/>
      </c>
      <c r="M219" s="13" t="str">
        <f t="shared" si="40"/>
        <v/>
      </c>
      <c r="N219" s="13" t="str">
        <f t="shared" si="41"/>
        <v/>
      </c>
    </row>
    <row r="220" spans="1:14" ht="17.100000000000001" customHeight="1" x14ac:dyDescent="0.25">
      <c r="A220" s="1">
        <f t="shared" si="34"/>
        <v>7</v>
      </c>
      <c r="B220" s="7" t="s">
        <v>46</v>
      </c>
      <c r="C220" s="7" t="str">
        <f t="shared" si="35"/>
        <v>Mattel2006</v>
      </c>
      <c r="D220" s="8">
        <v>39082</v>
      </c>
      <c r="E220" s="7">
        <f t="shared" si="36"/>
        <v>2006</v>
      </c>
      <c r="F220" s="7">
        <v>830</v>
      </c>
      <c r="G220" s="7">
        <v>1948.63456279365</v>
      </c>
      <c r="H220" s="9">
        <v>1.67224855047752</v>
      </c>
      <c r="I220" s="9">
        <v>2.3477524852935598</v>
      </c>
      <c r="J220" s="13" t="str">
        <f t="shared" si="37"/>
        <v/>
      </c>
      <c r="K220" s="1" t="str">
        <f t="shared" si="38"/>
        <v/>
      </c>
      <c r="L220" s="1" t="str">
        <f t="shared" si="39"/>
        <v/>
      </c>
      <c r="M220" s="13" t="str">
        <f t="shared" si="40"/>
        <v/>
      </c>
      <c r="N220" s="13" t="str">
        <f t="shared" si="41"/>
        <v/>
      </c>
    </row>
    <row r="221" spans="1:14" ht="17.100000000000001" customHeight="1" x14ac:dyDescent="0.25">
      <c r="A221" s="1">
        <f t="shared" si="34"/>
        <v>8</v>
      </c>
      <c r="B221" s="7" t="s">
        <v>46</v>
      </c>
      <c r="C221" s="7" t="str">
        <f t="shared" si="35"/>
        <v>Mattel2007</v>
      </c>
      <c r="D221" s="8">
        <v>39447</v>
      </c>
      <c r="E221" s="7">
        <f t="shared" si="36"/>
        <v>2007</v>
      </c>
      <c r="F221" s="7">
        <v>886</v>
      </c>
      <c r="G221" s="7">
        <v>1929.9129413524599</v>
      </c>
      <c r="H221" s="9">
        <v>1.54422703456832</v>
      </c>
      <c r="I221" s="9">
        <v>2.1782313107815598</v>
      </c>
      <c r="J221" s="13" t="str">
        <f t="shared" si="37"/>
        <v/>
      </c>
      <c r="K221" s="1" t="str">
        <f t="shared" si="38"/>
        <v/>
      </c>
      <c r="L221" s="1" t="str">
        <f t="shared" si="39"/>
        <v/>
      </c>
      <c r="M221" s="13" t="str">
        <f t="shared" si="40"/>
        <v/>
      </c>
      <c r="N221" s="13" t="str">
        <f t="shared" si="41"/>
        <v/>
      </c>
    </row>
    <row r="222" spans="1:14" ht="17.100000000000001" customHeight="1" x14ac:dyDescent="0.25">
      <c r="A222" s="1">
        <f t="shared" si="34"/>
        <v>9</v>
      </c>
      <c r="B222" s="7" t="s">
        <v>46</v>
      </c>
      <c r="C222" s="7" t="str">
        <f t="shared" si="35"/>
        <v>Mattel2008</v>
      </c>
      <c r="D222" s="8">
        <v>39813</v>
      </c>
      <c r="E222" s="7">
        <f t="shared" si="36"/>
        <v>2008</v>
      </c>
      <c r="F222" s="7">
        <v>863</v>
      </c>
      <c r="G222" s="7">
        <v>1717.82498346083</v>
      </c>
      <c r="H222" s="9">
        <v>1.48243997031057</v>
      </c>
      <c r="I222" s="9">
        <v>1.99052721142622</v>
      </c>
      <c r="J222" s="13" t="str">
        <f t="shared" si="37"/>
        <v/>
      </c>
      <c r="K222" s="1" t="str">
        <f t="shared" si="38"/>
        <v/>
      </c>
      <c r="L222" s="1" t="str">
        <f t="shared" si="39"/>
        <v/>
      </c>
      <c r="M222" s="13" t="str">
        <f t="shared" si="40"/>
        <v/>
      </c>
      <c r="N222" s="13" t="str">
        <f t="shared" si="41"/>
        <v/>
      </c>
    </row>
    <row r="223" spans="1:14" ht="17.100000000000001" customHeight="1" x14ac:dyDescent="0.25">
      <c r="A223" s="1">
        <f t="shared" si="34"/>
        <v>10</v>
      </c>
      <c r="B223" s="7" t="s">
        <v>46</v>
      </c>
      <c r="C223" s="7" t="str">
        <f t="shared" si="35"/>
        <v>Mattel2009</v>
      </c>
      <c r="D223" s="8">
        <v>40178</v>
      </c>
      <c r="E223" s="7">
        <f t="shared" si="36"/>
        <v>2009</v>
      </c>
      <c r="F223" s="7">
        <v>853</v>
      </c>
      <c r="G223" s="7">
        <v>1524.45594430191</v>
      </c>
      <c r="H223" s="9">
        <v>1.39325636526589</v>
      </c>
      <c r="I223" s="9">
        <v>1.78716992297996</v>
      </c>
      <c r="J223" s="13">
        <f t="shared" si="37"/>
        <v>13.308217717424563</v>
      </c>
      <c r="K223" s="1">
        <f t="shared" si="38"/>
        <v>-4.3539823139454294E-2</v>
      </c>
      <c r="L223" s="1">
        <f t="shared" si="39"/>
        <v>1.542324777268794</v>
      </c>
      <c r="M223" s="13">
        <f t="shared" si="40"/>
        <v>7.5898172748454246E-3</v>
      </c>
      <c r="N223" s="13">
        <f t="shared" si="41"/>
        <v>-2.8229996548817835E-2</v>
      </c>
    </row>
    <row r="224" spans="1:14" ht="17.100000000000001" customHeight="1" x14ac:dyDescent="0.25">
      <c r="A224" s="1">
        <f t="shared" si="34"/>
        <v>5</v>
      </c>
      <c r="B224" s="7" t="s">
        <v>29</v>
      </c>
      <c r="C224" s="7" t="str">
        <f t="shared" si="35"/>
        <v>Microchip Technology2004</v>
      </c>
      <c r="D224" s="8">
        <v>38352</v>
      </c>
      <c r="E224" s="7">
        <f t="shared" si="36"/>
        <v>2004</v>
      </c>
      <c r="F224" s="7">
        <v>2657</v>
      </c>
      <c r="G224" s="7">
        <v>6972.8689211051096</v>
      </c>
      <c r="H224" s="9">
        <v>2.1378847694779499</v>
      </c>
      <c r="I224" s="9">
        <v>2.62433907455969</v>
      </c>
      <c r="J224" s="13" t="str">
        <f t="shared" si="37"/>
        <v/>
      </c>
      <c r="K224" s="1" t="str">
        <f t="shared" si="38"/>
        <v/>
      </c>
      <c r="L224" s="1" t="str">
        <f t="shared" si="39"/>
        <v/>
      </c>
      <c r="M224" s="13" t="str">
        <f t="shared" si="40"/>
        <v/>
      </c>
      <c r="N224" s="13" t="str">
        <f t="shared" si="41"/>
        <v/>
      </c>
    </row>
    <row r="225" spans="1:14" ht="17.100000000000001" customHeight="1" x14ac:dyDescent="0.25">
      <c r="A225" s="1">
        <f t="shared" si="34"/>
        <v>6</v>
      </c>
      <c r="B225" s="7" t="s">
        <v>29</v>
      </c>
      <c r="C225" s="7" t="str">
        <f t="shared" si="35"/>
        <v>Microchip Technology2005</v>
      </c>
      <c r="D225" s="8">
        <v>38717</v>
      </c>
      <c r="E225" s="7">
        <f t="shared" si="36"/>
        <v>2005</v>
      </c>
      <c r="F225" s="7">
        <v>2949</v>
      </c>
      <c r="G225" s="7">
        <v>7198.5226061022804</v>
      </c>
      <c r="H225" s="9">
        <v>1.9941475850777199</v>
      </c>
      <c r="I225" s="9">
        <v>2.4410046138020598</v>
      </c>
      <c r="J225" s="13" t="str">
        <f t="shared" si="37"/>
        <v/>
      </c>
      <c r="K225" s="1" t="str">
        <f t="shared" si="38"/>
        <v/>
      </c>
      <c r="L225" s="1" t="str">
        <f t="shared" si="39"/>
        <v/>
      </c>
      <c r="M225" s="13" t="str">
        <f t="shared" si="40"/>
        <v/>
      </c>
      <c r="N225" s="13" t="str">
        <f t="shared" si="41"/>
        <v/>
      </c>
    </row>
    <row r="226" spans="1:14" ht="17.100000000000001" customHeight="1" x14ac:dyDescent="0.25">
      <c r="A226" s="1">
        <f t="shared" si="34"/>
        <v>7</v>
      </c>
      <c r="B226" s="7" t="s">
        <v>29</v>
      </c>
      <c r="C226" s="7" t="str">
        <f t="shared" si="35"/>
        <v>Microchip Technology2006</v>
      </c>
      <c r="D226" s="8">
        <v>39082</v>
      </c>
      <c r="E226" s="7">
        <f t="shared" si="36"/>
        <v>2006</v>
      </c>
      <c r="F226" s="7">
        <v>3211</v>
      </c>
      <c r="G226" s="7">
        <v>6970.1524255983504</v>
      </c>
      <c r="H226" s="9">
        <v>1.7748429188519299</v>
      </c>
      <c r="I226" s="9">
        <v>2.1707108145743899</v>
      </c>
      <c r="J226" s="13" t="str">
        <f t="shared" si="37"/>
        <v/>
      </c>
      <c r="K226" s="1" t="str">
        <f t="shared" si="38"/>
        <v/>
      </c>
      <c r="L226" s="1" t="str">
        <f t="shared" si="39"/>
        <v/>
      </c>
      <c r="M226" s="13" t="str">
        <f t="shared" si="40"/>
        <v/>
      </c>
      <c r="N226" s="13" t="str">
        <f t="shared" si="41"/>
        <v/>
      </c>
    </row>
    <row r="227" spans="1:14" ht="17.100000000000001" customHeight="1" x14ac:dyDescent="0.25">
      <c r="A227" s="1">
        <f t="shared" si="34"/>
        <v>8</v>
      </c>
      <c r="B227" s="7" t="s">
        <v>29</v>
      </c>
      <c r="C227" s="7" t="str">
        <f t="shared" si="35"/>
        <v>Microchip Technology2007</v>
      </c>
      <c r="D227" s="8">
        <v>39447</v>
      </c>
      <c r="E227" s="7">
        <f t="shared" si="36"/>
        <v>2007</v>
      </c>
      <c r="F227" s="7">
        <v>3539</v>
      </c>
      <c r="G227" s="7">
        <v>7123.9745647579002</v>
      </c>
      <c r="H227" s="9">
        <v>1.6301146726523701</v>
      </c>
      <c r="I227" s="9">
        <v>2.0129908349132202</v>
      </c>
      <c r="J227" s="13" t="str">
        <f t="shared" si="37"/>
        <v/>
      </c>
      <c r="K227" s="1" t="str">
        <f t="shared" si="38"/>
        <v/>
      </c>
      <c r="L227" s="1" t="str">
        <f t="shared" si="39"/>
        <v/>
      </c>
      <c r="M227" s="13" t="str">
        <f t="shared" si="40"/>
        <v/>
      </c>
      <c r="N227" s="13" t="str">
        <f t="shared" si="41"/>
        <v/>
      </c>
    </row>
    <row r="228" spans="1:14" ht="17.100000000000001" customHeight="1" x14ac:dyDescent="0.25">
      <c r="A228" s="1">
        <f t="shared" si="34"/>
        <v>9</v>
      </c>
      <c r="B228" s="7" t="s">
        <v>29</v>
      </c>
      <c r="C228" s="7" t="str">
        <f t="shared" si="35"/>
        <v>Microchip Technology2008</v>
      </c>
      <c r="D228" s="8">
        <v>39813</v>
      </c>
      <c r="E228" s="7">
        <f t="shared" si="36"/>
        <v>2008</v>
      </c>
      <c r="F228" s="7">
        <v>3819</v>
      </c>
      <c r="G228" s="7">
        <v>7352.5625106087</v>
      </c>
      <c r="H228" s="9">
        <v>1.5236952151721801</v>
      </c>
      <c r="I228" s="9">
        <v>1.9252585783212099</v>
      </c>
      <c r="J228" s="13" t="str">
        <f t="shared" si="37"/>
        <v/>
      </c>
      <c r="K228" s="1" t="str">
        <f t="shared" si="38"/>
        <v/>
      </c>
      <c r="L228" s="1" t="str">
        <f t="shared" si="39"/>
        <v/>
      </c>
      <c r="M228" s="13" t="str">
        <f t="shared" si="40"/>
        <v/>
      </c>
      <c r="N228" s="13" t="str">
        <f t="shared" si="41"/>
        <v/>
      </c>
    </row>
    <row r="229" spans="1:14" ht="17.100000000000001" customHeight="1" x14ac:dyDescent="0.25">
      <c r="A229" s="1">
        <f t="shared" si="34"/>
        <v>10</v>
      </c>
      <c r="B229" s="7" t="s">
        <v>29</v>
      </c>
      <c r="C229" s="7" t="str">
        <f t="shared" si="35"/>
        <v>Microchip Technology2009</v>
      </c>
      <c r="D229" s="8">
        <v>40178</v>
      </c>
      <c r="E229" s="7">
        <f t="shared" si="36"/>
        <v>2009</v>
      </c>
      <c r="F229" s="7">
        <v>3952</v>
      </c>
      <c r="G229" s="7">
        <v>6758.8596820202702</v>
      </c>
      <c r="H229" s="9">
        <v>1.4247404554395</v>
      </c>
      <c r="I229" s="9">
        <v>1.7102377737905501</v>
      </c>
      <c r="J229" s="13">
        <f t="shared" si="37"/>
        <v>-12.974409792725393</v>
      </c>
      <c r="K229" s="1">
        <f t="shared" si="38"/>
        <v>-0.14633734074595509</v>
      </c>
      <c r="L229" s="1">
        <f t="shared" si="39"/>
        <v>1.6695081694387397</v>
      </c>
      <c r="M229" s="13">
        <f t="shared" si="40"/>
        <v>-1.8323329968962015E-3</v>
      </c>
      <c r="N229" s="13">
        <f t="shared" si="41"/>
        <v>-8.7652964762161778E-2</v>
      </c>
    </row>
    <row r="230" spans="1:14" ht="17.100000000000001" customHeight="1" x14ac:dyDescent="0.25">
      <c r="A230" s="1">
        <f t="shared" si="34"/>
        <v>5</v>
      </c>
      <c r="B230" s="7" t="s">
        <v>21</v>
      </c>
      <c r="C230" s="7" t="str">
        <f t="shared" si="35"/>
        <v>Micron Technology2004</v>
      </c>
      <c r="D230" s="8">
        <v>38352</v>
      </c>
      <c r="E230" s="7">
        <f t="shared" si="36"/>
        <v>2004</v>
      </c>
      <c r="F230" s="7">
        <v>7069</v>
      </c>
      <c r="G230" s="7">
        <v>22080.402983549098</v>
      </c>
      <c r="H230" s="9">
        <v>2.8939523014958901</v>
      </c>
      <c r="I230" s="9">
        <v>3.12355396570223</v>
      </c>
      <c r="J230" s="13" t="str">
        <f t="shared" si="37"/>
        <v/>
      </c>
      <c r="K230" s="1" t="str">
        <f t="shared" si="38"/>
        <v/>
      </c>
      <c r="L230" s="1" t="str">
        <f t="shared" si="39"/>
        <v/>
      </c>
      <c r="M230" s="13" t="str">
        <f t="shared" si="40"/>
        <v/>
      </c>
      <c r="N230" s="13" t="str">
        <f t="shared" si="41"/>
        <v/>
      </c>
    </row>
    <row r="231" spans="1:14" ht="17.100000000000001" customHeight="1" x14ac:dyDescent="0.25">
      <c r="A231" s="1">
        <f t="shared" si="34"/>
        <v>6</v>
      </c>
      <c r="B231" s="7" t="s">
        <v>21</v>
      </c>
      <c r="C231" s="7" t="str">
        <f t="shared" si="35"/>
        <v>Micron Technology2005</v>
      </c>
      <c r="D231" s="8">
        <v>38717</v>
      </c>
      <c r="E231" s="7">
        <f t="shared" si="36"/>
        <v>2005</v>
      </c>
      <c r="F231" s="7">
        <v>7649</v>
      </c>
      <c r="G231" s="7">
        <v>22308.648646928399</v>
      </c>
      <c r="H231" s="9">
        <v>2.6777414314557002</v>
      </c>
      <c r="I231" s="9">
        <v>2.9165444694637701</v>
      </c>
      <c r="J231" s="13" t="str">
        <f t="shared" si="37"/>
        <v/>
      </c>
      <c r="K231" s="1" t="str">
        <f t="shared" si="38"/>
        <v/>
      </c>
      <c r="L231" s="1" t="str">
        <f t="shared" si="39"/>
        <v/>
      </c>
      <c r="M231" s="13" t="str">
        <f t="shared" si="40"/>
        <v/>
      </c>
      <c r="N231" s="13" t="str">
        <f t="shared" si="41"/>
        <v/>
      </c>
    </row>
    <row r="232" spans="1:14" ht="17.100000000000001" customHeight="1" x14ac:dyDescent="0.25">
      <c r="A232" s="1">
        <f t="shared" si="34"/>
        <v>7</v>
      </c>
      <c r="B232" s="7" t="s">
        <v>21</v>
      </c>
      <c r="C232" s="7" t="str">
        <f t="shared" si="35"/>
        <v>Micron Technology2006</v>
      </c>
      <c r="D232" s="8">
        <v>39082</v>
      </c>
      <c r="E232" s="7">
        <f t="shared" si="36"/>
        <v>2006</v>
      </c>
      <c r="F232" s="7">
        <v>8316</v>
      </c>
      <c r="G232" s="7">
        <v>21931.0957541401</v>
      </c>
      <c r="H232" s="9">
        <v>2.41719443435472</v>
      </c>
      <c r="I232" s="9">
        <v>2.63721690165224</v>
      </c>
      <c r="J232" s="13" t="str">
        <f t="shared" si="37"/>
        <v/>
      </c>
      <c r="K232" s="1" t="str">
        <f t="shared" si="38"/>
        <v/>
      </c>
      <c r="L232" s="1" t="str">
        <f t="shared" si="39"/>
        <v/>
      </c>
      <c r="M232" s="13" t="str">
        <f t="shared" si="40"/>
        <v/>
      </c>
      <c r="N232" s="13" t="str">
        <f t="shared" si="41"/>
        <v/>
      </c>
    </row>
    <row r="233" spans="1:14" ht="17.100000000000001" customHeight="1" x14ac:dyDescent="0.25">
      <c r="A233" s="1">
        <f t="shared" si="34"/>
        <v>8</v>
      </c>
      <c r="B233" s="7" t="s">
        <v>21</v>
      </c>
      <c r="C233" s="7" t="str">
        <f t="shared" si="35"/>
        <v>Micron Technology2007</v>
      </c>
      <c r="D233" s="8">
        <v>39447</v>
      </c>
      <c r="E233" s="7">
        <f t="shared" si="36"/>
        <v>2007</v>
      </c>
      <c r="F233" s="7">
        <v>8917</v>
      </c>
      <c r="G233" s="7">
        <v>21329.241929771801</v>
      </c>
      <c r="H233" s="9">
        <v>2.1556293059236999</v>
      </c>
      <c r="I233" s="9">
        <v>2.3919750958586801</v>
      </c>
      <c r="J233" s="13" t="str">
        <f t="shared" si="37"/>
        <v/>
      </c>
      <c r="K233" s="1" t="str">
        <f t="shared" si="38"/>
        <v/>
      </c>
      <c r="L233" s="1" t="str">
        <f t="shared" si="39"/>
        <v/>
      </c>
      <c r="M233" s="13" t="str">
        <f t="shared" si="40"/>
        <v/>
      </c>
      <c r="N233" s="13" t="str">
        <f t="shared" si="41"/>
        <v/>
      </c>
    </row>
    <row r="234" spans="1:14" ht="17.100000000000001" customHeight="1" x14ac:dyDescent="0.25">
      <c r="A234" s="1">
        <f t="shared" si="34"/>
        <v>9</v>
      </c>
      <c r="B234" s="7" t="s">
        <v>21</v>
      </c>
      <c r="C234" s="7" t="str">
        <f t="shared" si="35"/>
        <v>Micron Technology2008</v>
      </c>
      <c r="D234" s="8">
        <v>39813</v>
      </c>
      <c r="E234" s="7">
        <f t="shared" si="36"/>
        <v>2008</v>
      </c>
      <c r="F234" s="7">
        <v>9466</v>
      </c>
      <c r="G234" s="7">
        <v>21439.8337195036</v>
      </c>
      <c r="H234" s="9">
        <v>2.0057048771688599</v>
      </c>
      <c r="I234" s="9">
        <v>2.2649306697130398</v>
      </c>
      <c r="J234" s="13" t="str">
        <f t="shared" si="37"/>
        <v/>
      </c>
      <c r="K234" s="1" t="str">
        <f t="shared" si="38"/>
        <v/>
      </c>
      <c r="L234" s="1" t="str">
        <f t="shared" si="39"/>
        <v/>
      </c>
      <c r="M234" s="13" t="str">
        <f t="shared" si="40"/>
        <v/>
      </c>
      <c r="N234" s="13" t="str">
        <f t="shared" si="41"/>
        <v/>
      </c>
    </row>
    <row r="235" spans="1:14" ht="17.100000000000001" customHeight="1" x14ac:dyDescent="0.25">
      <c r="A235" s="1">
        <f t="shared" si="34"/>
        <v>10</v>
      </c>
      <c r="B235" s="7" t="s">
        <v>21</v>
      </c>
      <c r="C235" s="7" t="str">
        <f t="shared" si="35"/>
        <v>Micron Technology2009</v>
      </c>
      <c r="D235" s="8">
        <v>40178</v>
      </c>
      <c r="E235" s="7">
        <f t="shared" si="36"/>
        <v>2009</v>
      </c>
      <c r="F235" s="7">
        <v>9835</v>
      </c>
      <c r="G235" s="7">
        <v>21600.997211379901</v>
      </c>
      <c r="H235" s="9">
        <v>1.9287098921308901</v>
      </c>
      <c r="I235" s="9">
        <v>2.1963393199166199</v>
      </c>
      <c r="J235" s="13">
        <f t="shared" si="37"/>
        <v>-160.15221335681949</v>
      </c>
      <c r="K235" s="1">
        <f t="shared" si="38"/>
        <v>-0.2029681953747583</v>
      </c>
      <c r="L235" s="1">
        <f t="shared" si="39"/>
        <v>2.236995988206774</v>
      </c>
      <c r="M235" s="13">
        <f t="shared" si="40"/>
        <v>-7.3728239948554E-3</v>
      </c>
      <c r="N235" s="13">
        <f t="shared" si="41"/>
        <v>-9.0732480721819345E-2</v>
      </c>
    </row>
    <row r="236" spans="1:14" ht="17.100000000000001" customHeight="1" x14ac:dyDescent="0.25">
      <c r="A236" s="1">
        <f t="shared" si="34"/>
        <v>5</v>
      </c>
      <c r="B236" s="7" t="s">
        <v>17</v>
      </c>
      <c r="C236" s="7" t="str">
        <f t="shared" si="35"/>
        <v>Microsoft2004</v>
      </c>
      <c r="D236" s="8">
        <v>38352</v>
      </c>
      <c r="E236" s="7">
        <f t="shared" si="36"/>
        <v>2004</v>
      </c>
      <c r="F236" s="7">
        <v>7450</v>
      </c>
      <c r="G236" s="7">
        <v>30722.619925442199</v>
      </c>
      <c r="H236" s="9">
        <v>3.6713582108054799</v>
      </c>
      <c r="I236" s="9">
        <v>4.1238416007304899</v>
      </c>
      <c r="J236" s="13" t="str">
        <f t="shared" si="37"/>
        <v/>
      </c>
      <c r="K236" s="1" t="str">
        <f t="shared" si="38"/>
        <v/>
      </c>
      <c r="L236" s="1" t="str">
        <f t="shared" si="39"/>
        <v/>
      </c>
      <c r="M236" s="13" t="str">
        <f t="shared" si="40"/>
        <v/>
      </c>
      <c r="N236" s="13" t="str">
        <f t="shared" si="41"/>
        <v/>
      </c>
    </row>
    <row r="237" spans="1:14" ht="17.100000000000001" customHeight="1" x14ac:dyDescent="0.25">
      <c r="A237" s="1">
        <f t="shared" si="34"/>
        <v>6</v>
      </c>
      <c r="B237" s="7" t="s">
        <v>17</v>
      </c>
      <c r="C237" s="7" t="str">
        <f t="shared" si="35"/>
        <v>Microsoft2005</v>
      </c>
      <c r="D237" s="8">
        <v>38717</v>
      </c>
      <c r="E237" s="7">
        <f t="shared" si="36"/>
        <v>2005</v>
      </c>
      <c r="F237" s="7">
        <v>9774</v>
      </c>
      <c r="G237" s="7">
        <v>38471.527943215799</v>
      </c>
      <c r="H237" s="9">
        <v>3.36896839908492</v>
      </c>
      <c r="I237" s="9">
        <v>3.93610885443174</v>
      </c>
      <c r="J237" s="13" t="str">
        <f t="shared" si="37"/>
        <v/>
      </c>
      <c r="K237" s="1" t="str">
        <f t="shared" si="38"/>
        <v/>
      </c>
      <c r="L237" s="1" t="str">
        <f t="shared" si="39"/>
        <v/>
      </c>
      <c r="M237" s="13" t="str">
        <f t="shared" si="40"/>
        <v/>
      </c>
      <c r="N237" s="13" t="str">
        <f t="shared" si="41"/>
        <v/>
      </c>
    </row>
    <row r="238" spans="1:14" ht="17.100000000000001" customHeight="1" x14ac:dyDescent="0.25">
      <c r="A238" s="1">
        <f t="shared" si="34"/>
        <v>7</v>
      </c>
      <c r="B238" s="7" t="s">
        <v>17</v>
      </c>
      <c r="C238" s="7" t="str">
        <f t="shared" si="35"/>
        <v>Microsoft2006</v>
      </c>
      <c r="D238" s="8">
        <v>39082</v>
      </c>
      <c r="E238" s="7">
        <f t="shared" si="36"/>
        <v>2006</v>
      </c>
      <c r="F238" s="7">
        <v>13081</v>
      </c>
      <c r="G238" s="7">
        <v>47061.553128202999</v>
      </c>
      <c r="H238" s="9">
        <v>3.0286667634386402</v>
      </c>
      <c r="I238" s="9">
        <v>3.5977030141581698</v>
      </c>
      <c r="J238" s="13" t="str">
        <f t="shared" si="37"/>
        <v/>
      </c>
      <c r="K238" s="1" t="str">
        <f t="shared" si="38"/>
        <v/>
      </c>
      <c r="L238" s="1" t="str">
        <f t="shared" si="39"/>
        <v/>
      </c>
      <c r="M238" s="13" t="str">
        <f t="shared" si="40"/>
        <v/>
      </c>
      <c r="N238" s="13" t="str">
        <f t="shared" si="41"/>
        <v/>
      </c>
    </row>
    <row r="239" spans="1:14" ht="17.100000000000001" customHeight="1" x14ac:dyDescent="0.25">
      <c r="A239" s="1">
        <f t="shared" si="34"/>
        <v>8</v>
      </c>
      <c r="B239" s="7" t="s">
        <v>17</v>
      </c>
      <c r="C239" s="7" t="str">
        <f t="shared" si="35"/>
        <v>Microsoft2007</v>
      </c>
      <c r="D239" s="8">
        <v>39447</v>
      </c>
      <c r="E239" s="7">
        <f t="shared" si="36"/>
        <v>2007</v>
      </c>
      <c r="F239" s="7">
        <v>16231</v>
      </c>
      <c r="G239" s="7">
        <v>53899.810034156901</v>
      </c>
      <c r="H239" s="9">
        <v>2.6702675025842</v>
      </c>
      <c r="I239" s="9">
        <v>3.3207941614291698</v>
      </c>
      <c r="J239" s="13" t="str">
        <f t="shared" si="37"/>
        <v/>
      </c>
      <c r="K239" s="1" t="str">
        <f t="shared" si="38"/>
        <v/>
      </c>
      <c r="L239" s="1" t="str">
        <f t="shared" si="39"/>
        <v/>
      </c>
      <c r="M239" s="13" t="str">
        <f t="shared" si="40"/>
        <v/>
      </c>
      <c r="N239" s="13" t="str">
        <f t="shared" si="41"/>
        <v/>
      </c>
    </row>
    <row r="240" spans="1:14" ht="17.100000000000001" customHeight="1" x14ac:dyDescent="0.25">
      <c r="A240" s="1">
        <f t="shared" si="34"/>
        <v>9</v>
      </c>
      <c r="B240" s="7" t="s">
        <v>17</v>
      </c>
      <c r="C240" s="7" t="str">
        <f t="shared" si="35"/>
        <v>Microsoft2008</v>
      </c>
      <c r="D240" s="8">
        <v>39813</v>
      </c>
      <c r="E240" s="7">
        <f t="shared" si="36"/>
        <v>2008</v>
      </c>
      <c r="F240" s="7">
        <v>19128</v>
      </c>
      <c r="G240" s="7">
        <v>59703.028381837299</v>
      </c>
      <c r="H240" s="9">
        <v>2.42177761373777</v>
      </c>
      <c r="I240" s="9">
        <v>3.12123736835201</v>
      </c>
      <c r="J240" s="13" t="str">
        <f t="shared" si="37"/>
        <v/>
      </c>
      <c r="K240" s="1" t="str">
        <f t="shared" si="38"/>
        <v/>
      </c>
      <c r="L240" s="1" t="str">
        <f t="shared" si="39"/>
        <v/>
      </c>
      <c r="M240" s="13" t="str">
        <f t="shared" si="40"/>
        <v/>
      </c>
      <c r="N240" s="13" t="str">
        <f t="shared" si="41"/>
        <v/>
      </c>
    </row>
    <row r="241" spans="1:14" ht="17.100000000000001" customHeight="1" x14ac:dyDescent="0.25">
      <c r="A241" s="1">
        <f t="shared" si="34"/>
        <v>10</v>
      </c>
      <c r="B241" s="7" t="s">
        <v>17</v>
      </c>
      <c r="C241" s="7" t="str">
        <f t="shared" si="35"/>
        <v>Microsoft2009</v>
      </c>
      <c r="D241" s="8">
        <v>40178</v>
      </c>
      <c r="E241" s="7">
        <f t="shared" si="36"/>
        <v>2009</v>
      </c>
      <c r="F241" s="7">
        <v>21930</v>
      </c>
      <c r="G241" s="7">
        <v>63111.6747046858</v>
      </c>
      <c r="H241" s="9">
        <v>2.2208711798084102</v>
      </c>
      <c r="I241" s="9">
        <v>2.87786934357892</v>
      </c>
      <c r="J241" s="13">
        <f t="shared" si="37"/>
        <v>6642.2294890867543</v>
      </c>
      <c r="K241" s="1">
        <f t="shared" si="38"/>
        <v>-0.29864019348232107</v>
      </c>
      <c r="L241" s="1">
        <f t="shared" si="39"/>
        <v>2.7421102917307882</v>
      </c>
      <c r="M241" s="13">
        <f t="shared" si="40"/>
        <v>0.12664042752325996</v>
      </c>
      <c r="N241" s="13">
        <f t="shared" si="41"/>
        <v>-0.10890889195190717</v>
      </c>
    </row>
    <row r="242" spans="1:14" ht="17.100000000000001" customHeight="1" x14ac:dyDescent="0.25">
      <c r="A242" s="1">
        <f t="shared" si="34"/>
        <v>5</v>
      </c>
      <c r="B242" s="7" t="s">
        <v>82</v>
      </c>
      <c r="C242" s="7" t="str">
        <f t="shared" si="35"/>
        <v>MicroVision2004</v>
      </c>
      <c r="D242" s="8">
        <v>38352</v>
      </c>
      <c r="E242" s="7">
        <f t="shared" si="36"/>
        <v>2004</v>
      </c>
      <c r="F242" s="7">
        <v>64</v>
      </c>
      <c r="G242" s="7">
        <v>340.03500824421599</v>
      </c>
      <c r="H242" s="9">
        <v>4.2158928220160297</v>
      </c>
      <c r="I242" s="9">
        <v>5.3130470038158801</v>
      </c>
      <c r="J242" s="13" t="str">
        <f t="shared" si="37"/>
        <v/>
      </c>
      <c r="K242" s="1" t="str">
        <f t="shared" si="38"/>
        <v/>
      </c>
      <c r="L242" s="1" t="str">
        <f t="shared" si="39"/>
        <v/>
      </c>
      <c r="M242" s="13" t="str">
        <f t="shared" si="40"/>
        <v/>
      </c>
      <c r="N242" s="13" t="str">
        <f t="shared" si="41"/>
        <v/>
      </c>
    </row>
    <row r="243" spans="1:14" ht="17.100000000000001" customHeight="1" x14ac:dyDescent="0.25">
      <c r="A243" s="1">
        <f t="shared" si="34"/>
        <v>6</v>
      </c>
      <c r="B243" s="7" t="s">
        <v>82</v>
      </c>
      <c r="C243" s="7" t="str">
        <f t="shared" si="35"/>
        <v>MicroVision2005</v>
      </c>
      <c r="D243" s="8">
        <v>38717</v>
      </c>
      <c r="E243" s="7">
        <f t="shared" si="36"/>
        <v>2005</v>
      </c>
      <c r="F243" s="7">
        <v>90</v>
      </c>
      <c r="G243" s="7">
        <v>404.79140805453102</v>
      </c>
      <c r="H243" s="9">
        <v>3.3151235251790898</v>
      </c>
      <c r="I243" s="9">
        <v>4.4976823117170097</v>
      </c>
      <c r="J243" s="13" t="str">
        <f t="shared" si="37"/>
        <v/>
      </c>
      <c r="K243" s="1" t="str">
        <f t="shared" si="38"/>
        <v/>
      </c>
      <c r="L243" s="1" t="str">
        <f t="shared" si="39"/>
        <v/>
      </c>
      <c r="M243" s="13" t="str">
        <f t="shared" si="40"/>
        <v/>
      </c>
      <c r="N243" s="13" t="str">
        <f t="shared" si="41"/>
        <v/>
      </c>
    </row>
    <row r="244" spans="1:14" ht="17.100000000000001" customHeight="1" x14ac:dyDescent="0.25">
      <c r="A244" s="1">
        <f t="shared" si="34"/>
        <v>7</v>
      </c>
      <c r="B244" s="7" t="s">
        <v>82</v>
      </c>
      <c r="C244" s="7" t="str">
        <f t="shared" si="35"/>
        <v>MicroVision2006</v>
      </c>
      <c r="D244" s="8">
        <v>39082</v>
      </c>
      <c r="E244" s="7">
        <f t="shared" si="36"/>
        <v>2006</v>
      </c>
      <c r="F244" s="7">
        <v>121</v>
      </c>
      <c r="G244" s="7">
        <v>525.890243221074</v>
      </c>
      <c r="H244" s="9">
        <v>2.9676560303889001</v>
      </c>
      <c r="I244" s="9">
        <v>4.3462003571989598</v>
      </c>
      <c r="J244" s="13" t="str">
        <f t="shared" si="37"/>
        <v/>
      </c>
      <c r="K244" s="1" t="str">
        <f t="shared" si="38"/>
        <v/>
      </c>
      <c r="L244" s="1" t="str">
        <f t="shared" si="39"/>
        <v/>
      </c>
      <c r="M244" s="13" t="str">
        <f t="shared" si="40"/>
        <v/>
      </c>
      <c r="N244" s="13" t="str">
        <f t="shared" si="41"/>
        <v/>
      </c>
    </row>
    <row r="245" spans="1:14" ht="17.100000000000001" customHeight="1" x14ac:dyDescent="0.25">
      <c r="A245" s="1">
        <f t="shared" si="34"/>
        <v>8</v>
      </c>
      <c r="B245" s="7" t="s">
        <v>82</v>
      </c>
      <c r="C245" s="7" t="str">
        <f t="shared" si="35"/>
        <v>MicroVision2007</v>
      </c>
      <c r="D245" s="8">
        <v>39447</v>
      </c>
      <c r="E245" s="7">
        <f t="shared" si="36"/>
        <v>2007</v>
      </c>
      <c r="F245" s="7">
        <v>155</v>
      </c>
      <c r="G245" s="7">
        <v>605.21954634925396</v>
      </c>
      <c r="H245" s="9">
        <v>2.61412856963373</v>
      </c>
      <c r="I245" s="9">
        <v>3.9046422345113099</v>
      </c>
      <c r="J245" s="13" t="str">
        <f t="shared" si="37"/>
        <v/>
      </c>
      <c r="K245" s="1" t="str">
        <f t="shared" si="38"/>
        <v/>
      </c>
      <c r="L245" s="1" t="str">
        <f t="shared" si="39"/>
        <v/>
      </c>
      <c r="M245" s="13" t="str">
        <f t="shared" si="40"/>
        <v/>
      </c>
      <c r="N245" s="13" t="str">
        <f t="shared" si="41"/>
        <v/>
      </c>
    </row>
    <row r="246" spans="1:14" ht="17.100000000000001" customHeight="1" x14ac:dyDescent="0.25">
      <c r="A246" s="1">
        <f t="shared" si="34"/>
        <v>9</v>
      </c>
      <c r="B246" s="7" t="s">
        <v>82</v>
      </c>
      <c r="C246" s="7" t="str">
        <f t="shared" si="35"/>
        <v>MicroVision2008</v>
      </c>
      <c r="D246" s="8">
        <v>39813</v>
      </c>
      <c r="E246" s="7">
        <f t="shared" si="36"/>
        <v>2008</v>
      </c>
      <c r="F246" s="7">
        <v>172</v>
      </c>
      <c r="G246" s="7">
        <v>632.80305234622199</v>
      </c>
      <c r="H246" s="9">
        <v>2.55575567068056</v>
      </c>
      <c r="I246" s="9">
        <v>3.6790875136408299</v>
      </c>
      <c r="J246" s="13" t="str">
        <f t="shared" si="37"/>
        <v/>
      </c>
      <c r="K246" s="1" t="str">
        <f t="shared" si="38"/>
        <v/>
      </c>
      <c r="L246" s="1" t="str">
        <f t="shared" si="39"/>
        <v/>
      </c>
      <c r="M246" s="13" t="str">
        <f t="shared" si="40"/>
        <v/>
      </c>
      <c r="N246" s="13" t="str">
        <f t="shared" si="41"/>
        <v/>
      </c>
    </row>
    <row r="247" spans="1:14" ht="17.100000000000001" customHeight="1" x14ac:dyDescent="0.25">
      <c r="A247" s="1">
        <f t="shared" si="34"/>
        <v>10</v>
      </c>
      <c r="B247" s="7" t="s">
        <v>82</v>
      </c>
      <c r="C247" s="7" t="str">
        <f t="shared" si="35"/>
        <v>MicroVision2009</v>
      </c>
      <c r="D247" s="8">
        <v>40178</v>
      </c>
      <c r="E247" s="7">
        <f t="shared" si="36"/>
        <v>2009</v>
      </c>
      <c r="F247" s="7">
        <v>197</v>
      </c>
      <c r="G247" s="7">
        <v>633.622454158962</v>
      </c>
      <c r="H247" s="9">
        <v>2.40015560925612</v>
      </c>
      <c r="I247" s="9">
        <v>3.2163576353246799</v>
      </c>
      <c r="J247" s="13">
        <f t="shared" si="37"/>
        <v>63.751470445056654</v>
      </c>
      <c r="K247" s="1">
        <f t="shared" si="38"/>
        <v>-0.3345804882300088</v>
      </c>
      <c r="L247" s="1">
        <f t="shared" si="39"/>
        <v>2.7705638810276794</v>
      </c>
      <c r="M247" s="13">
        <f t="shared" si="40"/>
        <v>0.11374739132146927</v>
      </c>
      <c r="N247" s="13">
        <f t="shared" si="41"/>
        <v>-0.12076259656785229</v>
      </c>
    </row>
    <row r="248" spans="1:14" ht="17.100000000000001" customHeight="1" x14ac:dyDescent="0.25">
      <c r="A248" s="1">
        <f t="shared" si="34"/>
        <v>5</v>
      </c>
      <c r="B248" s="7" t="s">
        <v>60</v>
      </c>
      <c r="C248" s="7" t="str">
        <f t="shared" si="35"/>
        <v>Middleby Corp2004</v>
      </c>
      <c r="D248" s="8">
        <v>38352</v>
      </c>
      <c r="E248" s="7">
        <f t="shared" si="36"/>
        <v>2004</v>
      </c>
      <c r="F248" s="7">
        <v>412</v>
      </c>
      <c r="G248" s="7">
        <v>1088.4406652008199</v>
      </c>
      <c r="H248" s="9">
        <v>2.2938430642040002</v>
      </c>
      <c r="I248" s="9">
        <v>2.6418462747592701</v>
      </c>
      <c r="J248" s="13" t="str">
        <f t="shared" si="37"/>
        <v/>
      </c>
      <c r="K248" s="1" t="str">
        <f t="shared" si="38"/>
        <v/>
      </c>
      <c r="L248" s="1" t="str">
        <f t="shared" si="39"/>
        <v/>
      </c>
      <c r="M248" s="13" t="str">
        <f t="shared" si="40"/>
        <v/>
      </c>
      <c r="N248" s="13" t="str">
        <f t="shared" si="41"/>
        <v/>
      </c>
    </row>
    <row r="249" spans="1:14" ht="17.100000000000001" customHeight="1" x14ac:dyDescent="0.25">
      <c r="A249" s="1">
        <f t="shared" si="34"/>
        <v>6</v>
      </c>
      <c r="B249" s="7" t="s">
        <v>60</v>
      </c>
      <c r="C249" s="7" t="str">
        <f t="shared" si="35"/>
        <v>Middleby Corp2005</v>
      </c>
      <c r="D249" s="8">
        <v>38717</v>
      </c>
      <c r="E249" s="7">
        <f t="shared" si="36"/>
        <v>2005</v>
      </c>
      <c r="F249" s="7">
        <v>432</v>
      </c>
      <c r="G249" s="7">
        <v>1121.7318243007201</v>
      </c>
      <c r="H249" s="9">
        <v>2.1935208675762001</v>
      </c>
      <c r="I249" s="9">
        <v>2.5966014451405499</v>
      </c>
      <c r="J249" s="13" t="str">
        <f t="shared" si="37"/>
        <v/>
      </c>
      <c r="K249" s="1" t="str">
        <f t="shared" si="38"/>
        <v/>
      </c>
      <c r="L249" s="1" t="str">
        <f t="shared" si="39"/>
        <v/>
      </c>
      <c r="M249" s="13" t="str">
        <f t="shared" si="40"/>
        <v/>
      </c>
      <c r="N249" s="13" t="str">
        <f t="shared" si="41"/>
        <v/>
      </c>
    </row>
    <row r="250" spans="1:14" ht="17.100000000000001" customHeight="1" x14ac:dyDescent="0.25">
      <c r="A250" s="1">
        <f t="shared" si="34"/>
        <v>7</v>
      </c>
      <c r="B250" s="7" t="s">
        <v>60</v>
      </c>
      <c r="C250" s="7" t="str">
        <f t="shared" si="35"/>
        <v>Middleby Corp2006</v>
      </c>
      <c r="D250" s="8">
        <v>39082</v>
      </c>
      <c r="E250" s="7">
        <f t="shared" si="36"/>
        <v>2006</v>
      </c>
      <c r="F250" s="7">
        <v>463</v>
      </c>
      <c r="G250" s="7">
        <v>1227.46707140934</v>
      </c>
      <c r="H250" s="9">
        <v>2.1572636438465298</v>
      </c>
      <c r="I250" s="9">
        <v>2.6511167849013799</v>
      </c>
      <c r="J250" s="13" t="str">
        <f t="shared" si="37"/>
        <v/>
      </c>
      <c r="K250" s="1" t="str">
        <f t="shared" si="38"/>
        <v/>
      </c>
      <c r="L250" s="1" t="str">
        <f t="shared" si="39"/>
        <v/>
      </c>
      <c r="M250" s="13" t="str">
        <f t="shared" si="40"/>
        <v/>
      </c>
      <c r="N250" s="13" t="str">
        <f t="shared" si="41"/>
        <v/>
      </c>
    </row>
    <row r="251" spans="1:14" ht="17.100000000000001" customHeight="1" x14ac:dyDescent="0.25">
      <c r="A251" s="1">
        <f t="shared" si="34"/>
        <v>8</v>
      </c>
      <c r="B251" s="7" t="s">
        <v>60</v>
      </c>
      <c r="C251" s="7" t="str">
        <f t="shared" si="35"/>
        <v>Middleby Corp2007</v>
      </c>
      <c r="D251" s="8">
        <v>39447</v>
      </c>
      <c r="E251" s="7">
        <f t="shared" si="36"/>
        <v>2007</v>
      </c>
      <c r="F251" s="7">
        <v>461</v>
      </c>
      <c r="G251" s="7">
        <v>1164.85753112566</v>
      </c>
      <c r="H251" s="9">
        <v>1.9987881343949101</v>
      </c>
      <c r="I251" s="9">
        <v>2.5268059243506702</v>
      </c>
      <c r="J251" s="13" t="str">
        <f t="shared" si="37"/>
        <v/>
      </c>
      <c r="K251" s="1" t="str">
        <f t="shared" si="38"/>
        <v/>
      </c>
      <c r="L251" s="1" t="str">
        <f t="shared" si="39"/>
        <v/>
      </c>
      <c r="M251" s="13" t="str">
        <f t="shared" si="40"/>
        <v/>
      </c>
      <c r="N251" s="13" t="str">
        <f t="shared" si="41"/>
        <v/>
      </c>
    </row>
    <row r="252" spans="1:14" ht="17.100000000000001" customHeight="1" x14ac:dyDescent="0.25">
      <c r="A252" s="1">
        <f t="shared" si="34"/>
        <v>9</v>
      </c>
      <c r="B252" s="7" t="s">
        <v>60</v>
      </c>
      <c r="C252" s="7" t="str">
        <f t="shared" si="35"/>
        <v>Middleby Corp2008</v>
      </c>
      <c r="D252" s="8">
        <v>39813</v>
      </c>
      <c r="E252" s="7">
        <f t="shared" si="36"/>
        <v>2008</v>
      </c>
      <c r="F252" s="7">
        <v>493</v>
      </c>
      <c r="G252" s="7">
        <v>1172.4198699798401</v>
      </c>
      <c r="H252" s="9">
        <v>1.85723885812213</v>
      </c>
      <c r="I252" s="9">
        <v>2.3781336105067798</v>
      </c>
      <c r="J252" s="13" t="str">
        <f t="shared" si="37"/>
        <v/>
      </c>
      <c r="K252" s="1" t="str">
        <f t="shared" si="38"/>
        <v/>
      </c>
      <c r="L252" s="1" t="str">
        <f t="shared" si="39"/>
        <v/>
      </c>
      <c r="M252" s="13" t="str">
        <f t="shared" si="40"/>
        <v/>
      </c>
      <c r="N252" s="13" t="str">
        <f t="shared" si="41"/>
        <v/>
      </c>
    </row>
    <row r="253" spans="1:14" ht="17.100000000000001" customHeight="1" x14ac:dyDescent="0.25">
      <c r="A253" s="1">
        <f t="shared" si="34"/>
        <v>10</v>
      </c>
      <c r="B253" s="7" t="s">
        <v>60</v>
      </c>
      <c r="C253" s="7" t="str">
        <f t="shared" si="35"/>
        <v>Middleby Corp2009</v>
      </c>
      <c r="D253" s="8">
        <v>40178</v>
      </c>
      <c r="E253" s="7">
        <f t="shared" si="36"/>
        <v>2009</v>
      </c>
      <c r="F253" s="7">
        <v>486</v>
      </c>
      <c r="G253" s="7">
        <v>1135.6892578541299</v>
      </c>
      <c r="H253" s="9">
        <v>1.9049531844111101</v>
      </c>
      <c r="I253" s="9">
        <v>2.3368091725393598</v>
      </c>
      <c r="J253" s="13">
        <f t="shared" si="37"/>
        <v>9.305644572006571</v>
      </c>
      <c r="K253" s="1">
        <f t="shared" si="38"/>
        <v>-8.8907741050808023E-2</v>
      </c>
      <c r="L253" s="1">
        <f t="shared" si="39"/>
        <v>2.0223529376701759</v>
      </c>
      <c r="M253" s="13">
        <f t="shared" si="40"/>
        <v>7.9915664408949545E-3</v>
      </c>
      <c r="N253" s="13">
        <f t="shared" si="41"/>
        <v>-4.3962524737760647E-2</v>
      </c>
    </row>
    <row r="254" spans="1:14" ht="17.100000000000001" customHeight="1" x14ac:dyDescent="0.25">
      <c r="A254" s="1">
        <f t="shared" si="34"/>
        <v>5</v>
      </c>
      <c r="B254" s="7" t="s">
        <v>45</v>
      </c>
      <c r="C254" s="7" t="str">
        <f t="shared" si="35"/>
        <v>MKS Instruments2004</v>
      </c>
      <c r="D254" s="8">
        <v>38352</v>
      </c>
      <c r="E254" s="7">
        <f t="shared" si="36"/>
        <v>2004</v>
      </c>
      <c r="F254" s="7">
        <v>862</v>
      </c>
      <c r="G254" s="7">
        <v>3069.6001128857001</v>
      </c>
      <c r="H254" s="9">
        <v>2.6526917206369802</v>
      </c>
      <c r="I254" s="9">
        <v>3.5610210126284301</v>
      </c>
      <c r="J254" s="13" t="str">
        <f t="shared" si="37"/>
        <v/>
      </c>
      <c r="K254" s="1" t="str">
        <f t="shared" si="38"/>
        <v/>
      </c>
      <c r="L254" s="1" t="str">
        <f t="shared" si="39"/>
        <v/>
      </c>
      <c r="M254" s="13" t="str">
        <f t="shared" si="40"/>
        <v/>
      </c>
      <c r="N254" s="13" t="str">
        <f t="shared" si="41"/>
        <v/>
      </c>
    </row>
    <row r="255" spans="1:14" ht="17.100000000000001" customHeight="1" x14ac:dyDescent="0.25">
      <c r="A255" s="1">
        <f t="shared" si="34"/>
        <v>6</v>
      </c>
      <c r="B255" s="7" t="s">
        <v>45</v>
      </c>
      <c r="C255" s="7" t="str">
        <f t="shared" si="35"/>
        <v>MKS Instruments2005</v>
      </c>
      <c r="D255" s="8">
        <v>38717</v>
      </c>
      <c r="E255" s="7">
        <f t="shared" si="36"/>
        <v>2005</v>
      </c>
      <c r="F255" s="7">
        <v>914</v>
      </c>
      <c r="G255" s="7">
        <v>3247.7604277310902</v>
      </c>
      <c r="H255" s="9">
        <v>2.6113392458474598</v>
      </c>
      <c r="I255" s="9">
        <v>3.5533483892025002</v>
      </c>
      <c r="J255" s="13" t="str">
        <f t="shared" si="37"/>
        <v/>
      </c>
      <c r="K255" s="1" t="str">
        <f t="shared" si="38"/>
        <v/>
      </c>
      <c r="L255" s="1" t="str">
        <f t="shared" si="39"/>
        <v/>
      </c>
      <c r="M255" s="13" t="str">
        <f t="shared" si="40"/>
        <v/>
      </c>
      <c r="N255" s="13" t="str">
        <f t="shared" si="41"/>
        <v/>
      </c>
    </row>
    <row r="256" spans="1:14" ht="17.100000000000001" customHeight="1" x14ac:dyDescent="0.25">
      <c r="A256" s="1">
        <f t="shared" si="34"/>
        <v>7</v>
      </c>
      <c r="B256" s="7" t="s">
        <v>45</v>
      </c>
      <c r="C256" s="7" t="str">
        <f t="shared" si="35"/>
        <v>MKS Instruments2006</v>
      </c>
      <c r="D256" s="8">
        <v>39082</v>
      </c>
      <c r="E256" s="7">
        <f t="shared" si="36"/>
        <v>2006</v>
      </c>
      <c r="F256" s="7">
        <v>967</v>
      </c>
      <c r="G256" s="7">
        <v>3232.48148858082</v>
      </c>
      <c r="H256" s="9">
        <v>2.4176163765126999</v>
      </c>
      <c r="I256" s="9">
        <v>3.3427936800215301</v>
      </c>
      <c r="J256" s="13" t="str">
        <f t="shared" si="37"/>
        <v/>
      </c>
      <c r="K256" s="1" t="str">
        <f t="shared" si="38"/>
        <v/>
      </c>
      <c r="L256" s="1" t="str">
        <f t="shared" si="39"/>
        <v/>
      </c>
      <c r="M256" s="13" t="str">
        <f t="shared" si="40"/>
        <v/>
      </c>
      <c r="N256" s="13" t="str">
        <f t="shared" si="41"/>
        <v/>
      </c>
    </row>
    <row r="257" spans="1:14" ht="17.100000000000001" customHeight="1" x14ac:dyDescent="0.25">
      <c r="A257" s="1">
        <f t="shared" si="34"/>
        <v>8</v>
      </c>
      <c r="B257" s="7" t="s">
        <v>45</v>
      </c>
      <c r="C257" s="7" t="str">
        <f t="shared" si="35"/>
        <v>MKS Instruments2007</v>
      </c>
      <c r="D257" s="8">
        <v>39447</v>
      </c>
      <c r="E257" s="7">
        <f t="shared" si="36"/>
        <v>2007</v>
      </c>
      <c r="F257" s="7">
        <v>1023</v>
      </c>
      <c r="G257" s="7">
        <v>3248.0127271758402</v>
      </c>
      <c r="H257" s="9">
        <v>2.2417885478866402</v>
      </c>
      <c r="I257" s="9">
        <v>3.1749880031044402</v>
      </c>
      <c r="J257" s="13" t="str">
        <f t="shared" si="37"/>
        <v/>
      </c>
      <c r="K257" s="1" t="str">
        <f t="shared" si="38"/>
        <v/>
      </c>
      <c r="L257" s="1" t="str">
        <f t="shared" si="39"/>
        <v/>
      </c>
      <c r="M257" s="13" t="str">
        <f t="shared" si="40"/>
        <v/>
      </c>
      <c r="N257" s="13" t="str">
        <f t="shared" si="41"/>
        <v/>
      </c>
    </row>
    <row r="258" spans="1:14" ht="17.100000000000001" customHeight="1" x14ac:dyDescent="0.25">
      <c r="A258" s="1">
        <f t="shared" ref="A258:A321" si="42">IF(E258=2000,1,IF(E258=2001,2,IF(E258=2002,3,IF(E258=2003,4,IF(E258=2004,5,IF(E258=2005,6,IF(E258=2006,7,IF(E258=2007,8,IF(E258=2008,9,IF(E258=2009,10,IF(E258=2010,11,IF(E258=2011,12,IF(E258=2012,13,IF(E258=2013,14,IF(E258=2014,15,IF(E258=2015,16,IF(E258=2016,17,IF(E258=2017,18,IF(E258=2018,19,IF(E258=2019,20))))))))))))))))))))</f>
        <v>9</v>
      </c>
      <c r="B258" s="7" t="s">
        <v>45</v>
      </c>
      <c r="C258" s="7" t="str">
        <f t="shared" ref="C258:C321" si="43">B258&amp;E258</f>
        <v>MKS Instruments2008</v>
      </c>
      <c r="D258" s="8">
        <v>39813</v>
      </c>
      <c r="E258" s="7">
        <f t="shared" ref="E258:E321" si="44">YEAR(D258)</f>
        <v>2008</v>
      </c>
      <c r="F258" s="7">
        <v>1029</v>
      </c>
      <c r="G258" s="7">
        <v>3246.1577545569698</v>
      </c>
      <c r="H258" s="9">
        <v>2.1583153281444099</v>
      </c>
      <c r="I258" s="9">
        <v>3.1546722590446801</v>
      </c>
      <c r="J258" s="13" t="str">
        <f t="shared" si="37"/>
        <v/>
      </c>
      <c r="K258" s="1" t="str">
        <f t="shared" si="38"/>
        <v/>
      </c>
      <c r="L258" s="1" t="str">
        <f t="shared" si="39"/>
        <v/>
      </c>
      <c r="M258" s="13" t="str">
        <f t="shared" si="40"/>
        <v/>
      </c>
      <c r="N258" s="13" t="str">
        <f t="shared" si="41"/>
        <v/>
      </c>
    </row>
    <row r="259" spans="1:14" ht="17.100000000000001" customHeight="1" x14ac:dyDescent="0.25">
      <c r="A259" s="1">
        <f t="shared" si="42"/>
        <v>10</v>
      </c>
      <c r="B259" s="7" t="s">
        <v>45</v>
      </c>
      <c r="C259" s="7" t="str">
        <f t="shared" si="43"/>
        <v>MKS Instruments2009</v>
      </c>
      <c r="D259" s="8">
        <v>40178</v>
      </c>
      <c r="E259" s="7">
        <f t="shared" si="44"/>
        <v>2009</v>
      </c>
      <c r="F259" s="7">
        <v>1025</v>
      </c>
      <c r="G259" s="7">
        <v>3095.2953626816202</v>
      </c>
      <c r="H259" s="9">
        <v>2.0615679544646599</v>
      </c>
      <c r="I259" s="9">
        <v>3.0198003538357199</v>
      </c>
      <c r="J259" s="13">
        <f t="shared" si="37"/>
        <v>3.9771276586359816</v>
      </c>
      <c r="K259" s="1">
        <f t="shared" si="38"/>
        <v>-0.12830052607419462</v>
      </c>
      <c r="L259" s="1">
        <f t="shared" si="39"/>
        <v>2.2981254905711741</v>
      </c>
      <c r="M259" s="13">
        <f t="shared" si="40"/>
        <v>1.2374611031682563E-3</v>
      </c>
      <c r="N259" s="13">
        <f t="shared" si="41"/>
        <v>-5.5828337747694939E-2</v>
      </c>
    </row>
    <row r="260" spans="1:14" ht="17.100000000000001" customHeight="1" x14ac:dyDescent="0.25">
      <c r="A260" s="1">
        <f t="shared" si="42"/>
        <v>5</v>
      </c>
      <c r="B260" s="7" t="s">
        <v>117</v>
      </c>
      <c r="C260" s="7" t="str">
        <f t="shared" si="43"/>
        <v>Momenta Pharmaceuticals2004</v>
      </c>
      <c r="D260" s="8">
        <v>38352</v>
      </c>
      <c r="E260" s="7">
        <f t="shared" si="44"/>
        <v>2004</v>
      </c>
      <c r="F260" s="7">
        <v>6</v>
      </c>
      <c r="G260" s="7">
        <v>9.3865920901298505</v>
      </c>
      <c r="H260" s="9">
        <v>0.74192636708418502</v>
      </c>
      <c r="I260" s="9">
        <v>1.56443201502164</v>
      </c>
      <c r="J260" s="13" t="str">
        <f t="shared" si="37"/>
        <v/>
      </c>
      <c r="K260" s="1" t="str">
        <f t="shared" si="38"/>
        <v/>
      </c>
      <c r="L260" s="1" t="str">
        <f t="shared" si="39"/>
        <v/>
      </c>
      <c r="M260" s="13" t="str">
        <f t="shared" si="40"/>
        <v/>
      </c>
      <c r="N260" s="13" t="str">
        <f t="shared" si="41"/>
        <v/>
      </c>
    </row>
    <row r="261" spans="1:14" ht="17.100000000000001" customHeight="1" x14ac:dyDescent="0.25">
      <c r="A261" s="1">
        <f t="shared" si="42"/>
        <v>6</v>
      </c>
      <c r="B261" s="7" t="s">
        <v>117</v>
      </c>
      <c r="C261" s="7" t="str">
        <f t="shared" si="43"/>
        <v>Momenta Pharmaceuticals2005</v>
      </c>
      <c r="D261" s="8">
        <v>38717</v>
      </c>
      <c r="E261" s="7">
        <f t="shared" si="44"/>
        <v>2005</v>
      </c>
      <c r="F261" s="7">
        <v>9</v>
      </c>
      <c r="G261" s="7">
        <v>24.282553106546398</v>
      </c>
      <c r="H261" s="9">
        <v>1.34458211395476</v>
      </c>
      <c r="I261" s="9">
        <v>2.6980614562829301</v>
      </c>
      <c r="J261" s="13" t="str">
        <f t="shared" si="37"/>
        <v/>
      </c>
      <c r="K261" s="1" t="str">
        <f t="shared" si="38"/>
        <v/>
      </c>
      <c r="L261" s="1" t="str">
        <f t="shared" si="39"/>
        <v/>
      </c>
      <c r="M261" s="13" t="str">
        <f t="shared" si="40"/>
        <v/>
      </c>
      <c r="N261" s="13" t="str">
        <f t="shared" si="41"/>
        <v/>
      </c>
    </row>
    <row r="262" spans="1:14" ht="17.100000000000001" customHeight="1" x14ac:dyDescent="0.25">
      <c r="A262" s="1">
        <f t="shared" si="42"/>
        <v>7</v>
      </c>
      <c r="B262" s="7" t="s">
        <v>117</v>
      </c>
      <c r="C262" s="7" t="str">
        <f t="shared" si="43"/>
        <v>Momenta Pharmaceuticals2006</v>
      </c>
      <c r="D262" s="8">
        <v>39082</v>
      </c>
      <c r="E262" s="7">
        <f t="shared" si="44"/>
        <v>2006</v>
      </c>
      <c r="F262" s="7">
        <v>10</v>
      </c>
      <c r="G262" s="7">
        <v>32.2887693047524</v>
      </c>
      <c r="H262" s="9">
        <v>1.7600199460983299</v>
      </c>
      <c r="I262" s="9">
        <v>3.22887693047524</v>
      </c>
      <c r="J262" s="13" t="str">
        <f t="shared" si="37"/>
        <v/>
      </c>
      <c r="K262" s="1" t="str">
        <f t="shared" si="38"/>
        <v/>
      </c>
      <c r="L262" s="1" t="str">
        <f t="shared" si="39"/>
        <v/>
      </c>
      <c r="M262" s="13" t="str">
        <f t="shared" si="40"/>
        <v/>
      </c>
      <c r="N262" s="13" t="str">
        <f t="shared" si="41"/>
        <v/>
      </c>
    </row>
    <row r="263" spans="1:14" ht="17.100000000000001" customHeight="1" x14ac:dyDescent="0.25">
      <c r="A263" s="1">
        <f t="shared" si="42"/>
        <v>8</v>
      </c>
      <c r="B263" s="7" t="s">
        <v>117</v>
      </c>
      <c r="C263" s="7" t="str">
        <f t="shared" si="43"/>
        <v>Momenta Pharmaceuticals2007</v>
      </c>
      <c r="D263" s="8">
        <v>39447</v>
      </c>
      <c r="E263" s="7">
        <f t="shared" si="44"/>
        <v>2007</v>
      </c>
      <c r="F263" s="7">
        <v>16</v>
      </c>
      <c r="G263" s="7">
        <v>44.899886325001702</v>
      </c>
      <c r="H263" s="9">
        <v>1.70739333331585</v>
      </c>
      <c r="I263" s="9">
        <v>2.80624289531261</v>
      </c>
      <c r="J263" s="13" t="str">
        <f t="shared" si="37"/>
        <v/>
      </c>
      <c r="K263" s="1" t="str">
        <f t="shared" si="38"/>
        <v/>
      </c>
      <c r="L263" s="1" t="str">
        <f t="shared" si="39"/>
        <v/>
      </c>
      <c r="M263" s="13" t="str">
        <f t="shared" si="40"/>
        <v/>
      </c>
      <c r="N263" s="13" t="str">
        <f t="shared" si="41"/>
        <v/>
      </c>
    </row>
    <row r="264" spans="1:14" ht="17.100000000000001" customHeight="1" x14ac:dyDescent="0.25">
      <c r="A264" s="1">
        <f t="shared" si="42"/>
        <v>9</v>
      </c>
      <c r="B264" s="7" t="s">
        <v>117</v>
      </c>
      <c r="C264" s="7" t="str">
        <f t="shared" si="43"/>
        <v>Momenta Pharmaceuticals2008</v>
      </c>
      <c r="D264" s="8">
        <v>39813</v>
      </c>
      <c r="E264" s="7">
        <f t="shared" si="44"/>
        <v>2008</v>
      </c>
      <c r="F264" s="7">
        <v>29</v>
      </c>
      <c r="G264" s="7">
        <v>90.518593471497297</v>
      </c>
      <c r="H264" s="9">
        <v>1.50789791345596</v>
      </c>
      <c r="I264" s="9">
        <v>3.12133080936198</v>
      </c>
      <c r="J264" s="13" t="str">
        <f t="shared" si="37"/>
        <v/>
      </c>
      <c r="K264" s="1" t="str">
        <f t="shared" si="38"/>
        <v/>
      </c>
      <c r="L264" s="1" t="str">
        <f t="shared" si="39"/>
        <v/>
      </c>
      <c r="M264" s="13" t="str">
        <f t="shared" si="40"/>
        <v/>
      </c>
      <c r="N264" s="13" t="str">
        <f t="shared" si="41"/>
        <v/>
      </c>
    </row>
    <row r="265" spans="1:14" ht="17.100000000000001" customHeight="1" x14ac:dyDescent="0.25">
      <c r="A265" s="1">
        <f t="shared" si="42"/>
        <v>10</v>
      </c>
      <c r="B265" s="7" t="s">
        <v>117</v>
      </c>
      <c r="C265" s="7" t="str">
        <f t="shared" si="43"/>
        <v>Momenta Pharmaceuticals2009</v>
      </c>
      <c r="D265" s="8">
        <v>40178</v>
      </c>
      <c r="E265" s="7">
        <f t="shared" si="44"/>
        <v>2009</v>
      </c>
      <c r="F265" s="7">
        <v>33</v>
      </c>
      <c r="G265" s="7">
        <v>76.924470964819207</v>
      </c>
      <c r="H265" s="9">
        <v>1.31422426754778</v>
      </c>
      <c r="I265" s="9">
        <v>2.3310445746914898</v>
      </c>
      <c r="J265" s="13">
        <f t="shared" si="37"/>
        <v>15.685960928244251</v>
      </c>
      <c r="K265" s="1">
        <f t="shared" si="38"/>
        <v>9.4251722515402703E-2</v>
      </c>
      <c r="L265" s="1">
        <f t="shared" si="39"/>
        <v>1.5268235148745359</v>
      </c>
      <c r="M265" s="13">
        <f t="shared" si="40"/>
        <v>0.2916535582731114</v>
      </c>
      <c r="N265" s="13">
        <f t="shared" si="41"/>
        <v>6.1730594005914081E-2</v>
      </c>
    </row>
    <row r="266" spans="1:14" ht="17.100000000000001" customHeight="1" x14ac:dyDescent="0.25">
      <c r="A266" s="1">
        <f t="shared" si="42"/>
        <v>5</v>
      </c>
      <c r="B266" s="7" t="s">
        <v>39</v>
      </c>
      <c r="C266" s="7" t="str">
        <f t="shared" si="43"/>
        <v>Mondelez2004</v>
      </c>
      <c r="D266" s="8">
        <v>38352</v>
      </c>
      <c r="E266" s="7">
        <f t="shared" si="44"/>
        <v>2004</v>
      </c>
      <c r="F266" s="7">
        <v>1233</v>
      </c>
      <c r="G266" s="7">
        <v>3256.9894772560801</v>
      </c>
      <c r="H266" s="9">
        <v>2.2397678205131601</v>
      </c>
      <c r="I266" s="9">
        <v>2.6415162021541598</v>
      </c>
      <c r="J266" s="13" t="str">
        <f t="shared" si="37"/>
        <v/>
      </c>
      <c r="K266" s="1" t="str">
        <f t="shared" si="38"/>
        <v/>
      </c>
      <c r="L266" s="1" t="str">
        <f t="shared" si="39"/>
        <v/>
      </c>
      <c r="M266" s="13" t="str">
        <f t="shared" si="40"/>
        <v/>
      </c>
      <c r="N266" s="13" t="str">
        <f t="shared" si="41"/>
        <v/>
      </c>
    </row>
    <row r="267" spans="1:14" ht="17.100000000000001" customHeight="1" x14ac:dyDescent="0.25">
      <c r="A267" s="1">
        <f t="shared" si="42"/>
        <v>6</v>
      </c>
      <c r="B267" s="7" t="s">
        <v>39</v>
      </c>
      <c r="C267" s="7" t="str">
        <f t="shared" si="43"/>
        <v>Mondelez2005</v>
      </c>
      <c r="D267" s="8">
        <v>38717</v>
      </c>
      <c r="E267" s="7">
        <f t="shared" si="44"/>
        <v>2005</v>
      </c>
      <c r="F267" s="7">
        <v>1140</v>
      </c>
      <c r="G267" s="7">
        <v>3075.25864305091</v>
      </c>
      <c r="H267" s="9">
        <v>2.2573062636938501</v>
      </c>
      <c r="I267" s="9">
        <v>2.6975953009218498</v>
      </c>
      <c r="J267" s="13" t="str">
        <f t="shared" si="37"/>
        <v/>
      </c>
      <c r="K267" s="1" t="str">
        <f t="shared" si="38"/>
        <v/>
      </c>
      <c r="L267" s="1" t="str">
        <f t="shared" si="39"/>
        <v/>
      </c>
      <c r="M267" s="13" t="str">
        <f t="shared" si="40"/>
        <v/>
      </c>
      <c r="N267" s="13" t="str">
        <f t="shared" si="41"/>
        <v/>
      </c>
    </row>
    <row r="268" spans="1:14" ht="17.100000000000001" customHeight="1" x14ac:dyDescent="0.25">
      <c r="A268" s="1">
        <f t="shared" si="42"/>
        <v>7</v>
      </c>
      <c r="B268" s="7" t="s">
        <v>39</v>
      </c>
      <c r="C268" s="7" t="str">
        <f t="shared" si="43"/>
        <v>Mondelez2006</v>
      </c>
      <c r="D268" s="8">
        <v>39082</v>
      </c>
      <c r="E268" s="7">
        <f t="shared" si="44"/>
        <v>2006</v>
      </c>
      <c r="F268" s="7">
        <v>1139</v>
      </c>
      <c r="G268" s="7">
        <v>3370.2415026007202</v>
      </c>
      <c r="H268" s="9">
        <v>2.3611366988484299</v>
      </c>
      <c r="I268" s="9">
        <v>2.95894776347737</v>
      </c>
      <c r="J268" s="13" t="str">
        <f t="shared" si="37"/>
        <v/>
      </c>
      <c r="K268" s="1" t="str">
        <f t="shared" si="38"/>
        <v/>
      </c>
      <c r="L268" s="1" t="str">
        <f t="shared" si="39"/>
        <v/>
      </c>
      <c r="M268" s="13" t="str">
        <f t="shared" si="40"/>
        <v/>
      </c>
      <c r="N268" s="13" t="str">
        <f t="shared" si="41"/>
        <v/>
      </c>
    </row>
    <row r="269" spans="1:14" ht="17.100000000000001" customHeight="1" x14ac:dyDescent="0.25">
      <c r="A269" s="1">
        <f t="shared" si="42"/>
        <v>8</v>
      </c>
      <c r="B269" s="7" t="s">
        <v>39</v>
      </c>
      <c r="C269" s="7" t="str">
        <f t="shared" si="43"/>
        <v>Mondelez2007</v>
      </c>
      <c r="D269" s="8">
        <v>39447</v>
      </c>
      <c r="E269" s="7">
        <f t="shared" si="44"/>
        <v>2007</v>
      </c>
      <c r="F269" s="7">
        <v>1089</v>
      </c>
      <c r="G269" s="7">
        <v>3199.0352187920398</v>
      </c>
      <c r="H269" s="9">
        <v>2.2799757470003099</v>
      </c>
      <c r="I269" s="9">
        <v>2.9375897325914</v>
      </c>
      <c r="J269" s="13" t="str">
        <f t="shared" si="37"/>
        <v/>
      </c>
      <c r="K269" s="1" t="str">
        <f t="shared" si="38"/>
        <v/>
      </c>
      <c r="L269" s="1" t="str">
        <f t="shared" si="39"/>
        <v/>
      </c>
      <c r="M269" s="13" t="str">
        <f t="shared" si="40"/>
        <v/>
      </c>
      <c r="N269" s="13" t="str">
        <f t="shared" si="41"/>
        <v/>
      </c>
    </row>
    <row r="270" spans="1:14" ht="17.100000000000001" customHeight="1" x14ac:dyDescent="0.25">
      <c r="A270" s="1">
        <f t="shared" si="42"/>
        <v>9</v>
      </c>
      <c r="B270" s="7" t="s">
        <v>39</v>
      </c>
      <c r="C270" s="7" t="str">
        <f t="shared" si="43"/>
        <v>Mondelez2008</v>
      </c>
      <c r="D270" s="8">
        <v>39813</v>
      </c>
      <c r="E270" s="7">
        <f t="shared" si="44"/>
        <v>2008</v>
      </c>
      <c r="F270" s="7">
        <v>1052</v>
      </c>
      <c r="G270" s="7">
        <v>3391.8586595533402</v>
      </c>
      <c r="H270" s="9">
        <v>2.3365290219339601</v>
      </c>
      <c r="I270" s="9">
        <v>3.2242002467237101</v>
      </c>
      <c r="J270" s="13" t="str">
        <f t="shared" ref="J270:J333" si="45">IF(AND(A270=10,A265=5),SLOPE(G265:G270,E265:E270),"")</f>
        <v/>
      </c>
      <c r="K270" s="1" t="str">
        <f t="shared" ref="K270:K333" si="46">IF(AND(A270=10,A265=5),SLOPE(H265:H270,E265:E270),"")</f>
        <v/>
      </c>
      <c r="L270" s="1" t="str">
        <f t="shared" ref="L270:L333" si="47">IF(AND(A270=10,A265=5),AVERAGE(H266:H270),"")</f>
        <v/>
      </c>
      <c r="M270" s="13" t="str">
        <f t="shared" ref="M270:M333" si="48">IF(J270="","",J270*5/SUM(G266:G270))</f>
        <v/>
      </c>
      <c r="N270" s="13" t="str">
        <f t="shared" ref="N270:N333" si="49">IF(K270="","",K270*5/SUM(H266:H270))</f>
        <v/>
      </c>
    </row>
    <row r="271" spans="1:14" ht="17.100000000000001" customHeight="1" x14ac:dyDescent="0.25">
      <c r="A271" s="1">
        <f t="shared" si="42"/>
        <v>10</v>
      </c>
      <c r="B271" s="7" t="s">
        <v>39</v>
      </c>
      <c r="C271" s="7" t="str">
        <f t="shared" si="43"/>
        <v>Mondelez2009</v>
      </c>
      <c r="D271" s="8">
        <v>40178</v>
      </c>
      <c r="E271" s="7">
        <f t="shared" si="44"/>
        <v>2009</v>
      </c>
      <c r="F271" s="7">
        <v>950</v>
      </c>
      <c r="G271" s="7">
        <v>3192.2604337115799</v>
      </c>
      <c r="H271" s="9">
        <v>2.2960083124355299</v>
      </c>
      <c r="I271" s="9">
        <v>3.3602741407490302</v>
      </c>
      <c r="J271" s="13">
        <f t="shared" si="45"/>
        <v>12.998529942174549</v>
      </c>
      <c r="K271" s="1">
        <f t="shared" si="46"/>
        <v>1.2505993785258823E-2</v>
      </c>
      <c r="L271" s="1">
        <f t="shared" si="47"/>
        <v>2.3061912087824163</v>
      </c>
      <c r="M271" s="13">
        <f t="shared" si="48"/>
        <v>4.0048082778668887E-3</v>
      </c>
      <c r="N271" s="13">
        <f t="shared" si="49"/>
        <v>5.4227913703051214E-3</v>
      </c>
    </row>
    <row r="272" spans="1:14" ht="17.100000000000001" customHeight="1" x14ac:dyDescent="0.25">
      <c r="A272" s="1">
        <f t="shared" si="42"/>
        <v>5</v>
      </c>
      <c r="B272" s="7" t="s">
        <v>112</v>
      </c>
      <c r="C272" s="7" t="str">
        <f t="shared" si="43"/>
        <v>MorphoSys2004</v>
      </c>
      <c r="D272" s="8">
        <v>38352</v>
      </c>
      <c r="E272" s="7">
        <f t="shared" si="44"/>
        <v>2004</v>
      </c>
      <c r="F272" s="7">
        <v>20</v>
      </c>
      <c r="G272" s="7">
        <v>60.998682181350901</v>
      </c>
      <c r="H272" s="9">
        <v>1.7391816116869501</v>
      </c>
      <c r="I272" s="9">
        <v>3.0499341090675398</v>
      </c>
      <c r="J272" s="13" t="str">
        <f t="shared" si="45"/>
        <v/>
      </c>
      <c r="K272" s="1" t="str">
        <f t="shared" si="46"/>
        <v/>
      </c>
      <c r="L272" s="1" t="str">
        <f t="shared" si="47"/>
        <v/>
      </c>
      <c r="M272" s="13" t="str">
        <f t="shared" si="48"/>
        <v/>
      </c>
      <c r="N272" s="13" t="str">
        <f t="shared" si="49"/>
        <v/>
      </c>
    </row>
    <row r="273" spans="1:14" ht="17.100000000000001" customHeight="1" x14ac:dyDescent="0.25">
      <c r="A273" s="1">
        <f t="shared" si="42"/>
        <v>6</v>
      </c>
      <c r="B273" s="7" t="s">
        <v>112</v>
      </c>
      <c r="C273" s="7" t="str">
        <f t="shared" si="43"/>
        <v>MorphoSys2005</v>
      </c>
      <c r="D273" s="8">
        <v>38717</v>
      </c>
      <c r="E273" s="7">
        <f t="shared" si="44"/>
        <v>2005</v>
      </c>
      <c r="F273" s="7">
        <v>24</v>
      </c>
      <c r="G273" s="7">
        <v>71.959748274646699</v>
      </c>
      <c r="H273" s="9">
        <v>1.67748382221907</v>
      </c>
      <c r="I273" s="9">
        <v>2.9983228447769501</v>
      </c>
      <c r="J273" s="13" t="str">
        <f t="shared" si="45"/>
        <v/>
      </c>
      <c r="K273" s="1" t="str">
        <f t="shared" si="46"/>
        <v/>
      </c>
      <c r="L273" s="1" t="str">
        <f t="shared" si="47"/>
        <v/>
      </c>
      <c r="M273" s="13" t="str">
        <f t="shared" si="48"/>
        <v/>
      </c>
      <c r="N273" s="13" t="str">
        <f t="shared" si="49"/>
        <v/>
      </c>
    </row>
    <row r="274" spans="1:14" ht="17.100000000000001" customHeight="1" x14ac:dyDescent="0.25">
      <c r="A274" s="1">
        <f t="shared" si="42"/>
        <v>7</v>
      </c>
      <c r="B274" s="7" t="s">
        <v>112</v>
      </c>
      <c r="C274" s="7" t="str">
        <f t="shared" si="43"/>
        <v>MorphoSys2006</v>
      </c>
      <c r="D274" s="8">
        <v>39082</v>
      </c>
      <c r="E274" s="7">
        <f t="shared" si="44"/>
        <v>2006</v>
      </c>
      <c r="F274" s="7">
        <v>30</v>
      </c>
      <c r="G274" s="7">
        <v>93.662613766267896</v>
      </c>
      <c r="H274" s="9">
        <v>1.5857351365188801</v>
      </c>
      <c r="I274" s="9">
        <v>3.1220871255422602</v>
      </c>
      <c r="J274" s="13" t="str">
        <f t="shared" si="45"/>
        <v/>
      </c>
      <c r="K274" s="1" t="str">
        <f t="shared" si="46"/>
        <v/>
      </c>
      <c r="L274" s="1" t="str">
        <f t="shared" si="47"/>
        <v/>
      </c>
      <c r="M274" s="13" t="str">
        <f t="shared" si="48"/>
        <v/>
      </c>
      <c r="N274" s="13" t="str">
        <f t="shared" si="49"/>
        <v/>
      </c>
    </row>
    <row r="275" spans="1:14" ht="17.100000000000001" customHeight="1" x14ac:dyDescent="0.25">
      <c r="A275" s="1">
        <f t="shared" si="42"/>
        <v>8</v>
      </c>
      <c r="B275" s="7" t="s">
        <v>112</v>
      </c>
      <c r="C275" s="7" t="str">
        <f t="shared" si="43"/>
        <v>MorphoSys2007</v>
      </c>
      <c r="D275" s="8">
        <v>39447</v>
      </c>
      <c r="E275" s="7">
        <f t="shared" si="44"/>
        <v>2007</v>
      </c>
      <c r="F275" s="7">
        <v>34</v>
      </c>
      <c r="G275" s="7">
        <v>100.41678357869399</v>
      </c>
      <c r="H275" s="9">
        <v>1.5138473164509301</v>
      </c>
      <c r="I275" s="9">
        <v>2.9534348111380599</v>
      </c>
      <c r="J275" s="13" t="str">
        <f t="shared" si="45"/>
        <v/>
      </c>
      <c r="K275" s="1" t="str">
        <f t="shared" si="46"/>
        <v/>
      </c>
      <c r="L275" s="1" t="str">
        <f t="shared" si="47"/>
        <v/>
      </c>
      <c r="M275" s="13" t="str">
        <f t="shared" si="48"/>
        <v/>
      </c>
      <c r="N275" s="13" t="str">
        <f t="shared" si="49"/>
        <v/>
      </c>
    </row>
    <row r="276" spans="1:14" ht="17.100000000000001" customHeight="1" x14ac:dyDescent="0.25">
      <c r="A276" s="1">
        <f t="shared" si="42"/>
        <v>9</v>
      </c>
      <c r="B276" s="7" t="s">
        <v>112</v>
      </c>
      <c r="C276" s="7" t="str">
        <f t="shared" si="43"/>
        <v>MorphoSys2008</v>
      </c>
      <c r="D276" s="8">
        <v>39813</v>
      </c>
      <c r="E276" s="7">
        <f t="shared" si="44"/>
        <v>2008</v>
      </c>
      <c r="F276" s="7">
        <v>39</v>
      </c>
      <c r="G276" s="7">
        <v>115.38450668286499</v>
      </c>
      <c r="H276" s="9">
        <v>1.52570524563392</v>
      </c>
      <c r="I276" s="9">
        <v>2.9585770944324401</v>
      </c>
      <c r="J276" s="13" t="str">
        <f t="shared" si="45"/>
        <v/>
      </c>
      <c r="K276" s="1" t="str">
        <f t="shared" si="46"/>
        <v/>
      </c>
      <c r="L276" s="1" t="str">
        <f t="shared" si="47"/>
        <v/>
      </c>
      <c r="M276" s="13" t="str">
        <f t="shared" si="48"/>
        <v/>
      </c>
      <c r="N276" s="13" t="str">
        <f t="shared" si="49"/>
        <v/>
      </c>
    </row>
    <row r="277" spans="1:14" ht="17.100000000000001" customHeight="1" x14ac:dyDescent="0.25">
      <c r="A277" s="1">
        <f t="shared" si="42"/>
        <v>10</v>
      </c>
      <c r="B277" s="7" t="s">
        <v>112</v>
      </c>
      <c r="C277" s="7" t="str">
        <f t="shared" si="43"/>
        <v>MorphoSys2009</v>
      </c>
      <c r="D277" s="8">
        <v>40178</v>
      </c>
      <c r="E277" s="7">
        <f t="shared" si="44"/>
        <v>2009</v>
      </c>
      <c r="F277" s="7">
        <v>47</v>
      </c>
      <c r="G277" s="7">
        <v>172.903558327816</v>
      </c>
      <c r="H277" s="9">
        <v>1.79147315469194</v>
      </c>
      <c r="I277" s="9">
        <v>3.6787991133578002</v>
      </c>
      <c r="J277" s="13">
        <f t="shared" si="45"/>
        <v>19.901509307697328</v>
      </c>
      <c r="K277" s="1">
        <f t="shared" si="46"/>
        <v>-7.5933095656700112E-3</v>
      </c>
      <c r="L277" s="1">
        <f t="shared" si="47"/>
        <v>1.6188489351029482</v>
      </c>
      <c r="M277" s="13">
        <f t="shared" si="48"/>
        <v>0.17951048519762011</v>
      </c>
      <c r="N277" s="13">
        <f t="shared" si="49"/>
        <v>-4.6905609294465309E-3</v>
      </c>
    </row>
    <row r="278" spans="1:14" ht="17.100000000000001" customHeight="1" x14ac:dyDescent="0.25">
      <c r="A278" s="1">
        <f t="shared" si="42"/>
        <v>5</v>
      </c>
      <c r="B278" s="7" t="s">
        <v>115</v>
      </c>
      <c r="C278" s="7" t="str">
        <f t="shared" si="43"/>
        <v>MoSys2004</v>
      </c>
      <c r="D278" s="8">
        <v>38352</v>
      </c>
      <c r="E278" s="7">
        <f t="shared" si="44"/>
        <v>2004</v>
      </c>
      <c r="F278" s="7">
        <v>31</v>
      </c>
      <c r="G278" s="7">
        <v>102.73102549277201</v>
      </c>
      <c r="H278" s="9">
        <v>2.7548420977207901</v>
      </c>
      <c r="I278" s="9">
        <v>3.3139040481539501</v>
      </c>
      <c r="J278" s="13" t="str">
        <f t="shared" si="45"/>
        <v/>
      </c>
      <c r="K278" s="1" t="str">
        <f t="shared" si="46"/>
        <v/>
      </c>
      <c r="L278" s="1" t="str">
        <f t="shared" si="47"/>
        <v/>
      </c>
      <c r="M278" s="13" t="str">
        <f t="shared" si="48"/>
        <v/>
      </c>
      <c r="N278" s="13" t="str">
        <f t="shared" si="49"/>
        <v/>
      </c>
    </row>
    <row r="279" spans="1:14" ht="17.100000000000001" customHeight="1" x14ac:dyDescent="0.25">
      <c r="A279" s="1">
        <f t="shared" si="42"/>
        <v>6</v>
      </c>
      <c r="B279" s="7" t="s">
        <v>115</v>
      </c>
      <c r="C279" s="7" t="str">
        <f t="shared" si="43"/>
        <v>MoSys2005</v>
      </c>
      <c r="D279" s="8">
        <v>38717</v>
      </c>
      <c r="E279" s="7">
        <f t="shared" si="44"/>
        <v>2005</v>
      </c>
      <c r="F279" s="7">
        <v>31</v>
      </c>
      <c r="G279" s="7">
        <v>107.395826571621</v>
      </c>
      <c r="H279" s="9">
        <v>2.8765257046588002</v>
      </c>
      <c r="I279" s="9">
        <v>3.4643815023103599</v>
      </c>
      <c r="J279" s="13" t="str">
        <f t="shared" si="45"/>
        <v/>
      </c>
      <c r="K279" s="1" t="str">
        <f t="shared" si="46"/>
        <v/>
      </c>
      <c r="L279" s="1" t="str">
        <f t="shared" si="47"/>
        <v/>
      </c>
      <c r="M279" s="13" t="str">
        <f t="shared" si="48"/>
        <v/>
      </c>
      <c r="N279" s="13" t="str">
        <f t="shared" si="49"/>
        <v/>
      </c>
    </row>
    <row r="280" spans="1:14" ht="17.100000000000001" customHeight="1" x14ac:dyDescent="0.25">
      <c r="A280" s="1">
        <f t="shared" si="42"/>
        <v>7</v>
      </c>
      <c r="B280" s="7" t="s">
        <v>115</v>
      </c>
      <c r="C280" s="7" t="str">
        <f t="shared" si="43"/>
        <v>MoSys2006</v>
      </c>
      <c r="D280" s="8">
        <v>39082</v>
      </c>
      <c r="E280" s="7">
        <f t="shared" si="44"/>
        <v>2006</v>
      </c>
      <c r="F280" s="7">
        <v>33</v>
      </c>
      <c r="G280" s="7">
        <v>110.06286911061</v>
      </c>
      <c r="H280" s="9">
        <v>2.7303582389246301</v>
      </c>
      <c r="I280" s="9">
        <v>3.33523845789728</v>
      </c>
      <c r="J280" s="13" t="str">
        <f t="shared" si="45"/>
        <v/>
      </c>
      <c r="K280" s="1" t="str">
        <f t="shared" si="46"/>
        <v/>
      </c>
      <c r="L280" s="1" t="str">
        <f t="shared" si="47"/>
        <v/>
      </c>
      <c r="M280" s="13" t="str">
        <f t="shared" si="48"/>
        <v/>
      </c>
      <c r="N280" s="13" t="str">
        <f t="shared" si="49"/>
        <v/>
      </c>
    </row>
    <row r="281" spans="1:14" ht="17.100000000000001" customHeight="1" x14ac:dyDescent="0.25">
      <c r="A281" s="1">
        <f t="shared" si="42"/>
        <v>8</v>
      </c>
      <c r="B281" s="7" t="s">
        <v>115</v>
      </c>
      <c r="C281" s="7" t="str">
        <f t="shared" si="43"/>
        <v>MoSys2007</v>
      </c>
      <c r="D281" s="8">
        <v>39447</v>
      </c>
      <c r="E281" s="7">
        <f t="shared" si="44"/>
        <v>2007</v>
      </c>
      <c r="F281" s="7">
        <v>38</v>
      </c>
      <c r="G281" s="7">
        <v>114.223790890072</v>
      </c>
      <c r="H281" s="9">
        <v>2.3662966532926801</v>
      </c>
      <c r="I281" s="9">
        <v>3.00588923394925</v>
      </c>
      <c r="J281" s="13" t="str">
        <f t="shared" si="45"/>
        <v/>
      </c>
      <c r="K281" s="1" t="str">
        <f t="shared" si="46"/>
        <v/>
      </c>
      <c r="L281" s="1" t="str">
        <f t="shared" si="47"/>
        <v/>
      </c>
      <c r="M281" s="13" t="str">
        <f t="shared" si="48"/>
        <v/>
      </c>
      <c r="N281" s="13" t="str">
        <f t="shared" si="49"/>
        <v/>
      </c>
    </row>
    <row r="282" spans="1:14" ht="17.100000000000001" customHeight="1" x14ac:dyDescent="0.25">
      <c r="A282" s="1">
        <f t="shared" si="42"/>
        <v>9</v>
      </c>
      <c r="B282" s="7" t="s">
        <v>115</v>
      </c>
      <c r="C282" s="7" t="str">
        <f t="shared" si="43"/>
        <v>MoSys2008</v>
      </c>
      <c r="D282" s="8">
        <v>39813</v>
      </c>
      <c r="E282" s="7">
        <f t="shared" si="44"/>
        <v>2008</v>
      </c>
      <c r="F282" s="7">
        <v>41</v>
      </c>
      <c r="G282" s="7">
        <v>128.23473630566201</v>
      </c>
      <c r="H282" s="9">
        <v>2.2924296648764</v>
      </c>
      <c r="I282" s="9">
        <v>3.1276764952600402</v>
      </c>
      <c r="J282" s="13" t="str">
        <f t="shared" si="45"/>
        <v/>
      </c>
      <c r="K282" s="1" t="str">
        <f t="shared" si="46"/>
        <v/>
      </c>
      <c r="L282" s="1" t="str">
        <f t="shared" si="47"/>
        <v/>
      </c>
      <c r="M282" s="13" t="str">
        <f t="shared" si="48"/>
        <v/>
      </c>
      <c r="N282" s="13" t="str">
        <f t="shared" si="49"/>
        <v/>
      </c>
    </row>
    <row r="283" spans="1:14" ht="17.100000000000001" customHeight="1" x14ac:dyDescent="0.25">
      <c r="A283" s="1">
        <f t="shared" si="42"/>
        <v>10</v>
      </c>
      <c r="B283" s="7" t="s">
        <v>115</v>
      </c>
      <c r="C283" s="7" t="str">
        <f t="shared" si="43"/>
        <v>MoSys2009</v>
      </c>
      <c r="D283" s="8">
        <v>40178</v>
      </c>
      <c r="E283" s="7">
        <f t="shared" si="44"/>
        <v>2009</v>
      </c>
      <c r="F283" s="7">
        <v>41</v>
      </c>
      <c r="G283" s="7">
        <v>115.04966732580201</v>
      </c>
      <c r="H283" s="9">
        <v>2.2080984130138299</v>
      </c>
      <c r="I283" s="9">
        <v>2.80608944697078</v>
      </c>
      <c r="J283" s="13">
        <f t="shared" si="45"/>
        <v>3.6648817184781439</v>
      </c>
      <c r="K283" s="1">
        <f t="shared" si="46"/>
        <v>-0.13857337510039863</v>
      </c>
      <c r="L283" s="1">
        <f t="shared" si="47"/>
        <v>2.4947417349532679</v>
      </c>
      <c r="M283" s="13">
        <f t="shared" si="48"/>
        <v>3.187037185027574E-2</v>
      </c>
      <c r="N283" s="13">
        <f t="shared" si="49"/>
        <v>-5.5546180656249139E-2</v>
      </c>
    </row>
    <row r="284" spans="1:14" ht="17.100000000000001" customHeight="1" x14ac:dyDescent="0.25">
      <c r="A284" s="1">
        <f t="shared" si="42"/>
        <v>5</v>
      </c>
      <c r="B284" s="7" t="s">
        <v>90</v>
      </c>
      <c r="C284" s="7" t="str">
        <f t="shared" si="43"/>
        <v>MTS Systems 2004</v>
      </c>
      <c r="D284" s="8">
        <v>38352</v>
      </c>
      <c r="E284" s="7">
        <f t="shared" si="44"/>
        <v>2004</v>
      </c>
      <c r="F284" s="7">
        <v>146</v>
      </c>
      <c r="G284" s="7">
        <v>361.118551539257</v>
      </c>
      <c r="H284" s="9">
        <v>2.0392471473306801</v>
      </c>
      <c r="I284" s="9">
        <v>2.4734147365702501</v>
      </c>
      <c r="J284" s="13" t="str">
        <f t="shared" si="45"/>
        <v/>
      </c>
      <c r="K284" s="1" t="str">
        <f t="shared" si="46"/>
        <v/>
      </c>
      <c r="L284" s="1" t="str">
        <f t="shared" si="47"/>
        <v/>
      </c>
      <c r="M284" s="13" t="str">
        <f t="shared" si="48"/>
        <v/>
      </c>
      <c r="N284" s="13" t="str">
        <f t="shared" si="49"/>
        <v/>
      </c>
    </row>
    <row r="285" spans="1:14" ht="17.100000000000001" customHeight="1" x14ac:dyDescent="0.25">
      <c r="A285" s="1">
        <f t="shared" si="42"/>
        <v>6</v>
      </c>
      <c r="B285" s="7" t="s">
        <v>90</v>
      </c>
      <c r="C285" s="7" t="str">
        <f t="shared" si="43"/>
        <v>MTS Systems 2005</v>
      </c>
      <c r="D285" s="8">
        <v>38717</v>
      </c>
      <c r="E285" s="7">
        <f t="shared" si="44"/>
        <v>2005</v>
      </c>
      <c r="F285" s="7">
        <v>143</v>
      </c>
      <c r="G285" s="7">
        <v>344.52604069374502</v>
      </c>
      <c r="H285" s="9">
        <v>1.9521024365733599</v>
      </c>
      <c r="I285" s="9">
        <v>2.4092730118443701</v>
      </c>
      <c r="J285" s="13" t="str">
        <f t="shared" si="45"/>
        <v/>
      </c>
      <c r="K285" s="1" t="str">
        <f t="shared" si="46"/>
        <v/>
      </c>
      <c r="L285" s="1" t="str">
        <f t="shared" si="47"/>
        <v/>
      </c>
      <c r="M285" s="13" t="str">
        <f t="shared" si="48"/>
        <v/>
      </c>
      <c r="N285" s="13" t="str">
        <f t="shared" si="49"/>
        <v/>
      </c>
    </row>
    <row r="286" spans="1:14" ht="17.100000000000001" customHeight="1" x14ac:dyDescent="0.25">
      <c r="A286" s="1">
        <f t="shared" si="42"/>
        <v>7</v>
      </c>
      <c r="B286" s="7" t="s">
        <v>90</v>
      </c>
      <c r="C286" s="7" t="str">
        <f t="shared" si="43"/>
        <v>MTS Systems 2006</v>
      </c>
      <c r="D286" s="8">
        <v>39082</v>
      </c>
      <c r="E286" s="7">
        <f t="shared" si="44"/>
        <v>2006</v>
      </c>
      <c r="F286" s="7">
        <v>145</v>
      </c>
      <c r="G286" s="7">
        <v>319.89241819642501</v>
      </c>
      <c r="H286" s="9">
        <v>1.74727960280303</v>
      </c>
      <c r="I286" s="9">
        <v>2.20615460825121</v>
      </c>
      <c r="J286" s="13" t="str">
        <f t="shared" si="45"/>
        <v/>
      </c>
      <c r="K286" s="1" t="str">
        <f t="shared" si="46"/>
        <v/>
      </c>
      <c r="L286" s="1" t="str">
        <f t="shared" si="47"/>
        <v/>
      </c>
      <c r="M286" s="13" t="str">
        <f t="shared" si="48"/>
        <v/>
      </c>
      <c r="N286" s="13" t="str">
        <f t="shared" si="49"/>
        <v/>
      </c>
    </row>
    <row r="287" spans="1:14" ht="17.100000000000001" customHeight="1" x14ac:dyDescent="0.25">
      <c r="A287" s="1">
        <f t="shared" si="42"/>
        <v>8</v>
      </c>
      <c r="B287" s="7" t="s">
        <v>90</v>
      </c>
      <c r="C287" s="7" t="str">
        <f t="shared" si="43"/>
        <v>MTS Systems 2007</v>
      </c>
      <c r="D287" s="8">
        <v>39447</v>
      </c>
      <c r="E287" s="7">
        <f t="shared" si="44"/>
        <v>2007</v>
      </c>
      <c r="F287" s="7">
        <v>155</v>
      </c>
      <c r="G287" s="7">
        <v>332.49638157337898</v>
      </c>
      <c r="H287" s="9">
        <v>1.6211797499849001</v>
      </c>
      <c r="I287" s="9">
        <v>2.1451379456346999</v>
      </c>
      <c r="J287" s="13" t="str">
        <f t="shared" si="45"/>
        <v/>
      </c>
      <c r="K287" s="1" t="str">
        <f t="shared" si="46"/>
        <v/>
      </c>
      <c r="L287" s="1" t="str">
        <f t="shared" si="47"/>
        <v/>
      </c>
      <c r="M287" s="13" t="str">
        <f t="shared" si="48"/>
        <v/>
      </c>
      <c r="N287" s="13" t="str">
        <f t="shared" si="49"/>
        <v/>
      </c>
    </row>
    <row r="288" spans="1:14" ht="17.100000000000001" customHeight="1" x14ac:dyDescent="0.25">
      <c r="A288" s="1">
        <f t="shared" si="42"/>
        <v>9</v>
      </c>
      <c r="B288" s="7" t="s">
        <v>90</v>
      </c>
      <c r="C288" s="7" t="str">
        <f t="shared" si="43"/>
        <v>MTS Systems 2008</v>
      </c>
      <c r="D288" s="8">
        <v>39813</v>
      </c>
      <c r="E288" s="7">
        <f t="shared" si="44"/>
        <v>2008</v>
      </c>
      <c r="F288" s="7">
        <v>148</v>
      </c>
      <c r="G288" s="7">
        <v>356.53171065961902</v>
      </c>
      <c r="H288" s="9">
        <v>1.63135395360154</v>
      </c>
      <c r="I288" s="9">
        <v>2.4089980449974302</v>
      </c>
      <c r="J288" s="13" t="str">
        <f t="shared" si="45"/>
        <v/>
      </c>
      <c r="K288" s="1" t="str">
        <f t="shared" si="46"/>
        <v/>
      </c>
      <c r="L288" s="1" t="str">
        <f t="shared" si="47"/>
        <v/>
      </c>
      <c r="M288" s="13" t="str">
        <f t="shared" si="48"/>
        <v/>
      </c>
      <c r="N288" s="13" t="str">
        <f t="shared" si="49"/>
        <v/>
      </c>
    </row>
    <row r="289" spans="1:14" ht="17.100000000000001" customHeight="1" x14ac:dyDescent="0.25">
      <c r="A289" s="1">
        <f t="shared" si="42"/>
        <v>10</v>
      </c>
      <c r="B289" s="7" t="s">
        <v>90</v>
      </c>
      <c r="C289" s="7" t="str">
        <f t="shared" si="43"/>
        <v>MTS Systems 2009</v>
      </c>
      <c r="D289" s="8">
        <v>40178</v>
      </c>
      <c r="E289" s="7">
        <f t="shared" si="44"/>
        <v>2009</v>
      </c>
      <c r="F289" s="7">
        <v>149</v>
      </c>
      <c r="G289" s="7">
        <v>343.42826199647999</v>
      </c>
      <c r="H289" s="9">
        <v>1.62302703885424</v>
      </c>
      <c r="I289" s="9">
        <v>2.3048876644059</v>
      </c>
      <c r="J289" s="13">
        <f t="shared" si="45"/>
        <v>-1.1380135554088302</v>
      </c>
      <c r="K289" s="1">
        <f t="shared" si="46"/>
        <v>-9.0555595546165421E-2</v>
      </c>
      <c r="L289" s="1">
        <f t="shared" si="47"/>
        <v>1.714988556363414</v>
      </c>
      <c r="M289" s="13">
        <f t="shared" si="48"/>
        <v>-3.3532631476703633E-3</v>
      </c>
      <c r="N289" s="13">
        <f t="shared" si="49"/>
        <v>-5.2802448861924811E-2</v>
      </c>
    </row>
    <row r="290" spans="1:14" ht="17.100000000000001" customHeight="1" x14ac:dyDescent="0.25">
      <c r="A290" s="1">
        <f t="shared" si="42"/>
        <v>5</v>
      </c>
      <c r="B290" s="7" t="s">
        <v>65</v>
      </c>
      <c r="C290" s="7" t="str">
        <f t="shared" si="43"/>
        <v>Mylan2004</v>
      </c>
      <c r="D290" s="8">
        <v>38352</v>
      </c>
      <c r="E290" s="7">
        <f t="shared" si="44"/>
        <v>2004</v>
      </c>
      <c r="F290" s="7">
        <v>317</v>
      </c>
      <c r="G290" s="7">
        <v>785.78107017127297</v>
      </c>
      <c r="H290" s="9">
        <v>1.46501924957763</v>
      </c>
      <c r="I290" s="9">
        <v>2.4788046377642701</v>
      </c>
      <c r="J290" s="13" t="str">
        <f t="shared" si="45"/>
        <v/>
      </c>
      <c r="K290" s="1" t="str">
        <f t="shared" si="46"/>
        <v/>
      </c>
      <c r="L290" s="1" t="str">
        <f t="shared" si="47"/>
        <v/>
      </c>
      <c r="M290" s="13" t="str">
        <f t="shared" si="48"/>
        <v/>
      </c>
      <c r="N290" s="13" t="str">
        <f t="shared" si="49"/>
        <v/>
      </c>
    </row>
    <row r="291" spans="1:14" ht="17.100000000000001" customHeight="1" x14ac:dyDescent="0.25">
      <c r="A291" s="1">
        <f t="shared" si="42"/>
        <v>6</v>
      </c>
      <c r="B291" s="7" t="s">
        <v>65</v>
      </c>
      <c r="C291" s="7" t="str">
        <f t="shared" si="43"/>
        <v>Mylan2005</v>
      </c>
      <c r="D291" s="8">
        <v>38717</v>
      </c>
      <c r="E291" s="7">
        <f t="shared" si="44"/>
        <v>2005</v>
      </c>
      <c r="F291" s="7">
        <v>337</v>
      </c>
      <c r="G291" s="7">
        <v>887.55600090907001</v>
      </c>
      <c r="H291" s="9">
        <v>1.52314502407606</v>
      </c>
      <c r="I291" s="9">
        <v>2.6336973320743899</v>
      </c>
      <c r="J291" s="13" t="str">
        <f t="shared" si="45"/>
        <v/>
      </c>
      <c r="K291" s="1" t="str">
        <f t="shared" si="46"/>
        <v/>
      </c>
      <c r="L291" s="1" t="str">
        <f t="shared" si="47"/>
        <v/>
      </c>
      <c r="M291" s="13" t="str">
        <f t="shared" si="48"/>
        <v/>
      </c>
      <c r="N291" s="13" t="str">
        <f t="shared" si="49"/>
        <v/>
      </c>
    </row>
    <row r="292" spans="1:14" ht="17.100000000000001" customHeight="1" x14ac:dyDescent="0.25">
      <c r="A292" s="1">
        <f t="shared" si="42"/>
        <v>7</v>
      </c>
      <c r="B292" s="7" t="s">
        <v>65</v>
      </c>
      <c r="C292" s="7" t="str">
        <f t="shared" si="43"/>
        <v>Mylan2006</v>
      </c>
      <c r="D292" s="8">
        <v>39082</v>
      </c>
      <c r="E292" s="7">
        <f t="shared" si="44"/>
        <v>2006</v>
      </c>
      <c r="F292" s="7">
        <v>344</v>
      </c>
      <c r="G292" s="7">
        <v>981.82548790099099</v>
      </c>
      <c r="H292" s="9">
        <v>1.60685842229746</v>
      </c>
      <c r="I292" s="9">
        <v>2.8541438601773002</v>
      </c>
      <c r="J292" s="13" t="str">
        <f t="shared" si="45"/>
        <v/>
      </c>
      <c r="K292" s="1" t="str">
        <f t="shared" si="46"/>
        <v/>
      </c>
      <c r="L292" s="1" t="str">
        <f t="shared" si="47"/>
        <v/>
      </c>
      <c r="M292" s="13" t="str">
        <f t="shared" si="48"/>
        <v/>
      </c>
      <c r="N292" s="13" t="str">
        <f t="shared" si="49"/>
        <v/>
      </c>
    </row>
    <row r="293" spans="1:14" ht="17.100000000000001" customHeight="1" x14ac:dyDescent="0.25">
      <c r="A293" s="1">
        <f t="shared" si="42"/>
        <v>8</v>
      </c>
      <c r="B293" s="7" t="s">
        <v>65</v>
      </c>
      <c r="C293" s="7" t="str">
        <f t="shared" si="43"/>
        <v>Mylan2007</v>
      </c>
      <c r="D293" s="8">
        <v>39447</v>
      </c>
      <c r="E293" s="7">
        <f t="shared" si="44"/>
        <v>2007</v>
      </c>
      <c r="F293" s="7">
        <v>358</v>
      </c>
      <c r="G293" s="7">
        <v>1039.06333414954</v>
      </c>
      <c r="H293" s="9">
        <v>1.6070788308728301</v>
      </c>
      <c r="I293" s="9">
        <v>2.9024115479037502</v>
      </c>
      <c r="J293" s="13" t="str">
        <f t="shared" si="45"/>
        <v/>
      </c>
      <c r="K293" s="1" t="str">
        <f t="shared" si="46"/>
        <v/>
      </c>
      <c r="L293" s="1" t="str">
        <f t="shared" si="47"/>
        <v/>
      </c>
      <c r="M293" s="13" t="str">
        <f t="shared" si="48"/>
        <v/>
      </c>
      <c r="N293" s="13" t="str">
        <f t="shared" si="49"/>
        <v/>
      </c>
    </row>
    <row r="294" spans="1:14" ht="17.100000000000001" customHeight="1" x14ac:dyDescent="0.25">
      <c r="A294" s="1">
        <f t="shared" si="42"/>
        <v>9</v>
      </c>
      <c r="B294" s="7" t="s">
        <v>65</v>
      </c>
      <c r="C294" s="7" t="str">
        <f t="shared" si="43"/>
        <v>Mylan2008</v>
      </c>
      <c r="D294" s="8">
        <v>39813</v>
      </c>
      <c r="E294" s="7">
        <f t="shared" si="44"/>
        <v>2008</v>
      </c>
      <c r="F294" s="7">
        <v>398</v>
      </c>
      <c r="G294" s="7">
        <v>1171.5513093273601</v>
      </c>
      <c r="H294" s="9">
        <v>1.5093892841183401</v>
      </c>
      <c r="I294" s="9">
        <v>2.9435962545913599</v>
      </c>
      <c r="J294" s="13" t="str">
        <f t="shared" si="45"/>
        <v/>
      </c>
      <c r="K294" s="1" t="str">
        <f t="shared" si="46"/>
        <v/>
      </c>
      <c r="L294" s="1" t="str">
        <f t="shared" si="47"/>
        <v/>
      </c>
      <c r="M294" s="13" t="str">
        <f t="shared" si="48"/>
        <v/>
      </c>
      <c r="N294" s="13" t="str">
        <f t="shared" si="49"/>
        <v/>
      </c>
    </row>
    <row r="295" spans="1:14" ht="17.100000000000001" customHeight="1" x14ac:dyDescent="0.25">
      <c r="A295" s="1">
        <f t="shared" si="42"/>
        <v>10</v>
      </c>
      <c r="B295" s="7" t="s">
        <v>65</v>
      </c>
      <c r="C295" s="7" t="str">
        <f t="shared" si="43"/>
        <v>Mylan2009</v>
      </c>
      <c r="D295" s="8">
        <v>40178</v>
      </c>
      <c r="E295" s="7">
        <f t="shared" si="44"/>
        <v>2009</v>
      </c>
      <c r="F295" s="7">
        <v>438</v>
      </c>
      <c r="G295" s="7">
        <v>1368.2768887954301</v>
      </c>
      <c r="H295" s="9">
        <v>1.5289510014598799</v>
      </c>
      <c r="I295" s="9">
        <v>3.1239198374324899</v>
      </c>
      <c r="J295" s="13">
        <f t="shared" si="45"/>
        <v>109.19151041783442</v>
      </c>
      <c r="K295" s="1">
        <f t="shared" si="46"/>
        <v>7.9603413746702888E-3</v>
      </c>
      <c r="L295" s="1">
        <f t="shared" si="47"/>
        <v>1.555084512564914</v>
      </c>
      <c r="M295" s="13">
        <f t="shared" si="48"/>
        <v>0.10020745105404218</v>
      </c>
      <c r="N295" s="13">
        <f t="shared" si="49"/>
        <v>5.1189123873021658E-3</v>
      </c>
    </row>
    <row r="296" spans="1:14" ht="17.100000000000001" customHeight="1" x14ac:dyDescent="0.25">
      <c r="A296" s="1">
        <f t="shared" si="42"/>
        <v>5</v>
      </c>
      <c r="B296" s="7" t="s">
        <v>97</v>
      </c>
      <c r="C296" s="7" t="str">
        <f t="shared" si="43"/>
        <v>Myriad Genetics2004</v>
      </c>
      <c r="D296" s="8">
        <v>38352</v>
      </c>
      <c r="E296" s="7">
        <f t="shared" si="44"/>
        <v>2004</v>
      </c>
      <c r="F296" s="7">
        <v>82</v>
      </c>
      <c r="G296" s="7">
        <v>154.13515204423999</v>
      </c>
      <c r="H296" s="9">
        <v>1.39969257156296</v>
      </c>
      <c r="I296" s="9">
        <v>1.8796969761492699</v>
      </c>
      <c r="J296" s="13" t="str">
        <f t="shared" si="45"/>
        <v/>
      </c>
      <c r="K296" s="1" t="str">
        <f t="shared" si="46"/>
        <v/>
      </c>
      <c r="L296" s="1" t="str">
        <f t="shared" si="47"/>
        <v/>
      </c>
      <c r="M296" s="13" t="str">
        <f t="shared" si="48"/>
        <v/>
      </c>
      <c r="N296" s="13" t="str">
        <f t="shared" si="49"/>
        <v/>
      </c>
    </row>
    <row r="297" spans="1:14" ht="17.100000000000001" customHeight="1" x14ac:dyDescent="0.25">
      <c r="A297" s="1">
        <f t="shared" si="42"/>
        <v>6</v>
      </c>
      <c r="B297" s="7" t="s">
        <v>97</v>
      </c>
      <c r="C297" s="7" t="str">
        <f t="shared" si="43"/>
        <v>Myriad Genetics2005</v>
      </c>
      <c r="D297" s="8">
        <v>38717</v>
      </c>
      <c r="E297" s="7">
        <f t="shared" si="44"/>
        <v>2005</v>
      </c>
      <c r="F297" s="7">
        <v>87</v>
      </c>
      <c r="G297" s="7">
        <v>136.925448760856</v>
      </c>
      <c r="H297" s="9">
        <v>1.25117801335351</v>
      </c>
      <c r="I297" s="9">
        <v>1.5738557328834</v>
      </c>
      <c r="J297" s="13" t="str">
        <f t="shared" si="45"/>
        <v/>
      </c>
      <c r="K297" s="1" t="str">
        <f t="shared" si="46"/>
        <v/>
      </c>
      <c r="L297" s="1" t="str">
        <f t="shared" si="47"/>
        <v/>
      </c>
      <c r="M297" s="13" t="str">
        <f t="shared" si="48"/>
        <v/>
      </c>
      <c r="N297" s="13" t="str">
        <f t="shared" si="49"/>
        <v/>
      </c>
    </row>
    <row r="298" spans="1:14" ht="17.100000000000001" customHeight="1" x14ac:dyDescent="0.25">
      <c r="A298" s="1">
        <f t="shared" si="42"/>
        <v>7</v>
      </c>
      <c r="B298" s="7" t="s">
        <v>97</v>
      </c>
      <c r="C298" s="7" t="str">
        <f t="shared" si="43"/>
        <v>Myriad Genetics2006</v>
      </c>
      <c r="D298" s="8">
        <v>39082</v>
      </c>
      <c r="E298" s="7">
        <f t="shared" si="44"/>
        <v>2006</v>
      </c>
      <c r="F298" s="7">
        <v>96</v>
      </c>
      <c r="G298" s="7">
        <v>155.648825083394</v>
      </c>
      <c r="H298" s="9">
        <v>1.2416588164245099</v>
      </c>
      <c r="I298" s="9">
        <v>1.62134192795202</v>
      </c>
      <c r="J298" s="13" t="str">
        <f t="shared" si="45"/>
        <v/>
      </c>
      <c r="K298" s="1" t="str">
        <f t="shared" si="46"/>
        <v/>
      </c>
      <c r="L298" s="1" t="str">
        <f t="shared" si="47"/>
        <v/>
      </c>
      <c r="M298" s="13" t="str">
        <f t="shared" si="48"/>
        <v/>
      </c>
      <c r="N298" s="13" t="str">
        <f t="shared" si="49"/>
        <v/>
      </c>
    </row>
    <row r="299" spans="1:14" ht="17.100000000000001" customHeight="1" x14ac:dyDescent="0.25">
      <c r="A299" s="1">
        <f t="shared" si="42"/>
        <v>8</v>
      </c>
      <c r="B299" s="7" t="s">
        <v>97</v>
      </c>
      <c r="C299" s="7" t="str">
        <f t="shared" si="43"/>
        <v>Myriad Genetics2007</v>
      </c>
      <c r="D299" s="8">
        <v>39447</v>
      </c>
      <c r="E299" s="7">
        <f t="shared" si="44"/>
        <v>2007</v>
      </c>
      <c r="F299" s="7">
        <v>103</v>
      </c>
      <c r="G299" s="7">
        <v>168.54475755803301</v>
      </c>
      <c r="H299" s="9">
        <v>1.20250210361284</v>
      </c>
      <c r="I299" s="9">
        <v>1.63635686949546</v>
      </c>
      <c r="J299" s="13" t="str">
        <f t="shared" si="45"/>
        <v/>
      </c>
      <c r="K299" s="1" t="str">
        <f t="shared" si="46"/>
        <v/>
      </c>
      <c r="L299" s="1" t="str">
        <f t="shared" si="47"/>
        <v/>
      </c>
      <c r="M299" s="13" t="str">
        <f t="shared" si="48"/>
        <v/>
      </c>
      <c r="N299" s="13" t="str">
        <f t="shared" si="49"/>
        <v/>
      </c>
    </row>
    <row r="300" spans="1:14" ht="17.100000000000001" customHeight="1" x14ac:dyDescent="0.25">
      <c r="A300" s="1">
        <f t="shared" si="42"/>
        <v>9</v>
      </c>
      <c r="B300" s="7" t="s">
        <v>97</v>
      </c>
      <c r="C300" s="7" t="str">
        <f t="shared" si="43"/>
        <v>Myriad Genetics2008</v>
      </c>
      <c r="D300" s="8">
        <v>39813</v>
      </c>
      <c r="E300" s="7">
        <f t="shared" si="44"/>
        <v>2008</v>
      </c>
      <c r="F300" s="7">
        <v>112</v>
      </c>
      <c r="G300" s="7">
        <v>224.51276550442</v>
      </c>
      <c r="H300" s="9">
        <v>1.2496559954514499</v>
      </c>
      <c r="I300" s="9">
        <v>2.0045782634323199</v>
      </c>
      <c r="J300" s="13" t="str">
        <f t="shared" si="45"/>
        <v/>
      </c>
      <c r="K300" s="1" t="str">
        <f t="shared" si="46"/>
        <v/>
      </c>
      <c r="L300" s="1" t="str">
        <f t="shared" si="47"/>
        <v/>
      </c>
      <c r="M300" s="13" t="str">
        <f t="shared" si="48"/>
        <v/>
      </c>
      <c r="N300" s="13" t="str">
        <f t="shared" si="49"/>
        <v/>
      </c>
    </row>
    <row r="301" spans="1:14" ht="17.100000000000001" customHeight="1" x14ac:dyDescent="0.25">
      <c r="A301" s="1">
        <f t="shared" si="42"/>
        <v>10</v>
      </c>
      <c r="B301" s="7" t="s">
        <v>97</v>
      </c>
      <c r="C301" s="7" t="str">
        <f t="shared" si="43"/>
        <v>Myriad Genetics2009</v>
      </c>
      <c r="D301" s="8">
        <v>40178</v>
      </c>
      <c r="E301" s="7">
        <f t="shared" si="44"/>
        <v>2009</v>
      </c>
      <c r="F301" s="7">
        <v>103</v>
      </c>
      <c r="G301" s="7">
        <v>176.71303462516499</v>
      </c>
      <c r="H301" s="9">
        <v>1.1951599335207499</v>
      </c>
      <c r="I301" s="9">
        <v>1.7156605303414101</v>
      </c>
      <c r="J301" s="13">
        <f t="shared" si="45"/>
        <v>11.101351303141602</v>
      </c>
      <c r="K301" s="1">
        <f t="shared" si="46"/>
        <v>-3.0468170192254306E-2</v>
      </c>
      <c r="L301" s="1">
        <f t="shared" si="47"/>
        <v>1.2280309724726119</v>
      </c>
      <c r="M301" s="13">
        <f t="shared" si="48"/>
        <v>6.4367239746895552E-2</v>
      </c>
      <c r="N301" s="13">
        <f t="shared" si="49"/>
        <v>-2.4810587741860738E-2</v>
      </c>
    </row>
    <row r="302" spans="1:14" ht="17.100000000000001" customHeight="1" x14ac:dyDescent="0.25">
      <c r="A302" s="1">
        <f t="shared" si="42"/>
        <v>5</v>
      </c>
      <c r="B302" s="7" t="s">
        <v>86</v>
      </c>
      <c r="C302" s="7" t="str">
        <f t="shared" si="43"/>
        <v>Nasdaq2004</v>
      </c>
      <c r="D302" s="8">
        <v>38352</v>
      </c>
      <c r="E302" s="7">
        <f t="shared" si="44"/>
        <v>2004</v>
      </c>
      <c r="F302" s="7">
        <v>103</v>
      </c>
      <c r="G302" s="7">
        <v>579.09832422761201</v>
      </c>
      <c r="H302" s="9">
        <v>4.4679181974344999</v>
      </c>
      <c r="I302" s="9">
        <v>5.6223138274525502</v>
      </c>
      <c r="J302" s="13" t="str">
        <f t="shared" si="45"/>
        <v/>
      </c>
      <c r="K302" s="1" t="str">
        <f t="shared" si="46"/>
        <v/>
      </c>
      <c r="L302" s="1" t="str">
        <f t="shared" si="47"/>
        <v/>
      </c>
      <c r="M302" s="13" t="str">
        <f t="shared" si="48"/>
        <v/>
      </c>
      <c r="N302" s="13" t="str">
        <f t="shared" si="49"/>
        <v/>
      </c>
    </row>
    <row r="303" spans="1:14" ht="17.100000000000001" customHeight="1" x14ac:dyDescent="0.25">
      <c r="A303" s="1">
        <f t="shared" si="42"/>
        <v>6</v>
      </c>
      <c r="B303" s="7" t="s">
        <v>86</v>
      </c>
      <c r="C303" s="7" t="str">
        <f t="shared" si="43"/>
        <v>Nasdaq2005</v>
      </c>
      <c r="D303" s="8">
        <v>38717</v>
      </c>
      <c r="E303" s="7">
        <f t="shared" si="44"/>
        <v>2005</v>
      </c>
      <c r="F303" s="7">
        <v>113</v>
      </c>
      <c r="G303" s="7">
        <v>506.35309186729103</v>
      </c>
      <c r="H303" s="9">
        <v>3.2071429860934701</v>
      </c>
      <c r="I303" s="9">
        <v>4.4810008129848802</v>
      </c>
      <c r="J303" s="13" t="str">
        <f t="shared" si="45"/>
        <v/>
      </c>
      <c r="K303" s="1" t="str">
        <f t="shared" si="46"/>
        <v/>
      </c>
      <c r="L303" s="1" t="str">
        <f t="shared" si="47"/>
        <v/>
      </c>
      <c r="M303" s="13" t="str">
        <f t="shared" si="48"/>
        <v/>
      </c>
      <c r="N303" s="13" t="str">
        <f t="shared" si="49"/>
        <v/>
      </c>
    </row>
    <row r="304" spans="1:14" ht="17.100000000000001" customHeight="1" x14ac:dyDescent="0.25">
      <c r="A304" s="1">
        <f t="shared" si="42"/>
        <v>7</v>
      </c>
      <c r="B304" s="7" t="s">
        <v>86</v>
      </c>
      <c r="C304" s="7" t="str">
        <f t="shared" si="43"/>
        <v>Nasdaq2006</v>
      </c>
      <c r="D304" s="8">
        <v>39082</v>
      </c>
      <c r="E304" s="7">
        <f t="shared" si="44"/>
        <v>2006</v>
      </c>
      <c r="F304" s="7">
        <v>128</v>
      </c>
      <c r="G304" s="7">
        <v>407.07105114613699</v>
      </c>
      <c r="H304" s="9">
        <v>2.4682739230338502</v>
      </c>
      <c r="I304" s="9">
        <v>3.1802425870791899</v>
      </c>
      <c r="J304" s="13" t="str">
        <f t="shared" si="45"/>
        <v/>
      </c>
      <c r="K304" s="1" t="str">
        <f t="shared" si="46"/>
        <v/>
      </c>
      <c r="L304" s="1" t="str">
        <f t="shared" si="47"/>
        <v/>
      </c>
      <c r="M304" s="13" t="str">
        <f t="shared" si="48"/>
        <v/>
      </c>
      <c r="N304" s="13" t="str">
        <f t="shared" si="49"/>
        <v/>
      </c>
    </row>
    <row r="305" spans="1:14" ht="17.100000000000001" customHeight="1" x14ac:dyDescent="0.25">
      <c r="A305" s="1">
        <f t="shared" si="42"/>
        <v>8</v>
      </c>
      <c r="B305" s="7" t="s">
        <v>86</v>
      </c>
      <c r="C305" s="7" t="str">
        <f t="shared" si="43"/>
        <v>Nasdaq2007</v>
      </c>
      <c r="D305" s="8">
        <v>39447</v>
      </c>
      <c r="E305" s="7">
        <f t="shared" si="44"/>
        <v>2007</v>
      </c>
      <c r="F305" s="7">
        <v>144</v>
      </c>
      <c r="G305" s="7">
        <v>427.56408564234198</v>
      </c>
      <c r="H305" s="9">
        <v>2.0573009500383499</v>
      </c>
      <c r="I305" s="9">
        <v>2.9691950391829298</v>
      </c>
      <c r="J305" s="13" t="str">
        <f t="shared" si="45"/>
        <v/>
      </c>
      <c r="K305" s="1" t="str">
        <f t="shared" si="46"/>
        <v/>
      </c>
      <c r="L305" s="1" t="str">
        <f t="shared" si="47"/>
        <v/>
      </c>
      <c r="M305" s="13" t="str">
        <f t="shared" si="48"/>
        <v/>
      </c>
      <c r="N305" s="13" t="str">
        <f t="shared" si="49"/>
        <v/>
      </c>
    </row>
    <row r="306" spans="1:14" ht="17.100000000000001" customHeight="1" x14ac:dyDescent="0.25">
      <c r="A306" s="1">
        <f t="shared" si="42"/>
        <v>9</v>
      </c>
      <c r="B306" s="7" t="s">
        <v>86</v>
      </c>
      <c r="C306" s="7" t="str">
        <f t="shared" si="43"/>
        <v>Nasdaq2008</v>
      </c>
      <c r="D306" s="8">
        <v>39813</v>
      </c>
      <c r="E306" s="7">
        <f t="shared" si="44"/>
        <v>2008</v>
      </c>
      <c r="F306" s="7">
        <v>155</v>
      </c>
      <c r="G306" s="7">
        <v>446.32986016408501</v>
      </c>
      <c r="H306" s="9">
        <v>1.99845258026354</v>
      </c>
      <c r="I306" s="9">
        <v>2.8795474849295801</v>
      </c>
      <c r="J306" s="13" t="str">
        <f t="shared" si="45"/>
        <v/>
      </c>
      <c r="K306" s="1" t="str">
        <f t="shared" si="46"/>
        <v/>
      </c>
      <c r="L306" s="1" t="str">
        <f t="shared" si="47"/>
        <v/>
      </c>
      <c r="M306" s="13" t="str">
        <f t="shared" si="48"/>
        <v/>
      </c>
      <c r="N306" s="13" t="str">
        <f t="shared" si="49"/>
        <v/>
      </c>
    </row>
    <row r="307" spans="1:14" ht="17.100000000000001" customHeight="1" x14ac:dyDescent="0.25">
      <c r="A307" s="1">
        <f t="shared" si="42"/>
        <v>10</v>
      </c>
      <c r="B307" s="7" t="s">
        <v>86</v>
      </c>
      <c r="C307" s="7" t="str">
        <f t="shared" si="43"/>
        <v>Nasdaq2009</v>
      </c>
      <c r="D307" s="8">
        <v>40178</v>
      </c>
      <c r="E307" s="7">
        <f t="shared" si="44"/>
        <v>2009</v>
      </c>
      <c r="F307" s="7">
        <v>166</v>
      </c>
      <c r="G307" s="7">
        <v>416.96830186946301</v>
      </c>
      <c r="H307" s="9">
        <v>1.8352808205029301</v>
      </c>
      <c r="I307" s="9">
        <v>2.5118572401774899</v>
      </c>
      <c r="J307" s="13">
        <f t="shared" si="45"/>
        <v>-27.720764925833087</v>
      </c>
      <c r="K307" s="1">
        <f t="shared" si="46"/>
        <v>-0.4914351735755183</v>
      </c>
      <c r="L307" s="1">
        <f t="shared" si="47"/>
        <v>2.313290251986428</v>
      </c>
      <c r="M307" s="13">
        <f t="shared" si="48"/>
        <v>-6.287922713428433E-2</v>
      </c>
      <c r="N307" s="13">
        <f t="shared" si="49"/>
        <v>-0.21243991027650841</v>
      </c>
    </row>
    <row r="308" spans="1:14" ht="17.100000000000001" customHeight="1" x14ac:dyDescent="0.25">
      <c r="A308" s="1">
        <f t="shared" si="42"/>
        <v>5</v>
      </c>
      <c r="B308" s="7" t="s">
        <v>58</v>
      </c>
      <c r="C308" s="7" t="str">
        <f t="shared" si="43"/>
        <v>National Instruments2004</v>
      </c>
      <c r="D308" s="8">
        <v>38352</v>
      </c>
      <c r="E308" s="7">
        <f t="shared" si="44"/>
        <v>2004</v>
      </c>
      <c r="F308" s="7">
        <v>394</v>
      </c>
      <c r="G308" s="7">
        <v>1067.7627727296201</v>
      </c>
      <c r="H308" s="9">
        <v>2.7985653214081001</v>
      </c>
      <c r="I308" s="9">
        <v>2.7100577988061398</v>
      </c>
      <c r="J308" s="13" t="str">
        <f t="shared" si="45"/>
        <v/>
      </c>
      <c r="K308" s="1" t="str">
        <f t="shared" si="46"/>
        <v/>
      </c>
      <c r="L308" s="1" t="str">
        <f t="shared" si="47"/>
        <v/>
      </c>
      <c r="M308" s="13" t="str">
        <f t="shared" si="48"/>
        <v/>
      </c>
      <c r="N308" s="13" t="str">
        <f t="shared" si="49"/>
        <v/>
      </c>
    </row>
    <row r="309" spans="1:14" ht="17.100000000000001" customHeight="1" x14ac:dyDescent="0.25">
      <c r="A309" s="1">
        <f t="shared" si="42"/>
        <v>6</v>
      </c>
      <c r="B309" s="7" t="s">
        <v>58</v>
      </c>
      <c r="C309" s="7" t="str">
        <f t="shared" si="43"/>
        <v>National Instruments2005</v>
      </c>
      <c r="D309" s="8">
        <v>38717</v>
      </c>
      <c r="E309" s="7">
        <f t="shared" si="44"/>
        <v>2005</v>
      </c>
      <c r="F309" s="7">
        <v>442</v>
      </c>
      <c r="G309" s="7">
        <v>1120.25809449703</v>
      </c>
      <c r="H309" s="9">
        <v>2.5503371527325802</v>
      </c>
      <c r="I309" s="9">
        <v>2.5345205757851201</v>
      </c>
      <c r="J309" s="13" t="str">
        <f t="shared" si="45"/>
        <v/>
      </c>
      <c r="K309" s="1" t="str">
        <f t="shared" si="46"/>
        <v/>
      </c>
      <c r="L309" s="1" t="str">
        <f t="shared" si="47"/>
        <v/>
      </c>
      <c r="M309" s="13" t="str">
        <f t="shared" si="48"/>
        <v/>
      </c>
      <c r="N309" s="13" t="str">
        <f t="shared" si="49"/>
        <v/>
      </c>
    </row>
    <row r="310" spans="1:14" ht="17.100000000000001" customHeight="1" x14ac:dyDescent="0.25">
      <c r="A310" s="1">
        <f t="shared" si="42"/>
        <v>7</v>
      </c>
      <c r="B310" s="7" t="s">
        <v>58</v>
      </c>
      <c r="C310" s="7" t="str">
        <f t="shared" si="43"/>
        <v>National Instruments2006</v>
      </c>
      <c r="D310" s="8">
        <v>39082</v>
      </c>
      <c r="E310" s="7">
        <f t="shared" si="44"/>
        <v>2006</v>
      </c>
      <c r="F310" s="7">
        <v>496</v>
      </c>
      <c r="G310" s="7">
        <v>1182.43719740957</v>
      </c>
      <c r="H310" s="9">
        <v>2.33360932920609</v>
      </c>
      <c r="I310" s="9">
        <v>2.3839459625192898</v>
      </c>
      <c r="J310" s="13" t="str">
        <f t="shared" si="45"/>
        <v/>
      </c>
      <c r="K310" s="1" t="str">
        <f t="shared" si="46"/>
        <v/>
      </c>
      <c r="L310" s="1" t="str">
        <f t="shared" si="47"/>
        <v/>
      </c>
      <c r="M310" s="13" t="str">
        <f t="shared" si="48"/>
        <v/>
      </c>
      <c r="N310" s="13" t="str">
        <f t="shared" si="49"/>
        <v/>
      </c>
    </row>
    <row r="311" spans="1:14" ht="17.100000000000001" customHeight="1" x14ac:dyDescent="0.25">
      <c r="A311" s="1">
        <f t="shared" si="42"/>
        <v>8</v>
      </c>
      <c r="B311" s="7" t="s">
        <v>58</v>
      </c>
      <c r="C311" s="7" t="str">
        <f t="shared" si="43"/>
        <v>National Instruments2007</v>
      </c>
      <c r="D311" s="8">
        <v>39447</v>
      </c>
      <c r="E311" s="7">
        <f t="shared" si="44"/>
        <v>2007</v>
      </c>
      <c r="F311" s="7">
        <v>519</v>
      </c>
      <c r="G311" s="7">
        <v>1134.54029014055</v>
      </c>
      <c r="H311" s="9">
        <v>2.1547947022238398</v>
      </c>
      <c r="I311" s="9">
        <v>2.1860121197312998</v>
      </c>
      <c r="J311" s="13" t="str">
        <f t="shared" si="45"/>
        <v/>
      </c>
      <c r="K311" s="1" t="str">
        <f t="shared" si="46"/>
        <v/>
      </c>
      <c r="L311" s="1" t="str">
        <f t="shared" si="47"/>
        <v/>
      </c>
      <c r="M311" s="13" t="str">
        <f t="shared" si="48"/>
        <v/>
      </c>
      <c r="N311" s="13" t="str">
        <f t="shared" si="49"/>
        <v/>
      </c>
    </row>
    <row r="312" spans="1:14" ht="17.100000000000001" customHeight="1" x14ac:dyDescent="0.25">
      <c r="A312" s="1">
        <f t="shared" si="42"/>
        <v>9</v>
      </c>
      <c r="B312" s="7" t="s">
        <v>58</v>
      </c>
      <c r="C312" s="7" t="str">
        <f t="shared" si="43"/>
        <v>National Instruments2008</v>
      </c>
      <c r="D312" s="8">
        <v>39813</v>
      </c>
      <c r="E312" s="7">
        <f t="shared" si="44"/>
        <v>2008</v>
      </c>
      <c r="F312" s="7">
        <v>547</v>
      </c>
      <c r="G312" s="7">
        <v>1132.7538938969401</v>
      </c>
      <c r="H312" s="9">
        <v>2.0349720502357398</v>
      </c>
      <c r="I312" s="9">
        <v>2.07084806928142</v>
      </c>
      <c r="J312" s="13" t="str">
        <f t="shared" si="45"/>
        <v/>
      </c>
      <c r="K312" s="1" t="str">
        <f t="shared" si="46"/>
        <v/>
      </c>
      <c r="L312" s="1" t="str">
        <f t="shared" si="47"/>
        <v/>
      </c>
      <c r="M312" s="13" t="str">
        <f t="shared" si="48"/>
        <v/>
      </c>
      <c r="N312" s="13" t="str">
        <f t="shared" si="49"/>
        <v/>
      </c>
    </row>
    <row r="313" spans="1:14" ht="17.100000000000001" customHeight="1" x14ac:dyDescent="0.25">
      <c r="A313" s="1">
        <f t="shared" si="42"/>
        <v>10</v>
      </c>
      <c r="B313" s="7" t="s">
        <v>58</v>
      </c>
      <c r="C313" s="7" t="str">
        <f t="shared" si="43"/>
        <v>National Instruments2009</v>
      </c>
      <c r="D313" s="8">
        <v>40178</v>
      </c>
      <c r="E313" s="7">
        <f t="shared" si="44"/>
        <v>2009</v>
      </c>
      <c r="F313" s="7">
        <v>570</v>
      </c>
      <c r="G313" s="7">
        <v>1097.2916030623001</v>
      </c>
      <c r="H313" s="9">
        <v>1.88025471191657</v>
      </c>
      <c r="I313" s="9">
        <v>1.9250729878285999</v>
      </c>
      <c r="J313" s="13">
        <f t="shared" si="45"/>
        <v>3.9209897884031437</v>
      </c>
      <c r="K313" s="1">
        <f t="shared" si="46"/>
        <v>-0.18047037091229778</v>
      </c>
      <c r="L313" s="1">
        <f t="shared" si="47"/>
        <v>2.190793589262964</v>
      </c>
      <c r="M313" s="13">
        <f t="shared" si="48"/>
        <v>3.4593217927092706E-3</v>
      </c>
      <c r="N313" s="13">
        <f t="shared" si="49"/>
        <v>-8.2376711250562132E-2</v>
      </c>
    </row>
    <row r="314" spans="1:14" ht="17.100000000000001" customHeight="1" x14ac:dyDescent="0.25">
      <c r="A314" s="1">
        <f t="shared" si="42"/>
        <v>5</v>
      </c>
      <c r="B314" s="7" t="s">
        <v>91</v>
      </c>
      <c r="C314" s="7" t="str">
        <f t="shared" si="43"/>
        <v>Nektar Therapeutics2004</v>
      </c>
      <c r="D314" s="8">
        <v>38352</v>
      </c>
      <c r="E314" s="7">
        <f t="shared" si="44"/>
        <v>2004</v>
      </c>
      <c r="F314" s="7">
        <v>84</v>
      </c>
      <c r="G314" s="7">
        <v>695.93144881143201</v>
      </c>
      <c r="H314" s="9">
        <v>4.2730669827156103</v>
      </c>
      <c r="I314" s="9">
        <v>8.2848982001360998</v>
      </c>
      <c r="J314" s="13" t="str">
        <f t="shared" si="45"/>
        <v/>
      </c>
      <c r="K314" s="1" t="str">
        <f t="shared" si="46"/>
        <v/>
      </c>
      <c r="L314" s="1" t="str">
        <f t="shared" si="47"/>
        <v/>
      </c>
      <c r="M314" s="13" t="str">
        <f t="shared" si="48"/>
        <v/>
      </c>
      <c r="N314" s="13" t="str">
        <f t="shared" si="49"/>
        <v/>
      </c>
    </row>
    <row r="315" spans="1:14" ht="17.100000000000001" customHeight="1" x14ac:dyDescent="0.25">
      <c r="A315" s="1">
        <f t="shared" si="42"/>
        <v>6</v>
      </c>
      <c r="B315" s="7" t="s">
        <v>91</v>
      </c>
      <c r="C315" s="7" t="str">
        <f t="shared" si="43"/>
        <v>Nektar Therapeutics2005</v>
      </c>
      <c r="D315" s="8">
        <v>38717</v>
      </c>
      <c r="E315" s="7">
        <f t="shared" si="44"/>
        <v>2005</v>
      </c>
      <c r="F315" s="7">
        <v>95</v>
      </c>
      <c r="G315" s="7">
        <v>868.07618428394198</v>
      </c>
      <c r="H315" s="9">
        <v>4.5032206093010103</v>
      </c>
      <c r="I315" s="9">
        <v>9.1376440450941292</v>
      </c>
      <c r="J315" s="13" t="str">
        <f t="shared" si="45"/>
        <v/>
      </c>
      <c r="K315" s="1" t="str">
        <f t="shared" si="46"/>
        <v/>
      </c>
      <c r="L315" s="1" t="str">
        <f t="shared" si="47"/>
        <v/>
      </c>
      <c r="M315" s="13" t="str">
        <f t="shared" si="48"/>
        <v/>
      </c>
      <c r="N315" s="13" t="str">
        <f t="shared" si="49"/>
        <v/>
      </c>
    </row>
    <row r="316" spans="1:14" ht="17.100000000000001" customHeight="1" x14ac:dyDescent="0.25">
      <c r="A316" s="1">
        <f t="shared" si="42"/>
        <v>7</v>
      </c>
      <c r="B316" s="7" t="s">
        <v>91</v>
      </c>
      <c r="C316" s="7" t="str">
        <f t="shared" si="43"/>
        <v>Nektar Therapeutics2006</v>
      </c>
      <c r="D316" s="8">
        <v>39082</v>
      </c>
      <c r="E316" s="7">
        <f t="shared" si="44"/>
        <v>2006</v>
      </c>
      <c r="F316" s="7">
        <v>115</v>
      </c>
      <c r="G316" s="7">
        <v>984.17023807065596</v>
      </c>
      <c r="H316" s="9">
        <v>4.1879087634060701</v>
      </c>
      <c r="I316" s="9">
        <v>8.5580020701796098</v>
      </c>
      <c r="J316" s="13" t="str">
        <f t="shared" si="45"/>
        <v/>
      </c>
      <c r="K316" s="1" t="str">
        <f t="shared" si="46"/>
        <v/>
      </c>
      <c r="L316" s="1" t="str">
        <f t="shared" si="47"/>
        <v/>
      </c>
      <c r="M316" s="13" t="str">
        <f t="shared" si="48"/>
        <v/>
      </c>
      <c r="N316" s="13" t="str">
        <f t="shared" si="49"/>
        <v/>
      </c>
    </row>
    <row r="317" spans="1:14" ht="17.100000000000001" customHeight="1" x14ac:dyDescent="0.25">
      <c r="A317" s="1">
        <f t="shared" si="42"/>
        <v>8</v>
      </c>
      <c r="B317" s="7" t="s">
        <v>91</v>
      </c>
      <c r="C317" s="7" t="str">
        <f t="shared" si="43"/>
        <v>Nektar Therapeutics2007</v>
      </c>
      <c r="D317" s="8">
        <v>39447</v>
      </c>
      <c r="E317" s="7">
        <f t="shared" si="44"/>
        <v>2007</v>
      </c>
      <c r="F317" s="7">
        <v>124</v>
      </c>
      <c r="G317" s="7">
        <v>1074.6598006119</v>
      </c>
      <c r="H317" s="9">
        <v>4.1301322108314897</v>
      </c>
      <c r="I317" s="9">
        <v>8.6666112952572707</v>
      </c>
      <c r="J317" s="13" t="str">
        <f t="shared" si="45"/>
        <v/>
      </c>
      <c r="K317" s="1" t="str">
        <f t="shared" si="46"/>
        <v/>
      </c>
      <c r="L317" s="1" t="str">
        <f t="shared" si="47"/>
        <v/>
      </c>
      <c r="M317" s="13" t="str">
        <f t="shared" si="48"/>
        <v/>
      </c>
      <c r="N317" s="13" t="str">
        <f t="shared" si="49"/>
        <v/>
      </c>
    </row>
    <row r="318" spans="1:14" ht="17.100000000000001" customHeight="1" x14ac:dyDescent="0.25">
      <c r="A318" s="1">
        <f t="shared" si="42"/>
        <v>9</v>
      </c>
      <c r="B318" s="7" t="s">
        <v>91</v>
      </c>
      <c r="C318" s="7" t="str">
        <f t="shared" si="43"/>
        <v>Nektar Therapeutics2008</v>
      </c>
      <c r="D318" s="8">
        <v>39813</v>
      </c>
      <c r="E318" s="7">
        <f t="shared" si="44"/>
        <v>2008</v>
      </c>
      <c r="F318" s="7">
        <v>132</v>
      </c>
      <c r="G318" s="7">
        <v>1060.48549570516</v>
      </c>
      <c r="H318" s="9">
        <v>3.8964929033748099</v>
      </c>
      <c r="I318" s="9">
        <v>8.0339810280693804</v>
      </c>
      <c r="J318" s="13" t="str">
        <f t="shared" si="45"/>
        <v/>
      </c>
      <c r="K318" s="1" t="str">
        <f t="shared" si="46"/>
        <v/>
      </c>
      <c r="L318" s="1" t="str">
        <f t="shared" si="47"/>
        <v/>
      </c>
      <c r="M318" s="13" t="str">
        <f t="shared" si="48"/>
        <v/>
      </c>
      <c r="N318" s="13" t="str">
        <f t="shared" si="49"/>
        <v/>
      </c>
    </row>
    <row r="319" spans="1:14" ht="17.100000000000001" customHeight="1" x14ac:dyDescent="0.25">
      <c r="A319" s="1">
        <f t="shared" si="42"/>
        <v>10</v>
      </c>
      <c r="B319" s="7" t="s">
        <v>91</v>
      </c>
      <c r="C319" s="7" t="str">
        <f t="shared" si="43"/>
        <v>Nektar Therapeutics2009</v>
      </c>
      <c r="D319" s="8">
        <v>40178</v>
      </c>
      <c r="E319" s="7">
        <f t="shared" si="44"/>
        <v>2009</v>
      </c>
      <c r="F319" s="7">
        <v>148</v>
      </c>
      <c r="G319" s="7">
        <v>1154.7603473286099</v>
      </c>
      <c r="H319" s="9">
        <v>3.6876447558705099</v>
      </c>
      <c r="I319" s="9">
        <v>7.80243477924739</v>
      </c>
      <c r="J319" s="13">
        <f t="shared" si="45"/>
        <v>84.624628268308228</v>
      </c>
      <c r="K319" s="1">
        <f t="shared" si="46"/>
        <v>-0.13728773727367666</v>
      </c>
      <c r="L319" s="1">
        <f t="shared" si="47"/>
        <v>4.0810798485567785</v>
      </c>
      <c r="M319" s="13">
        <f t="shared" si="48"/>
        <v>8.2285225312416721E-2</v>
      </c>
      <c r="N319" s="13">
        <f t="shared" si="49"/>
        <v>-3.364005174322348E-2</v>
      </c>
    </row>
    <row r="320" spans="1:14" ht="17.100000000000001" customHeight="1" x14ac:dyDescent="0.25">
      <c r="A320" s="1">
        <f t="shared" si="42"/>
        <v>5</v>
      </c>
      <c r="B320" s="7" t="s">
        <v>50</v>
      </c>
      <c r="C320" s="7" t="str">
        <f t="shared" si="43"/>
        <v>NetApp2004</v>
      </c>
      <c r="D320" s="8">
        <v>38352</v>
      </c>
      <c r="E320" s="7">
        <f t="shared" si="44"/>
        <v>2004</v>
      </c>
      <c r="F320" s="7">
        <v>233</v>
      </c>
      <c r="G320" s="7">
        <v>1115.33917448996</v>
      </c>
      <c r="H320" s="9">
        <v>3.9423868459181701</v>
      </c>
      <c r="I320" s="9">
        <v>4.7868634098281397</v>
      </c>
      <c r="J320" s="13" t="str">
        <f t="shared" si="45"/>
        <v/>
      </c>
      <c r="K320" s="1" t="str">
        <f t="shared" si="46"/>
        <v/>
      </c>
      <c r="L320" s="1" t="str">
        <f t="shared" si="47"/>
        <v/>
      </c>
      <c r="M320" s="13" t="str">
        <f t="shared" si="48"/>
        <v/>
      </c>
      <c r="N320" s="13" t="str">
        <f t="shared" si="49"/>
        <v/>
      </c>
    </row>
    <row r="321" spans="1:14" ht="17.100000000000001" customHeight="1" x14ac:dyDescent="0.25">
      <c r="A321" s="1">
        <f t="shared" si="42"/>
        <v>6</v>
      </c>
      <c r="B321" s="7" t="s">
        <v>50</v>
      </c>
      <c r="C321" s="7" t="str">
        <f t="shared" si="43"/>
        <v>NetApp2005</v>
      </c>
      <c r="D321" s="8">
        <v>38717</v>
      </c>
      <c r="E321" s="7">
        <f t="shared" si="44"/>
        <v>2005</v>
      </c>
      <c r="F321" s="7">
        <v>328</v>
      </c>
      <c r="G321" s="7">
        <v>1579.27783384547</v>
      </c>
      <c r="H321" s="9">
        <v>3.8310808046925402</v>
      </c>
      <c r="I321" s="9">
        <v>4.8148714446508096</v>
      </c>
      <c r="J321" s="13" t="str">
        <f t="shared" si="45"/>
        <v/>
      </c>
      <c r="K321" s="1" t="str">
        <f t="shared" si="46"/>
        <v/>
      </c>
      <c r="L321" s="1" t="str">
        <f t="shared" si="47"/>
        <v/>
      </c>
      <c r="M321" s="13" t="str">
        <f t="shared" si="48"/>
        <v/>
      </c>
      <c r="N321" s="13" t="str">
        <f t="shared" si="49"/>
        <v/>
      </c>
    </row>
    <row r="322" spans="1:14" ht="17.100000000000001" customHeight="1" x14ac:dyDescent="0.25">
      <c r="A322" s="1">
        <f t="shared" ref="A322:A385" si="50">IF(E322=2000,1,IF(E322=2001,2,IF(E322=2002,3,IF(E322=2003,4,IF(E322=2004,5,IF(E322=2005,6,IF(E322=2006,7,IF(E322=2007,8,IF(E322=2008,9,IF(E322=2009,10,IF(E322=2010,11,IF(E322=2011,12,IF(E322=2012,13,IF(E322=2013,14,IF(E322=2014,15,IF(E322=2015,16,IF(E322=2016,17,IF(E322=2017,18,IF(E322=2018,19,IF(E322=2019,20))))))))))))))))))))</f>
        <v>7</v>
      </c>
      <c r="B322" s="7" t="s">
        <v>50</v>
      </c>
      <c r="C322" s="7" t="str">
        <f t="shared" ref="C322:C385" si="51">B322&amp;E322</f>
        <v>NetApp2006</v>
      </c>
      <c r="D322" s="8">
        <v>39082</v>
      </c>
      <c r="E322" s="7">
        <f t="shared" ref="E322:E385" si="52">YEAR(D322)</f>
        <v>2006</v>
      </c>
      <c r="F322" s="7">
        <v>428</v>
      </c>
      <c r="G322" s="7">
        <v>1949.2039727782801</v>
      </c>
      <c r="H322" s="9">
        <v>3.51004791990897</v>
      </c>
      <c r="I322" s="9">
        <v>4.5542148896688897</v>
      </c>
      <c r="J322" s="13" t="str">
        <f t="shared" si="45"/>
        <v/>
      </c>
      <c r="K322" s="1" t="str">
        <f t="shared" si="46"/>
        <v/>
      </c>
      <c r="L322" s="1" t="str">
        <f t="shared" si="47"/>
        <v/>
      </c>
      <c r="M322" s="13" t="str">
        <f t="shared" si="48"/>
        <v/>
      </c>
      <c r="N322" s="13" t="str">
        <f t="shared" si="49"/>
        <v/>
      </c>
    </row>
    <row r="323" spans="1:14" ht="17.100000000000001" customHeight="1" x14ac:dyDescent="0.25">
      <c r="A323" s="1">
        <f t="shared" si="50"/>
        <v>8</v>
      </c>
      <c r="B323" s="7" t="s">
        <v>50</v>
      </c>
      <c r="C323" s="7" t="str">
        <f t="shared" si="51"/>
        <v>NetApp2007</v>
      </c>
      <c r="D323" s="8">
        <v>39447</v>
      </c>
      <c r="E323" s="7">
        <f t="shared" si="52"/>
        <v>2007</v>
      </c>
      <c r="F323" s="7">
        <v>537</v>
      </c>
      <c r="G323" s="7">
        <v>2050.37356840959</v>
      </c>
      <c r="H323" s="9">
        <v>2.9139842548211599</v>
      </c>
      <c r="I323" s="9">
        <v>3.8182003136119</v>
      </c>
      <c r="J323" s="13" t="str">
        <f t="shared" si="45"/>
        <v/>
      </c>
      <c r="K323" s="1" t="str">
        <f t="shared" si="46"/>
        <v/>
      </c>
      <c r="L323" s="1" t="str">
        <f t="shared" si="47"/>
        <v/>
      </c>
      <c r="M323" s="13" t="str">
        <f t="shared" si="48"/>
        <v/>
      </c>
      <c r="N323" s="13" t="str">
        <f t="shared" si="49"/>
        <v/>
      </c>
    </row>
    <row r="324" spans="1:14" ht="17.100000000000001" customHeight="1" x14ac:dyDescent="0.25">
      <c r="A324" s="1">
        <f t="shared" si="50"/>
        <v>9</v>
      </c>
      <c r="B324" s="7" t="s">
        <v>50</v>
      </c>
      <c r="C324" s="7" t="str">
        <f t="shared" si="51"/>
        <v>NetApp2008</v>
      </c>
      <c r="D324" s="8">
        <v>39813</v>
      </c>
      <c r="E324" s="7">
        <f t="shared" si="52"/>
        <v>2008</v>
      </c>
      <c r="F324" s="7">
        <v>663</v>
      </c>
      <c r="G324" s="7">
        <v>2242.4333344558299</v>
      </c>
      <c r="H324" s="9">
        <v>2.4942447951521398</v>
      </c>
      <c r="I324" s="9">
        <v>3.3822523898277899</v>
      </c>
      <c r="J324" s="13" t="str">
        <f t="shared" si="45"/>
        <v/>
      </c>
      <c r="K324" s="1" t="str">
        <f t="shared" si="46"/>
        <v/>
      </c>
      <c r="L324" s="1" t="str">
        <f t="shared" si="47"/>
        <v/>
      </c>
      <c r="M324" s="13" t="str">
        <f t="shared" si="48"/>
        <v/>
      </c>
      <c r="N324" s="13" t="str">
        <f t="shared" si="49"/>
        <v/>
      </c>
    </row>
    <row r="325" spans="1:14" ht="17.100000000000001" customHeight="1" x14ac:dyDescent="0.25">
      <c r="A325" s="1">
        <f t="shared" si="50"/>
        <v>10</v>
      </c>
      <c r="B325" s="7" t="s">
        <v>50</v>
      </c>
      <c r="C325" s="7" t="str">
        <f t="shared" si="51"/>
        <v>NetApp2009</v>
      </c>
      <c r="D325" s="8">
        <v>40178</v>
      </c>
      <c r="E325" s="7">
        <f t="shared" si="52"/>
        <v>2009</v>
      </c>
      <c r="F325" s="7">
        <v>793</v>
      </c>
      <c r="G325" s="7">
        <v>2348.9833386670798</v>
      </c>
      <c r="H325" s="9">
        <v>2.21423331608651</v>
      </c>
      <c r="I325" s="9">
        <v>2.9621479680543299</v>
      </c>
      <c r="J325" s="13">
        <f t="shared" si="45"/>
        <v>235.96734052422823</v>
      </c>
      <c r="K325" s="1">
        <f t="shared" si="46"/>
        <v>-0.37849540979620888</v>
      </c>
      <c r="L325" s="1">
        <f t="shared" si="47"/>
        <v>2.9927182181322638</v>
      </c>
      <c r="M325" s="13">
        <f t="shared" si="48"/>
        <v>0.11600837195255084</v>
      </c>
      <c r="N325" s="13">
        <f t="shared" si="49"/>
        <v>-0.12647211738912909</v>
      </c>
    </row>
    <row r="326" spans="1:14" ht="17.100000000000001" customHeight="1" x14ac:dyDescent="0.25">
      <c r="A326" s="1">
        <f t="shared" si="50"/>
        <v>8</v>
      </c>
      <c r="B326" s="7" t="s">
        <v>124</v>
      </c>
      <c r="C326" s="7" t="str">
        <f t="shared" si="51"/>
        <v>NETEASE, INC.2007</v>
      </c>
      <c r="D326" s="8">
        <v>39447</v>
      </c>
      <c r="E326" s="7">
        <f t="shared" si="52"/>
        <v>2007</v>
      </c>
      <c r="F326" s="7">
        <v>1</v>
      </c>
      <c r="G326" s="7">
        <v>0.116176836192608</v>
      </c>
      <c r="H326" s="9">
        <v>0.73444110155105602</v>
      </c>
      <c r="I326" s="9">
        <v>0.116176836192608</v>
      </c>
      <c r="J326" s="13" t="str">
        <f t="shared" si="45"/>
        <v/>
      </c>
      <c r="K326" s="1" t="str">
        <f t="shared" si="46"/>
        <v/>
      </c>
      <c r="L326" s="1" t="str">
        <f t="shared" si="47"/>
        <v/>
      </c>
      <c r="M326" s="13" t="str">
        <f t="shared" si="48"/>
        <v/>
      </c>
      <c r="N326" s="13" t="str">
        <f t="shared" si="49"/>
        <v/>
      </c>
    </row>
    <row r="327" spans="1:14" ht="17.100000000000001" customHeight="1" x14ac:dyDescent="0.25">
      <c r="A327" s="1">
        <f t="shared" si="50"/>
        <v>9</v>
      </c>
      <c r="B327" s="7" t="s">
        <v>124</v>
      </c>
      <c r="C327" s="7" t="str">
        <f t="shared" si="51"/>
        <v>NETEASE, INC.2008</v>
      </c>
      <c r="D327" s="8">
        <v>39813</v>
      </c>
      <c r="E327" s="7">
        <f t="shared" si="52"/>
        <v>2008</v>
      </c>
      <c r="F327" s="7">
        <v>2</v>
      </c>
      <c r="G327" s="7">
        <v>0.266413845121861</v>
      </c>
      <c r="H327" s="9">
        <v>0.69529981911182404</v>
      </c>
      <c r="I327" s="9">
        <v>0.13320692256093</v>
      </c>
      <c r="J327" s="13" t="str">
        <f t="shared" si="45"/>
        <v/>
      </c>
      <c r="K327" s="1" t="str">
        <f t="shared" si="46"/>
        <v/>
      </c>
      <c r="L327" s="1" t="str">
        <f t="shared" si="47"/>
        <v/>
      </c>
      <c r="M327" s="13" t="str">
        <f t="shared" si="48"/>
        <v/>
      </c>
      <c r="N327" s="13" t="str">
        <f t="shared" si="49"/>
        <v/>
      </c>
    </row>
    <row r="328" spans="1:14" ht="17.100000000000001" customHeight="1" x14ac:dyDescent="0.25">
      <c r="A328" s="1">
        <f t="shared" si="50"/>
        <v>10</v>
      </c>
      <c r="B328" s="7" t="s">
        <v>124</v>
      </c>
      <c r="C328" s="7" t="str">
        <f t="shared" si="51"/>
        <v>NETEASE, INC.2009</v>
      </c>
      <c r="D328" s="8">
        <v>40178</v>
      </c>
      <c r="E328" s="7">
        <f t="shared" si="52"/>
        <v>2009</v>
      </c>
      <c r="F328" s="7">
        <v>7</v>
      </c>
      <c r="G328" s="7">
        <v>1.21928282268345</v>
      </c>
      <c r="H328" s="9">
        <v>0.74762221638645399</v>
      </c>
      <c r="I328" s="9">
        <v>0.174183260383351</v>
      </c>
      <c r="J328" s="13" t="str">
        <f t="shared" si="45"/>
        <v/>
      </c>
      <c r="K328" s="1" t="str">
        <f t="shared" si="46"/>
        <v/>
      </c>
      <c r="L328" s="1" t="str">
        <f t="shared" si="47"/>
        <v/>
      </c>
      <c r="M328" s="13" t="str">
        <f t="shared" si="48"/>
        <v/>
      </c>
      <c r="N328" s="13" t="str">
        <f t="shared" si="49"/>
        <v/>
      </c>
    </row>
    <row r="329" spans="1:14" ht="17.100000000000001" customHeight="1" x14ac:dyDescent="0.25">
      <c r="A329" s="1">
        <f t="shared" si="50"/>
        <v>5</v>
      </c>
      <c r="B329" s="7" t="s">
        <v>123</v>
      </c>
      <c r="C329" s="7" t="str">
        <f t="shared" si="51"/>
        <v>Netflix2004</v>
      </c>
      <c r="D329" s="8">
        <v>38352</v>
      </c>
      <c r="E329" s="7">
        <f t="shared" si="52"/>
        <v>2004</v>
      </c>
      <c r="F329" s="7">
        <v>2</v>
      </c>
      <c r="G329" s="7">
        <v>12.910276412963899</v>
      </c>
      <c r="H329" s="9">
        <v>5.76138079166412</v>
      </c>
      <c r="I329" s="9">
        <v>6.45513820648193</v>
      </c>
      <c r="J329" s="13" t="str">
        <f t="shared" si="45"/>
        <v/>
      </c>
      <c r="K329" s="1" t="str">
        <f t="shared" si="46"/>
        <v/>
      </c>
      <c r="L329" s="1" t="str">
        <f t="shared" si="47"/>
        <v/>
      </c>
      <c r="M329" s="13" t="str">
        <f t="shared" si="48"/>
        <v/>
      </c>
      <c r="N329" s="13" t="str">
        <f t="shared" si="49"/>
        <v/>
      </c>
    </row>
    <row r="330" spans="1:14" ht="17.100000000000001" customHeight="1" x14ac:dyDescent="0.25">
      <c r="A330" s="1">
        <f t="shared" si="50"/>
        <v>6</v>
      </c>
      <c r="B330" s="7" t="s">
        <v>123</v>
      </c>
      <c r="C330" s="7" t="str">
        <f t="shared" si="51"/>
        <v>Netflix2005</v>
      </c>
      <c r="D330" s="8">
        <v>38717</v>
      </c>
      <c r="E330" s="7">
        <f t="shared" si="52"/>
        <v>2005</v>
      </c>
      <c r="F330" s="7">
        <v>4</v>
      </c>
      <c r="G330" s="7">
        <v>33.771040439605699</v>
      </c>
      <c r="H330" s="9">
        <v>5.0234286785125697</v>
      </c>
      <c r="I330" s="9">
        <v>8.44276010990143</v>
      </c>
      <c r="J330" s="13" t="str">
        <f t="shared" si="45"/>
        <v/>
      </c>
      <c r="K330" s="1" t="str">
        <f t="shared" si="46"/>
        <v/>
      </c>
      <c r="L330" s="1" t="str">
        <f t="shared" si="47"/>
        <v/>
      </c>
      <c r="M330" s="13" t="str">
        <f t="shared" si="48"/>
        <v/>
      </c>
      <c r="N330" s="13" t="str">
        <f t="shared" si="49"/>
        <v/>
      </c>
    </row>
    <row r="331" spans="1:14" ht="17.100000000000001" customHeight="1" x14ac:dyDescent="0.25">
      <c r="A331" s="1">
        <f t="shared" si="50"/>
        <v>7</v>
      </c>
      <c r="B331" s="7" t="s">
        <v>123</v>
      </c>
      <c r="C331" s="7" t="str">
        <f t="shared" si="51"/>
        <v>Netflix2006</v>
      </c>
      <c r="D331" s="8">
        <v>39082</v>
      </c>
      <c r="E331" s="7">
        <f t="shared" si="52"/>
        <v>2006</v>
      </c>
      <c r="F331" s="7">
        <v>4</v>
      </c>
      <c r="G331" s="7">
        <v>39.162572860717802</v>
      </c>
      <c r="H331" s="9">
        <v>6.8771433830261204</v>
      </c>
      <c r="I331" s="9">
        <v>9.7906432151794398</v>
      </c>
      <c r="J331" s="13" t="str">
        <f t="shared" si="45"/>
        <v/>
      </c>
      <c r="K331" s="1" t="str">
        <f t="shared" si="46"/>
        <v/>
      </c>
      <c r="L331" s="1" t="str">
        <f t="shared" si="47"/>
        <v/>
      </c>
      <c r="M331" s="13" t="str">
        <f t="shared" si="48"/>
        <v/>
      </c>
      <c r="N331" s="13" t="str">
        <f t="shared" si="49"/>
        <v/>
      </c>
    </row>
    <row r="332" spans="1:14" ht="17.100000000000001" customHeight="1" x14ac:dyDescent="0.25">
      <c r="A332" s="1">
        <f t="shared" si="50"/>
        <v>8</v>
      </c>
      <c r="B332" s="7" t="s">
        <v>123</v>
      </c>
      <c r="C332" s="7" t="str">
        <f t="shared" si="51"/>
        <v>Netflix2007</v>
      </c>
      <c r="D332" s="8">
        <v>39447</v>
      </c>
      <c r="E332" s="7">
        <f t="shared" si="52"/>
        <v>2007</v>
      </c>
      <c r="F332" s="7">
        <v>4</v>
      </c>
      <c r="G332" s="7">
        <v>25.275858879089402</v>
      </c>
      <c r="H332" s="9">
        <v>5.8715526461601302</v>
      </c>
      <c r="I332" s="9">
        <v>6.3189647197723398</v>
      </c>
      <c r="J332" s="13" t="str">
        <f t="shared" si="45"/>
        <v/>
      </c>
      <c r="K332" s="1" t="str">
        <f t="shared" si="46"/>
        <v/>
      </c>
      <c r="L332" s="1" t="str">
        <f t="shared" si="47"/>
        <v/>
      </c>
      <c r="M332" s="13" t="str">
        <f t="shared" si="48"/>
        <v/>
      </c>
      <c r="N332" s="13" t="str">
        <f t="shared" si="49"/>
        <v/>
      </c>
    </row>
    <row r="333" spans="1:14" ht="17.100000000000001" customHeight="1" x14ac:dyDescent="0.25">
      <c r="A333" s="1">
        <f t="shared" si="50"/>
        <v>9</v>
      </c>
      <c r="B333" s="7" t="s">
        <v>123</v>
      </c>
      <c r="C333" s="7" t="str">
        <f t="shared" si="51"/>
        <v>Netflix2008</v>
      </c>
      <c r="D333" s="8">
        <v>39813</v>
      </c>
      <c r="E333" s="7">
        <f t="shared" si="52"/>
        <v>2008</v>
      </c>
      <c r="F333" s="7">
        <v>6</v>
      </c>
      <c r="G333" s="7">
        <v>37.788141489028902</v>
      </c>
      <c r="H333" s="9">
        <v>5.8727650145689596</v>
      </c>
      <c r="I333" s="9">
        <v>6.29802358150482</v>
      </c>
      <c r="J333" s="13" t="str">
        <f t="shared" si="45"/>
        <v/>
      </c>
      <c r="K333" s="1" t="str">
        <f t="shared" si="46"/>
        <v/>
      </c>
      <c r="L333" s="1" t="str">
        <f t="shared" si="47"/>
        <v/>
      </c>
      <c r="M333" s="13" t="str">
        <f t="shared" si="48"/>
        <v/>
      </c>
      <c r="N333" s="13" t="str">
        <f t="shared" si="49"/>
        <v/>
      </c>
    </row>
    <row r="334" spans="1:14" ht="17.100000000000001" customHeight="1" x14ac:dyDescent="0.25">
      <c r="A334" s="1">
        <f t="shared" si="50"/>
        <v>10</v>
      </c>
      <c r="B334" s="7" t="s">
        <v>123</v>
      </c>
      <c r="C334" s="7" t="str">
        <f t="shared" si="51"/>
        <v>Netflix2009</v>
      </c>
      <c r="D334" s="8">
        <v>40178</v>
      </c>
      <c r="E334" s="7">
        <f t="shared" si="52"/>
        <v>2009</v>
      </c>
      <c r="F334" s="7">
        <v>9</v>
      </c>
      <c r="G334" s="7">
        <v>55.165101081132903</v>
      </c>
      <c r="H334" s="9">
        <v>4.9248315824402704</v>
      </c>
      <c r="I334" s="9">
        <v>6.12945567568143</v>
      </c>
      <c r="J334" s="13">
        <f t="shared" ref="J334:J397" si="53">IF(AND(A334=10,A329=5),SLOPE(G329:G334,E329:E334),"")</f>
        <v>5.9839632144996067</v>
      </c>
      <c r="K334" s="1">
        <f t="shared" ref="K334:K397" si="54">IF(AND(A334=10,A329=5),SLOPE(H329:H334,E329:E334),"")</f>
        <v>-7.543793642331624E-2</v>
      </c>
      <c r="L334" s="1">
        <f t="shared" ref="L334:L397" si="55">IF(AND(A334=10,A329=5),AVERAGE(H330:H334),"")</f>
        <v>5.7139442609416093</v>
      </c>
      <c r="M334" s="13">
        <f t="shared" ref="M334:M397" si="56">IF(J334="","",J334*5/SUM(G330:G334))</f>
        <v>0.15651491511664983</v>
      </c>
      <c r="N334" s="13">
        <f t="shared" ref="N334:N397" si="57">IF(K334="","",K334*5/SUM(H330:H334))</f>
        <v>-1.3202427776375389E-2</v>
      </c>
    </row>
    <row r="335" spans="1:14" ht="17.100000000000001" customHeight="1" x14ac:dyDescent="0.25">
      <c r="A335" s="1">
        <f t="shared" si="50"/>
        <v>5</v>
      </c>
      <c r="B335" s="7" t="s">
        <v>100</v>
      </c>
      <c r="C335" s="7" t="str">
        <f t="shared" si="51"/>
        <v>Netgear2004</v>
      </c>
      <c r="D335" s="8">
        <v>38352</v>
      </c>
      <c r="E335" s="7">
        <f t="shared" si="52"/>
        <v>2004</v>
      </c>
      <c r="F335" s="7">
        <v>47</v>
      </c>
      <c r="G335" s="7">
        <v>262.96806132420897</v>
      </c>
      <c r="H335" s="9">
        <v>3.8390194217258302</v>
      </c>
      <c r="I335" s="9">
        <v>5.5950651345576397</v>
      </c>
      <c r="J335" s="13" t="str">
        <f t="shared" si="53"/>
        <v/>
      </c>
      <c r="K335" s="1" t="str">
        <f t="shared" si="54"/>
        <v/>
      </c>
      <c r="L335" s="1" t="str">
        <f t="shared" si="55"/>
        <v/>
      </c>
      <c r="M335" s="13" t="str">
        <f t="shared" si="56"/>
        <v/>
      </c>
      <c r="N335" s="13" t="str">
        <f t="shared" si="57"/>
        <v/>
      </c>
    </row>
    <row r="336" spans="1:14" ht="17.100000000000001" customHeight="1" x14ac:dyDescent="0.25">
      <c r="A336" s="1">
        <f t="shared" si="50"/>
        <v>6</v>
      </c>
      <c r="B336" s="7" t="s">
        <v>100</v>
      </c>
      <c r="C336" s="7" t="str">
        <f t="shared" si="51"/>
        <v>Netgear2005</v>
      </c>
      <c r="D336" s="8">
        <v>38717</v>
      </c>
      <c r="E336" s="7">
        <f t="shared" si="52"/>
        <v>2005</v>
      </c>
      <c r="F336" s="7">
        <v>57</v>
      </c>
      <c r="G336" s="7">
        <v>243.560646690428</v>
      </c>
      <c r="H336" s="9">
        <v>3.0034420099436199</v>
      </c>
      <c r="I336" s="9">
        <v>4.2729938015864599</v>
      </c>
      <c r="J336" s="13" t="str">
        <f t="shared" si="53"/>
        <v/>
      </c>
      <c r="K336" s="1" t="str">
        <f t="shared" si="54"/>
        <v/>
      </c>
      <c r="L336" s="1" t="str">
        <f t="shared" si="55"/>
        <v/>
      </c>
      <c r="M336" s="13" t="str">
        <f t="shared" si="56"/>
        <v/>
      </c>
      <c r="N336" s="13" t="str">
        <f t="shared" si="57"/>
        <v/>
      </c>
    </row>
    <row r="337" spans="1:14" ht="17.100000000000001" customHeight="1" x14ac:dyDescent="0.25">
      <c r="A337" s="1">
        <f t="shared" si="50"/>
        <v>7</v>
      </c>
      <c r="B337" s="7" t="s">
        <v>100</v>
      </c>
      <c r="C337" s="7" t="str">
        <f t="shared" si="51"/>
        <v>Netgear2006</v>
      </c>
      <c r="D337" s="8">
        <v>39082</v>
      </c>
      <c r="E337" s="7">
        <f t="shared" si="52"/>
        <v>2006</v>
      </c>
      <c r="F337" s="7">
        <v>70</v>
      </c>
      <c r="G337" s="7">
        <v>201.94889542460399</v>
      </c>
      <c r="H337" s="9">
        <v>2.0371190873639899</v>
      </c>
      <c r="I337" s="9">
        <v>2.8849842203514902</v>
      </c>
      <c r="J337" s="13" t="str">
        <f t="shared" si="53"/>
        <v/>
      </c>
      <c r="K337" s="1" t="str">
        <f t="shared" si="54"/>
        <v/>
      </c>
      <c r="L337" s="1" t="str">
        <f t="shared" si="55"/>
        <v/>
      </c>
      <c r="M337" s="13" t="str">
        <f t="shared" si="56"/>
        <v/>
      </c>
      <c r="N337" s="13" t="str">
        <f t="shared" si="57"/>
        <v/>
      </c>
    </row>
    <row r="338" spans="1:14" ht="17.100000000000001" customHeight="1" x14ac:dyDescent="0.25">
      <c r="A338" s="1">
        <f t="shared" si="50"/>
        <v>8</v>
      </c>
      <c r="B338" s="7" t="s">
        <v>100</v>
      </c>
      <c r="C338" s="7" t="str">
        <f t="shared" si="51"/>
        <v>Netgear2007</v>
      </c>
      <c r="D338" s="8">
        <v>39447</v>
      </c>
      <c r="E338" s="7">
        <f t="shared" si="52"/>
        <v>2007</v>
      </c>
      <c r="F338" s="7">
        <v>81</v>
      </c>
      <c r="G338" s="7">
        <v>207.991389505565</v>
      </c>
      <c r="H338" s="9">
        <v>1.83938474833597</v>
      </c>
      <c r="I338" s="9">
        <v>2.56779493216747</v>
      </c>
      <c r="J338" s="13" t="str">
        <f t="shared" si="53"/>
        <v/>
      </c>
      <c r="K338" s="1" t="str">
        <f t="shared" si="54"/>
        <v/>
      </c>
      <c r="L338" s="1" t="str">
        <f t="shared" si="55"/>
        <v/>
      </c>
      <c r="M338" s="13" t="str">
        <f t="shared" si="56"/>
        <v/>
      </c>
      <c r="N338" s="13" t="str">
        <f t="shared" si="57"/>
        <v/>
      </c>
    </row>
    <row r="339" spans="1:14" ht="17.100000000000001" customHeight="1" x14ac:dyDescent="0.25">
      <c r="A339" s="1">
        <f t="shared" si="50"/>
        <v>9</v>
      </c>
      <c r="B339" s="7" t="s">
        <v>100</v>
      </c>
      <c r="C339" s="7" t="str">
        <f t="shared" si="51"/>
        <v>Netgear2008</v>
      </c>
      <c r="D339" s="8">
        <v>39813</v>
      </c>
      <c r="E339" s="7">
        <f t="shared" si="52"/>
        <v>2008</v>
      </c>
      <c r="F339" s="7">
        <v>83</v>
      </c>
      <c r="G339" s="7">
        <v>229.94116934388899</v>
      </c>
      <c r="H339" s="9">
        <v>2.0533905924264202</v>
      </c>
      <c r="I339" s="9">
        <v>2.77037553426372</v>
      </c>
      <c r="J339" s="13" t="str">
        <f t="shared" si="53"/>
        <v/>
      </c>
      <c r="K339" s="1" t="str">
        <f t="shared" si="54"/>
        <v/>
      </c>
      <c r="L339" s="1" t="str">
        <f t="shared" si="55"/>
        <v/>
      </c>
      <c r="M339" s="13" t="str">
        <f t="shared" si="56"/>
        <v/>
      </c>
      <c r="N339" s="13" t="str">
        <f t="shared" si="57"/>
        <v/>
      </c>
    </row>
    <row r="340" spans="1:14" ht="17.100000000000001" customHeight="1" x14ac:dyDescent="0.25">
      <c r="A340" s="1">
        <f t="shared" si="50"/>
        <v>10</v>
      </c>
      <c r="B340" s="7" t="s">
        <v>100</v>
      </c>
      <c r="C340" s="7" t="str">
        <f t="shared" si="51"/>
        <v>Netgear2009</v>
      </c>
      <c r="D340" s="8">
        <v>40178</v>
      </c>
      <c r="E340" s="7">
        <f t="shared" si="52"/>
        <v>2009</v>
      </c>
      <c r="F340" s="7">
        <v>91</v>
      </c>
      <c r="G340" s="7">
        <v>264.28870581090501</v>
      </c>
      <c r="H340" s="9">
        <v>2.0832042586017399</v>
      </c>
      <c r="I340" s="9">
        <v>2.9042714924275201</v>
      </c>
      <c r="J340" s="13">
        <f t="shared" si="53"/>
        <v>-0.80607758643359539</v>
      </c>
      <c r="K340" s="1">
        <f t="shared" si="54"/>
        <v>-0.33791326877714489</v>
      </c>
      <c r="L340" s="1">
        <f t="shared" si="55"/>
        <v>2.2033081393343479</v>
      </c>
      <c r="M340" s="13">
        <f t="shared" si="56"/>
        <v>-3.5116143161579502E-3</v>
      </c>
      <c r="N340" s="13">
        <f t="shared" si="57"/>
        <v>-0.1533663234590662</v>
      </c>
    </row>
    <row r="341" spans="1:14" ht="17.100000000000001" customHeight="1" x14ac:dyDescent="0.25">
      <c r="A341" s="1">
        <f t="shared" si="50"/>
        <v>5</v>
      </c>
      <c r="B341" s="7" t="s">
        <v>87</v>
      </c>
      <c r="C341" s="7" t="str">
        <f t="shared" si="51"/>
        <v>NetScout Systems2004</v>
      </c>
      <c r="D341" s="8">
        <v>38352</v>
      </c>
      <c r="E341" s="7">
        <f t="shared" si="52"/>
        <v>2004</v>
      </c>
      <c r="F341" s="7">
        <v>108</v>
      </c>
      <c r="G341" s="7">
        <v>357.87817275337898</v>
      </c>
      <c r="H341" s="9">
        <v>2.54081082764875</v>
      </c>
      <c r="I341" s="9">
        <v>3.3136867847535099</v>
      </c>
      <c r="J341" s="13" t="str">
        <f t="shared" si="53"/>
        <v/>
      </c>
      <c r="K341" s="1" t="str">
        <f t="shared" si="54"/>
        <v/>
      </c>
      <c r="L341" s="1" t="str">
        <f t="shared" si="55"/>
        <v/>
      </c>
      <c r="M341" s="13" t="str">
        <f t="shared" si="56"/>
        <v/>
      </c>
      <c r="N341" s="13" t="str">
        <f t="shared" si="57"/>
        <v/>
      </c>
    </row>
    <row r="342" spans="1:14" ht="17.100000000000001" customHeight="1" x14ac:dyDescent="0.25">
      <c r="A342" s="1">
        <f t="shared" si="50"/>
        <v>6</v>
      </c>
      <c r="B342" s="7" t="s">
        <v>87</v>
      </c>
      <c r="C342" s="7" t="str">
        <f t="shared" si="51"/>
        <v>NetScout Systems2005</v>
      </c>
      <c r="D342" s="8">
        <v>38717</v>
      </c>
      <c r="E342" s="7">
        <f t="shared" si="52"/>
        <v>2005</v>
      </c>
      <c r="F342" s="7">
        <v>114</v>
      </c>
      <c r="G342" s="7">
        <v>338.30780042707897</v>
      </c>
      <c r="H342" s="9">
        <v>2.4023786873409598</v>
      </c>
      <c r="I342" s="9">
        <v>2.9676122844480601</v>
      </c>
      <c r="J342" s="13" t="str">
        <f t="shared" si="53"/>
        <v/>
      </c>
      <c r="K342" s="1" t="str">
        <f t="shared" si="54"/>
        <v/>
      </c>
      <c r="L342" s="1" t="str">
        <f t="shared" si="55"/>
        <v/>
      </c>
      <c r="M342" s="13" t="str">
        <f t="shared" si="56"/>
        <v/>
      </c>
      <c r="N342" s="13" t="str">
        <f t="shared" si="57"/>
        <v/>
      </c>
    </row>
    <row r="343" spans="1:14" ht="17.100000000000001" customHeight="1" x14ac:dyDescent="0.25">
      <c r="A343" s="1">
        <f t="shared" si="50"/>
        <v>7</v>
      </c>
      <c r="B343" s="7" t="s">
        <v>87</v>
      </c>
      <c r="C343" s="7" t="str">
        <f t="shared" si="51"/>
        <v>NetScout Systems2006</v>
      </c>
      <c r="D343" s="8">
        <v>39082</v>
      </c>
      <c r="E343" s="7">
        <f t="shared" si="52"/>
        <v>2006</v>
      </c>
      <c r="F343" s="7">
        <v>124</v>
      </c>
      <c r="G343" s="7">
        <v>368.27757640928002</v>
      </c>
      <c r="H343" s="9">
        <v>2.3151822329288501</v>
      </c>
      <c r="I343" s="9">
        <v>2.96998045491355</v>
      </c>
      <c r="J343" s="13" t="str">
        <f t="shared" si="53"/>
        <v/>
      </c>
      <c r="K343" s="1" t="str">
        <f t="shared" si="54"/>
        <v/>
      </c>
      <c r="L343" s="1" t="str">
        <f t="shared" si="55"/>
        <v/>
      </c>
      <c r="M343" s="13" t="str">
        <f t="shared" si="56"/>
        <v/>
      </c>
      <c r="N343" s="13" t="str">
        <f t="shared" si="57"/>
        <v/>
      </c>
    </row>
    <row r="344" spans="1:14" ht="17.100000000000001" customHeight="1" x14ac:dyDescent="0.25">
      <c r="A344" s="1">
        <f t="shared" si="50"/>
        <v>8</v>
      </c>
      <c r="B344" s="7" t="s">
        <v>87</v>
      </c>
      <c r="C344" s="7" t="str">
        <f t="shared" si="51"/>
        <v>NetScout Systems2007</v>
      </c>
      <c r="D344" s="8">
        <v>39447</v>
      </c>
      <c r="E344" s="7">
        <f t="shared" si="52"/>
        <v>2007</v>
      </c>
      <c r="F344" s="7">
        <v>134</v>
      </c>
      <c r="G344" s="7">
        <v>361.99419486522697</v>
      </c>
      <c r="H344" s="9">
        <v>2.0299291018007399</v>
      </c>
      <c r="I344" s="9">
        <v>2.7014492154121399</v>
      </c>
      <c r="J344" s="13" t="str">
        <f t="shared" si="53"/>
        <v/>
      </c>
      <c r="K344" s="1" t="str">
        <f t="shared" si="54"/>
        <v/>
      </c>
      <c r="L344" s="1" t="str">
        <f t="shared" si="55"/>
        <v/>
      </c>
      <c r="M344" s="13" t="str">
        <f t="shared" si="56"/>
        <v/>
      </c>
      <c r="N344" s="13" t="str">
        <f t="shared" si="57"/>
        <v/>
      </c>
    </row>
    <row r="345" spans="1:14" ht="17.100000000000001" customHeight="1" x14ac:dyDescent="0.25">
      <c r="A345" s="1">
        <f t="shared" si="50"/>
        <v>9</v>
      </c>
      <c r="B345" s="7" t="s">
        <v>87</v>
      </c>
      <c r="C345" s="7" t="str">
        <f t="shared" si="51"/>
        <v>NetScout Systems2008</v>
      </c>
      <c r="D345" s="8">
        <v>39813</v>
      </c>
      <c r="E345" s="7">
        <f t="shared" si="52"/>
        <v>2008</v>
      </c>
      <c r="F345" s="7">
        <v>144</v>
      </c>
      <c r="G345" s="7">
        <v>342.78333865478601</v>
      </c>
      <c r="H345" s="9">
        <v>1.7884416198875299</v>
      </c>
      <c r="I345" s="9">
        <v>2.3804398517693501</v>
      </c>
      <c r="J345" s="13" t="str">
        <f t="shared" si="53"/>
        <v/>
      </c>
      <c r="K345" s="1" t="str">
        <f t="shared" si="54"/>
        <v/>
      </c>
      <c r="L345" s="1" t="str">
        <f t="shared" si="55"/>
        <v/>
      </c>
      <c r="M345" s="13" t="str">
        <f t="shared" si="56"/>
        <v/>
      </c>
      <c r="N345" s="13" t="str">
        <f t="shared" si="57"/>
        <v/>
      </c>
    </row>
    <row r="346" spans="1:14" ht="17.100000000000001" customHeight="1" x14ac:dyDescent="0.25">
      <c r="A346" s="1">
        <f t="shared" si="50"/>
        <v>10</v>
      </c>
      <c r="B346" s="7" t="s">
        <v>87</v>
      </c>
      <c r="C346" s="7" t="str">
        <f t="shared" si="51"/>
        <v>NetScout Systems2009</v>
      </c>
      <c r="D346" s="8">
        <v>40178</v>
      </c>
      <c r="E346" s="7">
        <f t="shared" si="52"/>
        <v>2009</v>
      </c>
      <c r="F346" s="7">
        <v>163</v>
      </c>
      <c r="G346" s="7">
        <v>365.495673855767</v>
      </c>
      <c r="H346" s="9">
        <v>1.6770647174558799</v>
      </c>
      <c r="I346" s="9">
        <v>2.24230474758139</v>
      </c>
      <c r="J346" s="13">
        <f t="shared" si="53"/>
        <v>1.2923068186002329</v>
      </c>
      <c r="K346" s="1">
        <f t="shared" si="54"/>
        <v>-0.18416556812722143</v>
      </c>
      <c r="L346" s="1">
        <f t="shared" si="55"/>
        <v>2.0425992718827919</v>
      </c>
      <c r="M346" s="13">
        <f t="shared" si="56"/>
        <v>3.636493162941391E-3</v>
      </c>
      <c r="N346" s="13">
        <f t="shared" si="57"/>
        <v>-9.0162358648774255E-2</v>
      </c>
    </row>
    <row r="347" spans="1:14" ht="17.100000000000001" customHeight="1" x14ac:dyDescent="0.25">
      <c r="A347" s="1">
        <f t="shared" si="50"/>
        <v>5</v>
      </c>
      <c r="B347" s="7" t="s">
        <v>43</v>
      </c>
      <c r="C347" s="7" t="str">
        <f t="shared" si="51"/>
        <v>Nordson2004</v>
      </c>
      <c r="D347" s="8">
        <v>38352</v>
      </c>
      <c r="E347" s="7">
        <f t="shared" si="52"/>
        <v>2004</v>
      </c>
      <c r="F347" s="7">
        <v>1070</v>
      </c>
      <c r="G347" s="7">
        <v>2896.50201318366</v>
      </c>
      <c r="H347" s="9">
        <v>2.1152680084039699</v>
      </c>
      <c r="I347" s="9">
        <v>2.70701122727445</v>
      </c>
      <c r="J347" s="13" t="str">
        <f t="shared" si="53"/>
        <v/>
      </c>
      <c r="K347" s="1" t="str">
        <f t="shared" si="54"/>
        <v/>
      </c>
      <c r="L347" s="1" t="str">
        <f t="shared" si="55"/>
        <v/>
      </c>
      <c r="M347" s="13" t="str">
        <f t="shared" si="56"/>
        <v/>
      </c>
      <c r="N347" s="13" t="str">
        <f t="shared" si="57"/>
        <v/>
      </c>
    </row>
    <row r="348" spans="1:14" ht="17.100000000000001" customHeight="1" x14ac:dyDescent="0.25">
      <c r="A348" s="1">
        <f t="shared" si="50"/>
        <v>6</v>
      </c>
      <c r="B348" s="7" t="s">
        <v>43</v>
      </c>
      <c r="C348" s="7" t="str">
        <f t="shared" si="51"/>
        <v>Nordson2005</v>
      </c>
      <c r="D348" s="8">
        <v>38717</v>
      </c>
      <c r="E348" s="7">
        <f t="shared" si="52"/>
        <v>2005</v>
      </c>
      <c r="F348" s="7">
        <v>1070</v>
      </c>
      <c r="G348" s="7">
        <v>2869.4933189605399</v>
      </c>
      <c r="H348" s="9">
        <v>2.1059164228004801</v>
      </c>
      <c r="I348" s="9">
        <v>2.6817694569724599</v>
      </c>
      <c r="J348" s="13" t="str">
        <f t="shared" si="53"/>
        <v/>
      </c>
      <c r="K348" s="1" t="str">
        <f t="shared" si="54"/>
        <v/>
      </c>
      <c r="L348" s="1" t="str">
        <f t="shared" si="55"/>
        <v/>
      </c>
      <c r="M348" s="13" t="str">
        <f t="shared" si="56"/>
        <v/>
      </c>
      <c r="N348" s="13" t="str">
        <f t="shared" si="57"/>
        <v/>
      </c>
    </row>
    <row r="349" spans="1:14" ht="17.100000000000001" customHeight="1" x14ac:dyDescent="0.25">
      <c r="A349" s="1">
        <f t="shared" si="50"/>
        <v>7</v>
      </c>
      <c r="B349" s="7" t="s">
        <v>43</v>
      </c>
      <c r="C349" s="7" t="str">
        <f t="shared" si="51"/>
        <v>Nordson2006</v>
      </c>
      <c r="D349" s="8">
        <v>39082</v>
      </c>
      <c r="E349" s="7">
        <f t="shared" si="52"/>
        <v>2006</v>
      </c>
      <c r="F349" s="7">
        <v>994</v>
      </c>
      <c r="G349" s="7">
        <v>2450.4014136288301</v>
      </c>
      <c r="H349" s="9">
        <v>2.02698216538584</v>
      </c>
      <c r="I349" s="9">
        <v>2.46519256904309</v>
      </c>
      <c r="J349" s="13" t="str">
        <f t="shared" si="53"/>
        <v/>
      </c>
      <c r="K349" s="1" t="str">
        <f t="shared" si="54"/>
        <v/>
      </c>
      <c r="L349" s="1" t="str">
        <f t="shared" si="55"/>
        <v/>
      </c>
      <c r="M349" s="13" t="str">
        <f t="shared" si="56"/>
        <v/>
      </c>
      <c r="N349" s="13" t="str">
        <f t="shared" si="57"/>
        <v/>
      </c>
    </row>
    <row r="350" spans="1:14" ht="17.100000000000001" customHeight="1" x14ac:dyDescent="0.25">
      <c r="A350" s="1">
        <f t="shared" si="50"/>
        <v>8</v>
      </c>
      <c r="B350" s="7" t="s">
        <v>43</v>
      </c>
      <c r="C350" s="7" t="str">
        <f t="shared" si="51"/>
        <v>Nordson2007</v>
      </c>
      <c r="D350" s="8">
        <v>39447</v>
      </c>
      <c r="E350" s="7">
        <f t="shared" si="52"/>
        <v>2007</v>
      </c>
      <c r="F350" s="7">
        <v>909</v>
      </c>
      <c r="G350" s="7">
        <v>2116.1636140462901</v>
      </c>
      <c r="H350" s="9">
        <v>1.8911404839344901</v>
      </c>
      <c r="I350" s="9">
        <v>2.3280127767285999</v>
      </c>
      <c r="J350" s="13" t="str">
        <f t="shared" si="53"/>
        <v/>
      </c>
      <c r="K350" s="1" t="str">
        <f t="shared" si="54"/>
        <v/>
      </c>
      <c r="L350" s="1" t="str">
        <f t="shared" si="55"/>
        <v/>
      </c>
      <c r="M350" s="13" t="str">
        <f t="shared" si="56"/>
        <v/>
      </c>
      <c r="N350" s="13" t="str">
        <f t="shared" si="57"/>
        <v/>
      </c>
    </row>
    <row r="351" spans="1:14" ht="17.100000000000001" customHeight="1" x14ac:dyDescent="0.25">
      <c r="A351" s="1">
        <f t="shared" si="50"/>
        <v>9</v>
      </c>
      <c r="B351" s="7" t="s">
        <v>43</v>
      </c>
      <c r="C351" s="7" t="str">
        <f t="shared" si="51"/>
        <v>Nordson2008</v>
      </c>
      <c r="D351" s="8">
        <v>39813</v>
      </c>
      <c r="E351" s="7">
        <f t="shared" si="52"/>
        <v>2008</v>
      </c>
      <c r="F351" s="7">
        <v>833</v>
      </c>
      <c r="G351" s="7">
        <v>1941.6936233527999</v>
      </c>
      <c r="H351" s="9">
        <v>1.8751835178981899</v>
      </c>
      <c r="I351" s="9">
        <v>2.3309647339169199</v>
      </c>
      <c r="J351" s="13" t="str">
        <f t="shared" si="53"/>
        <v/>
      </c>
      <c r="K351" s="1" t="str">
        <f t="shared" si="54"/>
        <v/>
      </c>
      <c r="L351" s="1" t="str">
        <f t="shared" si="55"/>
        <v/>
      </c>
      <c r="M351" s="13" t="str">
        <f t="shared" si="56"/>
        <v/>
      </c>
      <c r="N351" s="13" t="str">
        <f t="shared" si="57"/>
        <v/>
      </c>
    </row>
    <row r="352" spans="1:14" ht="17.100000000000001" customHeight="1" x14ac:dyDescent="0.25">
      <c r="A352" s="1">
        <f t="shared" si="50"/>
        <v>10</v>
      </c>
      <c r="B352" s="7" t="s">
        <v>43</v>
      </c>
      <c r="C352" s="7" t="str">
        <f t="shared" si="51"/>
        <v>Nordson2009</v>
      </c>
      <c r="D352" s="8">
        <v>40178</v>
      </c>
      <c r="E352" s="7">
        <f t="shared" si="52"/>
        <v>2009</v>
      </c>
      <c r="F352" s="7">
        <v>756</v>
      </c>
      <c r="G352" s="7">
        <v>1770.95192458713</v>
      </c>
      <c r="H352" s="9">
        <v>1.82447507180195</v>
      </c>
      <c r="I352" s="9">
        <v>2.3425290007766302</v>
      </c>
      <c r="J352" s="13">
        <f t="shared" si="53"/>
        <v>-249.86820941109741</v>
      </c>
      <c r="K352" s="1">
        <f t="shared" si="54"/>
        <v>-6.5200145119094846E-2</v>
      </c>
      <c r="L352" s="1">
        <f t="shared" si="55"/>
        <v>1.9447395323641898</v>
      </c>
      <c r="M352" s="13">
        <f t="shared" si="56"/>
        <v>-0.11206155072997812</v>
      </c>
      <c r="N352" s="13">
        <f t="shared" si="57"/>
        <v>-3.3526415252037395E-2</v>
      </c>
    </row>
    <row r="353" spans="1:14" ht="17.100000000000001" customHeight="1" x14ac:dyDescent="0.25">
      <c r="A353" s="1">
        <f t="shared" si="50"/>
        <v>5</v>
      </c>
      <c r="B353" s="7" t="s">
        <v>37</v>
      </c>
      <c r="C353" s="7" t="str">
        <f t="shared" si="51"/>
        <v>Nvidia2004</v>
      </c>
      <c r="D353" s="8">
        <v>38352</v>
      </c>
      <c r="E353" s="7">
        <f t="shared" si="52"/>
        <v>2004</v>
      </c>
      <c r="F353" s="7">
        <v>434</v>
      </c>
      <c r="G353" s="7">
        <v>1112.2272731268299</v>
      </c>
      <c r="H353" s="9">
        <v>2.1776827484678298</v>
      </c>
      <c r="I353" s="9">
        <v>2.5627356523659701</v>
      </c>
      <c r="J353" s="13" t="str">
        <f t="shared" si="53"/>
        <v/>
      </c>
      <c r="K353" s="1" t="str">
        <f t="shared" si="54"/>
        <v/>
      </c>
      <c r="L353" s="1" t="str">
        <f t="shared" si="55"/>
        <v/>
      </c>
      <c r="M353" s="13" t="str">
        <f t="shared" si="56"/>
        <v/>
      </c>
      <c r="N353" s="13" t="str">
        <f t="shared" si="57"/>
        <v/>
      </c>
    </row>
    <row r="354" spans="1:14" ht="17.100000000000001" customHeight="1" x14ac:dyDescent="0.25">
      <c r="A354" s="1">
        <f t="shared" si="50"/>
        <v>6</v>
      </c>
      <c r="B354" s="7" t="s">
        <v>37</v>
      </c>
      <c r="C354" s="7" t="str">
        <f t="shared" si="51"/>
        <v>Nvidia2005</v>
      </c>
      <c r="D354" s="8">
        <v>38717</v>
      </c>
      <c r="E354" s="7">
        <f t="shared" si="52"/>
        <v>2005</v>
      </c>
      <c r="F354" s="7">
        <v>569</v>
      </c>
      <c r="G354" s="7">
        <v>1355.5004897685701</v>
      </c>
      <c r="H354" s="9">
        <v>1.9245883173887</v>
      </c>
      <c r="I354" s="9">
        <v>2.3822504213858902</v>
      </c>
      <c r="J354" s="13" t="str">
        <f t="shared" si="53"/>
        <v/>
      </c>
      <c r="K354" s="1" t="str">
        <f t="shared" si="54"/>
        <v/>
      </c>
      <c r="L354" s="1" t="str">
        <f t="shared" si="55"/>
        <v/>
      </c>
      <c r="M354" s="13" t="str">
        <f t="shared" si="56"/>
        <v/>
      </c>
      <c r="N354" s="13" t="str">
        <f t="shared" si="57"/>
        <v/>
      </c>
    </row>
    <row r="355" spans="1:14" ht="17.100000000000001" customHeight="1" x14ac:dyDescent="0.25">
      <c r="A355" s="1">
        <f t="shared" si="50"/>
        <v>7</v>
      </c>
      <c r="B355" s="7" t="s">
        <v>37</v>
      </c>
      <c r="C355" s="7" t="str">
        <f t="shared" si="51"/>
        <v>Nvidia2006</v>
      </c>
      <c r="D355" s="8">
        <v>39082</v>
      </c>
      <c r="E355" s="7">
        <f t="shared" si="52"/>
        <v>2006</v>
      </c>
      <c r="F355" s="7">
        <v>707</v>
      </c>
      <c r="G355" s="7">
        <v>1523.84503614088</v>
      </c>
      <c r="H355" s="9">
        <v>1.73618267111933</v>
      </c>
      <c r="I355" s="9">
        <v>2.1553678021794598</v>
      </c>
      <c r="J355" s="13" t="str">
        <f t="shared" si="53"/>
        <v/>
      </c>
      <c r="K355" s="1" t="str">
        <f t="shared" si="54"/>
        <v/>
      </c>
      <c r="L355" s="1" t="str">
        <f t="shared" si="55"/>
        <v/>
      </c>
      <c r="M355" s="13" t="str">
        <f t="shared" si="56"/>
        <v/>
      </c>
      <c r="N355" s="13" t="str">
        <f t="shared" si="57"/>
        <v/>
      </c>
    </row>
    <row r="356" spans="1:14" ht="17.100000000000001" customHeight="1" x14ac:dyDescent="0.25">
      <c r="A356" s="1">
        <f t="shared" si="50"/>
        <v>8</v>
      </c>
      <c r="B356" s="7" t="s">
        <v>37</v>
      </c>
      <c r="C356" s="7" t="str">
        <f t="shared" si="51"/>
        <v>Nvidia2007</v>
      </c>
      <c r="D356" s="8">
        <v>39447</v>
      </c>
      <c r="E356" s="7">
        <f t="shared" si="52"/>
        <v>2007</v>
      </c>
      <c r="F356" s="7">
        <v>866</v>
      </c>
      <c r="G356" s="7">
        <v>1704.0842830389699</v>
      </c>
      <c r="H356" s="9">
        <v>1.57977741942945</v>
      </c>
      <c r="I356" s="9">
        <v>1.96776476101498</v>
      </c>
      <c r="J356" s="13" t="str">
        <f t="shared" si="53"/>
        <v/>
      </c>
      <c r="K356" s="1" t="str">
        <f t="shared" si="54"/>
        <v/>
      </c>
      <c r="L356" s="1" t="str">
        <f t="shared" si="55"/>
        <v/>
      </c>
      <c r="M356" s="13" t="str">
        <f t="shared" si="56"/>
        <v/>
      </c>
      <c r="N356" s="13" t="str">
        <f t="shared" si="57"/>
        <v/>
      </c>
    </row>
    <row r="357" spans="1:14" ht="17.100000000000001" customHeight="1" x14ac:dyDescent="0.25">
      <c r="A357" s="1">
        <f t="shared" si="50"/>
        <v>9</v>
      </c>
      <c r="B357" s="7" t="s">
        <v>37</v>
      </c>
      <c r="C357" s="7" t="str">
        <f t="shared" si="51"/>
        <v>Nvidia2008</v>
      </c>
      <c r="D357" s="8">
        <v>39813</v>
      </c>
      <c r="E357" s="7">
        <f t="shared" si="52"/>
        <v>2008</v>
      </c>
      <c r="F357" s="7">
        <v>1066</v>
      </c>
      <c r="G357" s="7">
        <v>1962.4944616472301</v>
      </c>
      <c r="H357" s="9">
        <v>1.5417291142367999</v>
      </c>
      <c r="I357" s="9">
        <v>1.8409891760293</v>
      </c>
      <c r="J357" s="13" t="str">
        <f t="shared" si="53"/>
        <v/>
      </c>
      <c r="K357" s="1" t="str">
        <f t="shared" si="54"/>
        <v/>
      </c>
      <c r="L357" s="1" t="str">
        <f t="shared" si="55"/>
        <v/>
      </c>
      <c r="M357" s="13" t="str">
        <f t="shared" si="56"/>
        <v/>
      </c>
      <c r="N357" s="13" t="str">
        <f t="shared" si="57"/>
        <v/>
      </c>
    </row>
    <row r="358" spans="1:14" ht="17.100000000000001" customHeight="1" x14ac:dyDescent="0.25">
      <c r="A358" s="1">
        <f t="shared" si="50"/>
        <v>10</v>
      </c>
      <c r="B358" s="7" t="s">
        <v>37</v>
      </c>
      <c r="C358" s="7" t="str">
        <f t="shared" si="51"/>
        <v>Nvidia2009</v>
      </c>
      <c r="D358" s="8">
        <v>40178</v>
      </c>
      <c r="E358" s="7">
        <f t="shared" si="52"/>
        <v>2009</v>
      </c>
      <c r="F358" s="7">
        <v>1386</v>
      </c>
      <c r="G358" s="7">
        <v>2435.1128488704599</v>
      </c>
      <c r="H358" s="9">
        <v>1.4748504832924501</v>
      </c>
      <c r="I358" s="9">
        <v>1.7569356773957101</v>
      </c>
      <c r="J358" s="13">
        <f t="shared" si="53"/>
        <v>246.1614011786348</v>
      </c>
      <c r="K358" s="1">
        <f t="shared" si="54"/>
        <v>-0.13768983391492798</v>
      </c>
      <c r="L358" s="1">
        <f t="shared" si="55"/>
        <v>1.6514256010933459</v>
      </c>
      <c r="M358" s="13">
        <f t="shared" si="56"/>
        <v>0.13704508616554309</v>
      </c>
      <c r="N358" s="13">
        <f t="shared" si="57"/>
        <v>-8.3376346971833784E-2</v>
      </c>
    </row>
    <row r="359" spans="1:14" ht="17.100000000000001" customHeight="1" x14ac:dyDescent="0.25">
      <c r="A359" s="1">
        <f t="shared" si="50"/>
        <v>5</v>
      </c>
      <c r="B359" s="7" t="s">
        <v>116</v>
      </c>
      <c r="C359" s="7" t="str">
        <f t="shared" si="51"/>
        <v>Omeros2004</v>
      </c>
      <c r="D359" s="8">
        <v>38352</v>
      </c>
      <c r="E359" s="7">
        <f t="shared" si="52"/>
        <v>2004</v>
      </c>
      <c r="F359" s="7">
        <v>30</v>
      </c>
      <c r="G359" s="7">
        <v>73.860280347289503</v>
      </c>
      <c r="H359" s="9">
        <v>1.6799855373799799</v>
      </c>
      <c r="I359" s="9">
        <v>2.4620093449096498</v>
      </c>
      <c r="J359" s="13" t="str">
        <f t="shared" si="53"/>
        <v/>
      </c>
      <c r="K359" s="1" t="str">
        <f t="shared" si="54"/>
        <v/>
      </c>
      <c r="L359" s="1" t="str">
        <f t="shared" si="55"/>
        <v/>
      </c>
      <c r="M359" s="13" t="str">
        <f t="shared" si="56"/>
        <v/>
      </c>
      <c r="N359" s="13" t="str">
        <f t="shared" si="57"/>
        <v/>
      </c>
    </row>
    <row r="360" spans="1:14" ht="17.100000000000001" customHeight="1" x14ac:dyDescent="0.25">
      <c r="A360" s="1">
        <f t="shared" si="50"/>
        <v>6</v>
      </c>
      <c r="B360" s="7" t="s">
        <v>116</v>
      </c>
      <c r="C360" s="7" t="str">
        <f t="shared" si="51"/>
        <v>Omeros2005</v>
      </c>
      <c r="D360" s="8">
        <v>38717</v>
      </c>
      <c r="E360" s="7">
        <f t="shared" si="52"/>
        <v>2005</v>
      </c>
      <c r="F360" s="7">
        <v>32</v>
      </c>
      <c r="G360" s="7">
        <v>137.47363979089999</v>
      </c>
      <c r="H360" s="9">
        <v>2.3628898328170198</v>
      </c>
      <c r="I360" s="9">
        <v>4.2960512434656302</v>
      </c>
      <c r="J360" s="13" t="str">
        <f t="shared" si="53"/>
        <v/>
      </c>
      <c r="K360" s="1" t="str">
        <f t="shared" si="54"/>
        <v/>
      </c>
      <c r="L360" s="1" t="str">
        <f t="shared" si="55"/>
        <v/>
      </c>
      <c r="M360" s="13" t="str">
        <f t="shared" si="56"/>
        <v/>
      </c>
      <c r="N360" s="13" t="str">
        <f t="shared" si="57"/>
        <v/>
      </c>
    </row>
    <row r="361" spans="1:14" ht="17.100000000000001" customHeight="1" x14ac:dyDescent="0.25">
      <c r="A361" s="1">
        <f t="shared" si="50"/>
        <v>7</v>
      </c>
      <c r="B361" s="7" t="s">
        <v>116</v>
      </c>
      <c r="C361" s="7" t="str">
        <f t="shared" si="51"/>
        <v>Omeros2006</v>
      </c>
      <c r="D361" s="8">
        <v>39082</v>
      </c>
      <c r="E361" s="7">
        <f t="shared" si="52"/>
        <v>2006</v>
      </c>
      <c r="F361" s="7">
        <v>35</v>
      </c>
      <c r="G361" s="7">
        <v>172.85395942302401</v>
      </c>
      <c r="H361" s="9">
        <v>2.8519983715244699</v>
      </c>
      <c r="I361" s="9">
        <v>4.9386845549435501</v>
      </c>
      <c r="J361" s="13" t="str">
        <f t="shared" si="53"/>
        <v/>
      </c>
      <c r="K361" s="1" t="str">
        <f t="shared" si="54"/>
        <v/>
      </c>
      <c r="L361" s="1" t="str">
        <f t="shared" si="55"/>
        <v/>
      </c>
      <c r="M361" s="13" t="str">
        <f t="shared" si="56"/>
        <v/>
      </c>
      <c r="N361" s="13" t="str">
        <f t="shared" si="57"/>
        <v/>
      </c>
    </row>
    <row r="362" spans="1:14" ht="17.100000000000001" customHeight="1" x14ac:dyDescent="0.25">
      <c r="A362" s="1">
        <f t="shared" si="50"/>
        <v>8</v>
      </c>
      <c r="B362" s="7" t="s">
        <v>116</v>
      </c>
      <c r="C362" s="7" t="str">
        <f t="shared" si="51"/>
        <v>Omeros2007</v>
      </c>
      <c r="D362" s="8">
        <v>39447</v>
      </c>
      <c r="E362" s="7">
        <f t="shared" si="52"/>
        <v>2007</v>
      </c>
      <c r="F362" s="7">
        <v>36</v>
      </c>
      <c r="G362" s="7">
        <v>188.082914758474</v>
      </c>
      <c r="H362" s="9">
        <v>3.0460961059563698</v>
      </c>
      <c r="I362" s="9">
        <v>5.2245254099576002</v>
      </c>
      <c r="J362" s="13" t="str">
        <f t="shared" si="53"/>
        <v/>
      </c>
      <c r="K362" s="1" t="str">
        <f t="shared" si="54"/>
        <v/>
      </c>
      <c r="L362" s="1" t="str">
        <f t="shared" si="55"/>
        <v/>
      </c>
      <c r="M362" s="13" t="str">
        <f t="shared" si="56"/>
        <v/>
      </c>
      <c r="N362" s="13" t="str">
        <f t="shared" si="57"/>
        <v/>
      </c>
    </row>
    <row r="363" spans="1:14" ht="17.100000000000001" customHeight="1" x14ac:dyDescent="0.25">
      <c r="A363" s="1">
        <f t="shared" si="50"/>
        <v>9</v>
      </c>
      <c r="B363" s="7" t="s">
        <v>116</v>
      </c>
      <c r="C363" s="7" t="str">
        <f t="shared" si="51"/>
        <v>Omeros2008</v>
      </c>
      <c r="D363" s="8">
        <v>39813</v>
      </c>
      <c r="E363" s="7">
        <f t="shared" si="52"/>
        <v>2008</v>
      </c>
      <c r="F363" s="7">
        <v>40</v>
      </c>
      <c r="G363" s="7">
        <v>151.98924608435499</v>
      </c>
      <c r="H363" s="9">
        <v>2.1271441439166701</v>
      </c>
      <c r="I363" s="9">
        <v>3.7997311521088699</v>
      </c>
      <c r="J363" s="13" t="str">
        <f t="shared" si="53"/>
        <v/>
      </c>
      <c r="K363" s="1" t="str">
        <f t="shared" si="54"/>
        <v/>
      </c>
      <c r="L363" s="1" t="str">
        <f t="shared" si="55"/>
        <v/>
      </c>
      <c r="M363" s="13" t="str">
        <f t="shared" si="56"/>
        <v/>
      </c>
      <c r="N363" s="13" t="str">
        <f t="shared" si="57"/>
        <v/>
      </c>
    </row>
    <row r="364" spans="1:14" ht="17.100000000000001" customHeight="1" x14ac:dyDescent="0.25">
      <c r="A364" s="1">
        <f t="shared" si="50"/>
        <v>10</v>
      </c>
      <c r="B364" s="7" t="s">
        <v>116</v>
      </c>
      <c r="C364" s="7" t="str">
        <f t="shared" si="51"/>
        <v>Omeros2009</v>
      </c>
      <c r="D364" s="8">
        <v>40178</v>
      </c>
      <c r="E364" s="7">
        <f t="shared" si="52"/>
        <v>2009</v>
      </c>
      <c r="F364" s="7">
        <v>40</v>
      </c>
      <c r="G364" s="7">
        <v>138.811588990968</v>
      </c>
      <c r="H364" s="9">
        <v>2.1129441170021899</v>
      </c>
      <c r="I364" s="9">
        <v>3.4702897247741902</v>
      </c>
      <c r="J364" s="13">
        <f t="shared" si="53"/>
        <v>10.958066212405928</v>
      </c>
      <c r="K364" s="1">
        <f t="shared" si="54"/>
        <v>4.7190101881197155E-2</v>
      </c>
      <c r="L364" s="1">
        <f t="shared" si="55"/>
        <v>2.5002145142433436</v>
      </c>
      <c r="M364" s="13">
        <f t="shared" si="56"/>
        <v>6.9424155048125963E-2</v>
      </c>
      <c r="N364" s="13">
        <f t="shared" si="57"/>
        <v>1.8874421219604271E-2</v>
      </c>
    </row>
    <row r="365" spans="1:14" ht="17.100000000000001" customHeight="1" x14ac:dyDescent="0.25">
      <c r="A365" s="1">
        <f t="shared" si="50"/>
        <v>5</v>
      </c>
      <c r="B365" s="7" t="s">
        <v>103</v>
      </c>
      <c r="C365" s="7" t="str">
        <f t="shared" si="51"/>
        <v>Omnicell2004</v>
      </c>
      <c r="D365" s="8">
        <v>38352</v>
      </c>
      <c r="E365" s="7">
        <f t="shared" si="52"/>
        <v>2004</v>
      </c>
      <c r="F365" s="7">
        <v>59</v>
      </c>
      <c r="G365" s="7">
        <v>277.09739497536799</v>
      </c>
      <c r="H365" s="9">
        <v>3.66583599364859</v>
      </c>
      <c r="I365" s="9">
        <v>4.6965660165316603</v>
      </c>
      <c r="J365" s="13" t="str">
        <f t="shared" si="53"/>
        <v/>
      </c>
      <c r="K365" s="1" t="str">
        <f t="shared" si="54"/>
        <v/>
      </c>
      <c r="L365" s="1" t="str">
        <f t="shared" si="55"/>
        <v/>
      </c>
      <c r="M365" s="13" t="str">
        <f t="shared" si="56"/>
        <v/>
      </c>
      <c r="N365" s="13" t="str">
        <f t="shared" si="57"/>
        <v/>
      </c>
    </row>
    <row r="366" spans="1:14" ht="17.100000000000001" customHeight="1" x14ac:dyDescent="0.25">
      <c r="A366" s="1">
        <f t="shared" si="50"/>
        <v>6</v>
      </c>
      <c r="B366" s="7" t="s">
        <v>103</v>
      </c>
      <c r="C366" s="7" t="str">
        <f t="shared" si="51"/>
        <v>Omnicell2005</v>
      </c>
      <c r="D366" s="8">
        <v>38717</v>
      </c>
      <c r="E366" s="7">
        <f t="shared" si="52"/>
        <v>2005</v>
      </c>
      <c r="F366" s="7">
        <v>63</v>
      </c>
      <c r="G366" s="7">
        <v>285.465948265512</v>
      </c>
      <c r="H366" s="9">
        <v>3.6101443588970201</v>
      </c>
      <c r="I366" s="9">
        <v>4.5312055280239898</v>
      </c>
      <c r="J366" s="13" t="str">
        <f t="shared" si="53"/>
        <v/>
      </c>
      <c r="K366" s="1" t="str">
        <f t="shared" si="54"/>
        <v/>
      </c>
      <c r="L366" s="1" t="str">
        <f t="shared" si="55"/>
        <v/>
      </c>
      <c r="M366" s="13" t="str">
        <f t="shared" si="56"/>
        <v/>
      </c>
      <c r="N366" s="13" t="str">
        <f t="shared" si="57"/>
        <v/>
      </c>
    </row>
    <row r="367" spans="1:14" ht="17.100000000000001" customHeight="1" x14ac:dyDescent="0.25">
      <c r="A367" s="1">
        <f t="shared" si="50"/>
        <v>7</v>
      </c>
      <c r="B367" s="7" t="s">
        <v>103</v>
      </c>
      <c r="C367" s="7" t="str">
        <f t="shared" si="51"/>
        <v>Omnicell2006</v>
      </c>
      <c r="D367" s="8">
        <v>39082</v>
      </c>
      <c r="E367" s="7">
        <f t="shared" si="52"/>
        <v>2006</v>
      </c>
      <c r="F367" s="7">
        <v>63</v>
      </c>
      <c r="G367" s="7">
        <v>312.04741359036399</v>
      </c>
      <c r="H367" s="9">
        <v>3.6793966477825499</v>
      </c>
      <c r="I367" s="9">
        <v>4.9531335490534003</v>
      </c>
      <c r="J367" s="13" t="str">
        <f t="shared" si="53"/>
        <v/>
      </c>
      <c r="K367" s="1" t="str">
        <f t="shared" si="54"/>
        <v/>
      </c>
      <c r="L367" s="1" t="str">
        <f t="shared" si="55"/>
        <v/>
      </c>
      <c r="M367" s="13" t="str">
        <f t="shared" si="56"/>
        <v/>
      </c>
      <c r="N367" s="13" t="str">
        <f t="shared" si="57"/>
        <v/>
      </c>
    </row>
    <row r="368" spans="1:14" ht="17.100000000000001" customHeight="1" x14ac:dyDescent="0.25">
      <c r="A368" s="1">
        <f t="shared" si="50"/>
        <v>8</v>
      </c>
      <c r="B368" s="7" t="s">
        <v>103</v>
      </c>
      <c r="C368" s="7" t="str">
        <f t="shared" si="51"/>
        <v>Omnicell2007</v>
      </c>
      <c r="D368" s="8">
        <v>39447</v>
      </c>
      <c r="E368" s="7">
        <f t="shared" si="52"/>
        <v>2007</v>
      </c>
      <c r="F368" s="7">
        <v>65</v>
      </c>
      <c r="G368" s="7">
        <v>298.18217013962601</v>
      </c>
      <c r="H368" s="9">
        <v>3.3690405497184202</v>
      </c>
      <c r="I368" s="9">
        <v>4.5874180021480901</v>
      </c>
      <c r="J368" s="13" t="str">
        <f t="shared" si="53"/>
        <v/>
      </c>
      <c r="K368" s="1" t="str">
        <f t="shared" si="54"/>
        <v/>
      </c>
      <c r="L368" s="1" t="str">
        <f t="shared" si="55"/>
        <v/>
      </c>
      <c r="M368" s="13" t="str">
        <f t="shared" si="56"/>
        <v/>
      </c>
      <c r="N368" s="13" t="str">
        <f t="shared" si="57"/>
        <v/>
      </c>
    </row>
    <row r="369" spans="1:14" ht="17.100000000000001" customHeight="1" x14ac:dyDescent="0.25">
      <c r="A369" s="1">
        <f t="shared" si="50"/>
        <v>9</v>
      </c>
      <c r="B369" s="7" t="s">
        <v>103</v>
      </c>
      <c r="C369" s="7" t="str">
        <f t="shared" si="51"/>
        <v>Omnicell2008</v>
      </c>
      <c r="D369" s="8">
        <v>39813</v>
      </c>
      <c r="E369" s="7">
        <f t="shared" si="52"/>
        <v>2008</v>
      </c>
      <c r="F369" s="7">
        <v>78</v>
      </c>
      <c r="G369" s="7">
        <v>405.85836767638102</v>
      </c>
      <c r="H369" s="9">
        <v>3.4708824109954701</v>
      </c>
      <c r="I369" s="9">
        <v>5.2033124061074503</v>
      </c>
      <c r="J369" s="13" t="str">
        <f t="shared" si="53"/>
        <v/>
      </c>
      <c r="K369" s="1" t="str">
        <f t="shared" si="54"/>
        <v/>
      </c>
      <c r="L369" s="1" t="str">
        <f t="shared" si="55"/>
        <v/>
      </c>
      <c r="M369" s="13" t="str">
        <f t="shared" si="56"/>
        <v/>
      </c>
      <c r="N369" s="13" t="str">
        <f t="shared" si="57"/>
        <v/>
      </c>
    </row>
    <row r="370" spans="1:14" ht="17.100000000000001" customHeight="1" x14ac:dyDescent="0.25">
      <c r="A370" s="1">
        <f t="shared" si="50"/>
        <v>10</v>
      </c>
      <c r="B370" s="7" t="s">
        <v>103</v>
      </c>
      <c r="C370" s="7" t="str">
        <f t="shared" si="51"/>
        <v>Omnicell2009</v>
      </c>
      <c r="D370" s="8">
        <v>40178</v>
      </c>
      <c r="E370" s="7">
        <f t="shared" si="52"/>
        <v>2009</v>
      </c>
      <c r="F370" s="7">
        <v>85</v>
      </c>
      <c r="G370" s="7">
        <v>356.339552965015</v>
      </c>
      <c r="H370" s="9">
        <v>3.12620673284811</v>
      </c>
      <c r="I370" s="9">
        <v>4.1922300348825301</v>
      </c>
      <c r="J370" s="13">
        <f t="shared" si="53"/>
        <v>21.243508706574406</v>
      </c>
      <c r="K370" s="1">
        <f t="shared" si="54"/>
        <v>-9.7893949879176573E-2</v>
      </c>
      <c r="L370" s="1">
        <f t="shared" si="55"/>
        <v>3.451134140048314</v>
      </c>
      <c r="M370" s="13">
        <f t="shared" si="56"/>
        <v>6.4067774297517047E-2</v>
      </c>
      <c r="N370" s="13">
        <f t="shared" si="57"/>
        <v>-2.8365733091384883E-2</v>
      </c>
    </row>
    <row r="371" spans="1:14" ht="17.100000000000001" customHeight="1" x14ac:dyDescent="0.25">
      <c r="A371" s="1">
        <f t="shared" si="50"/>
        <v>5</v>
      </c>
      <c r="B371" s="7" t="s">
        <v>27</v>
      </c>
      <c r="C371" s="7" t="str">
        <f t="shared" si="51"/>
        <v>ON Semiconductor2004</v>
      </c>
      <c r="D371" s="8">
        <v>38352</v>
      </c>
      <c r="E371" s="7">
        <f t="shared" si="52"/>
        <v>2004</v>
      </c>
      <c r="F371" s="7">
        <v>2568</v>
      </c>
      <c r="G371" s="7">
        <v>5590.1679665502197</v>
      </c>
      <c r="H371" s="9">
        <v>1.8220777694321599</v>
      </c>
      <c r="I371" s="9">
        <v>2.1768566847936999</v>
      </c>
      <c r="J371" s="13" t="str">
        <f t="shared" si="53"/>
        <v/>
      </c>
      <c r="K371" s="1" t="str">
        <f t="shared" si="54"/>
        <v/>
      </c>
      <c r="L371" s="1" t="str">
        <f t="shared" si="55"/>
        <v/>
      </c>
      <c r="M371" s="13" t="str">
        <f t="shared" si="56"/>
        <v/>
      </c>
      <c r="N371" s="13" t="str">
        <f t="shared" si="57"/>
        <v/>
      </c>
    </row>
    <row r="372" spans="1:14" ht="17.100000000000001" customHeight="1" x14ac:dyDescent="0.25">
      <c r="A372" s="1">
        <f t="shared" si="50"/>
        <v>6</v>
      </c>
      <c r="B372" s="7" t="s">
        <v>27</v>
      </c>
      <c r="C372" s="7" t="str">
        <f t="shared" si="51"/>
        <v>ON Semiconductor2005</v>
      </c>
      <c r="D372" s="8">
        <v>38717</v>
      </c>
      <c r="E372" s="7">
        <f t="shared" si="52"/>
        <v>2005</v>
      </c>
      <c r="F372" s="7">
        <v>2902</v>
      </c>
      <c r="G372" s="7">
        <v>6049.6564238532401</v>
      </c>
      <c r="H372" s="9">
        <v>1.7310157225927501</v>
      </c>
      <c r="I372" s="9">
        <v>2.0846507318584599</v>
      </c>
      <c r="J372" s="13" t="str">
        <f t="shared" si="53"/>
        <v/>
      </c>
      <c r="K372" s="1" t="str">
        <f t="shared" si="54"/>
        <v/>
      </c>
      <c r="L372" s="1" t="str">
        <f t="shared" si="55"/>
        <v/>
      </c>
      <c r="M372" s="13" t="str">
        <f t="shared" si="56"/>
        <v/>
      </c>
      <c r="N372" s="13" t="str">
        <f t="shared" si="57"/>
        <v/>
      </c>
    </row>
    <row r="373" spans="1:14" ht="17.100000000000001" customHeight="1" x14ac:dyDescent="0.25">
      <c r="A373" s="1">
        <f t="shared" si="50"/>
        <v>7</v>
      </c>
      <c r="B373" s="7" t="s">
        <v>27</v>
      </c>
      <c r="C373" s="7" t="str">
        <f t="shared" si="51"/>
        <v>ON Semiconductor2006</v>
      </c>
      <c r="D373" s="8">
        <v>39082</v>
      </c>
      <c r="E373" s="7">
        <f t="shared" si="52"/>
        <v>2006</v>
      </c>
      <c r="F373" s="7">
        <v>3271</v>
      </c>
      <c r="G373" s="7">
        <v>6472.6312654209296</v>
      </c>
      <c r="H373" s="9">
        <v>1.6335592909335399</v>
      </c>
      <c r="I373" s="9">
        <v>1.9787928050813</v>
      </c>
      <c r="J373" s="13" t="str">
        <f t="shared" si="53"/>
        <v/>
      </c>
      <c r="K373" s="1" t="str">
        <f t="shared" si="54"/>
        <v/>
      </c>
      <c r="L373" s="1" t="str">
        <f t="shared" si="55"/>
        <v/>
      </c>
      <c r="M373" s="13" t="str">
        <f t="shared" si="56"/>
        <v/>
      </c>
      <c r="N373" s="13" t="str">
        <f t="shared" si="57"/>
        <v/>
      </c>
    </row>
    <row r="374" spans="1:14" ht="17.100000000000001" customHeight="1" x14ac:dyDescent="0.25">
      <c r="A374" s="1">
        <f t="shared" si="50"/>
        <v>8</v>
      </c>
      <c r="B374" s="7" t="s">
        <v>27</v>
      </c>
      <c r="C374" s="7" t="str">
        <f t="shared" si="51"/>
        <v>ON Semiconductor2007</v>
      </c>
      <c r="D374" s="8">
        <v>39447</v>
      </c>
      <c r="E374" s="7">
        <f t="shared" si="52"/>
        <v>2007</v>
      </c>
      <c r="F374" s="7">
        <v>3736</v>
      </c>
      <c r="G374" s="7">
        <v>7266.83615729352</v>
      </c>
      <c r="H374" s="9">
        <v>1.58019308881471</v>
      </c>
      <c r="I374" s="9">
        <v>1.9450846245432301</v>
      </c>
      <c r="J374" s="13" t="str">
        <f t="shared" si="53"/>
        <v/>
      </c>
      <c r="K374" s="1" t="str">
        <f t="shared" si="54"/>
        <v/>
      </c>
      <c r="L374" s="1" t="str">
        <f t="shared" si="55"/>
        <v/>
      </c>
      <c r="M374" s="13" t="str">
        <f t="shared" si="56"/>
        <v/>
      </c>
      <c r="N374" s="13" t="str">
        <f t="shared" si="57"/>
        <v/>
      </c>
    </row>
    <row r="375" spans="1:14" ht="17.100000000000001" customHeight="1" x14ac:dyDescent="0.25">
      <c r="A375" s="1">
        <f t="shared" si="50"/>
        <v>9</v>
      </c>
      <c r="B375" s="7" t="s">
        <v>27</v>
      </c>
      <c r="C375" s="7" t="str">
        <f t="shared" si="51"/>
        <v>ON Semiconductor2008</v>
      </c>
      <c r="D375" s="8">
        <v>39813</v>
      </c>
      <c r="E375" s="7">
        <f t="shared" si="52"/>
        <v>2008</v>
      </c>
      <c r="F375" s="7">
        <v>4339</v>
      </c>
      <c r="G375" s="7">
        <v>8399.0337585448306</v>
      </c>
      <c r="H375" s="9">
        <v>1.5653156178541301</v>
      </c>
      <c r="I375" s="9">
        <v>1.93570725018318</v>
      </c>
      <c r="J375" s="13" t="str">
        <f t="shared" si="53"/>
        <v/>
      </c>
      <c r="K375" s="1" t="str">
        <f t="shared" si="54"/>
        <v/>
      </c>
      <c r="L375" s="1" t="str">
        <f t="shared" si="55"/>
        <v/>
      </c>
      <c r="M375" s="13" t="str">
        <f t="shared" si="56"/>
        <v/>
      </c>
      <c r="N375" s="13" t="str">
        <f t="shared" si="57"/>
        <v/>
      </c>
    </row>
    <row r="376" spans="1:14" ht="17.100000000000001" customHeight="1" x14ac:dyDescent="0.25">
      <c r="A376" s="1">
        <f t="shared" si="50"/>
        <v>10</v>
      </c>
      <c r="B376" s="7" t="s">
        <v>27</v>
      </c>
      <c r="C376" s="7" t="str">
        <f t="shared" si="51"/>
        <v>ON Semiconductor2009</v>
      </c>
      <c r="D376" s="8">
        <v>40178</v>
      </c>
      <c r="E376" s="7">
        <f t="shared" si="52"/>
        <v>2009</v>
      </c>
      <c r="F376" s="7">
        <v>4947</v>
      </c>
      <c r="G376" s="7">
        <v>8887.9902510428801</v>
      </c>
      <c r="H376" s="9">
        <v>1.4712244990256</v>
      </c>
      <c r="I376" s="9">
        <v>1.7966424602876201</v>
      </c>
      <c r="J376" s="13">
        <f t="shared" si="53"/>
        <v>695.18423766887611</v>
      </c>
      <c r="K376" s="1">
        <f t="shared" si="54"/>
        <v>-6.584951052478541E-2</v>
      </c>
      <c r="L376" s="1">
        <f t="shared" si="55"/>
        <v>1.5962616438441459</v>
      </c>
      <c r="M376" s="13">
        <f t="shared" si="56"/>
        <v>9.375087190368149E-2</v>
      </c>
      <c r="N376" s="13">
        <f t="shared" si="57"/>
        <v>-4.1252329014312111E-2</v>
      </c>
    </row>
    <row r="377" spans="1:14" ht="17.100000000000001" customHeight="1" x14ac:dyDescent="0.25">
      <c r="A377" s="1">
        <f t="shared" si="50"/>
        <v>5</v>
      </c>
      <c r="B377" s="7" t="s">
        <v>74</v>
      </c>
      <c r="C377" s="7" t="str">
        <f t="shared" si="51"/>
        <v>OSI Systems2004</v>
      </c>
      <c r="D377" s="8">
        <v>38352</v>
      </c>
      <c r="E377" s="7">
        <f t="shared" si="52"/>
        <v>2004</v>
      </c>
      <c r="F377" s="7">
        <v>310</v>
      </c>
      <c r="G377" s="7">
        <v>772.43203197745595</v>
      </c>
      <c r="H377" s="9">
        <v>2.1472788158924399</v>
      </c>
      <c r="I377" s="9">
        <v>2.4917162321853401</v>
      </c>
      <c r="J377" s="13" t="str">
        <f t="shared" si="53"/>
        <v/>
      </c>
      <c r="K377" s="1" t="str">
        <f t="shared" si="54"/>
        <v/>
      </c>
      <c r="L377" s="1" t="str">
        <f t="shared" si="55"/>
        <v/>
      </c>
      <c r="M377" s="13" t="str">
        <f t="shared" si="56"/>
        <v/>
      </c>
      <c r="N377" s="13" t="str">
        <f t="shared" si="57"/>
        <v/>
      </c>
    </row>
    <row r="378" spans="1:14" ht="17.100000000000001" customHeight="1" x14ac:dyDescent="0.25">
      <c r="A378" s="1">
        <f t="shared" si="50"/>
        <v>6</v>
      </c>
      <c r="B378" s="7" t="s">
        <v>74</v>
      </c>
      <c r="C378" s="7" t="str">
        <f t="shared" si="51"/>
        <v>OSI Systems2005</v>
      </c>
      <c r="D378" s="8">
        <v>38717</v>
      </c>
      <c r="E378" s="7">
        <f t="shared" si="52"/>
        <v>2005</v>
      </c>
      <c r="F378" s="7">
        <v>297</v>
      </c>
      <c r="G378" s="7">
        <v>744.47421910241201</v>
      </c>
      <c r="H378" s="9">
        <v>2.0986087134590901</v>
      </c>
      <c r="I378" s="9">
        <v>2.5066472023650301</v>
      </c>
      <c r="J378" s="13" t="str">
        <f t="shared" si="53"/>
        <v/>
      </c>
      <c r="K378" s="1" t="str">
        <f t="shared" si="54"/>
        <v/>
      </c>
      <c r="L378" s="1" t="str">
        <f t="shared" si="55"/>
        <v/>
      </c>
      <c r="M378" s="13" t="str">
        <f t="shared" si="56"/>
        <v/>
      </c>
      <c r="N378" s="13" t="str">
        <f t="shared" si="57"/>
        <v/>
      </c>
    </row>
    <row r="379" spans="1:14" ht="17.100000000000001" customHeight="1" x14ac:dyDescent="0.25">
      <c r="A379" s="1">
        <f t="shared" si="50"/>
        <v>7</v>
      </c>
      <c r="B379" s="7" t="s">
        <v>74</v>
      </c>
      <c r="C379" s="7" t="str">
        <f t="shared" si="51"/>
        <v>OSI Systems2006</v>
      </c>
      <c r="D379" s="8">
        <v>39082</v>
      </c>
      <c r="E379" s="7">
        <f t="shared" si="52"/>
        <v>2006</v>
      </c>
      <c r="F379" s="7">
        <v>307</v>
      </c>
      <c r="G379" s="7">
        <v>796.731206798926</v>
      </c>
      <c r="H379" s="9">
        <v>2.1735708013128399</v>
      </c>
      <c r="I379" s="9">
        <v>2.5952156573254901</v>
      </c>
      <c r="J379" s="13" t="str">
        <f t="shared" si="53"/>
        <v/>
      </c>
      <c r="K379" s="1" t="str">
        <f t="shared" si="54"/>
        <v/>
      </c>
      <c r="L379" s="1" t="str">
        <f t="shared" si="55"/>
        <v/>
      </c>
      <c r="M379" s="13" t="str">
        <f t="shared" si="56"/>
        <v/>
      </c>
      <c r="N379" s="13" t="str">
        <f t="shared" si="57"/>
        <v/>
      </c>
    </row>
    <row r="380" spans="1:14" ht="17.100000000000001" customHeight="1" x14ac:dyDescent="0.25">
      <c r="A380" s="1">
        <f t="shared" si="50"/>
        <v>8</v>
      </c>
      <c r="B380" s="7" t="s">
        <v>74</v>
      </c>
      <c r="C380" s="7" t="str">
        <f t="shared" si="51"/>
        <v>OSI Systems2007</v>
      </c>
      <c r="D380" s="8">
        <v>39447</v>
      </c>
      <c r="E380" s="7">
        <f t="shared" si="52"/>
        <v>2007</v>
      </c>
      <c r="F380" s="7">
        <v>304</v>
      </c>
      <c r="G380" s="7">
        <v>849.50285991281305</v>
      </c>
      <c r="H380" s="9">
        <v>2.2226160480273198</v>
      </c>
      <c r="I380" s="9">
        <v>2.79441730234478</v>
      </c>
      <c r="J380" s="13" t="str">
        <f t="shared" si="53"/>
        <v/>
      </c>
      <c r="K380" s="1" t="str">
        <f t="shared" si="54"/>
        <v/>
      </c>
      <c r="L380" s="1" t="str">
        <f t="shared" si="55"/>
        <v/>
      </c>
      <c r="M380" s="13" t="str">
        <f t="shared" si="56"/>
        <v/>
      </c>
      <c r="N380" s="13" t="str">
        <f t="shared" si="57"/>
        <v/>
      </c>
    </row>
    <row r="381" spans="1:14" ht="17.100000000000001" customHeight="1" x14ac:dyDescent="0.25">
      <c r="A381" s="1">
        <f t="shared" si="50"/>
        <v>9</v>
      </c>
      <c r="B381" s="7" t="s">
        <v>74</v>
      </c>
      <c r="C381" s="7" t="str">
        <f t="shared" si="51"/>
        <v>OSI Systems2008</v>
      </c>
      <c r="D381" s="8">
        <v>39813</v>
      </c>
      <c r="E381" s="7">
        <f t="shared" si="52"/>
        <v>2008</v>
      </c>
      <c r="F381" s="7">
        <v>295</v>
      </c>
      <c r="G381" s="7">
        <v>903.94845482707001</v>
      </c>
      <c r="H381" s="9">
        <v>2.43604886809648</v>
      </c>
      <c r="I381" s="9">
        <v>3.0642320502612601</v>
      </c>
      <c r="J381" s="13" t="str">
        <f t="shared" si="53"/>
        <v/>
      </c>
      <c r="K381" s="1" t="str">
        <f t="shared" si="54"/>
        <v/>
      </c>
      <c r="L381" s="1" t="str">
        <f t="shared" si="55"/>
        <v/>
      </c>
      <c r="M381" s="13" t="str">
        <f t="shared" si="56"/>
        <v/>
      </c>
      <c r="N381" s="13" t="str">
        <f t="shared" si="57"/>
        <v/>
      </c>
    </row>
    <row r="382" spans="1:14" ht="17.100000000000001" customHeight="1" x14ac:dyDescent="0.25">
      <c r="A382" s="1">
        <f t="shared" si="50"/>
        <v>10</v>
      </c>
      <c r="B382" s="7" t="s">
        <v>74</v>
      </c>
      <c r="C382" s="7" t="str">
        <f t="shared" si="51"/>
        <v>OSI Systems2009</v>
      </c>
      <c r="D382" s="8">
        <v>40178</v>
      </c>
      <c r="E382" s="7">
        <f t="shared" si="52"/>
        <v>2009</v>
      </c>
      <c r="F382" s="7">
        <v>289</v>
      </c>
      <c r="G382" s="7">
        <v>910.93529995298002</v>
      </c>
      <c r="H382" s="9">
        <v>2.4224073302168301</v>
      </c>
      <c r="I382" s="9">
        <v>3.1520252593528699</v>
      </c>
      <c r="J382" s="13">
        <f t="shared" si="53"/>
        <v>34.963162861870892</v>
      </c>
      <c r="K382" s="1">
        <f t="shared" si="54"/>
        <v>6.9628808064245748E-2</v>
      </c>
      <c r="L382" s="1">
        <f t="shared" si="55"/>
        <v>2.2706503522225114</v>
      </c>
      <c r="M382" s="13">
        <f t="shared" si="56"/>
        <v>4.156746841394892E-2</v>
      </c>
      <c r="N382" s="13">
        <f t="shared" si="57"/>
        <v>3.0664698330191219E-2</v>
      </c>
    </row>
    <row r="383" spans="1:14" ht="17.100000000000001" customHeight="1" x14ac:dyDescent="0.25">
      <c r="A383" s="1">
        <f t="shared" si="50"/>
        <v>5</v>
      </c>
      <c r="B383" s="7" t="s">
        <v>83</v>
      </c>
      <c r="C383" s="7" t="str">
        <f t="shared" si="51"/>
        <v>Paccar2004</v>
      </c>
      <c r="D383" s="8">
        <v>38352</v>
      </c>
      <c r="E383" s="7">
        <f t="shared" si="52"/>
        <v>2004</v>
      </c>
      <c r="F383" s="7">
        <v>133</v>
      </c>
      <c r="G383" s="7">
        <v>202.44360980670899</v>
      </c>
      <c r="H383" s="9">
        <v>1.4668489254282799</v>
      </c>
      <c r="I383" s="9">
        <v>1.5221324045617199</v>
      </c>
      <c r="J383" s="13" t="str">
        <f t="shared" si="53"/>
        <v/>
      </c>
      <c r="K383" s="1" t="str">
        <f t="shared" si="54"/>
        <v/>
      </c>
      <c r="L383" s="1" t="str">
        <f t="shared" si="55"/>
        <v/>
      </c>
      <c r="M383" s="13" t="str">
        <f t="shared" si="56"/>
        <v/>
      </c>
      <c r="N383" s="13" t="str">
        <f t="shared" si="57"/>
        <v/>
      </c>
    </row>
    <row r="384" spans="1:14" ht="17.100000000000001" customHeight="1" x14ac:dyDescent="0.25">
      <c r="A384" s="1">
        <f t="shared" si="50"/>
        <v>6</v>
      </c>
      <c r="B384" s="7" t="s">
        <v>83</v>
      </c>
      <c r="C384" s="7" t="str">
        <f t="shared" si="51"/>
        <v>Paccar2005</v>
      </c>
      <c r="D384" s="8">
        <v>38717</v>
      </c>
      <c r="E384" s="7">
        <f t="shared" si="52"/>
        <v>2005</v>
      </c>
      <c r="F384" s="7">
        <v>132</v>
      </c>
      <c r="G384" s="7">
        <v>226.03276434680399</v>
      </c>
      <c r="H384" s="9">
        <v>1.5602102424159201</v>
      </c>
      <c r="I384" s="9">
        <v>1.71236942686973</v>
      </c>
      <c r="J384" s="13" t="str">
        <f t="shared" si="53"/>
        <v/>
      </c>
      <c r="K384" s="1" t="str">
        <f t="shared" si="54"/>
        <v/>
      </c>
      <c r="L384" s="1" t="str">
        <f t="shared" si="55"/>
        <v/>
      </c>
      <c r="M384" s="13" t="str">
        <f t="shared" si="56"/>
        <v/>
      </c>
      <c r="N384" s="13" t="str">
        <f t="shared" si="57"/>
        <v/>
      </c>
    </row>
    <row r="385" spans="1:14" ht="17.100000000000001" customHeight="1" x14ac:dyDescent="0.25">
      <c r="A385" s="1">
        <f t="shared" si="50"/>
        <v>7</v>
      </c>
      <c r="B385" s="7" t="s">
        <v>83</v>
      </c>
      <c r="C385" s="7" t="str">
        <f t="shared" si="51"/>
        <v>Paccar2006</v>
      </c>
      <c r="D385" s="8">
        <v>39082</v>
      </c>
      <c r="E385" s="7">
        <f t="shared" si="52"/>
        <v>2006</v>
      </c>
      <c r="F385" s="7">
        <v>148</v>
      </c>
      <c r="G385" s="7">
        <v>238.16293080104501</v>
      </c>
      <c r="H385" s="9">
        <v>1.5138324452312399</v>
      </c>
      <c r="I385" s="9">
        <v>1.6092089918989501</v>
      </c>
      <c r="J385" s="13" t="str">
        <f t="shared" si="53"/>
        <v/>
      </c>
      <c r="K385" s="1" t="str">
        <f t="shared" si="54"/>
        <v/>
      </c>
      <c r="L385" s="1" t="str">
        <f t="shared" si="55"/>
        <v/>
      </c>
      <c r="M385" s="13" t="str">
        <f t="shared" si="56"/>
        <v/>
      </c>
      <c r="N385" s="13" t="str">
        <f t="shared" si="57"/>
        <v/>
      </c>
    </row>
    <row r="386" spans="1:14" ht="17.100000000000001" customHeight="1" x14ac:dyDescent="0.25">
      <c r="A386" s="1">
        <f t="shared" ref="A386:A449" si="58">IF(E386=2000,1,IF(E386=2001,2,IF(E386=2002,3,IF(E386=2003,4,IF(E386=2004,5,IF(E386=2005,6,IF(E386=2006,7,IF(E386=2007,8,IF(E386=2008,9,IF(E386=2009,10,IF(E386=2010,11,IF(E386=2011,12,IF(E386=2012,13,IF(E386=2013,14,IF(E386=2014,15,IF(E386=2015,16,IF(E386=2016,17,IF(E386=2017,18,IF(E386=2018,19,IF(E386=2019,20))))))))))))))))))))</f>
        <v>8</v>
      </c>
      <c r="B386" s="7" t="s">
        <v>83</v>
      </c>
      <c r="C386" s="7" t="str">
        <f t="shared" ref="C386:C449" si="59">B386&amp;E386</f>
        <v>Paccar2007</v>
      </c>
      <c r="D386" s="8">
        <v>39447</v>
      </c>
      <c r="E386" s="7">
        <f t="shared" ref="E386:E449" si="60">YEAR(D386)</f>
        <v>2007</v>
      </c>
      <c r="F386" s="7">
        <v>150</v>
      </c>
      <c r="G386" s="7">
        <v>245.61489807348701</v>
      </c>
      <c r="H386" s="9">
        <v>1.4924096858004701</v>
      </c>
      <c r="I386" s="9">
        <v>1.63743265382325</v>
      </c>
      <c r="J386" s="13" t="str">
        <f t="shared" si="53"/>
        <v/>
      </c>
      <c r="K386" s="1" t="str">
        <f t="shared" si="54"/>
        <v/>
      </c>
      <c r="L386" s="1" t="str">
        <f t="shared" si="55"/>
        <v/>
      </c>
      <c r="M386" s="13" t="str">
        <f t="shared" si="56"/>
        <v/>
      </c>
      <c r="N386" s="13" t="str">
        <f t="shared" si="57"/>
        <v/>
      </c>
    </row>
    <row r="387" spans="1:14" ht="17.100000000000001" customHeight="1" x14ac:dyDescent="0.25">
      <c r="A387" s="1">
        <f t="shared" si="58"/>
        <v>9</v>
      </c>
      <c r="B387" s="7" t="s">
        <v>83</v>
      </c>
      <c r="C387" s="7" t="str">
        <f t="shared" si="59"/>
        <v>Paccar2008</v>
      </c>
      <c r="D387" s="8">
        <v>39813</v>
      </c>
      <c r="E387" s="7">
        <f t="shared" si="60"/>
        <v>2008</v>
      </c>
      <c r="F387" s="7">
        <v>168</v>
      </c>
      <c r="G387" s="7">
        <v>283.85191533341998</v>
      </c>
      <c r="H387" s="9">
        <v>1.5997048226584301</v>
      </c>
      <c r="I387" s="9">
        <v>1.6895947341274999</v>
      </c>
      <c r="J387" s="13" t="str">
        <f t="shared" si="53"/>
        <v/>
      </c>
      <c r="K387" s="1" t="str">
        <f t="shared" si="54"/>
        <v/>
      </c>
      <c r="L387" s="1" t="str">
        <f t="shared" si="55"/>
        <v/>
      </c>
      <c r="M387" s="13" t="str">
        <f t="shared" si="56"/>
        <v/>
      </c>
      <c r="N387" s="13" t="str">
        <f t="shared" si="57"/>
        <v/>
      </c>
    </row>
    <row r="388" spans="1:14" ht="17.100000000000001" customHeight="1" x14ac:dyDescent="0.25">
      <c r="A388" s="1">
        <f t="shared" si="58"/>
        <v>10</v>
      </c>
      <c r="B388" s="7" t="s">
        <v>83</v>
      </c>
      <c r="C388" s="7" t="str">
        <f t="shared" si="59"/>
        <v>Paccar2009</v>
      </c>
      <c r="D388" s="8">
        <v>40178</v>
      </c>
      <c r="E388" s="7">
        <f t="shared" si="60"/>
        <v>2009</v>
      </c>
      <c r="F388" s="7">
        <v>182</v>
      </c>
      <c r="G388" s="7">
        <v>278.65289496537298</v>
      </c>
      <c r="H388" s="9">
        <v>1.4513577109018501</v>
      </c>
      <c r="I388" s="9">
        <v>1.5310598624470999</v>
      </c>
      <c r="J388" s="13">
        <f t="shared" si="53"/>
        <v>16.055881315017427</v>
      </c>
      <c r="K388" s="1">
        <f t="shared" si="54"/>
        <v>5.6014024756030341E-4</v>
      </c>
      <c r="L388" s="1">
        <f t="shared" si="55"/>
        <v>1.5235029814015821</v>
      </c>
      <c r="M388" s="13">
        <f t="shared" si="56"/>
        <v>6.309709554170076E-2</v>
      </c>
      <c r="N388" s="13">
        <f t="shared" si="57"/>
        <v>3.6766600026275591E-4</v>
      </c>
    </row>
    <row r="389" spans="1:14" ht="17.100000000000001" customHeight="1" x14ac:dyDescent="0.25">
      <c r="A389" s="1">
        <f t="shared" si="58"/>
        <v>5</v>
      </c>
      <c r="B389" s="7" t="s">
        <v>67</v>
      </c>
      <c r="C389" s="7" t="str">
        <f t="shared" si="59"/>
        <v>PayPal2004</v>
      </c>
      <c r="D389" s="8">
        <v>38352</v>
      </c>
      <c r="E389" s="7">
        <f t="shared" si="60"/>
        <v>2004</v>
      </c>
      <c r="F389" s="7">
        <v>150</v>
      </c>
      <c r="G389" s="7">
        <v>1040.4727721582201</v>
      </c>
      <c r="H389" s="9">
        <v>5.3054158112406702</v>
      </c>
      <c r="I389" s="9">
        <v>6.9364851477214398</v>
      </c>
      <c r="J389" s="13" t="str">
        <f t="shared" si="53"/>
        <v/>
      </c>
      <c r="K389" s="1" t="str">
        <f t="shared" si="54"/>
        <v/>
      </c>
      <c r="L389" s="1" t="str">
        <f t="shared" si="55"/>
        <v/>
      </c>
      <c r="M389" s="13" t="str">
        <f t="shared" si="56"/>
        <v/>
      </c>
      <c r="N389" s="13" t="str">
        <f t="shared" si="57"/>
        <v/>
      </c>
    </row>
    <row r="390" spans="1:14" ht="17.100000000000001" customHeight="1" x14ac:dyDescent="0.25">
      <c r="A390" s="1">
        <f t="shared" si="58"/>
        <v>6</v>
      </c>
      <c r="B390" s="7" t="s">
        <v>67</v>
      </c>
      <c r="C390" s="7" t="str">
        <f t="shared" si="59"/>
        <v>PayPal2005</v>
      </c>
      <c r="D390" s="8">
        <v>38717</v>
      </c>
      <c r="E390" s="7">
        <f t="shared" si="60"/>
        <v>2005</v>
      </c>
      <c r="F390" s="7">
        <v>187</v>
      </c>
      <c r="G390" s="7">
        <v>1095.9139256030301</v>
      </c>
      <c r="H390" s="9">
        <v>4.3507172119091502</v>
      </c>
      <c r="I390" s="9">
        <v>5.8605022759520402</v>
      </c>
      <c r="J390" s="13" t="str">
        <f t="shared" si="53"/>
        <v/>
      </c>
      <c r="K390" s="1" t="str">
        <f t="shared" si="54"/>
        <v/>
      </c>
      <c r="L390" s="1" t="str">
        <f t="shared" si="55"/>
        <v/>
      </c>
      <c r="M390" s="13" t="str">
        <f t="shared" si="56"/>
        <v/>
      </c>
      <c r="N390" s="13" t="str">
        <f t="shared" si="57"/>
        <v/>
      </c>
    </row>
    <row r="391" spans="1:14" ht="17.100000000000001" customHeight="1" x14ac:dyDescent="0.25">
      <c r="A391" s="1">
        <f t="shared" si="58"/>
        <v>7</v>
      </c>
      <c r="B391" s="7" t="s">
        <v>67</v>
      </c>
      <c r="C391" s="7" t="str">
        <f t="shared" si="59"/>
        <v>PayPal2006</v>
      </c>
      <c r="D391" s="8">
        <v>39082</v>
      </c>
      <c r="E391" s="7">
        <f t="shared" si="60"/>
        <v>2006</v>
      </c>
      <c r="F391" s="7">
        <v>235</v>
      </c>
      <c r="G391" s="7">
        <v>1203.8807054087499</v>
      </c>
      <c r="H391" s="9">
        <v>3.82948074635673</v>
      </c>
      <c r="I391" s="9">
        <v>5.1228966187606497</v>
      </c>
      <c r="J391" s="13" t="str">
        <f t="shared" si="53"/>
        <v/>
      </c>
      <c r="K391" s="1" t="str">
        <f t="shared" si="54"/>
        <v/>
      </c>
      <c r="L391" s="1" t="str">
        <f t="shared" si="55"/>
        <v/>
      </c>
      <c r="M391" s="13" t="str">
        <f t="shared" si="56"/>
        <v/>
      </c>
      <c r="N391" s="13" t="str">
        <f t="shared" si="57"/>
        <v/>
      </c>
    </row>
    <row r="392" spans="1:14" ht="17.100000000000001" customHeight="1" x14ac:dyDescent="0.25">
      <c r="A392" s="1">
        <f t="shared" si="58"/>
        <v>8</v>
      </c>
      <c r="B392" s="7" t="s">
        <v>67</v>
      </c>
      <c r="C392" s="7" t="str">
        <f t="shared" si="59"/>
        <v>PayPal2007</v>
      </c>
      <c r="D392" s="8">
        <v>39447</v>
      </c>
      <c r="E392" s="7">
        <f t="shared" si="60"/>
        <v>2007</v>
      </c>
      <c r="F392" s="7">
        <v>278</v>
      </c>
      <c r="G392" s="7">
        <v>1177.6693992614701</v>
      </c>
      <c r="H392" s="9">
        <v>3.2815257939074498</v>
      </c>
      <c r="I392" s="9">
        <v>4.2362208606527902</v>
      </c>
      <c r="J392" s="13" t="str">
        <f t="shared" si="53"/>
        <v/>
      </c>
      <c r="K392" s="1" t="str">
        <f t="shared" si="54"/>
        <v/>
      </c>
      <c r="L392" s="1" t="str">
        <f t="shared" si="55"/>
        <v/>
      </c>
      <c r="M392" s="13" t="str">
        <f t="shared" si="56"/>
        <v/>
      </c>
      <c r="N392" s="13" t="str">
        <f t="shared" si="57"/>
        <v/>
      </c>
    </row>
    <row r="393" spans="1:14" ht="17.100000000000001" customHeight="1" x14ac:dyDescent="0.25">
      <c r="A393" s="1">
        <f t="shared" si="58"/>
        <v>9</v>
      </c>
      <c r="B393" s="7" t="s">
        <v>67</v>
      </c>
      <c r="C393" s="7" t="str">
        <f t="shared" si="59"/>
        <v>PayPal2008</v>
      </c>
      <c r="D393" s="8">
        <v>39813</v>
      </c>
      <c r="E393" s="7">
        <f t="shared" si="60"/>
        <v>2008</v>
      </c>
      <c r="F393" s="7">
        <v>321</v>
      </c>
      <c r="G393" s="7">
        <v>1222.45239936188</v>
      </c>
      <c r="H393" s="9">
        <v>3.0317092860970498</v>
      </c>
      <c r="I393" s="9">
        <v>3.8082629263609902</v>
      </c>
      <c r="J393" s="13" t="str">
        <f t="shared" si="53"/>
        <v/>
      </c>
      <c r="K393" s="1" t="str">
        <f t="shared" si="54"/>
        <v/>
      </c>
      <c r="L393" s="1" t="str">
        <f t="shared" si="55"/>
        <v/>
      </c>
      <c r="M393" s="13" t="str">
        <f t="shared" si="56"/>
        <v/>
      </c>
      <c r="N393" s="13" t="str">
        <f t="shared" si="57"/>
        <v/>
      </c>
    </row>
    <row r="394" spans="1:14" ht="17.100000000000001" customHeight="1" x14ac:dyDescent="0.25">
      <c r="A394" s="1">
        <f t="shared" si="58"/>
        <v>10</v>
      </c>
      <c r="B394" s="7" t="s">
        <v>67</v>
      </c>
      <c r="C394" s="7" t="str">
        <f t="shared" si="59"/>
        <v>PayPal2009</v>
      </c>
      <c r="D394" s="8">
        <v>40178</v>
      </c>
      <c r="E394" s="7">
        <f t="shared" si="60"/>
        <v>2009</v>
      </c>
      <c r="F394" s="7">
        <v>395</v>
      </c>
      <c r="G394" s="7">
        <v>1506.96999047697</v>
      </c>
      <c r="H394" s="9">
        <v>3.1813582599540302</v>
      </c>
      <c r="I394" s="9">
        <v>3.8151138999416898</v>
      </c>
      <c r="J394" s="13">
        <f t="shared" si="53"/>
        <v>76.739720192086267</v>
      </c>
      <c r="K394" s="1">
        <f t="shared" si="54"/>
        <v>-0.43215047103767945</v>
      </c>
      <c r="L394" s="1">
        <f t="shared" si="55"/>
        <v>3.5349582596448821</v>
      </c>
      <c r="M394" s="13">
        <f t="shared" si="56"/>
        <v>6.181820883932037E-2</v>
      </c>
      <c r="N394" s="13">
        <f t="shared" si="57"/>
        <v>-0.12225051593143645</v>
      </c>
    </row>
    <row r="395" spans="1:14" ht="17.100000000000001" customHeight="1" x14ac:dyDescent="0.25">
      <c r="A395" s="1">
        <f t="shared" si="58"/>
        <v>5</v>
      </c>
      <c r="B395" s="7" t="s">
        <v>110</v>
      </c>
      <c r="C395" s="7" t="str">
        <f t="shared" si="59"/>
        <v>PDF Solutions2004</v>
      </c>
      <c r="D395" s="8">
        <v>38352</v>
      </c>
      <c r="E395" s="7">
        <f t="shared" si="60"/>
        <v>2004</v>
      </c>
      <c r="F395" s="7">
        <v>25</v>
      </c>
      <c r="G395" s="7">
        <v>32.745363600552103</v>
      </c>
      <c r="H395" s="9">
        <v>0.89117148101329802</v>
      </c>
      <c r="I395" s="9">
        <v>1.3098145440220801</v>
      </c>
      <c r="J395" s="13" t="str">
        <f t="shared" si="53"/>
        <v/>
      </c>
      <c r="K395" s="1" t="str">
        <f t="shared" si="54"/>
        <v/>
      </c>
      <c r="L395" s="1" t="str">
        <f t="shared" si="55"/>
        <v/>
      </c>
      <c r="M395" s="13" t="str">
        <f t="shared" si="56"/>
        <v/>
      </c>
      <c r="N395" s="13" t="str">
        <f t="shared" si="57"/>
        <v/>
      </c>
    </row>
    <row r="396" spans="1:14" ht="17.100000000000001" customHeight="1" x14ac:dyDescent="0.25">
      <c r="A396" s="1">
        <f t="shared" si="58"/>
        <v>6</v>
      </c>
      <c r="B396" s="7" t="s">
        <v>110</v>
      </c>
      <c r="C396" s="7" t="str">
        <f t="shared" si="59"/>
        <v>PDF Solutions2005</v>
      </c>
      <c r="D396" s="8">
        <v>38717</v>
      </c>
      <c r="E396" s="7">
        <f t="shared" si="60"/>
        <v>2005</v>
      </c>
      <c r="F396" s="7">
        <v>31</v>
      </c>
      <c r="G396" s="7">
        <v>41.455640219152002</v>
      </c>
      <c r="H396" s="9">
        <v>0.89025834827653805</v>
      </c>
      <c r="I396" s="9">
        <v>1.3372787167468401</v>
      </c>
      <c r="J396" s="13" t="str">
        <f t="shared" si="53"/>
        <v/>
      </c>
      <c r="K396" s="1" t="str">
        <f t="shared" si="54"/>
        <v/>
      </c>
      <c r="L396" s="1" t="str">
        <f t="shared" si="55"/>
        <v/>
      </c>
      <c r="M396" s="13" t="str">
        <f t="shared" si="56"/>
        <v/>
      </c>
      <c r="N396" s="13" t="str">
        <f t="shared" si="57"/>
        <v/>
      </c>
    </row>
    <row r="397" spans="1:14" ht="17.100000000000001" customHeight="1" x14ac:dyDescent="0.25">
      <c r="A397" s="1">
        <f t="shared" si="58"/>
        <v>7</v>
      </c>
      <c r="B397" s="7" t="s">
        <v>110</v>
      </c>
      <c r="C397" s="7" t="str">
        <f t="shared" si="59"/>
        <v>PDF Solutions2006</v>
      </c>
      <c r="D397" s="8">
        <v>39082</v>
      </c>
      <c r="E397" s="7">
        <f t="shared" si="60"/>
        <v>2006</v>
      </c>
      <c r="F397" s="7">
        <v>36</v>
      </c>
      <c r="G397" s="7">
        <v>37.162932566832801</v>
      </c>
      <c r="H397" s="9">
        <v>0.68031659618847895</v>
      </c>
      <c r="I397" s="9">
        <v>1.03230368241202</v>
      </c>
      <c r="J397" s="13" t="str">
        <f t="shared" si="53"/>
        <v/>
      </c>
      <c r="K397" s="1" t="str">
        <f t="shared" si="54"/>
        <v/>
      </c>
      <c r="L397" s="1" t="str">
        <f t="shared" si="55"/>
        <v/>
      </c>
      <c r="M397" s="13" t="str">
        <f t="shared" si="56"/>
        <v/>
      </c>
      <c r="N397" s="13" t="str">
        <f t="shared" si="57"/>
        <v/>
      </c>
    </row>
    <row r="398" spans="1:14" ht="17.100000000000001" customHeight="1" x14ac:dyDescent="0.25">
      <c r="A398" s="1">
        <f t="shared" si="58"/>
        <v>8</v>
      </c>
      <c r="B398" s="7" t="s">
        <v>110</v>
      </c>
      <c r="C398" s="7" t="str">
        <f t="shared" si="59"/>
        <v>PDF Solutions2007</v>
      </c>
      <c r="D398" s="8">
        <v>39447</v>
      </c>
      <c r="E398" s="7">
        <f t="shared" si="60"/>
        <v>2007</v>
      </c>
      <c r="F398" s="7">
        <v>43</v>
      </c>
      <c r="G398" s="7">
        <v>44.597392712021197</v>
      </c>
      <c r="H398" s="9">
        <v>0.79476194031709801</v>
      </c>
      <c r="I398" s="9">
        <v>1.0371486677214199</v>
      </c>
      <c r="J398" s="13" t="str">
        <f t="shared" ref="J398:J461" si="61">IF(AND(A398=10,A393=5),SLOPE(G393:G398,E393:E398),"")</f>
        <v/>
      </c>
      <c r="K398" s="1" t="str">
        <f t="shared" ref="K398:K461" si="62">IF(AND(A398=10,A393=5),SLOPE(H393:H398,E393:E398),"")</f>
        <v/>
      </c>
      <c r="L398" s="1" t="str">
        <f t="shared" ref="L398:L461" si="63">IF(AND(A398=10,A393=5),AVERAGE(H394:H398),"")</f>
        <v/>
      </c>
      <c r="M398" s="13" t="str">
        <f t="shared" ref="M398:M461" si="64">IF(J398="","",J398*5/SUM(G394:G398))</f>
        <v/>
      </c>
      <c r="N398" s="13" t="str">
        <f t="shared" ref="N398:N461" si="65">IF(K398="","",K398*5/SUM(H394:H398))</f>
        <v/>
      </c>
    </row>
    <row r="399" spans="1:14" ht="17.100000000000001" customHeight="1" x14ac:dyDescent="0.25">
      <c r="A399" s="1">
        <f t="shared" si="58"/>
        <v>9</v>
      </c>
      <c r="B399" s="7" t="s">
        <v>110</v>
      </c>
      <c r="C399" s="7" t="str">
        <f t="shared" si="59"/>
        <v>PDF Solutions2008</v>
      </c>
      <c r="D399" s="8">
        <v>39813</v>
      </c>
      <c r="E399" s="7">
        <f t="shared" si="60"/>
        <v>2008</v>
      </c>
      <c r="F399" s="7">
        <v>47</v>
      </c>
      <c r="G399" s="7">
        <v>51.032542194239802</v>
      </c>
      <c r="H399" s="9">
        <v>0.88031608072367096</v>
      </c>
      <c r="I399" s="9">
        <v>1.0857987700902101</v>
      </c>
      <c r="J399" s="13" t="str">
        <f t="shared" si="61"/>
        <v/>
      </c>
      <c r="K399" s="1" t="str">
        <f t="shared" si="62"/>
        <v/>
      </c>
      <c r="L399" s="1" t="str">
        <f t="shared" si="63"/>
        <v/>
      </c>
      <c r="M399" s="13" t="str">
        <f t="shared" si="64"/>
        <v/>
      </c>
      <c r="N399" s="13" t="str">
        <f t="shared" si="65"/>
        <v/>
      </c>
    </row>
    <row r="400" spans="1:14" ht="17.100000000000001" customHeight="1" x14ac:dyDescent="0.25">
      <c r="A400" s="1">
        <f t="shared" si="58"/>
        <v>10</v>
      </c>
      <c r="B400" s="7" t="s">
        <v>110</v>
      </c>
      <c r="C400" s="7" t="str">
        <f t="shared" si="59"/>
        <v>PDF Solutions2009</v>
      </c>
      <c r="D400" s="8">
        <v>40178</v>
      </c>
      <c r="E400" s="7">
        <f t="shared" si="60"/>
        <v>2009</v>
      </c>
      <c r="F400" s="7">
        <v>50</v>
      </c>
      <c r="G400" s="7">
        <v>49.054294385016</v>
      </c>
      <c r="H400" s="9">
        <v>0.89982168495655102</v>
      </c>
      <c r="I400" s="9">
        <v>0.98108588770031901</v>
      </c>
      <c r="J400" s="13">
        <f t="shared" si="61"/>
        <v>3.3631377140791798</v>
      </c>
      <c r="K400" s="1">
        <f t="shared" si="62"/>
        <v>3.6534160338937941E-3</v>
      </c>
      <c r="L400" s="1">
        <f t="shared" si="63"/>
        <v>0.82909493009246749</v>
      </c>
      <c r="M400" s="13">
        <f t="shared" si="64"/>
        <v>7.5304422577634048E-2</v>
      </c>
      <c r="N400" s="13">
        <f t="shared" si="65"/>
        <v>4.4065111259169506E-3</v>
      </c>
    </row>
    <row r="401" spans="1:14" ht="17.100000000000001" customHeight="1" x14ac:dyDescent="0.25">
      <c r="A401" s="1">
        <f t="shared" si="58"/>
        <v>5</v>
      </c>
      <c r="B401" s="7" t="s">
        <v>101</v>
      </c>
      <c r="C401" s="7" t="str">
        <f t="shared" si="59"/>
        <v>PDL BioPharma2004</v>
      </c>
      <c r="D401" s="8">
        <v>38352</v>
      </c>
      <c r="E401" s="7">
        <f t="shared" si="60"/>
        <v>2004</v>
      </c>
      <c r="F401" s="7">
        <v>90</v>
      </c>
      <c r="G401" s="7">
        <v>216.16079652751799</v>
      </c>
      <c r="H401" s="9">
        <v>1.8413101285696001</v>
      </c>
      <c r="I401" s="9">
        <v>2.4017866280835301</v>
      </c>
      <c r="J401" s="13" t="str">
        <f t="shared" si="61"/>
        <v/>
      </c>
      <c r="K401" s="1" t="str">
        <f t="shared" si="62"/>
        <v/>
      </c>
      <c r="L401" s="1" t="str">
        <f t="shared" si="63"/>
        <v/>
      </c>
      <c r="M401" s="13" t="str">
        <f t="shared" si="64"/>
        <v/>
      </c>
      <c r="N401" s="13" t="str">
        <f t="shared" si="65"/>
        <v/>
      </c>
    </row>
    <row r="402" spans="1:14" ht="17.100000000000001" customHeight="1" x14ac:dyDescent="0.25">
      <c r="A402" s="1">
        <f t="shared" si="58"/>
        <v>6</v>
      </c>
      <c r="B402" s="7" t="s">
        <v>101</v>
      </c>
      <c r="C402" s="7" t="str">
        <f t="shared" si="59"/>
        <v>PDL BioPharma2005</v>
      </c>
      <c r="D402" s="8">
        <v>38717</v>
      </c>
      <c r="E402" s="7">
        <f t="shared" si="60"/>
        <v>2005</v>
      </c>
      <c r="F402" s="7">
        <v>80</v>
      </c>
      <c r="G402" s="7">
        <v>294.13077870674903</v>
      </c>
      <c r="H402" s="9">
        <v>2.8363487116992498</v>
      </c>
      <c r="I402" s="9">
        <v>3.6766347338343599</v>
      </c>
      <c r="J402" s="13" t="str">
        <f t="shared" si="61"/>
        <v/>
      </c>
      <c r="K402" s="1" t="str">
        <f t="shared" si="62"/>
        <v/>
      </c>
      <c r="L402" s="1" t="str">
        <f t="shared" si="63"/>
        <v/>
      </c>
      <c r="M402" s="13" t="str">
        <f t="shared" si="64"/>
        <v/>
      </c>
      <c r="N402" s="13" t="str">
        <f t="shared" si="65"/>
        <v/>
      </c>
    </row>
    <row r="403" spans="1:14" ht="17.100000000000001" customHeight="1" x14ac:dyDescent="0.25">
      <c r="A403" s="1">
        <f t="shared" si="58"/>
        <v>7</v>
      </c>
      <c r="B403" s="7" t="s">
        <v>101</v>
      </c>
      <c r="C403" s="7" t="str">
        <f t="shared" si="59"/>
        <v>PDL BioPharma2006</v>
      </c>
      <c r="D403" s="8">
        <v>39082</v>
      </c>
      <c r="E403" s="7">
        <f t="shared" si="60"/>
        <v>2006</v>
      </c>
      <c r="F403" s="7">
        <v>63</v>
      </c>
      <c r="G403" s="7">
        <v>235.554767105146</v>
      </c>
      <c r="H403" s="9">
        <v>2.66531413403295</v>
      </c>
      <c r="I403" s="9">
        <v>3.73896455722454</v>
      </c>
      <c r="J403" s="13" t="str">
        <f t="shared" si="61"/>
        <v/>
      </c>
      <c r="K403" s="1" t="str">
        <f t="shared" si="62"/>
        <v/>
      </c>
      <c r="L403" s="1" t="str">
        <f t="shared" si="63"/>
        <v/>
      </c>
      <c r="M403" s="13" t="str">
        <f t="shared" si="64"/>
        <v/>
      </c>
      <c r="N403" s="13" t="str">
        <f t="shared" si="65"/>
        <v/>
      </c>
    </row>
    <row r="404" spans="1:14" ht="17.100000000000001" customHeight="1" x14ac:dyDescent="0.25">
      <c r="A404" s="1">
        <f t="shared" si="58"/>
        <v>8</v>
      </c>
      <c r="B404" s="7" t="s">
        <v>101</v>
      </c>
      <c r="C404" s="7" t="str">
        <f t="shared" si="59"/>
        <v>PDL BioPharma2007</v>
      </c>
      <c r="D404" s="8">
        <v>39447</v>
      </c>
      <c r="E404" s="7">
        <f t="shared" si="60"/>
        <v>2007</v>
      </c>
      <c r="F404" s="7">
        <v>59</v>
      </c>
      <c r="G404" s="7">
        <v>310.34208232036298</v>
      </c>
      <c r="H404" s="9">
        <v>2.8124411800655298</v>
      </c>
      <c r="I404" s="9">
        <v>5.2600352935654797</v>
      </c>
      <c r="J404" s="13" t="str">
        <f t="shared" si="61"/>
        <v/>
      </c>
      <c r="K404" s="1" t="str">
        <f t="shared" si="62"/>
        <v/>
      </c>
      <c r="L404" s="1" t="str">
        <f t="shared" si="63"/>
        <v/>
      </c>
      <c r="M404" s="13" t="str">
        <f t="shared" si="64"/>
        <v/>
      </c>
      <c r="N404" s="13" t="str">
        <f t="shared" si="65"/>
        <v/>
      </c>
    </row>
    <row r="405" spans="1:14" ht="17.100000000000001" customHeight="1" x14ac:dyDescent="0.25">
      <c r="A405" s="1">
        <f t="shared" si="58"/>
        <v>9</v>
      </c>
      <c r="B405" s="7" t="s">
        <v>101</v>
      </c>
      <c r="C405" s="7" t="str">
        <f t="shared" si="59"/>
        <v>PDL BioPharma2008</v>
      </c>
      <c r="D405" s="8">
        <v>39813</v>
      </c>
      <c r="E405" s="7">
        <f t="shared" si="60"/>
        <v>2008</v>
      </c>
      <c r="F405" s="7">
        <v>59</v>
      </c>
      <c r="G405" s="7">
        <v>374.81560839992</v>
      </c>
      <c r="H405" s="9">
        <v>3.22130480459181</v>
      </c>
      <c r="I405" s="9">
        <v>6.35280692203255</v>
      </c>
      <c r="J405" s="13" t="str">
        <f t="shared" si="61"/>
        <v/>
      </c>
      <c r="K405" s="1" t="str">
        <f t="shared" si="62"/>
        <v/>
      </c>
      <c r="L405" s="1" t="str">
        <f t="shared" si="63"/>
        <v/>
      </c>
      <c r="M405" s="13" t="str">
        <f t="shared" si="64"/>
        <v/>
      </c>
      <c r="N405" s="13" t="str">
        <f t="shared" si="65"/>
        <v/>
      </c>
    </row>
    <row r="406" spans="1:14" ht="17.100000000000001" customHeight="1" x14ac:dyDescent="0.25">
      <c r="A406" s="1">
        <f t="shared" si="58"/>
        <v>10</v>
      </c>
      <c r="B406" s="7" t="s">
        <v>101</v>
      </c>
      <c r="C406" s="7" t="str">
        <f t="shared" si="59"/>
        <v>PDL BioPharma2009</v>
      </c>
      <c r="D406" s="8">
        <v>40178</v>
      </c>
      <c r="E406" s="7">
        <f t="shared" si="60"/>
        <v>2009</v>
      </c>
      <c r="F406" s="7">
        <v>51</v>
      </c>
      <c r="G406" s="7">
        <v>325.44596012961102</v>
      </c>
      <c r="H406" s="9">
        <v>3.0429641554753002</v>
      </c>
      <c r="I406" s="9">
        <v>6.3812933358747301</v>
      </c>
      <c r="J406" s="13">
        <f t="shared" si="61"/>
        <v>24.664789208719856</v>
      </c>
      <c r="K406" s="1">
        <f t="shared" si="62"/>
        <v>0.20886472740682174</v>
      </c>
      <c r="L406" s="1">
        <f t="shared" si="63"/>
        <v>2.9156745971729681</v>
      </c>
      <c r="M406" s="13">
        <f t="shared" si="64"/>
        <v>8.0065448950024862E-2</v>
      </c>
      <c r="N406" s="13">
        <f t="shared" si="65"/>
        <v>7.1635129520055685E-2</v>
      </c>
    </row>
    <row r="407" spans="1:14" ht="17.100000000000001" customHeight="1" x14ac:dyDescent="0.25">
      <c r="A407" s="1">
        <f t="shared" si="58"/>
        <v>5</v>
      </c>
      <c r="B407" s="7" t="s">
        <v>55</v>
      </c>
      <c r="C407" s="7" t="str">
        <f t="shared" si="59"/>
        <v>Pepsi2004</v>
      </c>
      <c r="D407" s="8">
        <v>38352</v>
      </c>
      <c r="E407" s="7">
        <f t="shared" si="60"/>
        <v>2004</v>
      </c>
      <c r="F407" s="7">
        <v>455</v>
      </c>
      <c r="G407" s="7">
        <v>1509.25946208509</v>
      </c>
      <c r="H407" s="9">
        <v>2.3193503955235899</v>
      </c>
      <c r="I407" s="9">
        <v>3.3170537628243699</v>
      </c>
      <c r="J407" s="13" t="str">
        <f t="shared" si="61"/>
        <v/>
      </c>
      <c r="K407" s="1" t="str">
        <f t="shared" si="62"/>
        <v/>
      </c>
      <c r="L407" s="1" t="str">
        <f t="shared" si="63"/>
        <v/>
      </c>
      <c r="M407" s="13" t="str">
        <f t="shared" si="64"/>
        <v/>
      </c>
      <c r="N407" s="13" t="str">
        <f t="shared" si="65"/>
        <v/>
      </c>
    </row>
    <row r="408" spans="1:14" ht="17.100000000000001" customHeight="1" x14ac:dyDescent="0.25">
      <c r="A408" s="1">
        <f t="shared" si="58"/>
        <v>6</v>
      </c>
      <c r="B408" s="7" t="s">
        <v>55</v>
      </c>
      <c r="C408" s="7" t="str">
        <f t="shared" si="59"/>
        <v>Pepsi2005</v>
      </c>
      <c r="D408" s="8">
        <v>38717</v>
      </c>
      <c r="E408" s="7">
        <f t="shared" si="60"/>
        <v>2005</v>
      </c>
      <c r="F408" s="7">
        <v>481</v>
      </c>
      <c r="G408" s="7">
        <v>1457.1425855723201</v>
      </c>
      <c r="H408" s="9">
        <v>2.1236004622308502</v>
      </c>
      <c r="I408" s="9">
        <v>3.0294024648073199</v>
      </c>
      <c r="J408" s="13" t="str">
        <f t="shared" si="61"/>
        <v/>
      </c>
      <c r="K408" s="1" t="str">
        <f t="shared" si="62"/>
        <v/>
      </c>
      <c r="L408" s="1" t="str">
        <f t="shared" si="63"/>
        <v/>
      </c>
      <c r="M408" s="13" t="str">
        <f t="shared" si="64"/>
        <v/>
      </c>
      <c r="N408" s="13" t="str">
        <f t="shared" si="65"/>
        <v/>
      </c>
    </row>
    <row r="409" spans="1:14" ht="17.100000000000001" customHeight="1" x14ac:dyDescent="0.25">
      <c r="A409" s="1">
        <f t="shared" si="58"/>
        <v>7</v>
      </c>
      <c r="B409" s="7" t="s">
        <v>55</v>
      </c>
      <c r="C409" s="7" t="str">
        <f t="shared" si="59"/>
        <v>Pepsi2006</v>
      </c>
      <c r="D409" s="8">
        <v>39082</v>
      </c>
      <c r="E409" s="7">
        <f t="shared" si="60"/>
        <v>2006</v>
      </c>
      <c r="F409" s="7">
        <v>503</v>
      </c>
      <c r="G409" s="7">
        <v>1580.99209449976</v>
      </c>
      <c r="H409" s="9">
        <v>2.1033830640774598</v>
      </c>
      <c r="I409" s="9">
        <v>3.1431254363812302</v>
      </c>
      <c r="J409" s="13" t="str">
        <f t="shared" si="61"/>
        <v/>
      </c>
      <c r="K409" s="1" t="str">
        <f t="shared" si="62"/>
        <v/>
      </c>
      <c r="L409" s="1" t="str">
        <f t="shared" si="63"/>
        <v/>
      </c>
      <c r="M409" s="13" t="str">
        <f t="shared" si="64"/>
        <v/>
      </c>
      <c r="N409" s="13" t="str">
        <f t="shared" si="65"/>
        <v/>
      </c>
    </row>
    <row r="410" spans="1:14" ht="17.100000000000001" customHeight="1" x14ac:dyDescent="0.25">
      <c r="A410" s="1">
        <f t="shared" si="58"/>
        <v>8</v>
      </c>
      <c r="B410" s="7" t="s">
        <v>55</v>
      </c>
      <c r="C410" s="7" t="str">
        <f t="shared" si="59"/>
        <v>Pepsi2007</v>
      </c>
      <c r="D410" s="8">
        <v>39447</v>
      </c>
      <c r="E410" s="7">
        <f t="shared" si="60"/>
        <v>2007</v>
      </c>
      <c r="F410" s="7">
        <v>538</v>
      </c>
      <c r="G410" s="7">
        <v>1522.4705161317299</v>
      </c>
      <c r="H410" s="9">
        <v>1.8602464782371799</v>
      </c>
      <c r="I410" s="9">
        <v>2.8298708478284902</v>
      </c>
      <c r="J410" s="13" t="str">
        <f t="shared" si="61"/>
        <v/>
      </c>
      <c r="K410" s="1" t="str">
        <f t="shared" si="62"/>
        <v/>
      </c>
      <c r="L410" s="1" t="str">
        <f t="shared" si="63"/>
        <v/>
      </c>
      <c r="M410" s="13" t="str">
        <f t="shared" si="64"/>
        <v/>
      </c>
      <c r="N410" s="13" t="str">
        <f t="shared" si="65"/>
        <v/>
      </c>
    </row>
    <row r="411" spans="1:14" ht="17.100000000000001" customHeight="1" x14ac:dyDescent="0.25">
      <c r="A411" s="1">
        <f t="shared" si="58"/>
        <v>9</v>
      </c>
      <c r="B411" s="7" t="s">
        <v>55</v>
      </c>
      <c r="C411" s="7" t="str">
        <f t="shared" si="59"/>
        <v>Pepsi2008</v>
      </c>
      <c r="D411" s="8">
        <v>39813</v>
      </c>
      <c r="E411" s="7">
        <f t="shared" si="60"/>
        <v>2008</v>
      </c>
      <c r="F411" s="7">
        <v>587</v>
      </c>
      <c r="G411" s="7">
        <v>1740.59233891545</v>
      </c>
      <c r="H411" s="9">
        <v>1.8148325949881901</v>
      </c>
      <c r="I411" s="9">
        <v>2.9652339674879902</v>
      </c>
      <c r="J411" s="13" t="str">
        <f t="shared" si="61"/>
        <v/>
      </c>
      <c r="K411" s="1" t="str">
        <f t="shared" si="62"/>
        <v/>
      </c>
      <c r="L411" s="1" t="str">
        <f t="shared" si="63"/>
        <v/>
      </c>
      <c r="M411" s="13" t="str">
        <f t="shared" si="64"/>
        <v/>
      </c>
      <c r="N411" s="13" t="str">
        <f t="shared" si="65"/>
        <v/>
      </c>
    </row>
    <row r="412" spans="1:14" ht="17.100000000000001" customHeight="1" x14ac:dyDescent="0.25">
      <c r="A412" s="1">
        <f t="shared" si="58"/>
        <v>10</v>
      </c>
      <c r="B412" s="7" t="s">
        <v>55</v>
      </c>
      <c r="C412" s="7" t="str">
        <f t="shared" si="59"/>
        <v>Pepsi2009</v>
      </c>
      <c r="D412" s="8">
        <v>40178</v>
      </c>
      <c r="E412" s="7">
        <f t="shared" si="60"/>
        <v>2009</v>
      </c>
      <c r="F412" s="7">
        <v>624</v>
      </c>
      <c r="G412" s="7">
        <v>1826.38134140335</v>
      </c>
      <c r="H412" s="9">
        <v>1.7891353177002201</v>
      </c>
      <c r="I412" s="9">
        <v>2.9268931753258798</v>
      </c>
      <c r="J412" s="13">
        <f t="shared" si="61"/>
        <v>67.92677366436169</v>
      </c>
      <c r="K412" s="1">
        <f t="shared" si="62"/>
        <v>-0.10915758790528883</v>
      </c>
      <c r="L412" s="1">
        <f t="shared" si="63"/>
        <v>1.93823958344678</v>
      </c>
      <c r="M412" s="13">
        <f t="shared" si="64"/>
        <v>4.1787828021316115E-2</v>
      </c>
      <c r="N412" s="13">
        <f t="shared" si="65"/>
        <v>-5.6317902511914139E-2</v>
      </c>
    </row>
    <row r="413" spans="1:14" ht="17.100000000000001" customHeight="1" x14ac:dyDescent="0.25">
      <c r="A413" s="1">
        <f t="shared" si="58"/>
        <v>5</v>
      </c>
      <c r="B413" s="7" t="s">
        <v>114</v>
      </c>
      <c r="C413" s="7" t="str">
        <f t="shared" si="59"/>
        <v>Progress Software2004</v>
      </c>
      <c r="D413" s="8">
        <v>38352</v>
      </c>
      <c r="E413" s="7">
        <f t="shared" si="60"/>
        <v>2004</v>
      </c>
      <c r="F413" s="7">
        <v>34</v>
      </c>
      <c r="G413" s="7">
        <v>190.73892512917499</v>
      </c>
      <c r="H413" s="9">
        <v>5.3723750813480704</v>
      </c>
      <c r="I413" s="9">
        <v>5.6099683861522101</v>
      </c>
      <c r="J413" s="13" t="str">
        <f t="shared" si="61"/>
        <v/>
      </c>
      <c r="K413" s="1" t="str">
        <f t="shared" si="62"/>
        <v/>
      </c>
      <c r="L413" s="1" t="str">
        <f t="shared" si="63"/>
        <v/>
      </c>
      <c r="M413" s="13" t="str">
        <f t="shared" si="64"/>
        <v/>
      </c>
      <c r="N413" s="13" t="str">
        <f t="shared" si="65"/>
        <v/>
      </c>
    </row>
    <row r="414" spans="1:14" ht="17.100000000000001" customHeight="1" x14ac:dyDescent="0.25">
      <c r="A414" s="1">
        <f t="shared" si="58"/>
        <v>6</v>
      </c>
      <c r="B414" s="7" t="s">
        <v>114</v>
      </c>
      <c r="C414" s="7" t="str">
        <f t="shared" si="59"/>
        <v>Progress Software2005</v>
      </c>
      <c r="D414" s="8">
        <v>38717</v>
      </c>
      <c r="E414" s="7">
        <f t="shared" si="60"/>
        <v>2005</v>
      </c>
      <c r="F414" s="7">
        <v>35</v>
      </c>
      <c r="G414" s="7">
        <v>188.42036464065299</v>
      </c>
      <c r="H414" s="9">
        <v>4.9209542074373802</v>
      </c>
      <c r="I414" s="9">
        <v>5.3834389897329498</v>
      </c>
      <c r="J414" s="13" t="str">
        <f t="shared" si="61"/>
        <v/>
      </c>
      <c r="K414" s="1" t="str">
        <f t="shared" si="62"/>
        <v/>
      </c>
      <c r="L414" s="1" t="str">
        <f t="shared" si="63"/>
        <v/>
      </c>
      <c r="M414" s="13" t="str">
        <f t="shared" si="64"/>
        <v/>
      </c>
      <c r="N414" s="13" t="str">
        <f t="shared" si="65"/>
        <v/>
      </c>
    </row>
    <row r="415" spans="1:14" ht="17.100000000000001" customHeight="1" x14ac:dyDescent="0.25">
      <c r="A415" s="1">
        <f t="shared" si="58"/>
        <v>7</v>
      </c>
      <c r="B415" s="7" t="s">
        <v>114</v>
      </c>
      <c r="C415" s="7" t="str">
        <f t="shared" si="59"/>
        <v>Progress Software2006</v>
      </c>
      <c r="D415" s="8">
        <v>39082</v>
      </c>
      <c r="E415" s="7">
        <f t="shared" si="60"/>
        <v>2006</v>
      </c>
      <c r="F415" s="7">
        <v>36</v>
      </c>
      <c r="G415" s="7">
        <v>188.213457591832</v>
      </c>
      <c r="H415" s="9">
        <v>4.9048869669851296</v>
      </c>
      <c r="I415" s="9">
        <v>5.2281515997731001</v>
      </c>
      <c r="J415" s="13" t="str">
        <f t="shared" si="61"/>
        <v/>
      </c>
      <c r="K415" s="1" t="str">
        <f t="shared" si="62"/>
        <v/>
      </c>
      <c r="L415" s="1" t="str">
        <f t="shared" si="63"/>
        <v/>
      </c>
      <c r="M415" s="13" t="str">
        <f t="shared" si="64"/>
        <v/>
      </c>
      <c r="N415" s="13" t="str">
        <f t="shared" si="65"/>
        <v/>
      </c>
    </row>
    <row r="416" spans="1:14" ht="17.100000000000001" customHeight="1" x14ac:dyDescent="0.25">
      <c r="A416" s="1">
        <f t="shared" si="58"/>
        <v>8</v>
      </c>
      <c r="B416" s="7" t="s">
        <v>114</v>
      </c>
      <c r="C416" s="7" t="str">
        <f t="shared" si="59"/>
        <v>Progress Software2007</v>
      </c>
      <c r="D416" s="8">
        <v>39447</v>
      </c>
      <c r="E416" s="7">
        <f t="shared" si="60"/>
        <v>2007</v>
      </c>
      <c r="F416" s="7">
        <v>43</v>
      </c>
      <c r="G416" s="7">
        <v>185.77488828822999</v>
      </c>
      <c r="H416" s="9">
        <v>3.9683317805445499</v>
      </c>
      <c r="I416" s="9">
        <v>4.32034623926116</v>
      </c>
      <c r="J416" s="13" t="str">
        <f t="shared" si="61"/>
        <v/>
      </c>
      <c r="K416" s="1" t="str">
        <f t="shared" si="62"/>
        <v/>
      </c>
      <c r="L416" s="1" t="str">
        <f t="shared" si="63"/>
        <v/>
      </c>
      <c r="M416" s="13" t="str">
        <f t="shared" si="64"/>
        <v/>
      </c>
      <c r="N416" s="13" t="str">
        <f t="shared" si="65"/>
        <v/>
      </c>
    </row>
    <row r="417" spans="1:14" ht="17.100000000000001" customHeight="1" x14ac:dyDescent="0.25">
      <c r="A417" s="1">
        <f t="shared" si="58"/>
        <v>9</v>
      </c>
      <c r="B417" s="7" t="s">
        <v>114</v>
      </c>
      <c r="C417" s="7" t="str">
        <f t="shared" si="59"/>
        <v>Progress Software2008</v>
      </c>
      <c r="D417" s="8">
        <v>39813</v>
      </c>
      <c r="E417" s="7">
        <f t="shared" si="60"/>
        <v>2008</v>
      </c>
      <c r="F417" s="7">
        <v>44</v>
      </c>
      <c r="G417" s="7">
        <v>193.802137248218</v>
      </c>
      <c r="H417" s="9">
        <v>4.1897352385250004</v>
      </c>
      <c r="I417" s="9">
        <v>4.4045940283685896</v>
      </c>
      <c r="J417" s="13" t="str">
        <f t="shared" si="61"/>
        <v/>
      </c>
      <c r="K417" s="1" t="str">
        <f t="shared" si="62"/>
        <v/>
      </c>
      <c r="L417" s="1" t="str">
        <f t="shared" si="63"/>
        <v/>
      </c>
      <c r="M417" s="13" t="str">
        <f t="shared" si="64"/>
        <v/>
      </c>
      <c r="N417" s="13" t="str">
        <f t="shared" si="65"/>
        <v/>
      </c>
    </row>
    <row r="418" spans="1:14" ht="17.100000000000001" customHeight="1" x14ac:dyDescent="0.25">
      <c r="A418" s="1">
        <f t="shared" si="58"/>
        <v>10</v>
      </c>
      <c r="B418" s="7" t="s">
        <v>114</v>
      </c>
      <c r="C418" s="7" t="str">
        <f t="shared" si="59"/>
        <v>Progress Software2009</v>
      </c>
      <c r="D418" s="8">
        <v>40178</v>
      </c>
      <c r="E418" s="7">
        <f t="shared" si="60"/>
        <v>2009</v>
      </c>
      <c r="F418" s="7">
        <v>43</v>
      </c>
      <c r="G418" s="7">
        <v>201.990926168859</v>
      </c>
      <c r="H418" s="9">
        <v>4.52215357280748</v>
      </c>
      <c r="I418" s="9">
        <v>4.6974633992757902</v>
      </c>
      <c r="J418" s="13">
        <f t="shared" si="61"/>
        <v>1.9990501062146604</v>
      </c>
      <c r="K418" s="1">
        <f t="shared" si="62"/>
        <v>-0.21089484673944775</v>
      </c>
      <c r="L418" s="1">
        <f t="shared" si="63"/>
        <v>4.5012123532599073</v>
      </c>
      <c r="M418" s="13">
        <f t="shared" si="64"/>
        <v>1.0431258637726346E-2</v>
      </c>
      <c r="N418" s="13">
        <f t="shared" si="65"/>
        <v>-4.6852898772196706E-2</v>
      </c>
    </row>
    <row r="419" spans="1:14" ht="17.100000000000001" customHeight="1" x14ac:dyDescent="0.25">
      <c r="A419" s="1">
        <f t="shared" si="58"/>
        <v>5</v>
      </c>
      <c r="B419" s="7" t="s">
        <v>19</v>
      </c>
      <c r="C419" s="7" t="str">
        <f t="shared" si="59"/>
        <v>Qualcomm2004</v>
      </c>
      <c r="D419" s="8">
        <v>38352</v>
      </c>
      <c r="E419" s="7">
        <f t="shared" si="60"/>
        <v>2004</v>
      </c>
      <c r="F419" s="7">
        <v>4666</v>
      </c>
      <c r="G419" s="7">
        <v>22163.560825470999</v>
      </c>
      <c r="H419" s="9">
        <v>2.7955757651575501</v>
      </c>
      <c r="I419" s="9">
        <v>4.7500130358917696</v>
      </c>
      <c r="J419" s="13" t="str">
        <f t="shared" si="61"/>
        <v/>
      </c>
      <c r="K419" s="1" t="str">
        <f t="shared" si="62"/>
        <v/>
      </c>
      <c r="L419" s="1" t="str">
        <f t="shared" si="63"/>
        <v/>
      </c>
      <c r="M419" s="13" t="str">
        <f t="shared" si="64"/>
        <v/>
      </c>
      <c r="N419" s="13" t="str">
        <f t="shared" si="65"/>
        <v/>
      </c>
    </row>
    <row r="420" spans="1:14" ht="17.100000000000001" customHeight="1" x14ac:dyDescent="0.25">
      <c r="A420" s="1">
        <f t="shared" si="58"/>
        <v>6</v>
      </c>
      <c r="B420" s="7" t="s">
        <v>19</v>
      </c>
      <c r="C420" s="7" t="str">
        <f t="shared" si="59"/>
        <v>Qualcomm2005</v>
      </c>
      <c r="D420" s="8">
        <v>38717</v>
      </c>
      <c r="E420" s="7">
        <f t="shared" si="60"/>
        <v>2005</v>
      </c>
      <c r="F420" s="7">
        <v>5485</v>
      </c>
      <c r="G420" s="7">
        <v>25109.284911706302</v>
      </c>
      <c r="H420" s="9">
        <v>2.6662676469747999</v>
      </c>
      <c r="I420" s="9">
        <v>4.5778094643037903</v>
      </c>
      <c r="J420" s="13" t="str">
        <f t="shared" si="61"/>
        <v/>
      </c>
      <c r="K420" s="1" t="str">
        <f t="shared" si="62"/>
        <v/>
      </c>
      <c r="L420" s="1" t="str">
        <f t="shared" si="63"/>
        <v/>
      </c>
      <c r="M420" s="13" t="str">
        <f t="shared" si="64"/>
        <v/>
      </c>
      <c r="N420" s="13" t="str">
        <f t="shared" si="65"/>
        <v/>
      </c>
    </row>
    <row r="421" spans="1:14" ht="17.100000000000001" customHeight="1" x14ac:dyDescent="0.25">
      <c r="A421" s="1">
        <f t="shared" si="58"/>
        <v>7</v>
      </c>
      <c r="B421" s="7" t="s">
        <v>19</v>
      </c>
      <c r="C421" s="7" t="str">
        <f t="shared" si="59"/>
        <v>Qualcomm2006</v>
      </c>
      <c r="D421" s="8">
        <v>39082</v>
      </c>
      <c r="E421" s="7">
        <f t="shared" si="60"/>
        <v>2006</v>
      </c>
      <c r="F421" s="7">
        <v>6660</v>
      </c>
      <c r="G421" s="7">
        <v>30394.922960017801</v>
      </c>
      <c r="H421" s="9">
        <v>2.5764142010070099</v>
      </c>
      <c r="I421" s="9">
        <v>4.5638022462489198</v>
      </c>
      <c r="J421" s="13" t="str">
        <f t="shared" si="61"/>
        <v/>
      </c>
      <c r="K421" s="1" t="str">
        <f t="shared" si="62"/>
        <v/>
      </c>
      <c r="L421" s="1" t="str">
        <f t="shared" si="63"/>
        <v/>
      </c>
      <c r="M421" s="13" t="str">
        <f t="shared" si="64"/>
        <v/>
      </c>
      <c r="N421" s="13" t="str">
        <f t="shared" si="65"/>
        <v/>
      </c>
    </row>
    <row r="422" spans="1:14" ht="17.100000000000001" customHeight="1" x14ac:dyDescent="0.25">
      <c r="A422" s="1">
        <f t="shared" si="58"/>
        <v>8</v>
      </c>
      <c r="B422" s="7" t="s">
        <v>19</v>
      </c>
      <c r="C422" s="7" t="str">
        <f t="shared" si="59"/>
        <v>Qualcomm2007</v>
      </c>
      <c r="D422" s="8">
        <v>39447</v>
      </c>
      <c r="E422" s="7">
        <f t="shared" si="60"/>
        <v>2007</v>
      </c>
      <c r="F422" s="7">
        <v>7948</v>
      </c>
      <c r="G422" s="7">
        <v>35357.855845507402</v>
      </c>
      <c r="H422" s="9">
        <v>2.3980227260136502</v>
      </c>
      <c r="I422" s="9">
        <v>4.4486481939490901</v>
      </c>
      <c r="J422" s="13" t="str">
        <f t="shared" si="61"/>
        <v/>
      </c>
      <c r="K422" s="1" t="str">
        <f t="shared" si="62"/>
        <v/>
      </c>
      <c r="L422" s="1" t="str">
        <f t="shared" si="63"/>
        <v/>
      </c>
      <c r="M422" s="13" t="str">
        <f t="shared" si="64"/>
        <v/>
      </c>
      <c r="N422" s="13" t="str">
        <f t="shared" si="65"/>
        <v/>
      </c>
    </row>
    <row r="423" spans="1:14" ht="17.100000000000001" customHeight="1" x14ac:dyDescent="0.25">
      <c r="A423" s="1">
        <f t="shared" si="58"/>
        <v>9</v>
      </c>
      <c r="B423" s="7" t="s">
        <v>19</v>
      </c>
      <c r="C423" s="7" t="str">
        <f t="shared" si="59"/>
        <v>Qualcomm2008</v>
      </c>
      <c r="D423" s="8">
        <v>39813</v>
      </c>
      <c r="E423" s="7">
        <f t="shared" si="60"/>
        <v>2008</v>
      </c>
      <c r="F423" s="7">
        <v>9329</v>
      </c>
      <c r="G423" s="7">
        <v>43019.762331845799</v>
      </c>
      <c r="H423" s="9">
        <v>2.36355914533384</v>
      </c>
      <c r="I423" s="9">
        <v>4.6114012575673504</v>
      </c>
      <c r="J423" s="13" t="str">
        <f t="shared" si="61"/>
        <v/>
      </c>
      <c r="K423" s="1" t="str">
        <f t="shared" si="62"/>
        <v/>
      </c>
      <c r="L423" s="1" t="str">
        <f t="shared" si="63"/>
        <v/>
      </c>
      <c r="M423" s="13" t="str">
        <f t="shared" si="64"/>
        <v/>
      </c>
      <c r="N423" s="13" t="str">
        <f t="shared" si="65"/>
        <v/>
      </c>
    </row>
    <row r="424" spans="1:14" ht="17.100000000000001" customHeight="1" x14ac:dyDescent="0.25">
      <c r="A424" s="1">
        <f t="shared" si="58"/>
        <v>10</v>
      </c>
      <c r="B424" s="7" t="s">
        <v>19</v>
      </c>
      <c r="C424" s="7" t="str">
        <f t="shared" si="59"/>
        <v>Qualcomm2009</v>
      </c>
      <c r="D424" s="8">
        <v>40178</v>
      </c>
      <c r="E424" s="7">
        <f t="shared" si="60"/>
        <v>2009</v>
      </c>
      <c r="F424" s="7">
        <v>11123</v>
      </c>
      <c r="G424" s="7">
        <v>52274.387077526197</v>
      </c>
      <c r="H424" s="9">
        <v>2.33475082850777</v>
      </c>
      <c r="I424" s="9">
        <v>4.6996661941496196</v>
      </c>
      <c r="J424" s="13">
        <f t="shared" si="61"/>
        <v>5978.5284687481162</v>
      </c>
      <c r="K424" s="1">
        <f t="shared" si="62"/>
        <v>-9.6875476090432566E-2</v>
      </c>
      <c r="L424" s="1">
        <f t="shared" si="63"/>
        <v>2.4678029095674141</v>
      </c>
      <c r="M424" s="13">
        <f t="shared" si="64"/>
        <v>0.16057826833537281</v>
      </c>
      <c r="N424" s="13">
        <f t="shared" si="65"/>
        <v>-3.9255758924206005E-2</v>
      </c>
    </row>
    <row r="425" spans="1:14" ht="17.100000000000001" customHeight="1" x14ac:dyDescent="0.25">
      <c r="A425" s="1">
        <f t="shared" si="58"/>
        <v>5</v>
      </c>
      <c r="B425" s="7" t="s">
        <v>51</v>
      </c>
      <c r="C425" s="7" t="str">
        <f t="shared" si="59"/>
        <v>Rambus2004</v>
      </c>
      <c r="D425" s="8">
        <v>38352</v>
      </c>
      <c r="E425" s="7">
        <f t="shared" si="60"/>
        <v>2004</v>
      </c>
      <c r="F425" s="7">
        <v>347</v>
      </c>
      <c r="G425" s="7">
        <v>1670.50677127112</v>
      </c>
      <c r="H425" s="9">
        <v>3.49348803137238</v>
      </c>
      <c r="I425" s="9">
        <v>4.8141405512135904</v>
      </c>
      <c r="J425" s="13" t="str">
        <f t="shared" si="61"/>
        <v/>
      </c>
      <c r="K425" s="1" t="str">
        <f t="shared" si="62"/>
        <v/>
      </c>
      <c r="L425" s="1" t="str">
        <f t="shared" si="63"/>
        <v/>
      </c>
      <c r="M425" s="13" t="str">
        <f t="shared" si="64"/>
        <v/>
      </c>
      <c r="N425" s="13" t="str">
        <f t="shared" si="65"/>
        <v/>
      </c>
    </row>
    <row r="426" spans="1:14" ht="17.100000000000001" customHeight="1" x14ac:dyDescent="0.25">
      <c r="A426" s="1">
        <f t="shared" si="58"/>
        <v>6</v>
      </c>
      <c r="B426" s="7" t="s">
        <v>51</v>
      </c>
      <c r="C426" s="7" t="str">
        <f t="shared" si="59"/>
        <v>Rambus2005</v>
      </c>
      <c r="D426" s="8">
        <v>38717</v>
      </c>
      <c r="E426" s="7">
        <f t="shared" si="60"/>
        <v>2005</v>
      </c>
      <c r="F426" s="7">
        <v>429</v>
      </c>
      <c r="G426" s="7">
        <v>1934.2074466724901</v>
      </c>
      <c r="H426" s="9">
        <v>3.1839254186564698</v>
      </c>
      <c r="I426" s="9">
        <v>4.5086420668356402</v>
      </c>
      <c r="J426" s="13" t="str">
        <f t="shared" si="61"/>
        <v/>
      </c>
      <c r="K426" s="1" t="str">
        <f t="shared" si="62"/>
        <v/>
      </c>
      <c r="L426" s="1" t="str">
        <f t="shared" si="63"/>
        <v/>
      </c>
      <c r="M426" s="13" t="str">
        <f t="shared" si="64"/>
        <v/>
      </c>
      <c r="N426" s="13" t="str">
        <f t="shared" si="65"/>
        <v/>
      </c>
    </row>
    <row r="427" spans="1:14" ht="17.100000000000001" customHeight="1" x14ac:dyDescent="0.25">
      <c r="A427" s="1">
        <f t="shared" si="58"/>
        <v>7</v>
      </c>
      <c r="B427" s="7" t="s">
        <v>51</v>
      </c>
      <c r="C427" s="7" t="str">
        <f t="shared" si="59"/>
        <v>Rambus2006</v>
      </c>
      <c r="D427" s="8">
        <v>39082</v>
      </c>
      <c r="E427" s="7">
        <f t="shared" si="60"/>
        <v>2006</v>
      </c>
      <c r="F427" s="7">
        <v>514</v>
      </c>
      <c r="G427" s="7">
        <v>2118.8834311277601</v>
      </c>
      <c r="H427" s="9">
        <v>2.8159924880945701</v>
      </c>
      <c r="I427" s="9">
        <v>4.1223413056960299</v>
      </c>
      <c r="J427" s="13" t="str">
        <f t="shared" si="61"/>
        <v/>
      </c>
      <c r="K427" s="1" t="str">
        <f t="shared" si="62"/>
        <v/>
      </c>
      <c r="L427" s="1" t="str">
        <f t="shared" si="63"/>
        <v/>
      </c>
      <c r="M427" s="13" t="str">
        <f t="shared" si="64"/>
        <v/>
      </c>
      <c r="N427" s="13" t="str">
        <f t="shared" si="65"/>
        <v/>
      </c>
    </row>
    <row r="428" spans="1:14" ht="17.100000000000001" customHeight="1" x14ac:dyDescent="0.25">
      <c r="A428" s="1">
        <f t="shared" si="58"/>
        <v>8</v>
      </c>
      <c r="B428" s="7" t="s">
        <v>51</v>
      </c>
      <c r="C428" s="7" t="str">
        <f t="shared" si="59"/>
        <v>Rambus2007</v>
      </c>
      <c r="D428" s="8">
        <v>39447</v>
      </c>
      <c r="E428" s="7">
        <f t="shared" si="60"/>
        <v>2007</v>
      </c>
      <c r="F428" s="7">
        <v>589</v>
      </c>
      <c r="G428" s="7">
        <v>2172.1607958986401</v>
      </c>
      <c r="H428" s="9">
        <v>2.53193246194988</v>
      </c>
      <c r="I428" s="9">
        <v>3.6878791101844501</v>
      </c>
      <c r="J428" s="13" t="str">
        <f t="shared" si="61"/>
        <v/>
      </c>
      <c r="K428" s="1" t="str">
        <f t="shared" si="62"/>
        <v/>
      </c>
      <c r="L428" s="1" t="str">
        <f t="shared" si="63"/>
        <v/>
      </c>
      <c r="M428" s="13" t="str">
        <f t="shared" si="64"/>
        <v/>
      </c>
      <c r="N428" s="13" t="str">
        <f t="shared" si="65"/>
        <v/>
      </c>
    </row>
    <row r="429" spans="1:14" ht="17.100000000000001" customHeight="1" x14ac:dyDescent="0.25">
      <c r="A429" s="1">
        <f t="shared" si="58"/>
        <v>9</v>
      </c>
      <c r="B429" s="7" t="s">
        <v>51</v>
      </c>
      <c r="C429" s="7" t="str">
        <f t="shared" si="59"/>
        <v>Rambus2008</v>
      </c>
      <c r="D429" s="8">
        <v>39813</v>
      </c>
      <c r="E429" s="7">
        <f t="shared" si="60"/>
        <v>2008</v>
      </c>
      <c r="F429" s="7">
        <v>667</v>
      </c>
      <c r="G429" s="7">
        <v>2397.2162180617502</v>
      </c>
      <c r="H429" s="9">
        <v>2.3990274488791901</v>
      </c>
      <c r="I429" s="9">
        <v>3.5940273134359</v>
      </c>
      <c r="J429" s="13" t="str">
        <f t="shared" si="61"/>
        <v/>
      </c>
      <c r="K429" s="1" t="str">
        <f t="shared" si="62"/>
        <v/>
      </c>
      <c r="L429" s="1" t="str">
        <f t="shared" si="63"/>
        <v/>
      </c>
      <c r="M429" s="13" t="str">
        <f t="shared" si="64"/>
        <v/>
      </c>
      <c r="N429" s="13" t="str">
        <f t="shared" si="65"/>
        <v/>
      </c>
    </row>
    <row r="430" spans="1:14" ht="17.100000000000001" customHeight="1" x14ac:dyDescent="0.25">
      <c r="A430" s="1">
        <f t="shared" si="58"/>
        <v>10</v>
      </c>
      <c r="B430" s="7" t="s">
        <v>51</v>
      </c>
      <c r="C430" s="7" t="str">
        <f t="shared" si="59"/>
        <v>Rambus2009</v>
      </c>
      <c r="D430" s="8">
        <v>40178</v>
      </c>
      <c r="E430" s="7">
        <f t="shared" si="60"/>
        <v>2009</v>
      </c>
      <c r="F430" s="7">
        <v>748</v>
      </c>
      <c r="G430" s="7">
        <v>2515.49804767873</v>
      </c>
      <c r="H430" s="9">
        <v>2.2147675564482698</v>
      </c>
      <c r="I430" s="9">
        <v>3.3629653043833301</v>
      </c>
      <c r="J430" s="13">
        <f t="shared" si="61"/>
        <v>161.921716027906</v>
      </c>
      <c r="K430" s="1">
        <f t="shared" si="62"/>
        <v>-0.2580673231456308</v>
      </c>
      <c r="L430" s="1">
        <f t="shared" si="63"/>
        <v>2.6291290748056761</v>
      </c>
      <c r="M430" s="13">
        <f t="shared" si="64"/>
        <v>7.2689087445735323E-2</v>
      </c>
      <c r="N430" s="13">
        <f t="shared" si="65"/>
        <v>-9.8156962173759021E-2</v>
      </c>
    </row>
    <row r="431" spans="1:14" ht="17.100000000000001" customHeight="1" x14ac:dyDescent="0.25">
      <c r="A431" s="1">
        <f t="shared" si="58"/>
        <v>5</v>
      </c>
      <c r="B431" s="7" t="s">
        <v>99</v>
      </c>
      <c r="C431" s="7" t="str">
        <f t="shared" si="59"/>
        <v>RealNetworks2004</v>
      </c>
      <c r="D431" s="8">
        <v>38352</v>
      </c>
      <c r="E431" s="7">
        <f t="shared" si="60"/>
        <v>2004</v>
      </c>
      <c r="F431" s="7">
        <v>42</v>
      </c>
      <c r="G431" s="7">
        <v>18.2035372387618</v>
      </c>
      <c r="H431" s="9">
        <v>0.84617019231830304</v>
      </c>
      <c r="I431" s="9">
        <v>0.43341755330385201</v>
      </c>
      <c r="J431" s="13" t="str">
        <f t="shared" si="61"/>
        <v/>
      </c>
      <c r="K431" s="1" t="str">
        <f t="shared" si="62"/>
        <v/>
      </c>
      <c r="L431" s="1" t="str">
        <f t="shared" si="63"/>
        <v/>
      </c>
      <c r="M431" s="13" t="str">
        <f t="shared" si="64"/>
        <v/>
      </c>
      <c r="N431" s="13" t="str">
        <f t="shared" si="65"/>
        <v/>
      </c>
    </row>
    <row r="432" spans="1:14" ht="17.100000000000001" customHeight="1" x14ac:dyDescent="0.25">
      <c r="A432" s="1">
        <f t="shared" si="58"/>
        <v>6</v>
      </c>
      <c r="B432" s="7" t="s">
        <v>99</v>
      </c>
      <c r="C432" s="7" t="str">
        <f t="shared" si="59"/>
        <v>RealNetworks2005</v>
      </c>
      <c r="D432" s="8">
        <v>38717</v>
      </c>
      <c r="E432" s="7">
        <f t="shared" si="60"/>
        <v>2005</v>
      </c>
      <c r="F432" s="7">
        <v>57</v>
      </c>
      <c r="G432" s="7">
        <v>29.870973312994501</v>
      </c>
      <c r="H432" s="9">
        <v>0.65637669973728996</v>
      </c>
      <c r="I432" s="9">
        <v>0.52405216338586802</v>
      </c>
      <c r="J432" s="13" t="str">
        <f t="shared" si="61"/>
        <v/>
      </c>
      <c r="K432" s="1" t="str">
        <f t="shared" si="62"/>
        <v/>
      </c>
      <c r="L432" s="1" t="str">
        <f t="shared" si="63"/>
        <v/>
      </c>
      <c r="M432" s="13" t="str">
        <f t="shared" si="64"/>
        <v/>
      </c>
      <c r="N432" s="13" t="str">
        <f t="shared" si="65"/>
        <v/>
      </c>
    </row>
    <row r="433" spans="1:14" ht="17.100000000000001" customHeight="1" x14ac:dyDescent="0.25">
      <c r="A433" s="1">
        <f t="shared" si="58"/>
        <v>7</v>
      </c>
      <c r="B433" s="7" t="s">
        <v>99</v>
      </c>
      <c r="C433" s="7" t="str">
        <f t="shared" si="59"/>
        <v>RealNetworks2006</v>
      </c>
      <c r="D433" s="8">
        <v>39082</v>
      </c>
      <c r="E433" s="7">
        <f t="shared" si="60"/>
        <v>2006</v>
      </c>
      <c r="F433" s="7">
        <v>69</v>
      </c>
      <c r="G433" s="7">
        <v>45.598361943149897</v>
      </c>
      <c r="H433" s="9">
        <v>0.80239920598873204</v>
      </c>
      <c r="I433" s="9">
        <v>0.66084582526304303</v>
      </c>
      <c r="J433" s="13" t="str">
        <f t="shared" si="61"/>
        <v/>
      </c>
      <c r="K433" s="1" t="str">
        <f t="shared" si="62"/>
        <v/>
      </c>
      <c r="L433" s="1" t="str">
        <f t="shared" si="63"/>
        <v/>
      </c>
      <c r="M433" s="13" t="str">
        <f t="shared" si="64"/>
        <v/>
      </c>
      <c r="N433" s="13" t="str">
        <f t="shared" si="65"/>
        <v/>
      </c>
    </row>
    <row r="434" spans="1:14" ht="17.100000000000001" customHeight="1" x14ac:dyDescent="0.25">
      <c r="A434" s="1">
        <f t="shared" si="58"/>
        <v>8</v>
      </c>
      <c r="B434" s="7" t="s">
        <v>99</v>
      </c>
      <c r="C434" s="7" t="str">
        <f t="shared" si="59"/>
        <v>RealNetworks2007</v>
      </c>
      <c r="D434" s="8">
        <v>39447</v>
      </c>
      <c r="E434" s="7">
        <f t="shared" si="60"/>
        <v>2007</v>
      </c>
      <c r="F434" s="7">
        <v>84</v>
      </c>
      <c r="G434" s="7">
        <v>84.113008762709796</v>
      </c>
      <c r="H434" s="9">
        <v>1.4012024742329401</v>
      </c>
      <c r="I434" s="9">
        <v>1.0013453424132099</v>
      </c>
      <c r="J434" s="13" t="str">
        <f t="shared" si="61"/>
        <v/>
      </c>
      <c r="K434" s="1" t="str">
        <f t="shared" si="62"/>
        <v/>
      </c>
      <c r="L434" s="1" t="str">
        <f t="shared" si="63"/>
        <v/>
      </c>
      <c r="M434" s="13" t="str">
        <f t="shared" si="64"/>
        <v/>
      </c>
      <c r="N434" s="13" t="str">
        <f t="shared" si="65"/>
        <v/>
      </c>
    </row>
    <row r="435" spans="1:14" ht="17.100000000000001" customHeight="1" x14ac:dyDescent="0.25">
      <c r="A435" s="1">
        <f t="shared" si="58"/>
        <v>9</v>
      </c>
      <c r="B435" s="7" t="s">
        <v>99</v>
      </c>
      <c r="C435" s="7" t="str">
        <f t="shared" si="59"/>
        <v>RealNetworks2008</v>
      </c>
      <c r="D435" s="8">
        <v>39813</v>
      </c>
      <c r="E435" s="7">
        <f t="shared" si="60"/>
        <v>2008</v>
      </c>
      <c r="F435" s="7">
        <v>92</v>
      </c>
      <c r="G435" s="7">
        <v>102.51565002463801</v>
      </c>
      <c r="H435" s="9">
        <v>1.73040769897077</v>
      </c>
      <c r="I435" s="9">
        <v>1.11430054374606</v>
      </c>
      <c r="J435" s="13" t="str">
        <f t="shared" si="61"/>
        <v/>
      </c>
      <c r="K435" s="1" t="str">
        <f t="shared" si="62"/>
        <v/>
      </c>
      <c r="L435" s="1" t="str">
        <f t="shared" si="63"/>
        <v/>
      </c>
      <c r="M435" s="13" t="str">
        <f t="shared" si="64"/>
        <v/>
      </c>
      <c r="N435" s="13" t="str">
        <f t="shared" si="65"/>
        <v/>
      </c>
    </row>
    <row r="436" spans="1:14" ht="17.100000000000001" customHeight="1" x14ac:dyDescent="0.25">
      <c r="A436" s="1">
        <f t="shared" si="58"/>
        <v>10</v>
      </c>
      <c r="B436" s="7" t="s">
        <v>99</v>
      </c>
      <c r="C436" s="7" t="str">
        <f t="shared" si="59"/>
        <v>RealNetworks2009</v>
      </c>
      <c r="D436" s="8">
        <v>40178</v>
      </c>
      <c r="E436" s="7">
        <f t="shared" si="60"/>
        <v>2009</v>
      </c>
      <c r="F436" s="7">
        <v>87</v>
      </c>
      <c r="G436" s="7">
        <v>66.537316290661707</v>
      </c>
      <c r="H436" s="9">
        <v>1.4552079177108299</v>
      </c>
      <c r="I436" s="9">
        <v>0.76479673897312295</v>
      </c>
      <c r="J436" s="13">
        <f t="shared" si="61"/>
        <v>14.231930634685426</v>
      </c>
      <c r="K436" s="1">
        <f t="shared" si="62"/>
        <v>0.19617385408306517</v>
      </c>
      <c r="L436" s="1">
        <f t="shared" si="63"/>
        <v>1.2091187993281123</v>
      </c>
      <c r="M436" s="13">
        <f t="shared" si="64"/>
        <v>0.21653075897739815</v>
      </c>
      <c r="N436" s="13">
        <f t="shared" si="65"/>
        <v>0.16224530971818138</v>
      </c>
    </row>
    <row r="437" spans="1:14" ht="17.100000000000001" customHeight="1" x14ac:dyDescent="0.25">
      <c r="A437" s="1">
        <f t="shared" si="58"/>
        <v>5</v>
      </c>
      <c r="B437" s="7" t="s">
        <v>89</v>
      </c>
      <c r="C437" s="7" t="str">
        <f t="shared" si="59"/>
        <v>Regeneron2004</v>
      </c>
      <c r="D437" s="8">
        <v>38352</v>
      </c>
      <c r="E437" s="7">
        <f t="shared" si="60"/>
        <v>2004</v>
      </c>
      <c r="F437" s="7">
        <v>127</v>
      </c>
      <c r="G437" s="7">
        <v>224.49888135748901</v>
      </c>
      <c r="H437" s="9">
        <v>1.2384961145952</v>
      </c>
      <c r="I437" s="9">
        <v>1.76770772722432</v>
      </c>
      <c r="J437" s="13" t="str">
        <f t="shared" si="61"/>
        <v/>
      </c>
      <c r="K437" s="1" t="str">
        <f t="shared" si="62"/>
        <v/>
      </c>
      <c r="L437" s="1" t="str">
        <f t="shared" si="63"/>
        <v/>
      </c>
      <c r="M437" s="13" t="str">
        <f t="shared" si="64"/>
        <v/>
      </c>
      <c r="N437" s="13" t="str">
        <f t="shared" si="65"/>
        <v/>
      </c>
    </row>
    <row r="438" spans="1:14" ht="17.100000000000001" customHeight="1" x14ac:dyDescent="0.25">
      <c r="A438" s="1">
        <f t="shared" si="58"/>
        <v>6</v>
      </c>
      <c r="B438" s="7" t="s">
        <v>89</v>
      </c>
      <c r="C438" s="7" t="str">
        <f t="shared" si="59"/>
        <v>Regeneron2005</v>
      </c>
      <c r="D438" s="8">
        <v>38717</v>
      </c>
      <c r="E438" s="7">
        <f t="shared" si="60"/>
        <v>2005</v>
      </c>
      <c r="F438" s="7">
        <v>142</v>
      </c>
      <c r="G438" s="7">
        <v>264.21479975897802</v>
      </c>
      <c r="H438" s="9">
        <v>1.21393508542801</v>
      </c>
      <c r="I438" s="9">
        <v>1.86066760393647</v>
      </c>
      <c r="J438" s="13" t="str">
        <f t="shared" si="61"/>
        <v/>
      </c>
      <c r="K438" s="1" t="str">
        <f t="shared" si="62"/>
        <v/>
      </c>
      <c r="L438" s="1" t="str">
        <f t="shared" si="63"/>
        <v/>
      </c>
      <c r="M438" s="13" t="str">
        <f t="shared" si="64"/>
        <v/>
      </c>
      <c r="N438" s="13" t="str">
        <f t="shared" si="65"/>
        <v/>
      </c>
    </row>
    <row r="439" spans="1:14" ht="17.100000000000001" customHeight="1" x14ac:dyDescent="0.25">
      <c r="A439" s="1">
        <f t="shared" si="58"/>
        <v>7</v>
      </c>
      <c r="B439" s="7" t="s">
        <v>89</v>
      </c>
      <c r="C439" s="7" t="str">
        <f t="shared" si="59"/>
        <v>Regeneron2006</v>
      </c>
      <c r="D439" s="8">
        <v>39082</v>
      </c>
      <c r="E439" s="7">
        <f t="shared" si="60"/>
        <v>2006</v>
      </c>
      <c r="F439" s="7">
        <v>155</v>
      </c>
      <c r="G439" s="7">
        <v>323.95137297501799</v>
      </c>
      <c r="H439" s="9">
        <v>1.2696892917636899</v>
      </c>
      <c r="I439" s="9">
        <v>2.09000885790334</v>
      </c>
      <c r="J439" s="13" t="str">
        <f t="shared" si="61"/>
        <v/>
      </c>
      <c r="K439" s="1" t="str">
        <f t="shared" si="62"/>
        <v/>
      </c>
      <c r="L439" s="1" t="str">
        <f t="shared" si="63"/>
        <v/>
      </c>
      <c r="M439" s="13" t="str">
        <f t="shared" si="64"/>
        <v/>
      </c>
      <c r="N439" s="13" t="str">
        <f t="shared" si="65"/>
        <v/>
      </c>
    </row>
    <row r="440" spans="1:14" ht="17.100000000000001" customHeight="1" x14ac:dyDescent="0.25">
      <c r="A440" s="1">
        <f t="shared" si="58"/>
        <v>8</v>
      </c>
      <c r="B440" s="7" t="s">
        <v>89</v>
      </c>
      <c r="C440" s="7" t="str">
        <f t="shared" si="59"/>
        <v>Regeneron2007</v>
      </c>
      <c r="D440" s="8">
        <v>39447</v>
      </c>
      <c r="E440" s="7">
        <f t="shared" si="60"/>
        <v>2007</v>
      </c>
      <c r="F440" s="7">
        <v>152</v>
      </c>
      <c r="G440" s="7">
        <v>355.25814841932203</v>
      </c>
      <c r="H440" s="9">
        <v>1.3821094538036101</v>
      </c>
      <c r="I440" s="9">
        <v>2.3372246606534302</v>
      </c>
      <c r="J440" s="13" t="str">
        <f t="shared" si="61"/>
        <v/>
      </c>
      <c r="K440" s="1" t="str">
        <f t="shared" si="62"/>
        <v/>
      </c>
      <c r="L440" s="1" t="str">
        <f t="shared" si="63"/>
        <v/>
      </c>
      <c r="M440" s="13" t="str">
        <f t="shared" si="64"/>
        <v/>
      </c>
      <c r="N440" s="13" t="str">
        <f t="shared" si="65"/>
        <v/>
      </c>
    </row>
    <row r="441" spans="1:14" ht="17.100000000000001" customHeight="1" x14ac:dyDescent="0.25">
      <c r="A441" s="1">
        <f t="shared" si="58"/>
        <v>9</v>
      </c>
      <c r="B441" s="7" t="s">
        <v>89</v>
      </c>
      <c r="C441" s="7" t="str">
        <f t="shared" si="59"/>
        <v>Regeneron2008</v>
      </c>
      <c r="D441" s="8">
        <v>39813</v>
      </c>
      <c r="E441" s="7">
        <f t="shared" si="60"/>
        <v>2008</v>
      </c>
      <c r="F441" s="7">
        <v>147</v>
      </c>
      <c r="G441" s="7">
        <v>355.50934613519303</v>
      </c>
      <c r="H441" s="9">
        <v>1.4245376739220099</v>
      </c>
      <c r="I441" s="9">
        <v>2.4184309260897501</v>
      </c>
      <c r="J441" s="13" t="str">
        <f t="shared" si="61"/>
        <v/>
      </c>
      <c r="K441" s="1" t="str">
        <f t="shared" si="62"/>
        <v/>
      </c>
      <c r="L441" s="1" t="str">
        <f t="shared" si="63"/>
        <v/>
      </c>
      <c r="M441" s="13" t="str">
        <f t="shared" si="64"/>
        <v/>
      </c>
      <c r="N441" s="13" t="str">
        <f t="shared" si="65"/>
        <v/>
      </c>
    </row>
    <row r="442" spans="1:14" ht="17.100000000000001" customHeight="1" x14ac:dyDescent="0.25">
      <c r="A442" s="1">
        <f t="shared" si="58"/>
        <v>10</v>
      </c>
      <c r="B442" s="7" t="s">
        <v>89</v>
      </c>
      <c r="C442" s="7" t="str">
        <f t="shared" si="59"/>
        <v>Regeneron2009</v>
      </c>
      <c r="D442" s="8">
        <v>40178</v>
      </c>
      <c r="E442" s="7">
        <f t="shared" si="60"/>
        <v>2009</v>
      </c>
      <c r="F442" s="7">
        <v>147</v>
      </c>
      <c r="G442" s="7">
        <v>395.69850632362102</v>
      </c>
      <c r="H442" s="9">
        <v>1.48036146341335</v>
      </c>
      <c r="I442" s="9">
        <v>2.6918265736300699</v>
      </c>
      <c r="J442" s="13">
        <f t="shared" si="61"/>
        <v>33.176815411531685</v>
      </c>
      <c r="K442" s="1">
        <f t="shared" si="62"/>
        <v>5.5815847760361983E-2</v>
      </c>
      <c r="L442" s="1">
        <f t="shared" si="63"/>
        <v>1.354126593666134</v>
      </c>
      <c r="M442" s="13">
        <f t="shared" si="64"/>
        <v>9.7887954472193339E-2</v>
      </c>
      <c r="N442" s="13">
        <f t="shared" si="65"/>
        <v>4.1219076577801578E-2</v>
      </c>
    </row>
    <row r="443" spans="1:14" ht="17.100000000000001" customHeight="1" x14ac:dyDescent="0.25">
      <c r="A443" s="1">
        <f t="shared" si="58"/>
        <v>5</v>
      </c>
      <c r="B443" s="7" t="s">
        <v>22</v>
      </c>
      <c r="C443" s="7" t="str">
        <f t="shared" si="59"/>
        <v>Sanofi2004</v>
      </c>
      <c r="D443" s="8">
        <v>38352</v>
      </c>
      <c r="E443" s="7">
        <f t="shared" si="60"/>
        <v>2004</v>
      </c>
      <c r="F443" s="7">
        <v>9206</v>
      </c>
      <c r="G443" s="7">
        <v>17923.072283003701</v>
      </c>
      <c r="H443" s="9">
        <v>1.33667300573311</v>
      </c>
      <c r="I443" s="9">
        <v>1.9468903196832199</v>
      </c>
      <c r="J443" s="13" t="str">
        <f t="shared" si="61"/>
        <v/>
      </c>
      <c r="K443" s="1" t="str">
        <f t="shared" si="62"/>
        <v/>
      </c>
      <c r="L443" s="1" t="str">
        <f t="shared" si="63"/>
        <v/>
      </c>
      <c r="M443" s="13" t="str">
        <f t="shared" si="64"/>
        <v/>
      </c>
      <c r="N443" s="13" t="str">
        <f t="shared" si="65"/>
        <v/>
      </c>
    </row>
    <row r="444" spans="1:14" ht="17.100000000000001" customHeight="1" x14ac:dyDescent="0.25">
      <c r="A444" s="1">
        <f t="shared" si="58"/>
        <v>6</v>
      </c>
      <c r="B444" s="7" t="s">
        <v>22</v>
      </c>
      <c r="C444" s="7" t="str">
        <f t="shared" si="59"/>
        <v>Sanofi2005</v>
      </c>
      <c r="D444" s="8">
        <v>38717</v>
      </c>
      <c r="E444" s="7">
        <f t="shared" si="60"/>
        <v>2005</v>
      </c>
      <c r="F444" s="7">
        <v>8459</v>
      </c>
      <c r="G444" s="7">
        <v>17361.758780512599</v>
      </c>
      <c r="H444" s="9">
        <v>1.37010405555707</v>
      </c>
      <c r="I444" s="9">
        <v>2.0524599575023701</v>
      </c>
      <c r="J444" s="13" t="str">
        <f t="shared" si="61"/>
        <v/>
      </c>
      <c r="K444" s="1" t="str">
        <f t="shared" si="62"/>
        <v/>
      </c>
      <c r="L444" s="1" t="str">
        <f t="shared" si="63"/>
        <v/>
      </c>
      <c r="M444" s="13" t="str">
        <f t="shared" si="64"/>
        <v/>
      </c>
      <c r="N444" s="13" t="str">
        <f t="shared" si="65"/>
        <v/>
      </c>
    </row>
    <row r="445" spans="1:14" ht="17.100000000000001" customHeight="1" x14ac:dyDescent="0.25">
      <c r="A445" s="1">
        <f t="shared" si="58"/>
        <v>7</v>
      </c>
      <c r="B445" s="7" t="s">
        <v>22</v>
      </c>
      <c r="C445" s="7" t="str">
        <f t="shared" si="59"/>
        <v>Sanofi2006</v>
      </c>
      <c r="D445" s="8">
        <v>39082</v>
      </c>
      <c r="E445" s="7">
        <f t="shared" si="60"/>
        <v>2006</v>
      </c>
      <c r="F445" s="7">
        <v>7800</v>
      </c>
      <c r="G445" s="7">
        <v>16979.751856490799</v>
      </c>
      <c r="H445" s="9">
        <v>1.4053677731652101</v>
      </c>
      <c r="I445" s="9">
        <v>2.1768912636526698</v>
      </c>
      <c r="J445" s="13" t="str">
        <f t="shared" si="61"/>
        <v/>
      </c>
      <c r="K445" s="1" t="str">
        <f t="shared" si="62"/>
        <v/>
      </c>
      <c r="L445" s="1" t="str">
        <f t="shared" si="63"/>
        <v/>
      </c>
      <c r="M445" s="13" t="str">
        <f t="shared" si="64"/>
        <v/>
      </c>
      <c r="N445" s="13" t="str">
        <f t="shared" si="65"/>
        <v/>
      </c>
    </row>
    <row r="446" spans="1:14" ht="17.100000000000001" customHeight="1" x14ac:dyDescent="0.25">
      <c r="A446" s="1">
        <f t="shared" si="58"/>
        <v>8</v>
      </c>
      <c r="B446" s="7" t="s">
        <v>22</v>
      </c>
      <c r="C446" s="7" t="str">
        <f t="shared" si="59"/>
        <v>Sanofi2007</v>
      </c>
      <c r="D446" s="8">
        <v>39447</v>
      </c>
      <c r="E446" s="7">
        <f t="shared" si="60"/>
        <v>2007</v>
      </c>
      <c r="F446" s="7">
        <v>7121</v>
      </c>
      <c r="G446" s="7">
        <v>16258.0038696389</v>
      </c>
      <c r="H446" s="9">
        <v>1.41541019925426</v>
      </c>
      <c r="I446" s="9">
        <v>2.2831068487064901</v>
      </c>
      <c r="J446" s="13" t="str">
        <f t="shared" si="61"/>
        <v/>
      </c>
      <c r="K446" s="1" t="str">
        <f t="shared" si="62"/>
        <v/>
      </c>
      <c r="L446" s="1" t="str">
        <f t="shared" si="63"/>
        <v/>
      </c>
      <c r="M446" s="13" t="str">
        <f t="shared" si="64"/>
        <v/>
      </c>
      <c r="N446" s="13" t="str">
        <f t="shared" si="65"/>
        <v/>
      </c>
    </row>
    <row r="447" spans="1:14" ht="17.100000000000001" customHeight="1" x14ac:dyDescent="0.25">
      <c r="A447" s="1">
        <f t="shared" si="58"/>
        <v>9</v>
      </c>
      <c r="B447" s="7" t="s">
        <v>22</v>
      </c>
      <c r="C447" s="7" t="str">
        <f t="shared" si="59"/>
        <v>Sanofi2008</v>
      </c>
      <c r="D447" s="8">
        <v>39813</v>
      </c>
      <c r="E447" s="7">
        <f t="shared" si="60"/>
        <v>2008</v>
      </c>
      <c r="F447" s="7">
        <v>6485</v>
      </c>
      <c r="G447" s="7">
        <v>16089.851394195301</v>
      </c>
      <c r="H447" s="9">
        <v>1.4452092940572301</v>
      </c>
      <c r="I447" s="9">
        <v>2.4810873391203301</v>
      </c>
      <c r="J447" s="13" t="str">
        <f t="shared" si="61"/>
        <v/>
      </c>
      <c r="K447" s="1" t="str">
        <f t="shared" si="62"/>
        <v/>
      </c>
      <c r="L447" s="1" t="str">
        <f t="shared" si="63"/>
        <v/>
      </c>
      <c r="M447" s="13" t="str">
        <f t="shared" si="64"/>
        <v/>
      </c>
      <c r="N447" s="13" t="str">
        <f t="shared" si="65"/>
        <v/>
      </c>
    </row>
    <row r="448" spans="1:14" ht="17.100000000000001" customHeight="1" x14ac:dyDescent="0.25">
      <c r="A448" s="1">
        <f t="shared" si="58"/>
        <v>10</v>
      </c>
      <c r="B448" s="7" t="s">
        <v>22</v>
      </c>
      <c r="C448" s="7" t="str">
        <f t="shared" si="59"/>
        <v>Sanofi2009</v>
      </c>
      <c r="D448" s="8">
        <v>40178</v>
      </c>
      <c r="E448" s="7">
        <f t="shared" si="60"/>
        <v>2009</v>
      </c>
      <c r="F448" s="7">
        <v>5823</v>
      </c>
      <c r="G448" s="7">
        <v>15472.5915590978</v>
      </c>
      <c r="H448" s="9">
        <v>1.4669496564105999</v>
      </c>
      <c r="I448" s="9">
        <v>2.65715122086515</v>
      </c>
      <c r="J448" s="13">
        <f t="shared" si="61"/>
        <v>-479.71067900952278</v>
      </c>
      <c r="K448" s="1">
        <f t="shared" si="62"/>
        <v>2.5335468427913708E-2</v>
      </c>
      <c r="L448" s="1">
        <f t="shared" si="63"/>
        <v>1.4206081956888741</v>
      </c>
      <c r="M448" s="13">
        <f t="shared" si="64"/>
        <v>-2.9192992343411724E-2</v>
      </c>
      <c r="N448" s="13">
        <f t="shared" si="65"/>
        <v>1.7834240647632026E-2</v>
      </c>
    </row>
    <row r="449" spans="1:14" ht="17.100000000000001" customHeight="1" x14ac:dyDescent="0.25">
      <c r="A449" s="1">
        <f t="shared" si="58"/>
        <v>5</v>
      </c>
      <c r="B449" s="7" t="s">
        <v>32</v>
      </c>
      <c r="C449" s="7" t="str">
        <f t="shared" si="59"/>
        <v>Scientific Games Corp2004</v>
      </c>
      <c r="D449" s="8">
        <v>38352</v>
      </c>
      <c r="E449" s="7">
        <f t="shared" si="60"/>
        <v>2004</v>
      </c>
      <c r="F449" s="7">
        <v>738</v>
      </c>
      <c r="G449" s="7">
        <v>3706.5065840140501</v>
      </c>
      <c r="H449" s="9">
        <v>4.1642450336619303</v>
      </c>
      <c r="I449" s="9">
        <v>5.02236664500548</v>
      </c>
      <c r="J449" s="13" t="str">
        <f t="shared" si="61"/>
        <v/>
      </c>
      <c r="K449" s="1" t="str">
        <f t="shared" si="62"/>
        <v/>
      </c>
      <c r="L449" s="1" t="str">
        <f t="shared" si="63"/>
        <v/>
      </c>
      <c r="M449" s="13" t="str">
        <f t="shared" si="64"/>
        <v/>
      </c>
      <c r="N449" s="13" t="str">
        <f t="shared" si="65"/>
        <v/>
      </c>
    </row>
    <row r="450" spans="1:14" ht="17.100000000000001" customHeight="1" x14ac:dyDescent="0.25">
      <c r="A450" s="1">
        <f t="shared" ref="A450:A513" si="66">IF(E450=2000,1,IF(E450=2001,2,IF(E450=2002,3,IF(E450=2003,4,IF(E450=2004,5,IF(E450=2005,6,IF(E450=2006,7,IF(E450=2007,8,IF(E450=2008,9,IF(E450=2009,10,IF(E450=2010,11,IF(E450=2011,12,IF(E450=2012,13,IF(E450=2013,14,IF(E450=2014,15,IF(E450=2015,16,IF(E450=2016,17,IF(E450=2017,18,IF(E450=2018,19,IF(E450=2019,20))))))))))))))))))))</f>
        <v>6</v>
      </c>
      <c r="B450" s="7" t="s">
        <v>32</v>
      </c>
      <c r="C450" s="7" t="str">
        <f t="shared" ref="C450:C513" si="67">B450&amp;E450</f>
        <v>Scientific Games Corp2005</v>
      </c>
      <c r="D450" s="8">
        <v>38717</v>
      </c>
      <c r="E450" s="7">
        <f t="shared" ref="E450:E513" si="68">YEAR(D450)</f>
        <v>2005</v>
      </c>
      <c r="F450" s="7">
        <v>943</v>
      </c>
      <c r="G450" s="7">
        <v>4838.4482563501197</v>
      </c>
      <c r="H450" s="9">
        <v>4.1837123177100199</v>
      </c>
      <c r="I450" s="9">
        <v>5.1309101339873999</v>
      </c>
      <c r="J450" s="13" t="str">
        <f t="shared" si="61"/>
        <v/>
      </c>
      <c r="K450" s="1" t="str">
        <f t="shared" si="62"/>
        <v/>
      </c>
      <c r="L450" s="1" t="str">
        <f t="shared" si="63"/>
        <v/>
      </c>
      <c r="M450" s="13" t="str">
        <f t="shared" si="64"/>
        <v/>
      </c>
      <c r="N450" s="13" t="str">
        <f t="shared" si="65"/>
        <v/>
      </c>
    </row>
    <row r="451" spans="1:14" ht="17.100000000000001" customHeight="1" x14ac:dyDescent="0.25">
      <c r="A451" s="1">
        <f t="shared" si="66"/>
        <v>7</v>
      </c>
      <c r="B451" s="7" t="s">
        <v>32</v>
      </c>
      <c r="C451" s="7" t="str">
        <f t="shared" si="67"/>
        <v>Scientific Games Corp2006</v>
      </c>
      <c r="D451" s="8">
        <v>39082</v>
      </c>
      <c r="E451" s="7">
        <f t="shared" si="68"/>
        <v>2006</v>
      </c>
      <c r="F451" s="7">
        <v>1220</v>
      </c>
      <c r="G451" s="7">
        <v>5531.1665858518099</v>
      </c>
      <c r="H451" s="9">
        <v>3.49404593859418</v>
      </c>
      <c r="I451" s="9">
        <v>4.53374310315722</v>
      </c>
      <c r="J451" s="13" t="str">
        <f t="shared" si="61"/>
        <v/>
      </c>
      <c r="K451" s="1" t="str">
        <f t="shared" si="62"/>
        <v/>
      </c>
      <c r="L451" s="1" t="str">
        <f t="shared" si="63"/>
        <v/>
      </c>
      <c r="M451" s="13" t="str">
        <f t="shared" si="64"/>
        <v/>
      </c>
      <c r="N451" s="13" t="str">
        <f t="shared" si="65"/>
        <v/>
      </c>
    </row>
    <row r="452" spans="1:14" ht="17.100000000000001" customHeight="1" x14ac:dyDescent="0.25">
      <c r="A452" s="1">
        <f t="shared" si="66"/>
        <v>8</v>
      </c>
      <c r="B452" s="7" t="s">
        <v>32</v>
      </c>
      <c r="C452" s="7" t="str">
        <f t="shared" si="67"/>
        <v>Scientific Games Corp2007</v>
      </c>
      <c r="D452" s="8">
        <v>39447</v>
      </c>
      <c r="E452" s="7">
        <f t="shared" si="68"/>
        <v>2007</v>
      </c>
      <c r="F452" s="7">
        <v>1469</v>
      </c>
      <c r="G452" s="7">
        <v>5928.7851765520199</v>
      </c>
      <c r="H452" s="9">
        <v>2.9947267008414098</v>
      </c>
      <c r="I452" s="9">
        <v>4.0359327274009704</v>
      </c>
      <c r="J452" s="13" t="str">
        <f t="shared" si="61"/>
        <v/>
      </c>
      <c r="K452" s="1" t="str">
        <f t="shared" si="62"/>
        <v/>
      </c>
      <c r="L452" s="1" t="str">
        <f t="shared" si="63"/>
        <v/>
      </c>
      <c r="M452" s="13" t="str">
        <f t="shared" si="64"/>
        <v/>
      </c>
      <c r="N452" s="13" t="str">
        <f t="shared" si="65"/>
        <v/>
      </c>
    </row>
    <row r="453" spans="1:14" ht="17.100000000000001" customHeight="1" x14ac:dyDescent="0.25">
      <c r="A453" s="1">
        <f t="shared" si="66"/>
        <v>9</v>
      </c>
      <c r="B453" s="7" t="s">
        <v>32</v>
      </c>
      <c r="C453" s="7" t="str">
        <f t="shared" si="67"/>
        <v>Scientific Games Corp2008</v>
      </c>
      <c r="D453" s="8">
        <v>39813</v>
      </c>
      <c r="E453" s="7">
        <f t="shared" si="68"/>
        <v>2008</v>
      </c>
      <c r="F453" s="7">
        <v>1704</v>
      </c>
      <c r="G453" s="7">
        <v>6116.54021867755</v>
      </c>
      <c r="H453" s="9">
        <v>2.72589251191132</v>
      </c>
      <c r="I453" s="9">
        <v>3.5895189076746199</v>
      </c>
      <c r="J453" s="13" t="str">
        <f t="shared" si="61"/>
        <v/>
      </c>
      <c r="K453" s="1" t="str">
        <f t="shared" si="62"/>
        <v/>
      </c>
      <c r="L453" s="1" t="str">
        <f t="shared" si="63"/>
        <v/>
      </c>
      <c r="M453" s="13" t="str">
        <f t="shared" si="64"/>
        <v/>
      </c>
      <c r="N453" s="13" t="str">
        <f t="shared" si="65"/>
        <v/>
      </c>
    </row>
    <row r="454" spans="1:14" ht="17.100000000000001" customHeight="1" x14ac:dyDescent="0.25">
      <c r="A454" s="1">
        <f t="shared" si="66"/>
        <v>10</v>
      </c>
      <c r="B454" s="7" t="s">
        <v>32</v>
      </c>
      <c r="C454" s="7" t="str">
        <f t="shared" si="67"/>
        <v>Scientific Games Corp2009</v>
      </c>
      <c r="D454" s="8">
        <v>40178</v>
      </c>
      <c r="E454" s="7">
        <f t="shared" si="68"/>
        <v>2009</v>
      </c>
      <c r="F454" s="7">
        <v>1864</v>
      </c>
      <c r="G454" s="7">
        <v>5514.4384265578701</v>
      </c>
      <c r="H454" s="9">
        <v>2.4300836129473802</v>
      </c>
      <c r="I454" s="9">
        <v>2.9583897138186002</v>
      </c>
      <c r="J454" s="13">
        <f t="shared" si="61"/>
        <v>379.1872482971886</v>
      </c>
      <c r="K454" s="1">
        <f t="shared" si="62"/>
        <v>-0.38695959310633204</v>
      </c>
      <c r="L454" s="1">
        <f t="shared" si="63"/>
        <v>3.1656922164008621</v>
      </c>
      <c r="M454" s="13">
        <f t="shared" si="64"/>
        <v>6.7883223049657757E-2</v>
      </c>
      <c r="N454" s="13">
        <f t="shared" si="65"/>
        <v>-0.12223538065436888</v>
      </c>
    </row>
    <row r="455" spans="1:14" ht="17.100000000000001" customHeight="1" x14ac:dyDescent="0.25">
      <c r="A455" s="1">
        <f t="shared" si="66"/>
        <v>5</v>
      </c>
      <c r="B455" s="7" t="s">
        <v>28</v>
      </c>
      <c r="C455" s="7" t="str">
        <f t="shared" si="67"/>
        <v>Seagate2004</v>
      </c>
      <c r="D455" s="8">
        <v>38352</v>
      </c>
      <c r="E455" s="7">
        <f t="shared" si="68"/>
        <v>2004</v>
      </c>
      <c r="F455" s="7">
        <v>4094</v>
      </c>
      <c r="G455" s="7">
        <v>12695.4128664088</v>
      </c>
      <c r="H455" s="9">
        <v>2.7921880428284802</v>
      </c>
      <c r="I455" s="9">
        <v>3.1009801823177399</v>
      </c>
      <c r="J455" s="13" t="str">
        <f t="shared" si="61"/>
        <v/>
      </c>
      <c r="K455" s="1" t="str">
        <f t="shared" si="62"/>
        <v/>
      </c>
      <c r="L455" s="1" t="str">
        <f t="shared" si="63"/>
        <v/>
      </c>
      <c r="M455" s="13" t="str">
        <f t="shared" si="64"/>
        <v/>
      </c>
      <c r="N455" s="13" t="str">
        <f t="shared" si="65"/>
        <v/>
      </c>
    </row>
    <row r="456" spans="1:14" ht="17.100000000000001" customHeight="1" x14ac:dyDescent="0.25">
      <c r="A456" s="1">
        <f t="shared" si="66"/>
        <v>6</v>
      </c>
      <c r="B456" s="7" t="s">
        <v>28</v>
      </c>
      <c r="C456" s="7" t="str">
        <f t="shared" si="67"/>
        <v>Seagate2005</v>
      </c>
      <c r="D456" s="8">
        <v>38717</v>
      </c>
      <c r="E456" s="7">
        <f t="shared" si="68"/>
        <v>2005</v>
      </c>
      <c r="F456" s="7">
        <v>4212</v>
      </c>
      <c r="G456" s="7">
        <v>11418.9907796753</v>
      </c>
      <c r="H456" s="9">
        <v>2.56661439839846</v>
      </c>
      <c r="I456" s="9">
        <v>2.7110614386693501</v>
      </c>
      <c r="J456" s="13" t="str">
        <f t="shared" si="61"/>
        <v/>
      </c>
      <c r="K456" s="1" t="str">
        <f t="shared" si="62"/>
        <v/>
      </c>
      <c r="L456" s="1" t="str">
        <f t="shared" si="63"/>
        <v/>
      </c>
      <c r="M456" s="13" t="str">
        <f t="shared" si="64"/>
        <v/>
      </c>
      <c r="N456" s="13" t="str">
        <f t="shared" si="65"/>
        <v/>
      </c>
    </row>
    <row r="457" spans="1:14" ht="17.100000000000001" customHeight="1" x14ac:dyDescent="0.25">
      <c r="A457" s="1">
        <f t="shared" si="66"/>
        <v>7</v>
      </c>
      <c r="B457" s="7" t="s">
        <v>28</v>
      </c>
      <c r="C457" s="7" t="str">
        <f t="shared" si="67"/>
        <v>Seagate2006</v>
      </c>
      <c r="D457" s="8">
        <v>39082</v>
      </c>
      <c r="E457" s="7">
        <f t="shared" si="68"/>
        <v>2006</v>
      </c>
      <c r="F457" s="7">
        <v>4336</v>
      </c>
      <c r="G457" s="7">
        <v>10748.1337905487</v>
      </c>
      <c r="H457" s="9">
        <v>2.3621810996849999</v>
      </c>
      <c r="I457" s="9">
        <v>2.47881314357672</v>
      </c>
      <c r="J457" s="13" t="str">
        <f t="shared" si="61"/>
        <v/>
      </c>
      <c r="K457" s="1" t="str">
        <f t="shared" si="62"/>
        <v/>
      </c>
      <c r="L457" s="1" t="str">
        <f t="shared" si="63"/>
        <v/>
      </c>
      <c r="M457" s="13" t="str">
        <f t="shared" si="64"/>
        <v/>
      </c>
      <c r="N457" s="13" t="str">
        <f t="shared" si="65"/>
        <v/>
      </c>
    </row>
    <row r="458" spans="1:14" ht="17.100000000000001" customHeight="1" x14ac:dyDescent="0.25">
      <c r="A458" s="1">
        <f t="shared" si="66"/>
        <v>8</v>
      </c>
      <c r="B458" s="7" t="s">
        <v>28</v>
      </c>
      <c r="C458" s="7" t="str">
        <f t="shared" si="67"/>
        <v>Seagate2007</v>
      </c>
      <c r="D458" s="8">
        <v>39447</v>
      </c>
      <c r="E458" s="7">
        <f t="shared" si="68"/>
        <v>2007</v>
      </c>
      <c r="F458" s="7">
        <v>4474</v>
      </c>
      <c r="G458" s="7">
        <v>10004.284907273501</v>
      </c>
      <c r="H458" s="9">
        <v>2.1519048002947798</v>
      </c>
      <c r="I458" s="9">
        <v>2.2360940785144101</v>
      </c>
      <c r="J458" s="13" t="str">
        <f t="shared" si="61"/>
        <v/>
      </c>
      <c r="K458" s="1" t="str">
        <f t="shared" si="62"/>
        <v/>
      </c>
      <c r="L458" s="1" t="str">
        <f t="shared" si="63"/>
        <v/>
      </c>
      <c r="M458" s="13" t="str">
        <f t="shared" si="64"/>
        <v/>
      </c>
      <c r="N458" s="13" t="str">
        <f t="shared" si="65"/>
        <v/>
      </c>
    </row>
    <row r="459" spans="1:14" ht="17.100000000000001" customHeight="1" x14ac:dyDescent="0.25">
      <c r="A459" s="1">
        <f t="shared" si="66"/>
        <v>9</v>
      </c>
      <c r="B459" s="7" t="s">
        <v>28</v>
      </c>
      <c r="C459" s="7" t="str">
        <f t="shared" si="67"/>
        <v>Seagate2008</v>
      </c>
      <c r="D459" s="8">
        <v>39813</v>
      </c>
      <c r="E459" s="7">
        <f t="shared" si="68"/>
        <v>2008</v>
      </c>
      <c r="F459" s="7">
        <v>4578</v>
      </c>
      <c r="G459" s="7">
        <v>9270.8342861984893</v>
      </c>
      <c r="H459" s="9">
        <v>1.9896305051285199</v>
      </c>
      <c r="I459" s="9">
        <v>2.0250839419393798</v>
      </c>
      <c r="J459" s="13" t="str">
        <f t="shared" si="61"/>
        <v/>
      </c>
      <c r="K459" s="1" t="str">
        <f t="shared" si="62"/>
        <v/>
      </c>
      <c r="L459" s="1" t="str">
        <f t="shared" si="63"/>
        <v/>
      </c>
      <c r="M459" s="13" t="str">
        <f t="shared" si="64"/>
        <v/>
      </c>
      <c r="N459" s="13" t="str">
        <f t="shared" si="65"/>
        <v/>
      </c>
    </row>
    <row r="460" spans="1:14" ht="17.100000000000001" customHeight="1" x14ac:dyDescent="0.25">
      <c r="A460" s="1">
        <f t="shared" si="66"/>
        <v>10</v>
      </c>
      <c r="B460" s="7" t="s">
        <v>28</v>
      </c>
      <c r="C460" s="7" t="str">
        <f t="shared" si="67"/>
        <v>Seagate2009</v>
      </c>
      <c r="D460" s="8">
        <v>40178</v>
      </c>
      <c r="E460" s="7">
        <f t="shared" si="68"/>
        <v>2009</v>
      </c>
      <c r="F460" s="7">
        <v>4731</v>
      </c>
      <c r="G460" s="7">
        <v>8922.7088389813398</v>
      </c>
      <c r="H460" s="9">
        <v>1.82818514866315</v>
      </c>
      <c r="I460" s="9">
        <v>1.88600905495273</v>
      </c>
      <c r="J460" s="13">
        <f t="shared" si="61"/>
        <v>-744.33824288122662</v>
      </c>
      <c r="K460" s="1">
        <f t="shared" si="62"/>
        <v>-0.19317835571504832</v>
      </c>
      <c r="L460" s="1">
        <f t="shared" si="63"/>
        <v>2.1797031904339823</v>
      </c>
      <c r="M460" s="13">
        <f t="shared" si="64"/>
        <v>-7.389446474349097E-2</v>
      </c>
      <c r="N460" s="13">
        <f t="shared" si="65"/>
        <v>-8.8625991172947838E-2</v>
      </c>
    </row>
    <row r="461" spans="1:14" ht="17.100000000000001" customHeight="1" x14ac:dyDescent="0.25">
      <c r="A461" s="1">
        <f t="shared" si="66"/>
        <v>5</v>
      </c>
      <c r="B461" s="7" t="s">
        <v>108</v>
      </c>
      <c r="C461" s="7" t="str">
        <f t="shared" si="67"/>
        <v>Seattle Genetics2004</v>
      </c>
      <c r="D461" s="8">
        <v>38352</v>
      </c>
      <c r="E461" s="7">
        <f t="shared" si="68"/>
        <v>2004</v>
      </c>
      <c r="F461" s="7">
        <v>54</v>
      </c>
      <c r="G461" s="7">
        <v>104.649356318638</v>
      </c>
      <c r="H461" s="9">
        <v>1.1342719024116199</v>
      </c>
      <c r="I461" s="9">
        <v>1.93795104293774</v>
      </c>
      <c r="J461" s="13" t="str">
        <f t="shared" si="61"/>
        <v/>
      </c>
      <c r="K461" s="1" t="str">
        <f t="shared" si="62"/>
        <v/>
      </c>
      <c r="L461" s="1" t="str">
        <f t="shared" si="63"/>
        <v/>
      </c>
      <c r="M461" s="13" t="str">
        <f t="shared" si="64"/>
        <v/>
      </c>
      <c r="N461" s="13" t="str">
        <f t="shared" si="65"/>
        <v/>
      </c>
    </row>
    <row r="462" spans="1:14" ht="17.100000000000001" customHeight="1" x14ac:dyDescent="0.25">
      <c r="A462" s="1">
        <f t="shared" si="66"/>
        <v>6</v>
      </c>
      <c r="B462" s="7" t="s">
        <v>108</v>
      </c>
      <c r="C462" s="7" t="str">
        <f t="shared" si="67"/>
        <v>Seattle Genetics2005</v>
      </c>
      <c r="D462" s="8">
        <v>38717</v>
      </c>
      <c r="E462" s="7">
        <f t="shared" si="68"/>
        <v>2005</v>
      </c>
      <c r="F462" s="7">
        <v>61</v>
      </c>
      <c r="G462" s="7">
        <v>125.732546382118</v>
      </c>
      <c r="H462" s="9">
        <v>1.20580090539622</v>
      </c>
      <c r="I462" s="9">
        <v>2.06118928495275</v>
      </c>
      <c r="J462" s="13" t="str">
        <f t="shared" ref="J462:J525" si="69">IF(AND(A462=10,A457=5),SLOPE(G457:G462,E457:E462),"")</f>
        <v/>
      </c>
      <c r="K462" s="1" t="str">
        <f t="shared" ref="K462:K525" si="70">IF(AND(A462=10,A457=5),SLOPE(H457:H462,E457:E462),"")</f>
        <v/>
      </c>
      <c r="L462" s="1" t="str">
        <f t="shared" ref="L462:L525" si="71">IF(AND(A462=10,A457=5),AVERAGE(H458:H462),"")</f>
        <v/>
      </c>
      <c r="M462" s="13" t="str">
        <f t="shared" ref="M462:M525" si="72">IF(J462="","",J462*5/SUM(G458:G462))</f>
        <v/>
      </c>
      <c r="N462" s="13" t="str">
        <f t="shared" ref="N462:N525" si="73">IF(K462="","",K462*5/SUM(H458:H462))</f>
        <v/>
      </c>
    </row>
    <row r="463" spans="1:14" ht="17.100000000000001" customHeight="1" x14ac:dyDescent="0.25">
      <c r="A463" s="1">
        <f t="shared" si="66"/>
        <v>7</v>
      </c>
      <c r="B463" s="7" t="s">
        <v>108</v>
      </c>
      <c r="C463" s="7" t="str">
        <f t="shared" si="67"/>
        <v>Seattle Genetics2006</v>
      </c>
      <c r="D463" s="8">
        <v>39082</v>
      </c>
      <c r="E463" s="7">
        <f t="shared" si="68"/>
        <v>2006</v>
      </c>
      <c r="F463" s="7">
        <v>67</v>
      </c>
      <c r="G463" s="7">
        <v>167.578700512648</v>
      </c>
      <c r="H463" s="9">
        <v>1.45794188581518</v>
      </c>
      <c r="I463" s="9">
        <v>2.5011746345171302</v>
      </c>
      <c r="J463" s="13" t="str">
        <f t="shared" si="69"/>
        <v/>
      </c>
      <c r="K463" s="1" t="str">
        <f t="shared" si="70"/>
        <v/>
      </c>
      <c r="L463" s="1" t="str">
        <f t="shared" si="71"/>
        <v/>
      </c>
      <c r="M463" s="13" t="str">
        <f t="shared" si="72"/>
        <v/>
      </c>
      <c r="N463" s="13" t="str">
        <f t="shared" si="73"/>
        <v/>
      </c>
    </row>
    <row r="464" spans="1:14" ht="17.100000000000001" customHeight="1" x14ac:dyDescent="0.25">
      <c r="A464" s="1">
        <f t="shared" si="66"/>
        <v>8</v>
      </c>
      <c r="B464" s="7" t="s">
        <v>108</v>
      </c>
      <c r="C464" s="7" t="str">
        <f t="shared" si="67"/>
        <v>Seattle Genetics2007</v>
      </c>
      <c r="D464" s="8">
        <v>39447</v>
      </c>
      <c r="E464" s="7">
        <f t="shared" si="68"/>
        <v>2007</v>
      </c>
      <c r="F464" s="7">
        <v>75</v>
      </c>
      <c r="G464" s="7">
        <v>228.53176368586699</v>
      </c>
      <c r="H464" s="9">
        <v>1.6759373274445499</v>
      </c>
      <c r="I464" s="9">
        <v>3.0470901824782302</v>
      </c>
      <c r="J464" s="13" t="str">
        <f t="shared" si="69"/>
        <v/>
      </c>
      <c r="K464" s="1" t="str">
        <f t="shared" si="70"/>
        <v/>
      </c>
      <c r="L464" s="1" t="str">
        <f t="shared" si="71"/>
        <v/>
      </c>
      <c r="M464" s="13" t="str">
        <f t="shared" si="72"/>
        <v/>
      </c>
      <c r="N464" s="13" t="str">
        <f t="shared" si="73"/>
        <v/>
      </c>
    </row>
    <row r="465" spans="1:14" ht="17.100000000000001" customHeight="1" x14ac:dyDescent="0.25">
      <c r="A465" s="1">
        <f t="shared" si="66"/>
        <v>9</v>
      </c>
      <c r="B465" s="7" t="s">
        <v>108</v>
      </c>
      <c r="C465" s="7" t="str">
        <f t="shared" si="67"/>
        <v>Seattle Genetics2008</v>
      </c>
      <c r="D465" s="8">
        <v>39813</v>
      </c>
      <c r="E465" s="7">
        <f t="shared" si="68"/>
        <v>2008</v>
      </c>
      <c r="F465" s="7">
        <v>71</v>
      </c>
      <c r="G465" s="7">
        <v>245.28499983064799</v>
      </c>
      <c r="H465" s="9">
        <v>1.96761310215987</v>
      </c>
      <c r="I465" s="9">
        <v>3.4547183074739198</v>
      </c>
      <c r="J465" s="13" t="str">
        <f t="shared" si="69"/>
        <v/>
      </c>
      <c r="K465" s="1" t="str">
        <f t="shared" si="70"/>
        <v/>
      </c>
      <c r="L465" s="1" t="str">
        <f t="shared" si="71"/>
        <v/>
      </c>
      <c r="M465" s="13" t="str">
        <f t="shared" si="72"/>
        <v/>
      </c>
      <c r="N465" s="13" t="str">
        <f t="shared" si="73"/>
        <v/>
      </c>
    </row>
    <row r="466" spans="1:14" ht="17.100000000000001" customHeight="1" x14ac:dyDescent="0.25">
      <c r="A466" s="1">
        <f t="shared" si="66"/>
        <v>10</v>
      </c>
      <c r="B466" s="7" t="s">
        <v>108</v>
      </c>
      <c r="C466" s="7" t="str">
        <f t="shared" si="67"/>
        <v>Seattle Genetics2009</v>
      </c>
      <c r="D466" s="8">
        <v>40178</v>
      </c>
      <c r="E466" s="7">
        <f t="shared" si="68"/>
        <v>2009</v>
      </c>
      <c r="F466" s="7">
        <v>64</v>
      </c>
      <c r="G466" s="7">
        <v>292.841508346144</v>
      </c>
      <c r="H466" s="9">
        <v>2.2270370929036298</v>
      </c>
      <c r="I466" s="9">
        <v>4.5756485679084999</v>
      </c>
      <c r="J466" s="13">
        <f t="shared" si="69"/>
        <v>38.873462390181118</v>
      </c>
      <c r="K466" s="1">
        <f t="shared" si="70"/>
        <v>0.22763594241086768</v>
      </c>
      <c r="L466" s="1">
        <f t="shared" si="71"/>
        <v>1.7068660627438903</v>
      </c>
      <c r="M466" s="13">
        <f t="shared" si="72"/>
        <v>0.18337066161936186</v>
      </c>
      <c r="N466" s="13">
        <f t="shared" si="73"/>
        <v>0.13336485350521832</v>
      </c>
    </row>
    <row r="467" spans="1:14" ht="17.100000000000001" customHeight="1" x14ac:dyDescent="0.25">
      <c r="A467" s="1">
        <f t="shared" si="66"/>
        <v>5</v>
      </c>
      <c r="B467" s="7" t="s">
        <v>113</v>
      </c>
      <c r="C467" s="7" t="str">
        <f t="shared" si="67"/>
        <v>SemiLEDs2004</v>
      </c>
      <c r="D467" s="8">
        <v>38352</v>
      </c>
      <c r="E467" s="7">
        <f t="shared" si="68"/>
        <v>2004</v>
      </c>
      <c r="F467" s="7">
        <v>4</v>
      </c>
      <c r="G467" s="7">
        <v>2.48460464552045</v>
      </c>
      <c r="H467" s="9">
        <v>0.90176500380039204</v>
      </c>
      <c r="I467" s="9">
        <v>0.62115116138011195</v>
      </c>
      <c r="J467" s="13" t="str">
        <f t="shared" si="69"/>
        <v/>
      </c>
      <c r="K467" s="1" t="str">
        <f t="shared" si="70"/>
        <v/>
      </c>
      <c r="L467" s="1" t="str">
        <f t="shared" si="71"/>
        <v/>
      </c>
      <c r="M467" s="13" t="str">
        <f t="shared" si="72"/>
        <v/>
      </c>
      <c r="N467" s="13" t="str">
        <f t="shared" si="73"/>
        <v/>
      </c>
    </row>
    <row r="468" spans="1:14" ht="17.100000000000001" customHeight="1" x14ac:dyDescent="0.25">
      <c r="A468" s="1">
        <f t="shared" si="66"/>
        <v>6</v>
      </c>
      <c r="B468" s="7" t="s">
        <v>113</v>
      </c>
      <c r="C468" s="7" t="str">
        <f t="shared" si="67"/>
        <v>SemiLEDs2005</v>
      </c>
      <c r="D468" s="8">
        <v>38717</v>
      </c>
      <c r="E468" s="7">
        <f t="shared" si="68"/>
        <v>2005</v>
      </c>
      <c r="F468" s="7">
        <v>12</v>
      </c>
      <c r="G468" s="7">
        <v>6.1855223625898397</v>
      </c>
      <c r="H468" s="9">
        <v>0.84966841340065002</v>
      </c>
      <c r="I468" s="9">
        <v>0.51546019688248601</v>
      </c>
      <c r="J468" s="13" t="str">
        <f t="shared" si="69"/>
        <v/>
      </c>
      <c r="K468" s="1" t="str">
        <f t="shared" si="70"/>
        <v/>
      </c>
      <c r="L468" s="1" t="str">
        <f t="shared" si="71"/>
        <v/>
      </c>
      <c r="M468" s="13" t="str">
        <f t="shared" si="72"/>
        <v/>
      </c>
      <c r="N468" s="13" t="str">
        <f t="shared" si="73"/>
        <v/>
      </c>
    </row>
    <row r="469" spans="1:14" ht="17.100000000000001" customHeight="1" x14ac:dyDescent="0.25">
      <c r="A469" s="1">
        <f t="shared" si="66"/>
        <v>7</v>
      </c>
      <c r="B469" s="7" t="s">
        <v>113</v>
      </c>
      <c r="C469" s="7" t="str">
        <f t="shared" si="67"/>
        <v>SemiLEDs2006</v>
      </c>
      <c r="D469" s="8">
        <v>39082</v>
      </c>
      <c r="E469" s="7">
        <f t="shared" si="68"/>
        <v>2006</v>
      </c>
      <c r="F469" s="7">
        <v>17</v>
      </c>
      <c r="G469" s="7">
        <v>18.726055257022399</v>
      </c>
      <c r="H469" s="9">
        <v>1.21826656250393</v>
      </c>
      <c r="I469" s="9">
        <v>1.1015326621777899</v>
      </c>
      <c r="J469" s="13" t="str">
        <f t="shared" si="69"/>
        <v/>
      </c>
      <c r="K469" s="1" t="str">
        <f t="shared" si="70"/>
        <v/>
      </c>
      <c r="L469" s="1" t="str">
        <f t="shared" si="71"/>
        <v/>
      </c>
      <c r="M469" s="13" t="str">
        <f t="shared" si="72"/>
        <v/>
      </c>
      <c r="N469" s="13" t="str">
        <f t="shared" si="73"/>
        <v/>
      </c>
    </row>
    <row r="470" spans="1:14" ht="17.100000000000001" customHeight="1" x14ac:dyDescent="0.25">
      <c r="A470" s="1">
        <f t="shared" si="66"/>
        <v>8</v>
      </c>
      <c r="B470" s="7" t="s">
        <v>113</v>
      </c>
      <c r="C470" s="7" t="str">
        <f t="shared" si="67"/>
        <v>SemiLEDs2007</v>
      </c>
      <c r="D470" s="8">
        <v>39447</v>
      </c>
      <c r="E470" s="7">
        <f t="shared" si="68"/>
        <v>2007</v>
      </c>
      <c r="F470" s="7">
        <v>27</v>
      </c>
      <c r="G470" s="7">
        <v>42.045678889378898</v>
      </c>
      <c r="H470" s="9">
        <v>1.32791610448449</v>
      </c>
      <c r="I470" s="9">
        <v>1.55724736627329</v>
      </c>
      <c r="J470" s="13" t="str">
        <f t="shared" si="69"/>
        <v/>
      </c>
      <c r="K470" s="1" t="str">
        <f t="shared" si="70"/>
        <v/>
      </c>
      <c r="L470" s="1" t="str">
        <f t="shared" si="71"/>
        <v/>
      </c>
      <c r="M470" s="13" t="str">
        <f t="shared" si="72"/>
        <v/>
      </c>
      <c r="N470" s="13" t="str">
        <f t="shared" si="73"/>
        <v/>
      </c>
    </row>
    <row r="471" spans="1:14" ht="17.100000000000001" customHeight="1" x14ac:dyDescent="0.25">
      <c r="A471" s="1">
        <f t="shared" si="66"/>
        <v>9</v>
      </c>
      <c r="B471" s="7" t="s">
        <v>113</v>
      </c>
      <c r="C471" s="7" t="str">
        <f t="shared" si="67"/>
        <v>SemiLEDs2008</v>
      </c>
      <c r="D471" s="8">
        <v>39813</v>
      </c>
      <c r="E471" s="7">
        <f t="shared" si="68"/>
        <v>2008</v>
      </c>
      <c r="F471" s="7">
        <v>43</v>
      </c>
      <c r="G471" s="7">
        <v>110.17459294945</v>
      </c>
      <c r="H471" s="9">
        <v>1.5593251942895201</v>
      </c>
      <c r="I471" s="9">
        <v>2.5621998360337201</v>
      </c>
      <c r="J471" s="13" t="str">
        <f t="shared" si="69"/>
        <v/>
      </c>
      <c r="K471" s="1" t="str">
        <f t="shared" si="70"/>
        <v/>
      </c>
      <c r="L471" s="1" t="str">
        <f t="shared" si="71"/>
        <v/>
      </c>
      <c r="M471" s="13" t="str">
        <f t="shared" si="72"/>
        <v/>
      </c>
      <c r="N471" s="13" t="str">
        <f t="shared" si="73"/>
        <v/>
      </c>
    </row>
    <row r="472" spans="1:14" ht="17.100000000000001" customHeight="1" x14ac:dyDescent="0.25">
      <c r="A472" s="1">
        <f t="shared" si="66"/>
        <v>10</v>
      </c>
      <c r="B472" s="7" t="s">
        <v>113</v>
      </c>
      <c r="C472" s="7" t="str">
        <f t="shared" si="67"/>
        <v>SemiLEDs2009</v>
      </c>
      <c r="D472" s="8">
        <v>40178</v>
      </c>
      <c r="E472" s="7">
        <f t="shared" si="68"/>
        <v>2009</v>
      </c>
      <c r="F472" s="7">
        <v>46</v>
      </c>
      <c r="G472" s="7">
        <v>117.447660498321</v>
      </c>
      <c r="H472" s="9">
        <v>1.7787884208171301</v>
      </c>
      <c r="I472" s="9">
        <v>2.55321001083307</v>
      </c>
      <c r="J472" s="13">
        <f t="shared" si="69"/>
        <v>26.002917561626848</v>
      </c>
      <c r="K472" s="1">
        <f t="shared" si="70"/>
        <v>0.18924962770659601</v>
      </c>
      <c r="L472" s="1">
        <f t="shared" si="71"/>
        <v>1.346792939099144</v>
      </c>
      <c r="M472" s="13">
        <f t="shared" si="72"/>
        <v>0.44135652146076815</v>
      </c>
      <c r="N472" s="13">
        <f t="shared" si="73"/>
        <v>0.14051872579105082</v>
      </c>
    </row>
    <row r="473" spans="1:14" ht="17.100000000000001" customHeight="1" x14ac:dyDescent="0.25">
      <c r="A473" s="1">
        <f t="shared" si="66"/>
        <v>5</v>
      </c>
      <c r="B473" s="7" t="s">
        <v>88</v>
      </c>
      <c r="C473" s="7" t="str">
        <f t="shared" si="67"/>
        <v>Semtech Corp2004</v>
      </c>
      <c r="D473" s="8">
        <v>38352</v>
      </c>
      <c r="E473" s="7">
        <f t="shared" si="68"/>
        <v>2004</v>
      </c>
      <c r="F473" s="7">
        <v>103</v>
      </c>
      <c r="G473" s="7">
        <v>348.71260775881802</v>
      </c>
      <c r="H473" s="9">
        <v>2.5341778856168702</v>
      </c>
      <c r="I473" s="9">
        <v>3.3855592986293002</v>
      </c>
      <c r="J473" s="13" t="str">
        <f t="shared" si="69"/>
        <v/>
      </c>
      <c r="K473" s="1" t="str">
        <f t="shared" si="70"/>
        <v/>
      </c>
      <c r="L473" s="1" t="str">
        <f t="shared" si="71"/>
        <v/>
      </c>
      <c r="M473" s="13" t="str">
        <f t="shared" si="72"/>
        <v/>
      </c>
      <c r="N473" s="13" t="str">
        <f t="shared" si="73"/>
        <v/>
      </c>
    </row>
    <row r="474" spans="1:14" ht="17.100000000000001" customHeight="1" x14ac:dyDescent="0.25">
      <c r="A474" s="1">
        <f t="shared" si="66"/>
        <v>6</v>
      </c>
      <c r="B474" s="7" t="s">
        <v>88</v>
      </c>
      <c r="C474" s="7" t="str">
        <f t="shared" si="67"/>
        <v>Semtech Corp2005</v>
      </c>
      <c r="D474" s="8">
        <v>38717</v>
      </c>
      <c r="E474" s="7">
        <f t="shared" si="68"/>
        <v>2005</v>
      </c>
      <c r="F474" s="7">
        <v>121</v>
      </c>
      <c r="G474" s="7">
        <v>366.225755401887</v>
      </c>
      <c r="H474" s="9">
        <v>2.2935116146344798</v>
      </c>
      <c r="I474" s="9">
        <v>3.0266591355527899</v>
      </c>
      <c r="J474" s="13" t="str">
        <f t="shared" si="69"/>
        <v/>
      </c>
      <c r="K474" s="1" t="str">
        <f t="shared" si="70"/>
        <v/>
      </c>
      <c r="L474" s="1" t="str">
        <f t="shared" si="71"/>
        <v/>
      </c>
      <c r="M474" s="13" t="str">
        <f t="shared" si="72"/>
        <v/>
      </c>
      <c r="N474" s="13" t="str">
        <f t="shared" si="73"/>
        <v/>
      </c>
    </row>
    <row r="475" spans="1:14" ht="17.100000000000001" customHeight="1" x14ac:dyDescent="0.25">
      <c r="A475" s="1">
        <f t="shared" si="66"/>
        <v>7</v>
      </c>
      <c r="B475" s="7" t="s">
        <v>88</v>
      </c>
      <c r="C475" s="7" t="str">
        <f t="shared" si="67"/>
        <v>Semtech Corp2006</v>
      </c>
      <c r="D475" s="8">
        <v>39082</v>
      </c>
      <c r="E475" s="7">
        <f t="shared" si="68"/>
        <v>2006</v>
      </c>
      <c r="F475" s="7">
        <v>135</v>
      </c>
      <c r="G475" s="7">
        <v>307.560138762929</v>
      </c>
      <c r="H475" s="9">
        <v>1.86080163493752</v>
      </c>
      <c r="I475" s="9">
        <v>2.27822325009577</v>
      </c>
      <c r="J475" s="13" t="str">
        <f t="shared" si="69"/>
        <v/>
      </c>
      <c r="K475" s="1" t="str">
        <f t="shared" si="70"/>
        <v/>
      </c>
      <c r="L475" s="1" t="str">
        <f t="shared" si="71"/>
        <v/>
      </c>
      <c r="M475" s="13" t="str">
        <f t="shared" si="72"/>
        <v/>
      </c>
      <c r="N475" s="13" t="str">
        <f t="shared" si="73"/>
        <v/>
      </c>
    </row>
    <row r="476" spans="1:14" ht="17.100000000000001" customHeight="1" x14ac:dyDescent="0.25">
      <c r="A476" s="1">
        <f t="shared" si="66"/>
        <v>8</v>
      </c>
      <c r="B476" s="7" t="s">
        <v>88</v>
      </c>
      <c r="C476" s="7" t="str">
        <f t="shared" si="67"/>
        <v>Semtech Corp2007</v>
      </c>
      <c r="D476" s="8">
        <v>39447</v>
      </c>
      <c r="E476" s="7">
        <f t="shared" si="68"/>
        <v>2007</v>
      </c>
      <c r="F476" s="7">
        <v>141</v>
      </c>
      <c r="G476" s="7">
        <v>285.97409915924101</v>
      </c>
      <c r="H476" s="9">
        <v>1.72257178097118</v>
      </c>
      <c r="I476" s="9">
        <v>2.0281851004201501</v>
      </c>
      <c r="J476" s="13" t="str">
        <f t="shared" si="69"/>
        <v/>
      </c>
      <c r="K476" s="1" t="str">
        <f t="shared" si="70"/>
        <v/>
      </c>
      <c r="L476" s="1" t="str">
        <f t="shared" si="71"/>
        <v/>
      </c>
      <c r="M476" s="13" t="str">
        <f t="shared" si="72"/>
        <v/>
      </c>
      <c r="N476" s="13" t="str">
        <f t="shared" si="73"/>
        <v/>
      </c>
    </row>
    <row r="477" spans="1:14" ht="17.100000000000001" customHeight="1" x14ac:dyDescent="0.25">
      <c r="A477" s="1">
        <f t="shared" si="66"/>
        <v>9</v>
      </c>
      <c r="B477" s="7" t="s">
        <v>88</v>
      </c>
      <c r="C477" s="7" t="str">
        <f t="shared" si="67"/>
        <v>Semtech Corp2008</v>
      </c>
      <c r="D477" s="8">
        <v>39813</v>
      </c>
      <c r="E477" s="7">
        <f t="shared" si="68"/>
        <v>2008</v>
      </c>
      <c r="F477" s="7">
        <v>146</v>
      </c>
      <c r="G477" s="7">
        <v>296.959369280376</v>
      </c>
      <c r="H477" s="9">
        <v>1.69401497159102</v>
      </c>
      <c r="I477" s="9">
        <v>2.0339682827423</v>
      </c>
      <c r="J477" s="13" t="str">
        <f t="shared" si="69"/>
        <v/>
      </c>
      <c r="K477" s="1" t="str">
        <f t="shared" si="70"/>
        <v/>
      </c>
      <c r="L477" s="1" t="str">
        <f t="shared" si="71"/>
        <v/>
      </c>
      <c r="M477" s="13" t="str">
        <f t="shared" si="72"/>
        <v/>
      </c>
      <c r="N477" s="13" t="str">
        <f t="shared" si="73"/>
        <v/>
      </c>
    </row>
    <row r="478" spans="1:14" ht="17.100000000000001" customHeight="1" x14ac:dyDescent="0.25">
      <c r="A478" s="1">
        <f t="shared" si="66"/>
        <v>10</v>
      </c>
      <c r="B478" s="7" t="s">
        <v>88</v>
      </c>
      <c r="C478" s="7" t="str">
        <f t="shared" si="67"/>
        <v>Semtech Corp2009</v>
      </c>
      <c r="D478" s="8">
        <v>40178</v>
      </c>
      <c r="E478" s="7">
        <f t="shared" si="68"/>
        <v>2009</v>
      </c>
      <c r="F478" s="7">
        <v>157</v>
      </c>
      <c r="G478" s="7">
        <v>275.41424287064001</v>
      </c>
      <c r="H478" s="9">
        <v>1.52037517104749</v>
      </c>
      <c r="I478" s="9">
        <v>1.75423084630981</v>
      </c>
      <c r="J478" s="13">
        <f t="shared" si="69"/>
        <v>-17.025057783117461</v>
      </c>
      <c r="K478" s="1">
        <f t="shared" si="70"/>
        <v>-0.20016381016981774</v>
      </c>
      <c r="L478" s="1">
        <f t="shared" si="71"/>
        <v>1.8182550346363382</v>
      </c>
      <c r="M478" s="13">
        <f t="shared" si="72"/>
        <v>-5.5559964621487608E-2</v>
      </c>
      <c r="N478" s="13">
        <f t="shared" si="73"/>
        <v>-0.11008566254835185</v>
      </c>
    </row>
    <row r="479" spans="1:14" ht="17.100000000000001" customHeight="1" x14ac:dyDescent="0.25">
      <c r="A479" s="1">
        <f t="shared" si="66"/>
        <v>5</v>
      </c>
      <c r="B479" s="7" t="s">
        <v>54</v>
      </c>
      <c r="C479" s="7" t="str">
        <f t="shared" si="67"/>
        <v>Silicon Laboratories2004</v>
      </c>
      <c r="D479" s="8">
        <v>38352</v>
      </c>
      <c r="E479" s="7">
        <f t="shared" si="68"/>
        <v>2004</v>
      </c>
      <c r="F479" s="7">
        <v>217</v>
      </c>
      <c r="G479" s="7">
        <v>556.08212165162001</v>
      </c>
      <c r="H479" s="9">
        <v>2.3710331278531198</v>
      </c>
      <c r="I479" s="9">
        <v>2.5625904223576899</v>
      </c>
      <c r="J479" s="13" t="str">
        <f t="shared" si="69"/>
        <v/>
      </c>
      <c r="K479" s="1" t="str">
        <f t="shared" si="70"/>
        <v/>
      </c>
      <c r="L479" s="1" t="str">
        <f t="shared" si="71"/>
        <v/>
      </c>
      <c r="M479" s="13" t="str">
        <f t="shared" si="72"/>
        <v/>
      </c>
      <c r="N479" s="13" t="str">
        <f t="shared" si="73"/>
        <v/>
      </c>
    </row>
    <row r="480" spans="1:14" ht="17.100000000000001" customHeight="1" x14ac:dyDescent="0.25">
      <c r="A480" s="1">
        <f t="shared" si="66"/>
        <v>6</v>
      </c>
      <c r="B480" s="7" t="s">
        <v>54</v>
      </c>
      <c r="C480" s="7" t="str">
        <f t="shared" si="67"/>
        <v>Silicon Laboratories2005</v>
      </c>
      <c r="D480" s="8">
        <v>38717</v>
      </c>
      <c r="E480" s="7">
        <f t="shared" si="68"/>
        <v>2005</v>
      </c>
      <c r="F480" s="7">
        <v>312</v>
      </c>
      <c r="G480" s="7">
        <v>703.37162564694904</v>
      </c>
      <c r="H480" s="9">
        <v>2.0250981862012001</v>
      </c>
      <c r="I480" s="9">
        <v>2.25439623604791</v>
      </c>
      <c r="J480" s="13" t="str">
        <f t="shared" si="69"/>
        <v/>
      </c>
      <c r="K480" s="1" t="str">
        <f t="shared" si="70"/>
        <v/>
      </c>
      <c r="L480" s="1" t="str">
        <f t="shared" si="71"/>
        <v/>
      </c>
      <c r="M480" s="13" t="str">
        <f t="shared" si="72"/>
        <v/>
      </c>
      <c r="N480" s="13" t="str">
        <f t="shared" si="73"/>
        <v/>
      </c>
    </row>
    <row r="481" spans="1:14" ht="17.100000000000001" customHeight="1" x14ac:dyDescent="0.25">
      <c r="A481" s="1">
        <f t="shared" si="66"/>
        <v>7</v>
      </c>
      <c r="B481" s="7" t="s">
        <v>54</v>
      </c>
      <c r="C481" s="7" t="str">
        <f t="shared" si="67"/>
        <v>Silicon Laboratories2006</v>
      </c>
      <c r="D481" s="8">
        <v>39082</v>
      </c>
      <c r="E481" s="7">
        <f t="shared" si="68"/>
        <v>2006</v>
      </c>
      <c r="F481" s="7">
        <v>427</v>
      </c>
      <c r="G481" s="7">
        <v>734.78152313828502</v>
      </c>
      <c r="H481" s="9">
        <v>1.5333904137516501</v>
      </c>
      <c r="I481" s="9">
        <v>1.72079981999598</v>
      </c>
      <c r="J481" s="13" t="str">
        <f t="shared" si="69"/>
        <v/>
      </c>
      <c r="K481" s="1" t="str">
        <f t="shared" si="70"/>
        <v/>
      </c>
      <c r="L481" s="1" t="str">
        <f t="shared" si="71"/>
        <v/>
      </c>
      <c r="M481" s="13" t="str">
        <f t="shared" si="72"/>
        <v/>
      </c>
      <c r="N481" s="13" t="str">
        <f t="shared" si="73"/>
        <v/>
      </c>
    </row>
    <row r="482" spans="1:14" ht="17.100000000000001" customHeight="1" x14ac:dyDescent="0.25">
      <c r="A482" s="1">
        <f t="shared" si="66"/>
        <v>8</v>
      </c>
      <c r="B482" s="7" t="s">
        <v>54</v>
      </c>
      <c r="C482" s="7" t="str">
        <f t="shared" si="67"/>
        <v>Silicon Laboratories2007</v>
      </c>
      <c r="D482" s="8">
        <v>39447</v>
      </c>
      <c r="E482" s="7">
        <f t="shared" si="68"/>
        <v>2007</v>
      </c>
      <c r="F482" s="7">
        <v>540</v>
      </c>
      <c r="G482" s="7">
        <v>733.73377820849396</v>
      </c>
      <c r="H482" s="9">
        <v>1.24156633437508</v>
      </c>
      <c r="I482" s="9">
        <v>1.35876625594166</v>
      </c>
      <c r="J482" s="13" t="str">
        <f t="shared" si="69"/>
        <v/>
      </c>
      <c r="K482" s="1" t="str">
        <f t="shared" si="70"/>
        <v/>
      </c>
      <c r="L482" s="1" t="str">
        <f t="shared" si="71"/>
        <v/>
      </c>
      <c r="M482" s="13" t="str">
        <f t="shared" si="72"/>
        <v/>
      </c>
      <c r="N482" s="13" t="str">
        <f t="shared" si="73"/>
        <v/>
      </c>
    </row>
    <row r="483" spans="1:14" ht="17.100000000000001" customHeight="1" x14ac:dyDescent="0.25">
      <c r="A483" s="1">
        <f t="shared" si="66"/>
        <v>9</v>
      </c>
      <c r="B483" s="7" t="s">
        <v>54</v>
      </c>
      <c r="C483" s="7" t="str">
        <f t="shared" si="67"/>
        <v>Silicon Laboratories2008</v>
      </c>
      <c r="D483" s="8">
        <v>39813</v>
      </c>
      <c r="E483" s="7">
        <f t="shared" si="68"/>
        <v>2008</v>
      </c>
      <c r="F483" s="7">
        <v>615</v>
      </c>
      <c r="G483" s="7">
        <v>821.487984593958</v>
      </c>
      <c r="H483" s="9">
        <v>1.22068489296892</v>
      </c>
      <c r="I483" s="9">
        <v>1.3357528204779801</v>
      </c>
      <c r="J483" s="13" t="str">
        <f t="shared" si="69"/>
        <v/>
      </c>
      <c r="K483" s="1" t="str">
        <f t="shared" si="70"/>
        <v/>
      </c>
      <c r="L483" s="1" t="str">
        <f t="shared" si="71"/>
        <v/>
      </c>
      <c r="M483" s="13" t="str">
        <f t="shared" si="72"/>
        <v/>
      </c>
      <c r="N483" s="13" t="str">
        <f t="shared" si="73"/>
        <v/>
      </c>
    </row>
    <row r="484" spans="1:14" ht="17.100000000000001" customHeight="1" x14ac:dyDescent="0.25">
      <c r="A484" s="1">
        <f t="shared" si="66"/>
        <v>10</v>
      </c>
      <c r="B484" s="7" t="s">
        <v>54</v>
      </c>
      <c r="C484" s="7" t="str">
        <f t="shared" si="67"/>
        <v>Silicon Laboratories2009</v>
      </c>
      <c r="D484" s="8">
        <v>40178</v>
      </c>
      <c r="E484" s="7">
        <f t="shared" si="68"/>
        <v>2009</v>
      </c>
      <c r="F484" s="7">
        <v>653</v>
      </c>
      <c r="G484" s="7">
        <v>846.34368780907198</v>
      </c>
      <c r="H484" s="9">
        <v>1.2322036883298899</v>
      </c>
      <c r="I484" s="9">
        <v>1.2960852799526399</v>
      </c>
      <c r="J484" s="13">
        <f t="shared" si="69"/>
        <v>51.560261791385592</v>
      </c>
      <c r="K484" s="1">
        <f t="shared" si="70"/>
        <v>-0.23997746161970171</v>
      </c>
      <c r="L484" s="1">
        <f t="shared" si="71"/>
        <v>1.4505887031253482</v>
      </c>
      <c r="M484" s="13">
        <f t="shared" si="72"/>
        <v>6.7140677704202095E-2</v>
      </c>
      <c r="N484" s="13">
        <f t="shared" si="73"/>
        <v>-0.16543453089263774</v>
      </c>
    </row>
    <row r="485" spans="1:14" ht="17.100000000000001" customHeight="1" x14ac:dyDescent="0.25">
      <c r="A485" s="1">
        <f t="shared" si="66"/>
        <v>5</v>
      </c>
      <c r="B485" s="7" t="s">
        <v>104</v>
      </c>
      <c r="C485" s="7" t="str">
        <f t="shared" si="67"/>
        <v>SILICON MOTION TECHNOLOGY CORPORATION2004</v>
      </c>
      <c r="D485" s="8">
        <v>38352</v>
      </c>
      <c r="E485" s="7">
        <f t="shared" si="68"/>
        <v>2004</v>
      </c>
      <c r="F485" s="7">
        <v>13</v>
      </c>
      <c r="G485" s="7">
        <v>16.4466989040375</v>
      </c>
      <c r="H485" s="9">
        <v>1.2936464410561801</v>
      </c>
      <c r="I485" s="9">
        <v>1.26513068492596</v>
      </c>
      <c r="J485" s="13" t="str">
        <f t="shared" si="69"/>
        <v/>
      </c>
      <c r="K485" s="1" t="str">
        <f t="shared" si="70"/>
        <v/>
      </c>
      <c r="L485" s="1" t="str">
        <f t="shared" si="71"/>
        <v/>
      </c>
      <c r="M485" s="13" t="str">
        <f t="shared" si="72"/>
        <v/>
      </c>
      <c r="N485" s="13" t="str">
        <f t="shared" si="73"/>
        <v/>
      </c>
    </row>
    <row r="486" spans="1:14" ht="17.100000000000001" customHeight="1" x14ac:dyDescent="0.25">
      <c r="A486" s="1">
        <f t="shared" si="66"/>
        <v>6</v>
      </c>
      <c r="B486" s="7" t="s">
        <v>104</v>
      </c>
      <c r="C486" s="7" t="str">
        <f t="shared" si="67"/>
        <v>SILICON MOTION TECHNOLOGY CORPORATION2005</v>
      </c>
      <c r="D486" s="8">
        <v>38717</v>
      </c>
      <c r="E486" s="7">
        <f t="shared" si="68"/>
        <v>2005</v>
      </c>
      <c r="F486" s="7">
        <v>17</v>
      </c>
      <c r="G486" s="7">
        <v>20.805036380887</v>
      </c>
      <c r="H486" s="9">
        <v>1.2506958254996501</v>
      </c>
      <c r="I486" s="9">
        <v>1.22382566946394</v>
      </c>
      <c r="J486" s="13" t="str">
        <f t="shared" si="69"/>
        <v/>
      </c>
      <c r="K486" s="1" t="str">
        <f t="shared" si="70"/>
        <v/>
      </c>
      <c r="L486" s="1" t="str">
        <f t="shared" si="71"/>
        <v/>
      </c>
      <c r="M486" s="13" t="str">
        <f t="shared" si="72"/>
        <v/>
      </c>
      <c r="N486" s="13" t="str">
        <f t="shared" si="73"/>
        <v/>
      </c>
    </row>
    <row r="487" spans="1:14" ht="17.100000000000001" customHeight="1" x14ac:dyDescent="0.25">
      <c r="A487" s="1">
        <f t="shared" si="66"/>
        <v>7</v>
      </c>
      <c r="B487" s="7" t="s">
        <v>104</v>
      </c>
      <c r="C487" s="7" t="str">
        <f t="shared" si="67"/>
        <v>SILICON MOTION TECHNOLOGY CORPORATION2006</v>
      </c>
      <c r="D487" s="8">
        <v>39082</v>
      </c>
      <c r="E487" s="7">
        <f t="shared" si="68"/>
        <v>2006</v>
      </c>
      <c r="F487" s="7">
        <v>26</v>
      </c>
      <c r="G487" s="7">
        <v>25.647810894995899</v>
      </c>
      <c r="H487" s="9">
        <v>1.1341963972036699</v>
      </c>
      <c r="I487" s="9">
        <v>0.98645426519215096</v>
      </c>
      <c r="J487" s="13" t="str">
        <f t="shared" si="69"/>
        <v/>
      </c>
      <c r="K487" s="1" t="str">
        <f t="shared" si="70"/>
        <v/>
      </c>
      <c r="L487" s="1" t="str">
        <f t="shared" si="71"/>
        <v/>
      </c>
      <c r="M487" s="13" t="str">
        <f t="shared" si="72"/>
        <v/>
      </c>
      <c r="N487" s="13" t="str">
        <f t="shared" si="73"/>
        <v/>
      </c>
    </row>
    <row r="488" spans="1:14" ht="17.100000000000001" customHeight="1" x14ac:dyDescent="0.25">
      <c r="A488" s="1">
        <f t="shared" si="66"/>
        <v>8</v>
      </c>
      <c r="B488" s="7" t="s">
        <v>104</v>
      </c>
      <c r="C488" s="7" t="str">
        <f t="shared" si="67"/>
        <v>SILICON MOTION TECHNOLOGY CORPORATION2007</v>
      </c>
      <c r="D488" s="8">
        <v>39447</v>
      </c>
      <c r="E488" s="7">
        <f t="shared" si="68"/>
        <v>2007</v>
      </c>
      <c r="F488" s="7">
        <v>44</v>
      </c>
      <c r="G488" s="7">
        <v>35.9281188473105</v>
      </c>
      <c r="H488" s="9">
        <v>1.01003088869832</v>
      </c>
      <c r="I488" s="9">
        <v>0.81654815562069405</v>
      </c>
      <c r="J488" s="13" t="str">
        <f t="shared" si="69"/>
        <v/>
      </c>
      <c r="K488" s="1" t="str">
        <f t="shared" si="70"/>
        <v/>
      </c>
      <c r="L488" s="1" t="str">
        <f t="shared" si="71"/>
        <v/>
      </c>
      <c r="M488" s="13" t="str">
        <f t="shared" si="72"/>
        <v/>
      </c>
      <c r="N488" s="13" t="str">
        <f t="shared" si="73"/>
        <v/>
      </c>
    </row>
    <row r="489" spans="1:14" ht="17.100000000000001" customHeight="1" x14ac:dyDescent="0.25">
      <c r="A489" s="1">
        <f t="shared" si="66"/>
        <v>9</v>
      </c>
      <c r="B489" s="7" t="s">
        <v>104</v>
      </c>
      <c r="C489" s="7" t="str">
        <f t="shared" si="67"/>
        <v>SILICON MOTION TECHNOLOGY CORPORATION2008</v>
      </c>
      <c r="D489" s="8">
        <v>39813</v>
      </c>
      <c r="E489" s="7">
        <f t="shared" si="68"/>
        <v>2008</v>
      </c>
      <c r="F489" s="7">
        <v>58</v>
      </c>
      <c r="G489" s="7">
        <v>45.843119867146001</v>
      </c>
      <c r="H489" s="9">
        <v>0.92344926914264402</v>
      </c>
      <c r="I489" s="9">
        <v>0.790398618399069</v>
      </c>
      <c r="J489" s="13" t="str">
        <f t="shared" si="69"/>
        <v/>
      </c>
      <c r="K489" s="1" t="str">
        <f t="shared" si="70"/>
        <v/>
      </c>
      <c r="L489" s="1" t="str">
        <f t="shared" si="71"/>
        <v/>
      </c>
      <c r="M489" s="13" t="str">
        <f t="shared" si="72"/>
        <v/>
      </c>
      <c r="N489" s="13" t="str">
        <f t="shared" si="73"/>
        <v/>
      </c>
    </row>
    <row r="490" spans="1:14" ht="17.100000000000001" customHeight="1" x14ac:dyDescent="0.25">
      <c r="A490" s="1">
        <f t="shared" si="66"/>
        <v>10</v>
      </c>
      <c r="B490" s="7" t="s">
        <v>104</v>
      </c>
      <c r="C490" s="7" t="str">
        <f t="shared" si="67"/>
        <v>SILICON MOTION TECHNOLOGY CORPORATION2009</v>
      </c>
      <c r="D490" s="8">
        <v>40178</v>
      </c>
      <c r="E490" s="7">
        <f t="shared" si="68"/>
        <v>2009</v>
      </c>
      <c r="F490" s="7">
        <v>83</v>
      </c>
      <c r="G490" s="7">
        <v>57.862027265597099</v>
      </c>
      <c r="H490" s="9">
        <v>0.75515306085707201</v>
      </c>
      <c r="I490" s="9">
        <v>0.69713285862165197</v>
      </c>
      <c r="J490" s="13">
        <f t="shared" si="69"/>
        <v>8.3563200062539877</v>
      </c>
      <c r="K490" s="1">
        <f t="shared" si="70"/>
        <v>-0.10852491653062596</v>
      </c>
      <c r="L490" s="1">
        <f t="shared" si="71"/>
        <v>1.0147050882802713</v>
      </c>
      <c r="M490" s="13">
        <f t="shared" si="72"/>
        <v>0.22452830735308521</v>
      </c>
      <c r="N490" s="13">
        <f t="shared" si="73"/>
        <v>-0.10695217535033226</v>
      </c>
    </row>
    <row r="491" spans="1:14" ht="17.100000000000001" customHeight="1" x14ac:dyDescent="0.25">
      <c r="A491" s="1">
        <f t="shared" si="66"/>
        <v>5</v>
      </c>
      <c r="B491" s="7" t="s">
        <v>49</v>
      </c>
      <c r="C491" s="7" t="str">
        <f t="shared" si="67"/>
        <v>Skyworks Solutions2004</v>
      </c>
      <c r="D491" s="8">
        <v>38352</v>
      </c>
      <c r="E491" s="7">
        <f t="shared" si="68"/>
        <v>2004</v>
      </c>
      <c r="F491" s="7">
        <v>475</v>
      </c>
      <c r="G491" s="7">
        <v>1733.0196281597</v>
      </c>
      <c r="H491" s="9">
        <v>2.7275760741610302</v>
      </c>
      <c r="I491" s="9">
        <v>3.64846237507306</v>
      </c>
      <c r="J491" s="13" t="str">
        <f t="shared" si="69"/>
        <v/>
      </c>
      <c r="K491" s="1" t="str">
        <f t="shared" si="70"/>
        <v/>
      </c>
      <c r="L491" s="1" t="str">
        <f t="shared" si="71"/>
        <v/>
      </c>
      <c r="M491" s="13" t="str">
        <f t="shared" si="72"/>
        <v/>
      </c>
      <c r="N491" s="13" t="str">
        <f t="shared" si="73"/>
        <v/>
      </c>
    </row>
    <row r="492" spans="1:14" ht="17.100000000000001" customHeight="1" x14ac:dyDescent="0.25">
      <c r="A492" s="1">
        <f t="shared" si="66"/>
        <v>6</v>
      </c>
      <c r="B492" s="7" t="s">
        <v>49</v>
      </c>
      <c r="C492" s="7" t="str">
        <f t="shared" si="67"/>
        <v>Skyworks Solutions2005</v>
      </c>
      <c r="D492" s="8">
        <v>38717</v>
      </c>
      <c r="E492" s="7">
        <f t="shared" si="68"/>
        <v>2005</v>
      </c>
      <c r="F492" s="7">
        <v>542</v>
      </c>
      <c r="G492" s="7">
        <v>1879.33709858358</v>
      </c>
      <c r="H492" s="9">
        <v>2.4906046748697399</v>
      </c>
      <c r="I492" s="9">
        <v>3.4674116210029098</v>
      </c>
      <c r="J492" s="13" t="str">
        <f t="shared" si="69"/>
        <v/>
      </c>
      <c r="K492" s="1" t="str">
        <f t="shared" si="70"/>
        <v/>
      </c>
      <c r="L492" s="1" t="str">
        <f t="shared" si="71"/>
        <v/>
      </c>
      <c r="M492" s="13" t="str">
        <f t="shared" si="72"/>
        <v/>
      </c>
      <c r="N492" s="13" t="str">
        <f t="shared" si="73"/>
        <v/>
      </c>
    </row>
    <row r="493" spans="1:14" ht="17.100000000000001" customHeight="1" x14ac:dyDescent="0.25">
      <c r="A493" s="1">
        <f t="shared" si="66"/>
        <v>7</v>
      </c>
      <c r="B493" s="7" t="s">
        <v>49</v>
      </c>
      <c r="C493" s="7" t="str">
        <f t="shared" si="67"/>
        <v>Skyworks Solutions2006</v>
      </c>
      <c r="D493" s="8">
        <v>39082</v>
      </c>
      <c r="E493" s="7">
        <f t="shared" si="68"/>
        <v>2006</v>
      </c>
      <c r="F493" s="7">
        <v>596</v>
      </c>
      <c r="G493" s="7">
        <v>1928.25730753224</v>
      </c>
      <c r="H493" s="9">
        <v>2.23718766949996</v>
      </c>
      <c r="I493" s="9">
        <v>3.2353310529064498</v>
      </c>
      <c r="J493" s="13" t="str">
        <f t="shared" si="69"/>
        <v/>
      </c>
      <c r="K493" s="1" t="str">
        <f t="shared" si="70"/>
        <v/>
      </c>
      <c r="L493" s="1" t="str">
        <f t="shared" si="71"/>
        <v/>
      </c>
      <c r="M493" s="13" t="str">
        <f t="shared" si="72"/>
        <v/>
      </c>
      <c r="N493" s="13" t="str">
        <f t="shared" si="73"/>
        <v/>
      </c>
    </row>
    <row r="494" spans="1:14" ht="17.100000000000001" customHeight="1" x14ac:dyDescent="0.25">
      <c r="A494" s="1">
        <f t="shared" si="66"/>
        <v>8</v>
      </c>
      <c r="B494" s="7" t="s">
        <v>49</v>
      </c>
      <c r="C494" s="7" t="str">
        <f t="shared" si="67"/>
        <v>Skyworks Solutions2007</v>
      </c>
      <c r="D494" s="8">
        <v>39447</v>
      </c>
      <c r="E494" s="7">
        <f t="shared" si="68"/>
        <v>2007</v>
      </c>
      <c r="F494" s="7">
        <v>658</v>
      </c>
      <c r="G494" s="7">
        <v>1850.91926224809</v>
      </c>
      <c r="H494" s="9">
        <v>1.9833901685444599</v>
      </c>
      <c r="I494" s="9">
        <v>2.8129472070639698</v>
      </c>
      <c r="J494" s="13" t="str">
        <f t="shared" si="69"/>
        <v/>
      </c>
      <c r="K494" s="1" t="str">
        <f t="shared" si="70"/>
        <v/>
      </c>
      <c r="L494" s="1" t="str">
        <f t="shared" si="71"/>
        <v/>
      </c>
      <c r="M494" s="13" t="str">
        <f t="shared" si="72"/>
        <v/>
      </c>
      <c r="N494" s="13" t="str">
        <f t="shared" si="73"/>
        <v/>
      </c>
    </row>
    <row r="495" spans="1:14" ht="17.100000000000001" customHeight="1" x14ac:dyDescent="0.25">
      <c r="A495" s="1">
        <f t="shared" si="66"/>
        <v>9</v>
      </c>
      <c r="B495" s="7" t="s">
        <v>49</v>
      </c>
      <c r="C495" s="7" t="str">
        <f t="shared" si="67"/>
        <v>Skyworks Solutions2008</v>
      </c>
      <c r="D495" s="8">
        <v>39813</v>
      </c>
      <c r="E495" s="7">
        <f t="shared" si="68"/>
        <v>2008</v>
      </c>
      <c r="F495" s="7">
        <v>750</v>
      </c>
      <c r="G495" s="7">
        <v>1970.6041147727501</v>
      </c>
      <c r="H495" s="9">
        <v>1.79237209374706</v>
      </c>
      <c r="I495" s="9">
        <v>2.62747215303034</v>
      </c>
      <c r="J495" s="13" t="str">
        <f t="shared" si="69"/>
        <v/>
      </c>
      <c r="K495" s="1" t="str">
        <f t="shared" si="70"/>
        <v/>
      </c>
      <c r="L495" s="1" t="str">
        <f t="shared" si="71"/>
        <v/>
      </c>
      <c r="M495" s="13" t="str">
        <f t="shared" si="72"/>
        <v/>
      </c>
      <c r="N495" s="13" t="str">
        <f t="shared" si="73"/>
        <v/>
      </c>
    </row>
    <row r="496" spans="1:14" ht="17.100000000000001" customHeight="1" x14ac:dyDescent="0.25">
      <c r="A496" s="1">
        <f t="shared" si="66"/>
        <v>10</v>
      </c>
      <c r="B496" s="7" t="s">
        <v>49</v>
      </c>
      <c r="C496" s="7" t="str">
        <f t="shared" si="67"/>
        <v>Skyworks Solutions2009</v>
      </c>
      <c r="D496" s="8">
        <v>40178</v>
      </c>
      <c r="E496" s="7">
        <f t="shared" si="68"/>
        <v>2009</v>
      </c>
      <c r="F496" s="7">
        <v>798</v>
      </c>
      <c r="G496" s="7">
        <v>1987.98624766851</v>
      </c>
      <c r="H496" s="9">
        <v>1.7053420583724499</v>
      </c>
      <c r="I496" s="9">
        <v>2.4912108366773298</v>
      </c>
      <c r="J496" s="13">
        <f t="shared" si="69"/>
        <v>42.037031452211728</v>
      </c>
      <c r="K496" s="1">
        <f t="shared" si="70"/>
        <v>-0.21313329495046976</v>
      </c>
      <c r="L496" s="1">
        <f t="shared" si="71"/>
        <v>2.0417793330067342</v>
      </c>
      <c r="M496" s="13">
        <f t="shared" si="72"/>
        <v>2.1855348199187708E-2</v>
      </c>
      <c r="N496" s="13">
        <f t="shared" si="73"/>
        <v>-0.10438605754550793</v>
      </c>
    </row>
    <row r="497" spans="1:14" ht="17.100000000000001" customHeight="1" x14ac:dyDescent="0.25">
      <c r="A497" s="1">
        <f t="shared" si="66"/>
        <v>5</v>
      </c>
      <c r="B497" s="7" t="s">
        <v>122</v>
      </c>
      <c r="C497" s="7" t="str">
        <f t="shared" si="67"/>
        <v>Sleep Number2004</v>
      </c>
      <c r="D497" s="8">
        <v>38352</v>
      </c>
      <c r="E497" s="7">
        <f t="shared" si="68"/>
        <v>2004</v>
      </c>
      <c r="F497" s="7">
        <v>15</v>
      </c>
      <c r="G497" s="7">
        <v>54.735508859157598</v>
      </c>
      <c r="H497" s="9">
        <v>2.9780926187833199</v>
      </c>
      <c r="I497" s="9">
        <v>3.6490339239438399</v>
      </c>
      <c r="J497" s="13" t="str">
        <f t="shared" si="69"/>
        <v/>
      </c>
      <c r="K497" s="1" t="str">
        <f t="shared" si="70"/>
        <v/>
      </c>
      <c r="L497" s="1" t="str">
        <f t="shared" si="71"/>
        <v/>
      </c>
      <c r="M497" s="13" t="str">
        <f t="shared" si="72"/>
        <v/>
      </c>
      <c r="N497" s="13" t="str">
        <f t="shared" si="73"/>
        <v/>
      </c>
    </row>
    <row r="498" spans="1:14" ht="17.100000000000001" customHeight="1" x14ac:dyDescent="0.25">
      <c r="A498" s="1">
        <f t="shared" si="66"/>
        <v>6</v>
      </c>
      <c r="B498" s="7" t="s">
        <v>122</v>
      </c>
      <c r="C498" s="7" t="str">
        <f t="shared" si="67"/>
        <v>Sleep Number2005</v>
      </c>
      <c r="D498" s="8">
        <v>38717</v>
      </c>
      <c r="E498" s="7">
        <f t="shared" si="68"/>
        <v>2005</v>
      </c>
      <c r="F498" s="7">
        <v>16</v>
      </c>
      <c r="G498" s="7">
        <v>61.226088136434598</v>
      </c>
      <c r="H498" s="9">
        <v>3.2780940122902398</v>
      </c>
      <c r="I498" s="9">
        <v>3.8266305085271601</v>
      </c>
      <c r="J498" s="13" t="str">
        <f t="shared" si="69"/>
        <v/>
      </c>
      <c r="K498" s="1" t="str">
        <f t="shared" si="70"/>
        <v/>
      </c>
      <c r="L498" s="1" t="str">
        <f t="shared" si="71"/>
        <v/>
      </c>
      <c r="M498" s="13" t="str">
        <f t="shared" si="72"/>
        <v/>
      </c>
      <c r="N498" s="13" t="str">
        <f t="shared" si="73"/>
        <v/>
      </c>
    </row>
    <row r="499" spans="1:14" ht="17.100000000000001" customHeight="1" x14ac:dyDescent="0.25">
      <c r="A499" s="1">
        <f t="shared" si="66"/>
        <v>7</v>
      </c>
      <c r="B499" s="7" t="s">
        <v>122</v>
      </c>
      <c r="C499" s="7" t="str">
        <f t="shared" si="67"/>
        <v>Sleep Number2006</v>
      </c>
      <c r="D499" s="8">
        <v>39082</v>
      </c>
      <c r="E499" s="7">
        <f t="shared" si="68"/>
        <v>2006</v>
      </c>
      <c r="F499" s="7">
        <v>15</v>
      </c>
      <c r="G499" s="7">
        <v>57.928893327712998</v>
      </c>
      <c r="H499" s="9">
        <v>3.1035707314809202</v>
      </c>
      <c r="I499" s="9">
        <v>3.8619262218475301</v>
      </c>
      <c r="J499" s="13" t="str">
        <f t="shared" si="69"/>
        <v/>
      </c>
      <c r="K499" s="1" t="str">
        <f t="shared" si="70"/>
        <v/>
      </c>
      <c r="L499" s="1" t="str">
        <f t="shared" si="71"/>
        <v/>
      </c>
      <c r="M499" s="13" t="str">
        <f t="shared" si="72"/>
        <v/>
      </c>
      <c r="N499" s="13" t="str">
        <f t="shared" si="73"/>
        <v/>
      </c>
    </row>
    <row r="500" spans="1:14" ht="17.100000000000001" customHeight="1" x14ac:dyDescent="0.25">
      <c r="A500" s="1">
        <f t="shared" si="66"/>
        <v>8</v>
      </c>
      <c r="B500" s="7" t="s">
        <v>122</v>
      </c>
      <c r="C500" s="7" t="str">
        <f t="shared" si="67"/>
        <v>Sleep Number2007</v>
      </c>
      <c r="D500" s="8">
        <v>39447</v>
      </c>
      <c r="E500" s="7">
        <f t="shared" si="68"/>
        <v>2007</v>
      </c>
      <c r="F500" s="7">
        <v>15</v>
      </c>
      <c r="G500" s="7">
        <v>63.097564101219199</v>
      </c>
      <c r="H500" s="9">
        <v>3.1042812983195001</v>
      </c>
      <c r="I500" s="9">
        <v>4.2065042734146099</v>
      </c>
      <c r="J500" s="13" t="str">
        <f t="shared" si="69"/>
        <v/>
      </c>
      <c r="K500" s="1" t="str">
        <f t="shared" si="70"/>
        <v/>
      </c>
      <c r="L500" s="1" t="str">
        <f t="shared" si="71"/>
        <v/>
      </c>
      <c r="M500" s="13" t="str">
        <f t="shared" si="72"/>
        <v/>
      </c>
      <c r="N500" s="13" t="str">
        <f t="shared" si="73"/>
        <v/>
      </c>
    </row>
    <row r="501" spans="1:14" ht="17.100000000000001" customHeight="1" x14ac:dyDescent="0.25">
      <c r="A501" s="1">
        <f t="shared" si="66"/>
        <v>9</v>
      </c>
      <c r="B501" s="7" t="s">
        <v>122</v>
      </c>
      <c r="C501" s="7" t="str">
        <f t="shared" si="67"/>
        <v>Sleep Number2008</v>
      </c>
      <c r="D501" s="8">
        <v>39813</v>
      </c>
      <c r="E501" s="7">
        <f t="shared" si="68"/>
        <v>2008</v>
      </c>
      <c r="F501" s="7">
        <v>18</v>
      </c>
      <c r="G501" s="7">
        <v>70.782700955867796</v>
      </c>
      <c r="H501" s="9">
        <v>2.6460206177499601</v>
      </c>
      <c r="I501" s="9">
        <v>3.93237227532599</v>
      </c>
      <c r="J501" s="13" t="str">
        <f t="shared" si="69"/>
        <v/>
      </c>
      <c r="K501" s="1" t="str">
        <f t="shared" si="70"/>
        <v/>
      </c>
      <c r="L501" s="1" t="str">
        <f t="shared" si="71"/>
        <v/>
      </c>
      <c r="M501" s="13" t="str">
        <f t="shared" si="72"/>
        <v/>
      </c>
      <c r="N501" s="13" t="str">
        <f t="shared" si="73"/>
        <v/>
      </c>
    </row>
    <row r="502" spans="1:14" ht="17.100000000000001" customHeight="1" x14ac:dyDescent="0.25">
      <c r="A502" s="1">
        <f t="shared" si="66"/>
        <v>10</v>
      </c>
      <c r="B502" s="7" t="s">
        <v>122</v>
      </c>
      <c r="C502" s="7" t="str">
        <f t="shared" si="67"/>
        <v>Sleep Number2009</v>
      </c>
      <c r="D502" s="8">
        <v>40178</v>
      </c>
      <c r="E502" s="7">
        <f t="shared" si="68"/>
        <v>2009</v>
      </c>
      <c r="F502" s="7">
        <v>18</v>
      </c>
      <c r="G502" s="7">
        <v>68.686693347990499</v>
      </c>
      <c r="H502" s="9">
        <v>2.7029334439171699</v>
      </c>
      <c r="I502" s="9">
        <v>3.8159274082216998</v>
      </c>
      <c r="J502" s="13">
        <f t="shared" si="69"/>
        <v>2.9598409050277228</v>
      </c>
      <c r="K502" s="1">
        <f t="shared" si="70"/>
        <v>-9.3465871174657392E-2</v>
      </c>
      <c r="L502" s="1">
        <f t="shared" si="71"/>
        <v>2.9669800207515578</v>
      </c>
      <c r="M502" s="13">
        <f t="shared" si="72"/>
        <v>4.5999985363616352E-2</v>
      </c>
      <c r="N502" s="13">
        <f t="shared" si="73"/>
        <v>-3.1502022433902939E-2</v>
      </c>
    </row>
    <row r="503" spans="1:14" ht="17.100000000000001" customHeight="1" x14ac:dyDescent="0.25">
      <c r="A503" s="1">
        <f t="shared" si="66"/>
        <v>5</v>
      </c>
      <c r="B503" s="7" t="s">
        <v>106</v>
      </c>
      <c r="C503" s="7" t="str">
        <f t="shared" si="67"/>
        <v>Stamps.com2004</v>
      </c>
      <c r="D503" s="8">
        <v>38352</v>
      </c>
      <c r="E503" s="7">
        <f t="shared" si="68"/>
        <v>2004</v>
      </c>
      <c r="F503" s="7">
        <v>47</v>
      </c>
      <c r="G503" s="7">
        <v>340.89222427457599</v>
      </c>
      <c r="H503" s="9">
        <v>6.9066853692874002</v>
      </c>
      <c r="I503" s="9">
        <v>7.2530260483952302</v>
      </c>
      <c r="J503" s="13" t="str">
        <f t="shared" si="69"/>
        <v/>
      </c>
      <c r="K503" s="1" t="str">
        <f t="shared" si="70"/>
        <v/>
      </c>
      <c r="L503" s="1" t="str">
        <f t="shared" si="71"/>
        <v/>
      </c>
      <c r="M503" s="13" t="str">
        <f t="shared" si="72"/>
        <v/>
      </c>
      <c r="N503" s="13" t="str">
        <f t="shared" si="73"/>
        <v/>
      </c>
    </row>
    <row r="504" spans="1:14" ht="17.100000000000001" customHeight="1" x14ac:dyDescent="0.25">
      <c r="A504" s="1">
        <f t="shared" si="66"/>
        <v>6</v>
      </c>
      <c r="B504" s="7" t="s">
        <v>106</v>
      </c>
      <c r="C504" s="7" t="str">
        <f t="shared" si="67"/>
        <v>Stamps.com2005</v>
      </c>
      <c r="D504" s="8">
        <v>38717</v>
      </c>
      <c r="E504" s="7">
        <f t="shared" si="68"/>
        <v>2005</v>
      </c>
      <c r="F504" s="7">
        <v>57</v>
      </c>
      <c r="G504" s="7">
        <v>359.28771615028398</v>
      </c>
      <c r="H504" s="9">
        <v>6.2676438140241704</v>
      </c>
      <c r="I504" s="9">
        <v>6.3032932657944496</v>
      </c>
      <c r="J504" s="13" t="str">
        <f t="shared" si="69"/>
        <v/>
      </c>
      <c r="K504" s="1" t="str">
        <f t="shared" si="70"/>
        <v/>
      </c>
      <c r="L504" s="1" t="str">
        <f t="shared" si="71"/>
        <v/>
      </c>
      <c r="M504" s="13" t="str">
        <f t="shared" si="72"/>
        <v/>
      </c>
      <c r="N504" s="13" t="str">
        <f t="shared" si="73"/>
        <v/>
      </c>
    </row>
    <row r="505" spans="1:14" ht="17.100000000000001" customHeight="1" x14ac:dyDescent="0.25">
      <c r="A505" s="1">
        <f t="shared" si="66"/>
        <v>7</v>
      </c>
      <c r="B505" s="7" t="s">
        <v>106</v>
      </c>
      <c r="C505" s="7" t="str">
        <f t="shared" si="67"/>
        <v>Stamps.com2006</v>
      </c>
      <c r="D505" s="8">
        <v>39082</v>
      </c>
      <c r="E505" s="7">
        <f t="shared" si="68"/>
        <v>2006</v>
      </c>
      <c r="F505" s="7">
        <v>67</v>
      </c>
      <c r="G505" s="7">
        <v>382.213778141886</v>
      </c>
      <c r="H505" s="9">
        <v>5.6465929572039597</v>
      </c>
      <c r="I505" s="9">
        <v>5.7046832558490399</v>
      </c>
      <c r="J505" s="13" t="str">
        <f t="shared" si="69"/>
        <v/>
      </c>
      <c r="K505" s="1" t="str">
        <f t="shared" si="70"/>
        <v/>
      </c>
      <c r="L505" s="1" t="str">
        <f t="shared" si="71"/>
        <v/>
      </c>
      <c r="M505" s="13" t="str">
        <f t="shared" si="72"/>
        <v/>
      </c>
      <c r="N505" s="13" t="str">
        <f t="shared" si="73"/>
        <v/>
      </c>
    </row>
    <row r="506" spans="1:14" ht="17.100000000000001" customHeight="1" x14ac:dyDescent="0.25">
      <c r="A506" s="1">
        <f t="shared" si="66"/>
        <v>8</v>
      </c>
      <c r="B506" s="7" t="s">
        <v>106</v>
      </c>
      <c r="C506" s="7" t="str">
        <f t="shared" si="67"/>
        <v>Stamps.com2007</v>
      </c>
      <c r="D506" s="8">
        <v>39447</v>
      </c>
      <c r="E506" s="7">
        <f t="shared" si="68"/>
        <v>2007</v>
      </c>
      <c r="F506" s="7">
        <v>78</v>
      </c>
      <c r="G506" s="7">
        <v>380.12235257029499</v>
      </c>
      <c r="H506" s="9">
        <v>4.6493405351080996</v>
      </c>
      <c r="I506" s="9">
        <v>4.8733634944909703</v>
      </c>
      <c r="J506" s="13" t="str">
        <f t="shared" si="69"/>
        <v/>
      </c>
      <c r="K506" s="1" t="str">
        <f t="shared" si="70"/>
        <v/>
      </c>
      <c r="L506" s="1" t="str">
        <f t="shared" si="71"/>
        <v/>
      </c>
      <c r="M506" s="13" t="str">
        <f t="shared" si="72"/>
        <v/>
      </c>
      <c r="N506" s="13" t="str">
        <f t="shared" si="73"/>
        <v/>
      </c>
    </row>
    <row r="507" spans="1:14" ht="17.100000000000001" customHeight="1" x14ac:dyDescent="0.25">
      <c r="A507" s="1">
        <f t="shared" si="66"/>
        <v>9</v>
      </c>
      <c r="B507" s="7" t="s">
        <v>106</v>
      </c>
      <c r="C507" s="7" t="str">
        <f t="shared" si="67"/>
        <v>Stamps.com2008</v>
      </c>
      <c r="D507" s="8">
        <v>39813</v>
      </c>
      <c r="E507" s="7">
        <f t="shared" si="68"/>
        <v>2008</v>
      </c>
      <c r="F507" s="7">
        <v>79</v>
      </c>
      <c r="G507" s="7">
        <v>357.32371118292201</v>
      </c>
      <c r="H507" s="9">
        <v>4.2185570056302604</v>
      </c>
      <c r="I507" s="9">
        <v>4.5230849516825602</v>
      </c>
      <c r="J507" s="13" t="str">
        <f t="shared" si="69"/>
        <v/>
      </c>
      <c r="K507" s="1" t="str">
        <f t="shared" si="70"/>
        <v/>
      </c>
      <c r="L507" s="1" t="str">
        <f t="shared" si="71"/>
        <v/>
      </c>
      <c r="M507" s="13" t="str">
        <f t="shared" si="72"/>
        <v/>
      </c>
      <c r="N507" s="13" t="str">
        <f t="shared" si="73"/>
        <v/>
      </c>
    </row>
    <row r="508" spans="1:14" ht="17.100000000000001" customHeight="1" x14ac:dyDescent="0.25">
      <c r="A508" s="1">
        <f t="shared" si="66"/>
        <v>10</v>
      </c>
      <c r="B508" s="7" t="s">
        <v>106</v>
      </c>
      <c r="C508" s="7" t="str">
        <f t="shared" si="67"/>
        <v>Stamps.com2009</v>
      </c>
      <c r="D508" s="8">
        <v>40178</v>
      </c>
      <c r="E508" s="7">
        <f t="shared" si="68"/>
        <v>2009</v>
      </c>
      <c r="F508" s="7">
        <v>78</v>
      </c>
      <c r="G508" s="7">
        <v>360.43811165168898</v>
      </c>
      <c r="H508" s="9">
        <v>4.2855599151016799</v>
      </c>
      <c r="I508" s="9">
        <v>4.6210014314319103</v>
      </c>
      <c r="J508" s="13">
        <f t="shared" si="69"/>
        <v>2.5641713260539438</v>
      </c>
      <c r="K508" s="1">
        <f t="shared" si="70"/>
        <v>-0.57857543194874839</v>
      </c>
      <c r="L508" s="1">
        <f t="shared" si="71"/>
        <v>5.0135388454136329</v>
      </c>
      <c r="M508" s="13">
        <f t="shared" si="72"/>
        <v>6.9701840356194327E-3</v>
      </c>
      <c r="N508" s="13">
        <f t="shared" si="73"/>
        <v>-0.11540260278984915</v>
      </c>
    </row>
    <row r="509" spans="1:14" ht="17.100000000000001" customHeight="1" x14ac:dyDescent="0.25">
      <c r="A509" s="1">
        <f t="shared" si="66"/>
        <v>5</v>
      </c>
      <c r="B509" s="7" t="s">
        <v>53</v>
      </c>
      <c r="C509" s="7" t="str">
        <f t="shared" si="67"/>
        <v>Symantec2004</v>
      </c>
      <c r="D509" s="8">
        <v>38352</v>
      </c>
      <c r="E509" s="7">
        <f t="shared" si="68"/>
        <v>2004</v>
      </c>
      <c r="F509" s="7">
        <v>241</v>
      </c>
      <c r="G509" s="7">
        <v>1099.46390062198</v>
      </c>
      <c r="H509" s="9">
        <v>3.72097325733094</v>
      </c>
      <c r="I509" s="9">
        <v>4.5620908739501296</v>
      </c>
      <c r="J509" s="13" t="str">
        <f t="shared" si="69"/>
        <v/>
      </c>
      <c r="K509" s="1" t="str">
        <f t="shared" si="70"/>
        <v/>
      </c>
      <c r="L509" s="1" t="str">
        <f t="shared" si="71"/>
        <v/>
      </c>
      <c r="M509" s="13" t="str">
        <f t="shared" si="72"/>
        <v/>
      </c>
      <c r="N509" s="13" t="str">
        <f t="shared" si="73"/>
        <v/>
      </c>
    </row>
    <row r="510" spans="1:14" ht="17.100000000000001" customHeight="1" x14ac:dyDescent="0.25">
      <c r="A510" s="1">
        <f t="shared" si="66"/>
        <v>6</v>
      </c>
      <c r="B510" s="7" t="s">
        <v>53</v>
      </c>
      <c r="C510" s="7" t="str">
        <f t="shared" si="67"/>
        <v>Symantec2005</v>
      </c>
      <c r="D510" s="8">
        <v>38717</v>
      </c>
      <c r="E510" s="7">
        <f t="shared" si="68"/>
        <v>2005</v>
      </c>
      <c r="F510" s="7">
        <v>279</v>
      </c>
      <c r="G510" s="7">
        <v>1240.9326705932599</v>
      </c>
      <c r="H510" s="9">
        <v>3.58523363259531</v>
      </c>
      <c r="I510" s="9">
        <v>4.4477873497966396</v>
      </c>
      <c r="J510" s="13" t="str">
        <f t="shared" si="69"/>
        <v/>
      </c>
      <c r="K510" s="1" t="str">
        <f t="shared" si="70"/>
        <v/>
      </c>
      <c r="L510" s="1" t="str">
        <f t="shared" si="71"/>
        <v/>
      </c>
      <c r="M510" s="13" t="str">
        <f t="shared" si="72"/>
        <v/>
      </c>
      <c r="N510" s="13" t="str">
        <f t="shared" si="73"/>
        <v/>
      </c>
    </row>
    <row r="511" spans="1:14" ht="17.100000000000001" customHeight="1" x14ac:dyDescent="0.25">
      <c r="A511" s="1">
        <f t="shared" si="66"/>
        <v>7</v>
      </c>
      <c r="B511" s="7" t="s">
        <v>53</v>
      </c>
      <c r="C511" s="7" t="str">
        <f t="shared" si="67"/>
        <v>Symantec2006</v>
      </c>
      <c r="D511" s="8">
        <v>39082</v>
      </c>
      <c r="E511" s="7">
        <f t="shared" si="68"/>
        <v>2006</v>
      </c>
      <c r="F511" s="7">
        <v>329</v>
      </c>
      <c r="G511" s="7">
        <v>1383.4313296042401</v>
      </c>
      <c r="H511" s="9">
        <v>3.5742591266891202</v>
      </c>
      <c r="I511" s="9">
        <v>4.2049584486451002</v>
      </c>
      <c r="J511" s="13" t="str">
        <f t="shared" si="69"/>
        <v/>
      </c>
      <c r="K511" s="1" t="str">
        <f t="shared" si="70"/>
        <v/>
      </c>
      <c r="L511" s="1" t="str">
        <f t="shared" si="71"/>
        <v/>
      </c>
      <c r="M511" s="13" t="str">
        <f t="shared" si="72"/>
        <v/>
      </c>
      <c r="N511" s="13" t="str">
        <f t="shared" si="73"/>
        <v/>
      </c>
    </row>
    <row r="512" spans="1:14" ht="17.100000000000001" customHeight="1" x14ac:dyDescent="0.25">
      <c r="A512" s="1">
        <f t="shared" si="66"/>
        <v>8</v>
      </c>
      <c r="B512" s="7" t="s">
        <v>53</v>
      </c>
      <c r="C512" s="7" t="str">
        <f t="shared" si="67"/>
        <v>Symantec2007</v>
      </c>
      <c r="D512" s="8">
        <v>39447</v>
      </c>
      <c r="E512" s="7">
        <f t="shared" si="68"/>
        <v>2007</v>
      </c>
      <c r="F512" s="7">
        <v>395</v>
      </c>
      <c r="G512" s="7">
        <v>1590.6165314056</v>
      </c>
      <c r="H512" s="9">
        <v>3.4057382983120199</v>
      </c>
      <c r="I512" s="9">
        <v>4.0268772946977203</v>
      </c>
      <c r="J512" s="13" t="str">
        <f t="shared" si="69"/>
        <v/>
      </c>
      <c r="K512" s="1" t="str">
        <f t="shared" si="70"/>
        <v/>
      </c>
      <c r="L512" s="1" t="str">
        <f t="shared" si="71"/>
        <v/>
      </c>
      <c r="M512" s="13" t="str">
        <f t="shared" si="72"/>
        <v/>
      </c>
      <c r="N512" s="13" t="str">
        <f t="shared" si="73"/>
        <v/>
      </c>
    </row>
    <row r="513" spans="1:14" ht="17.100000000000001" customHeight="1" x14ac:dyDescent="0.25">
      <c r="A513" s="1">
        <f t="shared" si="66"/>
        <v>9</v>
      </c>
      <c r="B513" s="7" t="s">
        <v>53</v>
      </c>
      <c r="C513" s="7" t="str">
        <f t="shared" si="67"/>
        <v>Symantec2008</v>
      </c>
      <c r="D513" s="8">
        <v>39813</v>
      </c>
      <c r="E513" s="7">
        <f t="shared" si="68"/>
        <v>2008</v>
      </c>
      <c r="F513" s="7">
        <v>529</v>
      </c>
      <c r="G513" s="7">
        <v>1784.31065440923</v>
      </c>
      <c r="H513" s="9">
        <v>2.9204239500774598</v>
      </c>
      <c r="I513" s="9">
        <v>3.3729880045543101</v>
      </c>
      <c r="J513" s="13" t="str">
        <f t="shared" si="69"/>
        <v/>
      </c>
      <c r="K513" s="1" t="str">
        <f t="shared" si="70"/>
        <v/>
      </c>
      <c r="L513" s="1" t="str">
        <f t="shared" si="71"/>
        <v/>
      </c>
      <c r="M513" s="13" t="str">
        <f t="shared" si="72"/>
        <v/>
      </c>
      <c r="N513" s="13" t="str">
        <f t="shared" si="73"/>
        <v/>
      </c>
    </row>
    <row r="514" spans="1:14" ht="17.100000000000001" customHeight="1" x14ac:dyDescent="0.25">
      <c r="A514" s="1">
        <f t="shared" ref="A514:A577" si="74">IF(E514=2000,1,IF(E514=2001,2,IF(E514=2002,3,IF(E514=2003,4,IF(E514=2004,5,IF(E514=2005,6,IF(E514=2006,7,IF(E514=2007,8,IF(E514=2008,9,IF(E514=2009,10,IF(E514=2010,11,IF(E514=2011,12,IF(E514=2012,13,IF(E514=2013,14,IF(E514=2014,15,IF(E514=2015,16,IF(E514=2016,17,IF(E514=2017,18,IF(E514=2018,19,IF(E514=2019,20))))))))))))))))))))</f>
        <v>10</v>
      </c>
      <c r="B514" s="7" t="s">
        <v>53</v>
      </c>
      <c r="C514" s="7" t="str">
        <f t="shared" ref="C514:C577" si="75">B514&amp;E514</f>
        <v>Symantec2009</v>
      </c>
      <c r="D514" s="8">
        <v>40178</v>
      </c>
      <c r="E514" s="7">
        <f t="shared" ref="E514:E577" si="76">YEAR(D514)</f>
        <v>2009</v>
      </c>
      <c r="F514" s="7">
        <v>664</v>
      </c>
      <c r="G514" s="7">
        <v>2075.5549038164299</v>
      </c>
      <c r="H514" s="9">
        <v>2.61371090201414</v>
      </c>
      <c r="I514" s="9">
        <v>3.1258356985187201</v>
      </c>
      <c r="J514" s="13">
        <f t="shared" si="69"/>
        <v>191.93640483490057</v>
      </c>
      <c r="K514" s="1">
        <f t="shared" si="70"/>
        <v>-0.21997890435756146</v>
      </c>
      <c r="L514" s="1">
        <f t="shared" si="71"/>
        <v>3.2198731819376101</v>
      </c>
      <c r="M514" s="13">
        <f t="shared" si="72"/>
        <v>0.11884833636437206</v>
      </c>
      <c r="N514" s="13">
        <f t="shared" si="73"/>
        <v>-6.8319120638529518E-2</v>
      </c>
    </row>
    <row r="515" spans="1:14" ht="17.100000000000001" customHeight="1" x14ac:dyDescent="0.25">
      <c r="A515" s="1">
        <f t="shared" si="74"/>
        <v>5</v>
      </c>
      <c r="B515" s="7" t="s">
        <v>52</v>
      </c>
      <c r="C515" s="7" t="str">
        <f t="shared" si="75"/>
        <v>Synaptics2004</v>
      </c>
      <c r="D515" s="8">
        <v>38352</v>
      </c>
      <c r="E515" s="7">
        <f t="shared" si="76"/>
        <v>2004</v>
      </c>
      <c r="F515" s="7">
        <v>729</v>
      </c>
      <c r="G515" s="7">
        <v>1705.5828389250701</v>
      </c>
      <c r="H515" s="9">
        <v>1.81309343298542</v>
      </c>
      <c r="I515" s="9">
        <v>2.3396198064815699</v>
      </c>
      <c r="J515" s="13" t="str">
        <f t="shared" si="69"/>
        <v/>
      </c>
      <c r="K515" s="1" t="str">
        <f t="shared" si="70"/>
        <v/>
      </c>
      <c r="L515" s="1" t="str">
        <f t="shared" si="71"/>
        <v/>
      </c>
      <c r="M515" s="13" t="str">
        <f t="shared" si="72"/>
        <v/>
      </c>
      <c r="N515" s="13" t="str">
        <f t="shared" si="73"/>
        <v/>
      </c>
    </row>
    <row r="516" spans="1:14" ht="17.100000000000001" customHeight="1" x14ac:dyDescent="0.25">
      <c r="A516" s="1">
        <f t="shared" si="74"/>
        <v>6</v>
      </c>
      <c r="B516" s="7" t="s">
        <v>52</v>
      </c>
      <c r="C516" s="7" t="str">
        <f t="shared" si="75"/>
        <v>Synaptics2005</v>
      </c>
      <c r="D516" s="8">
        <v>38717</v>
      </c>
      <c r="E516" s="7">
        <f t="shared" si="76"/>
        <v>2005</v>
      </c>
      <c r="F516" s="7">
        <v>737</v>
      </c>
      <c r="G516" s="7">
        <v>1656.4354634026499</v>
      </c>
      <c r="H516" s="9">
        <v>1.83338605506368</v>
      </c>
      <c r="I516" s="9">
        <v>2.2475379422017001</v>
      </c>
      <c r="J516" s="13" t="str">
        <f t="shared" si="69"/>
        <v/>
      </c>
      <c r="K516" s="1" t="str">
        <f t="shared" si="70"/>
        <v/>
      </c>
      <c r="L516" s="1" t="str">
        <f t="shared" si="71"/>
        <v/>
      </c>
      <c r="M516" s="13" t="str">
        <f t="shared" si="72"/>
        <v/>
      </c>
      <c r="N516" s="13" t="str">
        <f t="shared" si="73"/>
        <v/>
      </c>
    </row>
    <row r="517" spans="1:14" ht="17.100000000000001" customHeight="1" x14ac:dyDescent="0.25">
      <c r="A517" s="1">
        <f t="shared" si="74"/>
        <v>7</v>
      </c>
      <c r="B517" s="7" t="s">
        <v>52</v>
      </c>
      <c r="C517" s="7" t="str">
        <f t="shared" si="75"/>
        <v>Synaptics2006</v>
      </c>
      <c r="D517" s="8">
        <v>39082</v>
      </c>
      <c r="E517" s="7">
        <f t="shared" si="76"/>
        <v>2006</v>
      </c>
      <c r="F517" s="7">
        <v>699</v>
      </c>
      <c r="G517" s="7">
        <v>1552.6621708564901</v>
      </c>
      <c r="H517" s="9">
        <v>1.8308690781085499</v>
      </c>
      <c r="I517" s="9">
        <v>2.2212620470050002</v>
      </c>
      <c r="J517" s="13" t="str">
        <f t="shared" si="69"/>
        <v/>
      </c>
      <c r="K517" s="1" t="str">
        <f t="shared" si="70"/>
        <v/>
      </c>
      <c r="L517" s="1" t="str">
        <f t="shared" si="71"/>
        <v/>
      </c>
      <c r="M517" s="13" t="str">
        <f t="shared" si="72"/>
        <v/>
      </c>
      <c r="N517" s="13" t="str">
        <f t="shared" si="73"/>
        <v/>
      </c>
    </row>
    <row r="518" spans="1:14" ht="17.100000000000001" customHeight="1" x14ac:dyDescent="0.25">
      <c r="A518" s="1">
        <f t="shared" si="74"/>
        <v>8</v>
      </c>
      <c r="B518" s="7" t="s">
        <v>52</v>
      </c>
      <c r="C518" s="7" t="str">
        <f t="shared" si="75"/>
        <v>Synaptics2007</v>
      </c>
      <c r="D518" s="8">
        <v>39447</v>
      </c>
      <c r="E518" s="7">
        <f t="shared" si="76"/>
        <v>2007</v>
      </c>
      <c r="F518" s="7">
        <v>676</v>
      </c>
      <c r="G518" s="7">
        <v>1540.64168389817</v>
      </c>
      <c r="H518" s="9">
        <v>1.8513517064984699</v>
      </c>
      <c r="I518" s="9">
        <v>2.2790557454114899</v>
      </c>
      <c r="J518" s="13" t="str">
        <f t="shared" si="69"/>
        <v/>
      </c>
      <c r="K518" s="1" t="str">
        <f t="shared" si="70"/>
        <v/>
      </c>
      <c r="L518" s="1" t="str">
        <f t="shared" si="71"/>
        <v/>
      </c>
      <c r="M518" s="13" t="str">
        <f t="shared" si="72"/>
        <v/>
      </c>
      <c r="N518" s="13" t="str">
        <f t="shared" si="73"/>
        <v/>
      </c>
    </row>
    <row r="519" spans="1:14" ht="17.100000000000001" customHeight="1" x14ac:dyDescent="0.25">
      <c r="A519" s="1">
        <f t="shared" si="74"/>
        <v>9</v>
      </c>
      <c r="B519" s="7" t="s">
        <v>52</v>
      </c>
      <c r="C519" s="7" t="str">
        <f t="shared" si="75"/>
        <v>Synaptics2008</v>
      </c>
      <c r="D519" s="8">
        <v>39813</v>
      </c>
      <c r="E519" s="7">
        <f t="shared" si="76"/>
        <v>2008</v>
      </c>
      <c r="F519" s="7">
        <v>693</v>
      </c>
      <c r="G519" s="7">
        <v>1711.4750576843501</v>
      </c>
      <c r="H519" s="9">
        <v>1.91718279280059</v>
      </c>
      <c r="I519" s="9">
        <v>2.4696609778994998</v>
      </c>
      <c r="J519" s="13" t="str">
        <f t="shared" si="69"/>
        <v/>
      </c>
      <c r="K519" s="1" t="str">
        <f t="shared" si="70"/>
        <v/>
      </c>
      <c r="L519" s="1" t="str">
        <f t="shared" si="71"/>
        <v/>
      </c>
      <c r="M519" s="13" t="str">
        <f t="shared" si="72"/>
        <v/>
      </c>
      <c r="N519" s="13" t="str">
        <f t="shared" si="73"/>
        <v/>
      </c>
    </row>
    <row r="520" spans="1:14" ht="17.100000000000001" customHeight="1" x14ac:dyDescent="0.25">
      <c r="A520" s="1">
        <f t="shared" si="74"/>
        <v>10</v>
      </c>
      <c r="B520" s="7" t="s">
        <v>52</v>
      </c>
      <c r="C520" s="7" t="str">
        <f t="shared" si="75"/>
        <v>Synaptics2009</v>
      </c>
      <c r="D520" s="8">
        <v>40178</v>
      </c>
      <c r="E520" s="7">
        <f t="shared" si="76"/>
        <v>2009</v>
      </c>
      <c r="F520" s="7">
        <v>727</v>
      </c>
      <c r="G520" s="7">
        <v>1899.66722894297</v>
      </c>
      <c r="H520" s="9">
        <v>2.00083084652992</v>
      </c>
      <c r="I520" s="9">
        <v>2.6130223231677698</v>
      </c>
      <c r="J520" s="13">
        <f t="shared" si="69"/>
        <v>32.100578456465151</v>
      </c>
      <c r="K520" s="1">
        <f t="shared" si="70"/>
        <v>3.4587425980661432E-2</v>
      </c>
      <c r="L520" s="1">
        <f t="shared" si="71"/>
        <v>1.886724095800242</v>
      </c>
      <c r="M520" s="13">
        <f t="shared" si="72"/>
        <v>1.9196886150196858E-2</v>
      </c>
      <c r="N520" s="13">
        <f t="shared" si="73"/>
        <v>1.8331999923916487E-2</v>
      </c>
    </row>
    <row r="521" spans="1:14" ht="17.100000000000001" customHeight="1" x14ac:dyDescent="0.25">
      <c r="A521" s="1">
        <f t="shared" si="74"/>
        <v>5</v>
      </c>
      <c r="B521" s="7" t="s">
        <v>41</v>
      </c>
      <c r="C521" s="7" t="str">
        <f t="shared" si="75"/>
        <v>Synopsys2004</v>
      </c>
      <c r="D521" s="8">
        <v>38352</v>
      </c>
      <c r="E521" s="7">
        <f t="shared" si="76"/>
        <v>2004</v>
      </c>
      <c r="F521" s="7">
        <v>638</v>
      </c>
      <c r="G521" s="7">
        <v>2264.0503562705098</v>
      </c>
      <c r="H521" s="9">
        <v>3.1996539526306602</v>
      </c>
      <c r="I521" s="9">
        <v>3.54866827001648</v>
      </c>
      <c r="J521" s="13" t="str">
        <f t="shared" si="69"/>
        <v/>
      </c>
      <c r="K521" s="1" t="str">
        <f t="shared" si="70"/>
        <v/>
      </c>
      <c r="L521" s="1" t="str">
        <f t="shared" si="71"/>
        <v/>
      </c>
      <c r="M521" s="13" t="str">
        <f t="shared" si="72"/>
        <v/>
      </c>
      <c r="N521" s="13" t="str">
        <f t="shared" si="73"/>
        <v/>
      </c>
    </row>
    <row r="522" spans="1:14" ht="17.100000000000001" customHeight="1" x14ac:dyDescent="0.25">
      <c r="A522" s="1">
        <f t="shared" si="74"/>
        <v>6</v>
      </c>
      <c r="B522" s="7" t="s">
        <v>41</v>
      </c>
      <c r="C522" s="7" t="str">
        <f t="shared" si="75"/>
        <v>Synopsys2005</v>
      </c>
      <c r="D522" s="8">
        <v>38717</v>
      </c>
      <c r="E522" s="7">
        <f t="shared" si="76"/>
        <v>2005</v>
      </c>
      <c r="F522" s="7">
        <v>722</v>
      </c>
      <c r="G522" s="7">
        <v>2299.2643731457601</v>
      </c>
      <c r="H522" s="9">
        <v>2.85608504292584</v>
      </c>
      <c r="I522" s="9">
        <v>3.1845766941077098</v>
      </c>
      <c r="J522" s="13" t="str">
        <f t="shared" si="69"/>
        <v/>
      </c>
      <c r="K522" s="1" t="str">
        <f t="shared" si="70"/>
        <v/>
      </c>
      <c r="L522" s="1" t="str">
        <f t="shared" si="71"/>
        <v/>
      </c>
      <c r="M522" s="13" t="str">
        <f t="shared" si="72"/>
        <v/>
      </c>
      <c r="N522" s="13" t="str">
        <f t="shared" si="73"/>
        <v/>
      </c>
    </row>
    <row r="523" spans="1:14" ht="17.100000000000001" customHeight="1" x14ac:dyDescent="0.25">
      <c r="A523" s="1">
        <f t="shared" si="74"/>
        <v>7</v>
      </c>
      <c r="B523" s="7" t="s">
        <v>41</v>
      </c>
      <c r="C523" s="7" t="str">
        <f t="shared" si="75"/>
        <v>Synopsys2006</v>
      </c>
      <c r="D523" s="8">
        <v>39082</v>
      </c>
      <c r="E523" s="7">
        <f t="shared" si="76"/>
        <v>2006</v>
      </c>
      <c r="F523" s="7">
        <v>860</v>
      </c>
      <c r="G523" s="7">
        <v>2142.9758999655</v>
      </c>
      <c r="H523" s="9">
        <v>2.2179366277964001</v>
      </c>
      <c r="I523" s="9">
        <v>2.4918324418203501</v>
      </c>
      <c r="J523" s="13" t="str">
        <f t="shared" si="69"/>
        <v/>
      </c>
      <c r="K523" s="1" t="str">
        <f t="shared" si="70"/>
        <v/>
      </c>
      <c r="L523" s="1" t="str">
        <f t="shared" si="71"/>
        <v/>
      </c>
      <c r="M523" s="13" t="str">
        <f t="shared" si="72"/>
        <v/>
      </c>
      <c r="N523" s="13" t="str">
        <f t="shared" si="73"/>
        <v/>
      </c>
    </row>
    <row r="524" spans="1:14" ht="17.100000000000001" customHeight="1" x14ac:dyDescent="0.25">
      <c r="A524" s="1">
        <f t="shared" si="74"/>
        <v>8</v>
      </c>
      <c r="B524" s="7" t="s">
        <v>41</v>
      </c>
      <c r="C524" s="7" t="str">
        <f t="shared" si="75"/>
        <v>Synopsys2007</v>
      </c>
      <c r="D524" s="8">
        <v>39447</v>
      </c>
      <c r="E524" s="7">
        <f t="shared" si="76"/>
        <v>2007</v>
      </c>
      <c r="F524" s="7">
        <v>990</v>
      </c>
      <c r="G524" s="7">
        <v>2055.5112772877301</v>
      </c>
      <c r="H524" s="9">
        <v>1.8570736621666399</v>
      </c>
      <c r="I524" s="9">
        <v>2.0762740174623602</v>
      </c>
      <c r="J524" s="13" t="str">
        <f t="shared" si="69"/>
        <v/>
      </c>
      <c r="K524" s="1" t="str">
        <f t="shared" si="70"/>
        <v/>
      </c>
      <c r="L524" s="1" t="str">
        <f t="shared" si="71"/>
        <v/>
      </c>
      <c r="M524" s="13" t="str">
        <f t="shared" si="72"/>
        <v/>
      </c>
      <c r="N524" s="13" t="str">
        <f t="shared" si="73"/>
        <v/>
      </c>
    </row>
    <row r="525" spans="1:14" ht="17.100000000000001" customHeight="1" x14ac:dyDescent="0.25">
      <c r="A525" s="1">
        <f t="shared" si="74"/>
        <v>9</v>
      </c>
      <c r="B525" s="7" t="s">
        <v>41</v>
      </c>
      <c r="C525" s="7" t="str">
        <f t="shared" si="75"/>
        <v>Synopsys2008</v>
      </c>
      <c r="D525" s="8">
        <v>39813</v>
      </c>
      <c r="E525" s="7">
        <f t="shared" si="76"/>
        <v>2008</v>
      </c>
      <c r="F525" s="7">
        <v>1073</v>
      </c>
      <c r="G525" s="7">
        <v>2072.7530666273101</v>
      </c>
      <c r="H525" s="9">
        <v>1.6971354979643301</v>
      </c>
      <c r="I525" s="9">
        <v>1.9317363155892899</v>
      </c>
      <c r="J525" s="13" t="str">
        <f t="shared" si="69"/>
        <v/>
      </c>
      <c r="K525" s="1" t="str">
        <f t="shared" si="70"/>
        <v/>
      </c>
      <c r="L525" s="1" t="str">
        <f t="shared" si="71"/>
        <v/>
      </c>
      <c r="M525" s="13" t="str">
        <f t="shared" si="72"/>
        <v/>
      </c>
      <c r="N525" s="13" t="str">
        <f t="shared" si="73"/>
        <v/>
      </c>
    </row>
    <row r="526" spans="1:14" ht="17.100000000000001" customHeight="1" x14ac:dyDescent="0.25">
      <c r="A526" s="1">
        <f t="shared" si="74"/>
        <v>10</v>
      </c>
      <c r="B526" s="7" t="s">
        <v>41</v>
      </c>
      <c r="C526" s="7" t="str">
        <f t="shared" si="75"/>
        <v>Synopsys2009</v>
      </c>
      <c r="D526" s="8">
        <v>40178</v>
      </c>
      <c r="E526" s="7">
        <f t="shared" si="76"/>
        <v>2009</v>
      </c>
      <c r="F526" s="7">
        <v>1141</v>
      </c>
      <c r="G526" s="7">
        <v>2132.8632284789301</v>
      </c>
      <c r="H526" s="9">
        <v>1.64047382786661</v>
      </c>
      <c r="I526" s="9">
        <v>1.8692929259236899</v>
      </c>
      <c r="J526" s="13">
        <f t="shared" ref="J526:J589" si="77">IF(AND(A526=10,A521=5),SLOPE(G521:G526,E521:E526),"")</f>
        <v>-40.6552623197434</v>
      </c>
      <c r="K526" s="1">
        <f t="shared" ref="K526:K589" si="78">IF(AND(A526=10,A521=5),SLOPE(H521:H526,E521:E526),"")</f>
        <v>-0.33238892069527254</v>
      </c>
      <c r="L526" s="1">
        <f t="shared" ref="L526:L589" si="79">IF(AND(A526=10,A521=5),AVERAGE(H522:H526),"")</f>
        <v>2.0537409317439641</v>
      </c>
      <c r="M526" s="13">
        <f t="shared" ref="M526:M589" si="80">IF(J526="","",J526*5/SUM(G522:G526))</f>
        <v>-1.899180842262474E-2</v>
      </c>
      <c r="N526" s="13">
        <f t="shared" ref="N526:N589" si="81">IF(K526="","",K526*5/SUM(H522:H526))</f>
        <v>-0.16184559384178007</v>
      </c>
    </row>
    <row r="527" spans="1:14" ht="17.100000000000001" customHeight="1" x14ac:dyDescent="0.25">
      <c r="A527" s="1">
        <f t="shared" si="74"/>
        <v>5</v>
      </c>
      <c r="B527" s="7" t="s">
        <v>18</v>
      </c>
      <c r="C527" s="7" t="str">
        <f t="shared" si="75"/>
        <v>Texas Instruments2004</v>
      </c>
      <c r="D527" s="8">
        <v>38352</v>
      </c>
      <c r="E527" s="7">
        <f t="shared" si="76"/>
        <v>2004</v>
      </c>
      <c r="F527" s="7">
        <v>13643</v>
      </c>
      <c r="G527" s="7">
        <v>38827.739496066701</v>
      </c>
      <c r="H527" s="9">
        <v>2.4403250634567599</v>
      </c>
      <c r="I527" s="9">
        <v>2.8459825182193601</v>
      </c>
      <c r="J527" s="13" t="str">
        <f t="shared" si="77"/>
        <v/>
      </c>
      <c r="K527" s="1" t="str">
        <f t="shared" si="78"/>
        <v/>
      </c>
      <c r="L527" s="1" t="str">
        <f t="shared" si="79"/>
        <v/>
      </c>
      <c r="M527" s="13" t="str">
        <f t="shared" si="80"/>
        <v/>
      </c>
      <c r="N527" s="13" t="str">
        <f t="shared" si="81"/>
        <v/>
      </c>
    </row>
    <row r="528" spans="1:14" ht="17.100000000000001" customHeight="1" x14ac:dyDescent="0.25">
      <c r="A528" s="1">
        <f t="shared" si="74"/>
        <v>6</v>
      </c>
      <c r="B528" s="7" t="s">
        <v>18</v>
      </c>
      <c r="C528" s="7" t="str">
        <f t="shared" si="75"/>
        <v>Texas Instruments2005</v>
      </c>
      <c r="D528" s="8">
        <v>38717</v>
      </c>
      <c r="E528" s="7">
        <f t="shared" si="76"/>
        <v>2005</v>
      </c>
      <c r="F528" s="7">
        <v>14372</v>
      </c>
      <c r="G528" s="7">
        <v>38315.472208879699</v>
      </c>
      <c r="H528" s="9">
        <v>2.3040886764126101</v>
      </c>
      <c r="I528" s="9">
        <v>2.6659805322070498</v>
      </c>
      <c r="J528" s="13" t="str">
        <f t="shared" si="77"/>
        <v/>
      </c>
      <c r="K528" s="1" t="str">
        <f t="shared" si="78"/>
        <v/>
      </c>
      <c r="L528" s="1" t="str">
        <f t="shared" si="79"/>
        <v/>
      </c>
      <c r="M528" s="13" t="str">
        <f t="shared" si="80"/>
        <v/>
      </c>
      <c r="N528" s="13" t="str">
        <f t="shared" si="81"/>
        <v/>
      </c>
    </row>
    <row r="529" spans="1:14" ht="17.100000000000001" customHeight="1" x14ac:dyDescent="0.25">
      <c r="A529" s="1">
        <f t="shared" si="74"/>
        <v>7</v>
      </c>
      <c r="B529" s="7" t="s">
        <v>18</v>
      </c>
      <c r="C529" s="7" t="str">
        <f t="shared" si="75"/>
        <v>Texas Instruments2006</v>
      </c>
      <c r="D529" s="8">
        <v>39082</v>
      </c>
      <c r="E529" s="7">
        <f t="shared" si="76"/>
        <v>2006</v>
      </c>
      <c r="F529" s="7">
        <v>15015</v>
      </c>
      <c r="G529" s="7">
        <v>37147.932633328302</v>
      </c>
      <c r="H529" s="9">
        <v>2.1311736473412299</v>
      </c>
      <c r="I529" s="9">
        <v>2.4740547874344498</v>
      </c>
      <c r="J529" s="13" t="str">
        <f t="shared" si="77"/>
        <v/>
      </c>
      <c r="K529" s="1" t="str">
        <f t="shared" si="78"/>
        <v/>
      </c>
      <c r="L529" s="1" t="str">
        <f t="shared" si="79"/>
        <v/>
      </c>
      <c r="M529" s="13" t="str">
        <f t="shared" si="80"/>
        <v/>
      </c>
      <c r="N529" s="13" t="str">
        <f t="shared" si="81"/>
        <v/>
      </c>
    </row>
    <row r="530" spans="1:14" ht="17.100000000000001" customHeight="1" x14ac:dyDescent="0.25">
      <c r="A530" s="1">
        <f t="shared" si="74"/>
        <v>8</v>
      </c>
      <c r="B530" s="7" t="s">
        <v>18</v>
      </c>
      <c r="C530" s="7" t="str">
        <f t="shared" si="75"/>
        <v>Texas Instruments2007</v>
      </c>
      <c r="D530" s="8">
        <v>39447</v>
      </c>
      <c r="E530" s="7">
        <f t="shared" si="76"/>
        <v>2007</v>
      </c>
      <c r="F530" s="7">
        <v>15399</v>
      </c>
      <c r="G530" s="7">
        <v>34661.967341959898</v>
      </c>
      <c r="H530" s="9">
        <v>1.9310219142552401</v>
      </c>
      <c r="I530" s="9">
        <v>2.2509232639755798</v>
      </c>
      <c r="J530" s="13" t="str">
        <f t="shared" si="77"/>
        <v/>
      </c>
      <c r="K530" s="1" t="str">
        <f t="shared" si="78"/>
        <v/>
      </c>
      <c r="L530" s="1" t="str">
        <f t="shared" si="79"/>
        <v/>
      </c>
      <c r="M530" s="13" t="str">
        <f t="shared" si="80"/>
        <v/>
      </c>
      <c r="N530" s="13" t="str">
        <f t="shared" si="81"/>
        <v/>
      </c>
    </row>
    <row r="531" spans="1:14" ht="17.100000000000001" customHeight="1" x14ac:dyDescent="0.25">
      <c r="A531" s="1">
        <f t="shared" si="74"/>
        <v>9</v>
      </c>
      <c r="B531" s="7" t="s">
        <v>18</v>
      </c>
      <c r="C531" s="7" t="str">
        <f t="shared" si="75"/>
        <v>Texas Instruments2008</v>
      </c>
      <c r="D531" s="8">
        <v>39813</v>
      </c>
      <c r="E531" s="7">
        <f t="shared" si="76"/>
        <v>2008</v>
      </c>
      <c r="F531" s="7">
        <v>15748</v>
      </c>
      <c r="G531" s="7">
        <v>32727.230146285801</v>
      </c>
      <c r="H531" s="9">
        <v>1.77441457445798</v>
      </c>
      <c r="I531" s="9">
        <v>2.07818327065569</v>
      </c>
      <c r="J531" s="13" t="str">
        <f t="shared" si="77"/>
        <v/>
      </c>
      <c r="K531" s="1" t="str">
        <f t="shared" si="78"/>
        <v/>
      </c>
      <c r="L531" s="1" t="str">
        <f t="shared" si="79"/>
        <v/>
      </c>
      <c r="M531" s="13" t="str">
        <f t="shared" si="80"/>
        <v/>
      </c>
      <c r="N531" s="13" t="str">
        <f t="shared" si="81"/>
        <v/>
      </c>
    </row>
    <row r="532" spans="1:14" ht="17.100000000000001" customHeight="1" x14ac:dyDescent="0.25">
      <c r="A532" s="1">
        <f t="shared" si="74"/>
        <v>10</v>
      </c>
      <c r="B532" s="7" t="s">
        <v>18</v>
      </c>
      <c r="C532" s="7" t="str">
        <f t="shared" si="75"/>
        <v>Texas Instruments2009</v>
      </c>
      <c r="D532" s="8">
        <v>40178</v>
      </c>
      <c r="E532" s="7">
        <f t="shared" si="76"/>
        <v>2009</v>
      </c>
      <c r="F532" s="7">
        <v>15931</v>
      </c>
      <c r="G532" s="7">
        <v>30163.239153888801</v>
      </c>
      <c r="H532" s="9">
        <v>1.6588741307516399</v>
      </c>
      <c r="I532" s="9">
        <v>1.8933675948709301</v>
      </c>
      <c r="J532" s="13">
        <f t="shared" si="77"/>
        <v>-1787.8055197154172</v>
      </c>
      <c r="K532" s="1">
        <f t="shared" si="78"/>
        <v>-0.16275510578501373</v>
      </c>
      <c r="L532" s="1">
        <f t="shared" si="79"/>
        <v>1.9599145886437399</v>
      </c>
      <c r="M532" s="13">
        <f t="shared" si="80"/>
        <v>-5.1665948747161662E-2</v>
      </c>
      <c r="N532" s="13">
        <f t="shared" si="81"/>
        <v>-8.3041938015084735E-2</v>
      </c>
    </row>
    <row r="533" spans="1:14" ht="17.100000000000001" customHeight="1" x14ac:dyDescent="0.25">
      <c r="A533" s="1">
        <f t="shared" si="74"/>
        <v>5</v>
      </c>
      <c r="B533" s="7" t="s">
        <v>92</v>
      </c>
      <c r="C533" s="7" t="str">
        <f t="shared" si="75"/>
        <v>Tower Semiconductor2004</v>
      </c>
      <c r="D533" s="8">
        <v>38352</v>
      </c>
      <c r="E533" s="7">
        <f t="shared" si="76"/>
        <v>2004</v>
      </c>
      <c r="F533" s="7">
        <v>110</v>
      </c>
      <c r="G533" s="7">
        <v>383.03547591343499</v>
      </c>
      <c r="H533" s="9">
        <v>2.8732857224616102</v>
      </c>
      <c r="I533" s="9">
        <v>3.4821406901221401</v>
      </c>
      <c r="J533" s="13" t="str">
        <f t="shared" si="77"/>
        <v/>
      </c>
      <c r="K533" s="1" t="str">
        <f t="shared" si="78"/>
        <v/>
      </c>
      <c r="L533" s="1" t="str">
        <f t="shared" si="79"/>
        <v/>
      </c>
      <c r="M533" s="13" t="str">
        <f t="shared" si="80"/>
        <v/>
      </c>
      <c r="N533" s="13" t="str">
        <f t="shared" si="81"/>
        <v/>
      </c>
    </row>
    <row r="534" spans="1:14" ht="17.100000000000001" customHeight="1" x14ac:dyDescent="0.25">
      <c r="A534" s="1">
        <f t="shared" si="74"/>
        <v>6</v>
      </c>
      <c r="B534" s="7" t="s">
        <v>92</v>
      </c>
      <c r="C534" s="7" t="str">
        <f t="shared" si="75"/>
        <v>Tower Semiconductor2005</v>
      </c>
      <c r="D534" s="8">
        <v>38717</v>
      </c>
      <c r="E534" s="7">
        <f t="shared" si="76"/>
        <v>2005</v>
      </c>
      <c r="F534" s="7">
        <v>116</v>
      </c>
      <c r="G534" s="7">
        <v>339.62575720623101</v>
      </c>
      <c r="H534" s="9">
        <v>2.5019573894297298</v>
      </c>
      <c r="I534" s="9">
        <v>2.9278082517778601</v>
      </c>
      <c r="J534" s="13" t="str">
        <f t="shared" si="77"/>
        <v/>
      </c>
      <c r="K534" s="1" t="str">
        <f t="shared" si="78"/>
        <v/>
      </c>
      <c r="L534" s="1" t="str">
        <f t="shared" si="79"/>
        <v/>
      </c>
      <c r="M534" s="13" t="str">
        <f t="shared" si="80"/>
        <v/>
      </c>
      <c r="N534" s="13" t="str">
        <f t="shared" si="81"/>
        <v/>
      </c>
    </row>
    <row r="535" spans="1:14" ht="17.100000000000001" customHeight="1" x14ac:dyDescent="0.25">
      <c r="A535" s="1">
        <f t="shared" si="74"/>
        <v>7</v>
      </c>
      <c r="B535" s="7" t="s">
        <v>92</v>
      </c>
      <c r="C535" s="7" t="str">
        <f t="shared" si="75"/>
        <v>Tower Semiconductor2006</v>
      </c>
      <c r="D535" s="8">
        <v>39082</v>
      </c>
      <c r="E535" s="7">
        <f t="shared" si="76"/>
        <v>2006</v>
      </c>
      <c r="F535" s="7">
        <v>124</v>
      </c>
      <c r="G535" s="7">
        <v>233.949221789837</v>
      </c>
      <c r="H535" s="9">
        <v>1.9119998506240301</v>
      </c>
      <c r="I535" s="9">
        <v>1.8866872724986801</v>
      </c>
      <c r="J535" s="13" t="str">
        <f t="shared" si="77"/>
        <v/>
      </c>
      <c r="K535" s="1" t="str">
        <f t="shared" si="78"/>
        <v/>
      </c>
      <c r="L535" s="1" t="str">
        <f t="shared" si="79"/>
        <v/>
      </c>
      <c r="M535" s="13" t="str">
        <f t="shared" si="80"/>
        <v/>
      </c>
      <c r="N535" s="13" t="str">
        <f t="shared" si="81"/>
        <v/>
      </c>
    </row>
    <row r="536" spans="1:14" ht="17.100000000000001" customHeight="1" x14ac:dyDescent="0.25">
      <c r="A536" s="1">
        <f t="shared" si="74"/>
        <v>8</v>
      </c>
      <c r="B536" s="7" t="s">
        <v>92</v>
      </c>
      <c r="C536" s="7" t="str">
        <f t="shared" si="75"/>
        <v>Tower Semiconductor2007</v>
      </c>
      <c r="D536" s="8">
        <v>39447</v>
      </c>
      <c r="E536" s="7">
        <f t="shared" si="76"/>
        <v>2007</v>
      </c>
      <c r="F536" s="7">
        <v>125</v>
      </c>
      <c r="G536" s="7">
        <v>187.18474900536199</v>
      </c>
      <c r="H536" s="9">
        <v>1.4522427196502701</v>
      </c>
      <c r="I536" s="9">
        <v>1.4974779920429</v>
      </c>
      <c r="J536" s="13" t="str">
        <f t="shared" si="77"/>
        <v/>
      </c>
      <c r="K536" s="1" t="str">
        <f t="shared" si="78"/>
        <v/>
      </c>
      <c r="L536" s="1" t="str">
        <f t="shared" si="79"/>
        <v/>
      </c>
      <c r="M536" s="13" t="str">
        <f t="shared" si="80"/>
        <v/>
      </c>
      <c r="N536" s="13" t="str">
        <f t="shared" si="81"/>
        <v/>
      </c>
    </row>
    <row r="537" spans="1:14" ht="17.100000000000001" customHeight="1" x14ac:dyDescent="0.25">
      <c r="A537" s="1">
        <f t="shared" si="74"/>
        <v>9</v>
      </c>
      <c r="B537" s="7" t="s">
        <v>92</v>
      </c>
      <c r="C537" s="7" t="str">
        <f t="shared" si="75"/>
        <v>Tower Semiconductor2008</v>
      </c>
      <c r="D537" s="8">
        <v>39813</v>
      </c>
      <c r="E537" s="7">
        <f t="shared" si="76"/>
        <v>2008</v>
      </c>
      <c r="F537" s="7">
        <v>131</v>
      </c>
      <c r="G537" s="7">
        <v>184.54873441997901</v>
      </c>
      <c r="H537" s="9">
        <v>1.3329652958471401</v>
      </c>
      <c r="I537" s="9">
        <v>1.40876896503801</v>
      </c>
      <c r="J537" s="13" t="str">
        <f t="shared" si="77"/>
        <v/>
      </c>
      <c r="K537" s="1" t="str">
        <f t="shared" si="78"/>
        <v/>
      </c>
      <c r="L537" s="1" t="str">
        <f t="shared" si="79"/>
        <v/>
      </c>
      <c r="M537" s="13" t="str">
        <f t="shared" si="80"/>
        <v/>
      </c>
      <c r="N537" s="13" t="str">
        <f t="shared" si="81"/>
        <v/>
      </c>
    </row>
    <row r="538" spans="1:14" ht="17.100000000000001" customHeight="1" x14ac:dyDescent="0.25">
      <c r="A538" s="1">
        <f t="shared" si="74"/>
        <v>10</v>
      </c>
      <c r="B538" s="7" t="s">
        <v>92</v>
      </c>
      <c r="C538" s="7" t="str">
        <f t="shared" si="75"/>
        <v>Tower Semiconductor2009</v>
      </c>
      <c r="D538" s="8">
        <v>40178</v>
      </c>
      <c r="E538" s="7">
        <f t="shared" si="76"/>
        <v>2009</v>
      </c>
      <c r="F538" s="7">
        <v>141</v>
      </c>
      <c r="G538" s="7">
        <v>200.45553014427401</v>
      </c>
      <c r="H538" s="9">
        <v>1.3354354262986099</v>
      </c>
      <c r="I538" s="9">
        <v>1.4216704265551401</v>
      </c>
      <c r="J538" s="13">
        <f t="shared" si="77"/>
        <v>-40.711293428258166</v>
      </c>
      <c r="K538" s="1">
        <f t="shared" si="78"/>
        <v>-0.33302813978675799</v>
      </c>
      <c r="L538" s="1">
        <f t="shared" si="79"/>
        <v>1.706920136369956</v>
      </c>
      <c r="M538" s="13">
        <f t="shared" si="80"/>
        <v>-0.17766003161390287</v>
      </c>
      <c r="N538" s="13">
        <f t="shared" si="81"/>
        <v>-0.19510469921281534</v>
      </c>
    </row>
    <row r="539" spans="1:14" ht="17.100000000000001" customHeight="1" x14ac:dyDescent="0.25">
      <c r="A539" s="1">
        <f t="shared" si="74"/>
        <v>5</v>
      </c>
      <c r="B539" s="7" t="s">
        <v>47</v>
      </c>
      <c r="C539" s="7" t="str">
        <f t="shared" si="75"/>
        <v>Trimble2004</v>
      </c>
      <c r="D539" s="8">
        <v>38352</v>
      </c>
      <c r="E539" s="7">
        <f t="shared" si="76"/>
        <v>2004</v>
      </c>
      <c r="F539" s="7">
        <v>710</v>
      </c>
      <c r="G539" s="7">
        <v>2361.7234033352001</v>
      </c>
      <c r="H539" s="9">
        <v>3.1226884096546099</v>
      </c>
      <c r="I539" s="9">
        <v>3.3263709906129599</v>
      </c>
      <c r="J539" s="13" t="str">
        <f t="shared" si="77"/>
        <v/>
      </c>
      <c r="K539" s="1" t="str">
        <f t="shared" si="78"/>
        <v/>
      </c>
      <c r="L539" s="1" t="str">
        <f t="shared" si="79"/>
        <v/>
      </c>
      <c r="M539" s="13" t="str">
        <f t="shared" si="80"/>
        <v/>
      </c>
      <c r="N539" s="13" t="str">
        <f t="shared" si="81"/>
        <v/>
      </c>
    </row>
    <row r="540" spans="1:14" ht="17.100000000000001" customHeight="1" x14ac:dyDescent="0.25">
      <c r="A540" s="1">
        <f t="shared" si="74"/>
        <v>6</v>
      </c>
      <c r="B540" s="7" t="s">
        <v>47</v>
      </c>
      <c r="C540" s="7" t="str">
        <f t="shared" si="75"/>
        <v>Trimble2005</v>
      </c>
      <c r="D540" s="8">
        <v>38717</v>
      </c>
      <c r="E540" s="7">
        <f t="shared" si="76"/>
        <v>2005</v>
      </c>
      <c r="F540" s="7">
        <v>717</v>
      </c>
      <c r="G540" s="7">
        <v>2355.47170923557</v>
      </c>
      <c r="H540" s="9">
        <v>3.00639348011594</v>
      </c>
      <c r="I540" s="9">
        <v>3.2851767213885199</v>
      </c>
      <c r="J540" s="13" t="str">
        <f t="shared" si="77"/>
        <v/>
      </c>
      <c r="K540" s="1" t="str">
        <f t="shared" si="78"/>
        <v/>
      </c>
      <c r="L540" s="1" t="str">
        <f t="shared" si="79"/>
        <v/>
      </c>
      <c r="M540" s="13" t="str">
        <f t="shared" si="80"/>
        <v/>
      </c>
      <c r="N540" s="13" t="str">
        <f t="shared" si="81"/>
        <v/>
      </c>
    </row>
    <row r="541" spans="1:14" ht="17.100000000000001" customHeight="1" x14ac:dyDescent="0.25">
      <c r="A541" s="1">
        <f t="shared" si="74"/>
        <v>7</v>
      </c>
      <c r="B541" s="7" t="s">
        <v>47</v>
      </c>
      <c r="C541" s="7" t="str">
        <f t="shared" si="75"/>
        <v>Trimble2006</v>
      </c>
      <c r="D541" s="8">
        <v>39082</v>
      </c>
      <c r="E541" s="7">
        <f t="shared" si="76"/>
        <v>2006</v>
      </c>
      <c r="F541" s="7">
        <v>737</v>
      </c>
      <c r="G541" s="7">
        <v>2268.3552403762001</v>
      </c>
      <c r="H541" s="9">
        <v>2.7174326063132499</v>
      </c>
      <c r="I541" s="9">
        <v>3.0778225785294402</v>
      </c>
      <c r="J541" s="13" t="str">
        <f t="shared" si="77"/>
        <v/>
      </c>
      <c r="K541" s="1" t="str">
        <f t="shared" si="78"/>
        <v/>
      </c>
      <c r="L541" s="1" t="str">
        <f t="shared" si="79"/>
        <v/>
      </c>
      <c r="M541" s="13" t="str">
        <f t="shared" si="80"/>
        <v/>
      </c>
      <c r="N541" s="13" t="str">
        <f t="shared" si="81"/>
        <v/>
      </c>
    </row>
    <row r="542" spans="1:14" ht="17.100000000000001" customHeight="1" x14ac:dyDescent="0.25">
      <c r="A542" s="1">
        <f t="shared" si="74"/>
        <v>8</v>
      </c>
      <c r="B542" s="7" t="s">
        <v>47</v>
      </c>
      <c r="C542" s="7" t="str">
        <f t="shared" si="75"/>
        <v>Trimble2007</v>
      </c>
      <c r="D542" s="8">
        <v>39447</v>
      </c>
      <c r="E542" s="7">
        <f t="shared" si="76"/>
        <v>2007</v>
      </c>
      <c r="F542" s="7">
        <v>758</v>
      </c>
      <c r="G542" s="7">
        <v>2130.1101177423302</v>
      </c>
      <c r="H542" s="9">
        <v>2.44543773182582</v>
      </c>
      <c r="I542" s="9">
        <v>2.81017165929067</v>
      </c>
      <c r="J542" s="13" t="str">
        <f t="shared" si="77"/>
        <v/>
      </c>
      <c r="K542" s="1" t="str">
        <f t="shared" si="78"/>
        <v/>
      </c>
      <c r="L542" s="1" t="str">
        <f t="shared" si="79"/>
        <v/>
      </c>
      <c r="M542" s="13" t="str">
        <f t="shared" si="80"/>
        <v/>
      </c>
      <c r="N542" s="13" t="str">
        <f t="shared" si="81"/>
        <v/>
      </c>
    </row>
    <row r="543" spans="1:14" ht="17.100000000000001" customHeight="1" x14ac:dyDescent="0.25">
      <c r="A543" s="1">
        <f t="shared" si="74"/>
        <v>9</v>
      </c>
      <c r="B543" s="7" t="s">
        <v>47</v>
      </c>
      <c r="C543" s="7" t="str">
        <f t="shared" si="75"/>
        <v>Trimble2008</v>
      </c>
      <c r="D543" s="8">
        <v>39813</v>
      </c>
      <c r="E543" s="7">
        <f t="shared" si="76"/>
        <v>2008</v>
      </c>
      <c r="F543" s="7">
        <v>815</v>
      </c>
      <c r="G543" s="7">
        <v>2183.0038760295101</v>
      </c>
      <c r="H543" s="9">
        <v>2.3496591084848202</v>
      </c>
      <c r="I543" s="9">
        <v>2.6785323632264002</v>
      </c>
      <c r="J543" s="13" t="str">
        <f t="shared" si="77"/>
        <v/>
      </c>
      <c r="K543" s="1" t="str">
        <f t="shared" si="78"/>
        <v/>
      </c>
      <c r="L543" s="1" t="str">
        <f t="shared" si="79"/>
        <v/>
      </c>
      <c r="M543" s="13" t="str">
        <f t="shared" si="80"/>
        <v/>
      </c>
      <c r="N543" s="13" t="str">
        <f t="shared" si="81"/>
        <v/>
      </c>
    </row>
    <row r="544" spans="1:14" ht="17.100000000000001" customHeight="1" x14ac:dyDescent="0.25">
      <c r="A544" s="1">
        <f t="shared" si="74"/>
        <v>10</v>
      </c>
      <c r="B544" s="7" t="s">
        <v>47</v>
      </c>
      <c r="C544" s="7" t="str">
        <f t="shared" si="75"/>
        <v>Trimble2009</v>
      </c>
      <c r="D544" s="8">
        <v>40178</v>
      </c>
      <c r="E544" s="7">
        <f t="shared" si="76"/>
        <v>2009</v>
      </c>
      <c r="F544" s="7">
        <v>870</v>
      </c>
      <c r="G544" s="7">
        <v>2321.57726044022</v>
      </c>
      <c r="H544" s="9">
        <v>2.2744841229299002</v>
      </c>
      <c r="I544" s="9">
        <v>2.6684796097014001</v>
      </c>
      <c r="J544" s="13">
        <f t="shared" si="77"/>
        <v>-24.467981049341429</v>
      </c>
      <c r="K544" s="1">
        <f t="shared" si="78"/>
        <v>-0.18523484065726678</v>
      </c>
      <c r="L544" s="1">
        <f t="shared" si="79"/>
        <v>2.5586814099339459</v>
      </c>
      <c r="M544" s="13">
        <f t="shared" si="80"/>
        <v>-1.0866430469078581E-2</v>
      </c>
      <c r="N544" s="13">
        <f t="shared" si="81"/>
        <v>-7.2394648250502097E-2</v>
      </c>
    </row>
    <row r="545" spans="1:14" ht="17.100000000000001" customHeight="1" x14ac:dyDescent="0.25">
      <c r="A545" s="1">
        <f t="shared" si="74"/>
        <v>5</v>
      </c>
      <c r="B545" s="7" t="s">
        <v>96</v>
      </c>
      <c r="C545" s="7" t="str">
        <f t="shared" si="75"/>
        <v>TTM Technologies2004</v>
      </c>
      <c r="D545" s="8">
        <v>38352</v>
      </c>
      <c r="E545" s="7">
        <f t="shared" si="76"/>
        <v>2004</v>
      </c>
      <c r="F545" s="7">
        <v>57</v>
      </c>
      <c r="G545" s="7">
        <v>126.283645338379</v>
      </c>
      <c r="H545" s="9">
        <v>1.4635109843915</v>
      </c>
      <c r="I545" s="9">
        <v>2.21550254979612</v>
      </c>
      <c r="J545" s="13" t="str">
        <f t="shared" si="77"/>
        <v/>
      </c>
      <c r="K545" s="1" t="str">
        <f t="shared" si="78"/>
        <v/>
      </c>
      <c r="L545" s="1" t="str">
        <f t="shared" si="79"/>
        <v/>
      </c>
      <c r="M545" s="13" t="str">
        <f t="shared" si="80"/>
        <v/>
      </c>
      <c r="N545" s="13" t="str">
        <f t="shared" si="81"/>
        <v/>
      </c>
    </row>
    <row r="546" spans="1:14" ht="17.100000000000001" customHeight="1" x14ac:dyDescent="0.25">
      <c r="A546" s="1">
        <f t="shared" si="74"/>
        <v>6</v>
      </c>
      <c r="B546" s="7" t="s">
        <v>96</v>
      </c>
      <c r="C546" s="7" t="str">
        <f t="shared" si="75"/>
        <v>TTM Technologies2005</v>
      </c>
      <c r="D546" s="8">
        <v>38717</v>
      </c>
      <c r="E546" s="7">
        <f t="shared" si="76"/>
        <v>2005</v>
      </c>
      <c r="F546" s="7">
        <v>70</v>
      </c>
      <c r="G546" s="7">
        <v>116.022710996214</v>
      </c>
      <c r="H546" s="9">
        <v>1.2686469874211701</v>
      </c>
      <c r="I546" s="9">
        <v>1.6574672999459199</v>
      </c>
      <c r="J546" s="13" t="str">
        <f t="shared" si="77"/>
        <v/>
      </c>
      <c r="K546" s="1" t="str">
        <f t="shared" si="78"/>
        <v/>
      </c>
      <c r="L546" s="1" t="str">
        <f t="shared" si="79"/>
        <v/>
      </c>
      <c r="M546" s="13" t="str">
        <f t="shared" si="80"/>
        <v/>
      </c>
      <c r="N546" s="13" t="str">
        <f t="shared" si="81"/>
        <v/>
      </c>
    </row>
    <row r="547" spans="1:14" ht="17.100000000000001" customHeight="1" x14ac:dyDescent="0.25">
      <c r="A547" s="1">
        <f t="shared" si="74"/>
        <v>7</v>
      </c>
      <c r="B547" s="7" t="s">
        <v>96</v>
      </c>
      <c r="C547" s="7" t="str">
        <f t="shared" si="75"/>
        <v>TTM Technologies2006</v>
      </c>
      <c r="D547" s="8">
        <v>39082</v>
      </c>
      <c r="E547" s="7">
        <f t="shared" si="76"/>
        <v>2006</v>
      </c>
      <c r="F547" s="7">
        <v>80</v>
      </c>
      <c r="G547" s="7">
        <v>107.550407172646</v>
      </c>
      <c r="H547" s="9">
        <v>1.0748806575313199</v>
      </c>
      <c r="I547" s="9">
        <v>1.34438008965808</v>
      </c>
      <c r="J547" s="13" t="str">
        <f t="shared" si="77"/>
        <v/>
      </c>
      <c r="K547" s="1" t="str">
        <f t="shared" si="78"/>
        <v/>
      </c>
      <c r="L547" s="1" t="str">
        <f t="shared" si="79"/>
        <v/>
      </c>
      <c r="M547" s="13" t="str">
        <f t="shared" si="80"/>
        <v/>
      </c>
      <c r="N547" s="13" t="str">
        <f t="shared" si="81"/>
        <v/>
      </c>
    </row>
    <row r="548" spans="1:14" ht="17.100000000000001" customHeight="1" x14ac:dyDescent="0.25">
      <c r="A548" s="1">
        <f t="shared" si="74"/>
        <v>8</v>
      </c>
      <c r="B548" s="7" t="s">
        <v>96</v>
      </c>
      <c r="C548" s="7" t="str">
        <f t="shared" si="75"/>
        <v>TTM Technologies2007</v>
      </c>
      <c r="D548" s="8">
        <v>39447</v>
      </c>
      <c r="E548" s="7">
        <f t="shared" si="76"/>
        <v>2007</v>
      </c>
      <c r="F548" s="7">
        <v>95</v>
      </c>
      <c r="G548" s="7">
        <v>114.061013368657</v>
      </c>
      <c r="H548" s="9">
        <v>0.91148208018980503</v>
      </c>
      <c r="I548" s="9">
        <v>1.2006422459858599</v>
      </c>
      <c r="J548" s="13" t="str">
        <f t="shared" si="77"/>
        <v/>
      </c>
      <c r="K548" s="1" t="str">
        <f t="shared" si="78"/>
        <v/>
      </c>
      <c r="L548" s="1" t="str">
        <f t="shared" si="79"/>
        <v/>
      </c>
      <c r="M548" s="13" t="str">
        <f t="shared" si="80"/>
        <v/>
      </c>
      <c r="N548" s="13" t="str">
        <f t="shared" si="81"/>
        <v/>
      </c>
    </row>
    <row r="549" spans="1:14" ht="17.100000000000001" customHeight="1" x14ac:dyDescent="0.25">
      <c r="A549" s="1">
        <f t="shared" si="74"/>
        <v>9</v>
      </c>
      <c r="B549" s="7" t="s">
        <v>96</v>
      </c>
      <c r="C549" s="7" t="str">
        <f t="shared" si="75"/>
        <v>TTM Technologies2008</v>
      </c>
      <c r="D549" s="8">
        <v>39813</v>
      </c>
      <c r="E549" s="7">
        <f t="shared" si="76"/>
        <v>2008</v>
      </c>
      <c r="F549" s="7">
        <v>109</v>
      </c>
      <c r="G549" s="7">
        <v>155.067441231571</v>
      </c>
      <c r="H549" s="9">
        <v>1.1379451096878099</v>
      </c>
      <c r="I549" s="9">
        <v>1.4226370755190001</v>
      </c>
      <c r="J549" s="13" t="str">
        <f t="shared" si="77"/>
        <v/>
      </c>
      <c r="K549" s="1" t="str">
        <f t="shared" si="78"/>
        <v/>
      </c>
      <c r="L549" s="1" t="str">
        <f t="shared" si="79"/>
        <v/>
      </c>
      <c r="M549" s="13" t="str">
        <f t="shared" si="80"/>
        <v/>
      </c>
      <c r="N549" s="13" t="str">
        <f t="shared" si="81"/>
        <v/>
      </c>
    </row>
    <row r="550" spans="1:14" ht="17.100000000000001" customHeight="1" x14ac:dyDescent="0.25">
      <c r="A550" s="1">
        <f t="shared" si="74"/>
        <v>10</v>
      </c>
      <c r="B550" s="7" t="s">
        <v>96</v>
      </c>
      <c r="C550" s="7" t="str">
        <f t="shared" si="75"/>
        <v>TTM Technologies2009</v>
      </c>
      <c r="D550" s="8">
        <v>40178</v>
      </c>
      <c r="E550" s="7">
        <f t="shared" si="76"/>
        <v>2009</v>
      </c>
      <c r="F550" s="7">
        <v>115</v>
      </c>
      <c r="G550" s="7">
        <v>182.65148558118401</v>
      </c>
      <c r="H550" s="9">
        <v>1.29841411282187</v>
      </c>
      <c r="I550" s="9">
        <v>1.58827378766247</v>
      </c>
      <c r="J550" s="13">
        <f t="shared" si="77"/>
        <v>11.585257089031629</v>
      </c>
      <c r="K550" s="1">
        <f t="shared" si="78"/>
        <v>-3.9456816239706996E-2</v>
      </c>
      <c r="L550" s="1">
        <f t="shared" si="79"/>
        <v>1.1382737895303952</v>
      </c>
      <c r="M550" s="13">
        <f t="shared" si="80"/>
        <v>8.5771856259388796E-2</v>
      </c>
      <c r="N550" s="13">
        <f t="shared" si="81"/>
        <v>-3.4663730819968409E-2</v>
      </c>
    </row>
    <row r="551" spans="1:14" ht="17.100000000000001" customHeight="1" x14ac:dyDescent="0.25">
      <c r="A551" s="1">
        <f t="shared" si="74"/>
        <v>5</v>
      </c>
      <c r="B551" s="7" t="s">
        <v>111</v>
      </c>
      <c r="C551" s="7" t="str">
        <f t="shared" si="75"/>
        <v>United Therapeutics2004</v>
      </c>
      <c r="D551" s="8">
        <v>38352</v>
      </c>
      <c r="E551" s="7">
        <f t="shared" si="76"/>
        <v>2004</v>
      </c>
      <c r="F551" s="7">
        <v>28</v>
      </c>
      <c r="G551" s="7">
        <v>42.514669487252803</v>
      </c>
      <c r="H551" s="9">
        <v>1.0243567787110801</v>
      </c>
      <c r="I551" s="9">
        <v>1.5183810531161701</v>
      </c>
      <c r="J551" s="13" t="str">
        <f t="shared" si="77"/>
        <v/>
      </c>
      <c r="K551" s="1" t="str">
        <f t="shared" si="78"/>
        <v/>
      </c>
      <c r="L551" s="1" t="str">
        <f t="shared" si="79"/>
        <v/>
      </c>
      <c r="M551" s="13" t="str">
        <f t="shared" si="80"/>
        <v/>
      </c>
      <c r="N551" s="13" t="str">
        <f t="shared" si="81"/>
        <v/>
      </c>
    </row>
    <row r="552" spans="1:14" ht="17.100000000000001" customHeight="1" x14ac:dyDescent="0.25">
      <c r="A552" s="1">
        <f t="shared" si="74"/>
        <v>6</v>
      </c>
      <c r="B552" s="7" t="s">
        <v>111</v>
      </c>
      <c r="C552" s="7" t="str">
        <f t="shared" si="75"/>
        <v>United Therapeutics2005</v>
      </c>
      <c r="D552" s="8">
        <v>38717</v>
      </c>
      <c r="E552" s="7">
        <f t="shared" si="76"/>
        <v>2005</v>
      </c>
      <c r="F552" s="7">
        <v>37</v>
      </c>
      <c r="G552" s="7">
        <v>78.368919639848201</v>
      </c>
      <c r="H552" s="9">
        <v>1.2535088241503001</v>
      </c>
      <c r="I552" s="9">
        <v>2.11807890918509</v>
      </c>
      <c r="J552" s="13" t="str">
        <f t="shared" si="77"/>
        <v/>
      </c>
      <c r="K552" s="1" t="str">
        <f t="shared" si="78"/>
        <v/>
      </c>
      <c r="L552" s="1" t="str">
        <f t="shared" si="79"/>
        <v/>
      </c>
      <c r="M552" s="13" t="str">
        <f t="shared" si="80"/>
        <v/>
      </c>
      <c r="N552" s="13" t="str">
        <f t="shared" si="81"/>
        <v/>
      </c>
    </row>
    <row r="553" spans="1:14" ht="17.100000000000001" customHeight="1" x14ac:dyDescent="0.25">
      <c r="A553" s="1">
        <f t="shared" si="74"/>
        <v>7</v>
      </c>
      <c r="B553" s="7" t="s">
        <v>111</v>
      </c>
      <c r="C553" s="7" t="str">
        <f t="shared" si="75"/>
        <v>United Therapeutics2006</v>
      </c>
      <c r="D553" s="8">
        <v>39082</v>
      </c>
      <c r="E553" s="7">
        <f t="shared" si="76"/>
        <v>2006</v>
      </c>
      <c r="F553" s="7">
        <v>38</v>
      </c>
      <c r="G553" s="7">
        <v>83.865479821339306</v>
      </c>
      <c r="H553" s="9">
        <v>1.30198590790755</v>
      </c>
      <c r="I553" s="9">
        <v>2.20698631108788</v>
      </c>
      <c r="J553" s="13" t="str">
        <f t="shared" si="77"/>
        <v/>
      </c>
      <c r="K553" s="1" t="str">
        <f t="shared" si="78"/>
        <v/>
      </c>
      <c r="L553" s="1" t="str">
        <f t="shared" si="79"/>
        <v/>
      </c>
      <c r="M553" s="13" t="str">
        <f t="shared" si="80"/>
        <v/>
      </c>
      <c r="N553" s="13" t="str">
        <f t="shared" si="81"/>
        <v/>
      </c>
    </row>
    <row r="554" spans="1:14" ht="17.100000000000001" customHeight="1" x14ac:dyDescent="0.25">
      <c r="A554" s="1">
        <f t="shared" si="74"/>
        <v>8</v>
      </c>
      <c r="B554" s="7" t="s">
        <v>111</v>
      </c>
      <c r="C554" s="7" t="str">
        <f t="shared" si="75"/>
        <v>United Therapeutics2007</v>
      </c>
      <c r="D554" s="8">
        <v>39447</v>
      </c>
      <c r="E554" s="7">
        <f t="shared" si="76"/>
        <v>2007</v>
      </c>
      <c r="F554" s="7">
        <v>44</v>
      </c>
      <c r="G554" s="7">
        <v>91.0017293468118</v>
      </c>
      <c r="H554" s="9">
        <v>1.2618620001118299</v>
      </c>
      <c r="I554" s="9">
        <v>2.0682211215184498</v>
      </c>
      <c r="J554" s="13" t="str">
        <f t="shared" si="77"/>
        <v/>
      </c>
      <c r="K554" s="1" t="str">
        <f t="shared" si="78"/>
        <v/>
      </c>
      <c r="L554" s="1" t="str">
        <f t="shared" si="79"/>
        <v/>
      </c>
      <c r="M554" s="13" t="str">
        <f t="shared" si="80"/>
        <v/>
      </c>
      <c r="N554" s="13" t="str">
        <f t="shared" si="81"/>
        <v/>
      </c>
    </row>
    <row r="555" spans="1:14" ht="17.100000000000001" customHeight="1" x14ac:dyDescent="0.25">
      <c r="A555" s="1">
        <f t="shared" si="74"/>
        <v>9</v>
      </c>
      <c r="B555" s="7" t="s">
        <v>111</v>
      </c>
      <c r="C555" s="7" t="str">
        <f t="shared" si="75"/>
        <v>United Therapeutics2008</v>
      </c>
      <c r="D555" s="8">
        <v>39813</v>
      </c>
      <c r="E555" s="7">
        <f t="shared" si="76"/>
        <v>2008</v>
      </c>
      <c r="F555" s="7">
        <v>47</v>
      </c>
      <c r="G555" s="7">
        <v>100.85463461373</v>
      </c>
      <c r="H555" s="9">
        <v>1.21499878136401</v>
      </c>
      <c r="I555" s="9">
        <v>2.14584328965383</v>
      </c>
      <c r="J555" s="13" t="str">
        <f t="shared" si="77"/>
        <v/>
      </c>
      <c r="K555" s="1" t="str">
        <f t="shared" si="78"/>
        <v/>
      </c>
      <c r="L555" s="1" t="str">
        <f t="shared" si="79"/>
        <v/>
      </c>
      <c r="M555" s="13" t="str">
        <f t="shared" si="80"/>
        <v/>
      </c>
      <c r="N555" s="13" t="str">
        <f t="shared" si="81"/>
        <v/>
      </c>
    </row>
    <row r="556" spans="1:14" ht="17.100000000000001" customHeight="1" x14ac:dyDescent="0.25">
      <c r="A556" s="1">
        <f t="shared" si="74"/>
        <v>10</v>
      </c>
      <c r="B556" s="7" t="s">
        <v>111</v>
      </c>
      <c r="C556" s="7" t="str">
        <f t="shared" si="75"/>
        <v>United Therapeutics2009</v>
      </c>
      <c r="D556" s="8">
        <v>40178</v>
      </c>
      <c r="E556" s="7">
        <f t="shared" si="76"/>
        <v>2009</v>
      </c>
      <c r="F556" s="7">
        <v>48</v>
      </c>
      <c r="G556" s="7">
        <v>111.334905779921</v>
      </c>
      <c r="H556" s="9">
        <v>1.2958723958581699</v>
      </c>
      <c r="I556" s="9">
        <v>2.31947720374834</v>
      </c>
      <c r="J556" s="13">
        <f t="shared" si="77"/>
        <v>11.962702168870251</v>
      </c>
      <c r="K556" s="1">
        <f t="shared" si="78"/>
        <v>3.4340687130881675E-2</v>
      </c>
      <c r="L556" s="1">
        <f t="shared" si="79"/>
        <v>1.2656455818783718</v>
      </c>
      <c r="M556" s="13">
        <f t="shared" si="80"/>
        <v>0.12851356253502308</v>
      </c>
      <c r="N556" s="13">
        <f t="shared" si="81"/>
        <v>2.7132941182408995E-2</v>
      </c>
    </row>
    <row r="557" spans="1:14" ht="17.100000000000001" customHeight="1" x14ac:dyDescent="0.25">
      <c r="A557" s="1">
        <f t="shared" si="74"/>
        <v>5</v>
      </c>
      <c r="B557" s="7" t="s">
        <v>61</v>
      </c>
      <c r="C557" s="7" t="str">
        <f t="shared" si="75"/>
        <v>Universal Display2004</v>
      </c>
      <c r="D557" s="8">
        <v>38352</v>
      </c>
      <c r="E557" s="7">
        <f t="shared" si="76"/>
        <v>2004</v>
      </c>
      <c r="F557" s="7">
        <v>206</v>
      </c>
      <c r="G557" s="7">
        <v>1446.4633170254499</v>
      </c>
      <c r="H557" s="9">
        <v>4.7723886324002303</v>
      </c>
      <c r="I557" s="9">
        <v>7.0216665875022004</v>
      </c>
      <c r="J557" s="13" t="str">
        <f t="shared" si="77"/>
        <v/>
      </c>
      <c r="K557" s="1" t="str">
        <f t="shared" si="78"/>
        <v/>
      </c>
      <c r="L557" s="1" t="str">
        <f t="shared" si="79"/>
        <v/>
      </c>
      <c r="M557" s="13" t="str">
        <f t="shared" si="80"/>
        <v/>
      </c>
      <c r="N557" s="13" t="str">
        <f t="shared" si="81"/>
        <v/>
      </c>
    </row>
    <row r="558" spans="1:14" ht="17.100000000000001" customHeight="1" x14ac:dyDescent="0.25">
      <c r="A558" s="1">
        <f t="shared" si="74"/>
        <v>6</v>
      </c>
      <c r="B558" s="7" t="s">
        <v>61</v>
      </c>
      <c r="C558" s="7" t="str">
        <f t="shared" si="75"/>
        <v>Universal Display2005</v>
      </c>
      <c r="D558" s="8">
        <v>38717</v>
      </c>
      <c r="E558" s="7">
        <f t="shared" si="76"/>
        <v>2005</v>
      </c>
      <c r="F558" s="7">
        <v>267</v>
      </c>
      <c r="G558" s="7">
        <v>2140.6751417536302</v>
      </c>
      <c r="H558" s="9">
        <v>5.2928973196374303</v>
      </c>
      <c r="I558" s="9">
        <v>8.0175098942083505</v>
      </c>
      <c r="J558" s="13" t="str">
        <f t="shared" si="77"/>
        <v/>
      </c>
      <c r="K558" s="1" t="str">
        <f t="shared" si="78"/>
        <v/>
      </c>
      <c r="L558" s="1" t="str">
        <f t="shared" si="79"/>
        <v/>
      </c>
      <c r="M558" s="13" t="str">
        <f t="shared" si="80"/>
        <v/>
      </c>
      <c r="N558" s="13" t="str">
        <f t="shared" si="81"/>
        <v/>
      </c>
    </row>
    <row r="559" spans="1:14" ht="17.100000000000001" customHeight="1" x14ac:dyDescent="0.25">
      <c r="A559" s="1">
        <f t="shared" si="74"/>
        <v>7</v>
      </c>
      <c r="B559" s="7" t="s">
        <v>61</v>
      </c>
      <c r="C559" s="7" t="str">
        <f t="shared" si="75"/>
        <v>Universal Display2006</v>
      </c>
      <c r="D559" s="8">
        <v>39082</v>
      </c>
      <c r="E559" s="7">
        <f t="shared" si="76"/>
        <v>2006</v>
      </c>
      <c r="F559" s="7">
        <v>345</v>
      </c>
      <c r="G559" s="7">
        <v>2319.6240693796399</v>
      </c>
      <c r="H559" s="9">
        <v>4.64814234812191</v>
      </c>
      <c r="I559" s="9">
        <v>6.7235480271873698</v>
      </c>
      <c r="J559" s="13" t="str">
        <f t="shared" si="77"/>
        <v/>
      </c>
      <c r="K559" s="1" t="str">
        <f t="shared" si="78"/>
        <v/>
      </c>
      <c r="L559" s="1" t="str">
        <f t="shared" si="79"/>
        <v/>
      </c>
      <c r="M559" s="13" t="str">
        <f t="shared" si="80"/>
        <v/>
      </c>
      <c r="N559" s="13" t="str">
        <f t="shared" si="81"/>
        <v/>
      </c>
    </row>
    <row r="560" spans="1:14" ht="17.100000000000001" customHeight="1" x14ac:dyDescent="0.25">
      <c r="A560" s="1">
        <f t="shared" si="74"/>
        <v>8</v>
      </c>
      <c r="B560" s="7" t="s">
        <v>61</v>
      </c>
      <c r="C560" s="7" t="str">
        <f t="shared" si="75"/>
        <v>Universal Display2007</v>
      </c>
      <c r="D560" s="8">
        <v>39447</v>
      </c>
      <c r="E560" s="7">
        <f t="shared" si="76"/>
        <v>2007</v>
      </c>
      <c r="F560" s="7">
        <v>382</v>
      </c>
      <c r="G560" s="7">
        <v>1941.6796188652499</v>
      </c>
      <c r="H560" s="9">
        <v>3.6800038519251999</v>
      </c>
      <c r="I560" s="9">
        <v>5.0829309394378299</v>
      </c>
      <c r="J560" s="13" t="str">
        <f t="shared" si="77"/>
        <v/>
      </c>
      <c r="K560" s="1" t="str">
        <f t="shared" si="78"/>
        <v/>
      </c>
      <c r="L560" s="1" t="str">
        <f t="shared" si="79"/>
        <v/>
      </c>
      <c r="M560" s="13" t="str">
        <f t="shared" si="80"/>
        <v/>
      </c>
      <c r="N560" s="13" t="str">
        <f t="shared" si="81"/>
        <v/>
      </c>
    </row>
    <row r="561" spans="1:14" ht="17.100000000000001" customHeight="1" x14ac:dyDescent="0.25">
      <c r="A561" s="1">
        <f t="shared" si="74"/>
        <v>9</v>
      </c>
      <c r="B561" s="7" t="s">
        <v>61</v>
      </c>
      <c r="C561" s="7" t="str">
        <f t="shared" si="75"/>
        <v>Universal Display2008</v>
      </c>
      <c r="D561" s="8">
        <v>39813</v>
      </c>
      <c r="E561" s="7">
        <f t="shared" si="76"/>
        <v>2008</v>
      </c>
      <c r="F561" s="7">
        <v>432</v>
      </c>
      <c r="G561" s="7">
        <v>1937.56257164665</v>
      </c>
      <c r="H561" s="9">
        <v>3.1043629275841802</v>
      </c>
      <c r="I561" s="9">
        <v>4.4850985454783503</v>
      </c>
      <c r="J561" s="13" t="str">
        <f t="shared" si="77"/>
        <v/>
      </c>
      <c r="K561" s="1" t="str">
        <f t="shared" si="78"/>
        <v/>
      </c>
      <c r="L561" s="1" t="str">
        <f t="shared" si="79"/>
        <v/>
      </c>
      <c r="M561" s="13" t="str">
        <f t="shared" si="80"/>
        <v/>
      </c>
      <c r="N561" s="13" t="str">
        <f t="shared" si="81"/>
        <v/>
      </c>
    </row>
    <row r="562" spans="1:14" ht="17.100000000000001" customHeight="1" x14ac:dyDescent="0.25">
      <c r="A562" s="1">
        <f t="shared" si="74"/>
        <v>10</v>
      </c>
      <c r="B562" s="7" t="s">
        <v>61</v>
      </c>
      <c r="C562" s="7" t="str">
        <f t="shared" si="75"/>
        <v>Universal Display2009</v>
      </c>
      <c r="D562" s="8">
        <v>40178</v>
      </c>
      <c r="E562" s="7">
        <f t="shared" si="76"/>
        <v>2009</v>
      </c>
      <c r="F562" s="7">
        <v>479</v>
      </c>
      <c r="G562" s="7">
        <v>2326.7898089699402</v>
      </c>
      <c r="H562" s="9">
        <v>3.17409179630322</v>
      </c>
      <c r="I562" s="9">
        <v>4.8575987661167996</v>
      </c>
      <c r="J562" s="13">
        <f t="shared" si="77"/>
        <v>97.552865682489156</v>
      </c>
      <c r="K562" s="1">
        <f t="shared" si="78"/>
        <v>-0.44357788150975747</v>
      </c>
      <c r="L562" s="1">
        <f t="shared" si="79"/>
        <v>3.9798996487143881</v>
      </c>
      <c r="M562" s="13">
        <f t="shared" si="80"/>
        <v>4.572934393102511E-2</v>
      </c>
      <c r="N562" s="13">
        <f t="shared" si="81"/>
        <v>-0.11145453922513969</v>
      </c>
    </row>
    <row r="563" spans="1:14" ht="17.100000000000001" customHeight="1" x14ac:dyDescent="0.25">
      <c r="A563" s="1">
        <f t="shared" si="74"/>
        <v>5</v>
      </c>
      <c r="B563" s="7" t="s">
        <v>95</v>
      </c>
      <c r="C563" s="7" t="str">
        <f t="shared" si="75"/>
        <v>Universal Electronics2004</v>
      </c>
      <c r="D563" s="8">
        <v>38352</v>
      </c>
      <c r="E563" s="7">
        <f t="shared" si="76"/>
        <v>2004</v>
      </c>
      <c r="F563" s="7">
        <v>73</v>
      </c>
      <c r="G563" s="7">
        <v>359.90470091486401</v>
      </c>
      <c r="H563" s="9">
        <v>3.6435409594480301</v>
      </c>
      <c r="I563" s="9">
        <v>4.9302013823953903</v>
      </c>
      <c r="J563" s="13" t="str">
        <f t="shared" si="77"/>
        <v/>
      </c>
      <c r="K563" s="1" t="str">
        <f t="shared" si="78"/>
        <v/>
      </c>
      <c r="L563" s="1" t="str">
        <f t="shared" si="79"/>
        <v/>
      </c>
      <c r="M563" s="13" t="str">
        <f t="shared" si="80"/>
        <v/>
      </c>
      <c r="N563" s="13" t="str">
        <f t="shared" si="81"/>
        <v/>
      </c>
    </row>
    <row r="564" spans="1:14" ht="17.100000000000001" customHeight="1" x14ac:dyDescent="0.25">
      <c r="A564" s="1">
        <f t="shared" si="74"/>
        <v>6</v>
      </c>
      <c r="B564" s="7" t="s">
        <v>95</v>
      </c>
      <c r="C564" s="7" t="str">
        <f t="shared" si="75"/>
        <v>Universal Electronics2005</v>
      </c>
      <c r="D564" s="8">
        <v>38717</v>
      </c>
      <c r="E564" s="7">
        <f t="shared" si="76"/>
        <v>2005</v>
      </c>
      <c r="F564" s="7">
        <v>88</v>
      </c>
      <c r="G564" s="7">
        <v>544.42813654942404</v>
      </c>
      <c r="H564" s="9">
        <v>4.2100652108307601</v>
      </c>
      <c r="I564" s="9">
        <v>6.1866833698798196</v>
      </c>
      <c r="J564" s="13" t="str">
        <f t="shared" si="77"/>
        <v/>
      </c>
      <c r="K564" s="1" t="str">
        <f t="shared" si="78"/>
        <v/>
      </c>
      <c r="L564" s="1" t="str">
        <f t="shared" si="79"/>
        <v/>
      </c>
      <c r="M564" s="13" t="str">
        <f t="shared" si="80"/>
        <v/>
      </c>
      <c r="N564" s="13" t="str">
        <f t="shared" si="81"/>
        <v/>
      </c>
    </row>
    <row r="565" spans="1:14" ht="17.100000000000001" customHeight="1" x14ac:dyDescent="0.25">
      <c r="A565" s="1">
        <f t="shared" si="74"/>
        <v>7</v>
      </c>
      <c r="B565" s="7" t="s">
        <v>95</v>
      </c>
      <c r="C565" s="7" t="str">
        <f t="shared" si="75"/>
        <v>Universal Electronics2006</v>
      </c>
      <c r="D565" s="8">
        <v>39082</v>
      </c>
      <c r="E565" s="7">
        <f t="shared" si="76"/>
        <v>2006</v>
      </c>
      <c r="F565" s="7">
        <v>99</v>
      </c>
      <c r="G565" s="7">
        <v>591.11737333890096</v>
      </c>
      <c r="H565" s="9">
        <v>3.8731901395802502</v>
      </c>
      <c r="I565" s="9">
        <v>5.9708825589787899</v>
      </c>
      <c r="J565" s="13" t="str">
        <f t="shared" si="77"/>
        <v/>
      </c>
      <c r="K565" s="1" t="str">
        <f t="shared" si="78"/>
        <v/>
      </c>
      <c r="L565" s="1" t="str">
        <f t="shared" si="79"/>
        <v/>
      </c>
      <c r="M565" s="13" t="str">
        <f t="shared" si="80"/>
        <v/>
      </c>
      <c r="N565" s="13" t="str">
        <f t="shared" si="81"/>
        <v/>
      </c>
    </row>
    <row r="566" spans="1:14" ht="17.100000000000001" customHeight="1" x14ac:dyDescent="0.25">
      <c r="A566" s="1">
        <f t="shared" si="74"/>
        <v>8</v>
      </c>
      <c r="B566" s="7" t="s">
        <v>95</v>
      </c>
      <c r="C566" s="7" t="str">
        <f t="shared" si="75"/>
        <v>Universal Electronics2007</v>
      </c>
      <c r="D566" s="8">
        <v>39447</v>
      </c>
      <c r="E566" s="7">
        <f t="shared" si="76"/>
        <v>2007</v>
      </c>
      <c r="F566" s="7">
        <v>108</v>
      </c>
      <c r="G566" s="7">
        <v>682.34083164972299</v>
      </c>
      <c r="H566" s="9">
        <v>4.1369334159211997</v>
      </c>
      <c r="I566" s="9">
        <v>6.3179706634233597</v>
      </c>
      <c r="J566" s="13" t="str">
        <f t="shared" si="77"/>
        <v/>
      </c>
      <c r="K566" s="1" t="str">
        <f t="shared" si="78"/>
        <v/>
      </c>
      <c r="L566" s="1" t="str">
        <f t="shared" si="79"/>
        <v/>
      </c>
      <c r="M566" s="13" t="str">
        <f t="shared" si="80"/>
        <v/>
      </c>
      <c r="N566" s="13" t="str">
        <f t="shared" si="81"/>
        <v/>
      </c>
    </row>
    <row r="567" spans="1:14" ht="17.100000000000001" customHeight="1" x14ac:dyDescent="0.25">
      <c r="A567" s="1">
        <f t="shared" si="74"/>
        <v>9</v>
      </c>
      <c r="B567" s="7" t="s">
        <v>95</v>
      </c>
      <c r="C567" s="7" t="str">
        <f t="shared" si="75"/>
        <v>Universal Electronics2008</v>
      </c>
      <c r="D567" s="8">
        <v>39813</v>
      </c>
      <c r="E567" s="7">
        <f t="shared" si="76"/>
        <v>2008</v>
      </c>
      <c r="F567" s="7">
        <v>110</v>
      </c>
      <c r="G567" s="7">
        <v>707.07654285570595</v>
      </c>
      <c r="H567" s="9">
        <v>4.3413361462002404</v>
      </c>
      <c r="I567" s="9">
        <v>6.4279685714155104</v>
      </c>
      <c r="J567" s="13" t="str">
        <f t="shared" si="77"/>
        <v/>
      </c>
      <c r="K567" s="1" t="str">
        <f t="shared" si="78"/>
        <v/>
      </c>
      <c r="L567" s="1" t="str">
        <f t="shared" si="79"/>
        <v/>
      </c>
      <c r="M567" s="13" t="str">
        <f t="shared" si="80"/>
        <v/>
      </c>
      <c r="N567" s="13" t="str">
        <f t="shared" si="81"/>
        <v/>
      </c>
    </row>
    <row r="568" spans="1:14" ht="17.100000000000001" customHeight="1" x14ac:dyDescent="0.25">
      <c r="A568" s="1">
        <f t="shared" si="74"/>
        <v>10</v>
      </c>
      <c r="B568" s="7" t="s">
        <v>95</v>
      </c>
      <c r="C568" s="7" t="str">
        <f t="shared" si="75"/>
        <v>Universal Electronics2009</v>
      </c>
      <c r="D568" s="8">
        <v>40178</v>
      </c>
      <c r="E568" s="7">
        <f t="shared" si="76"/>
        <v>2009</v>
      </c>
      <c r="F568" s="7">
        <v>116</v>
      </c>
      <c r="G568" s="7">
        <v>720.46192592289299</v>
      </c>
      <c r="H568" s="9">
        <v>4.2936744346315496</v>
      </c>
      <c r="I568" s="9">
        <v>6.2108786717490796</v>
      </c>
      <c r="J568" s="13">
        <f t="shared" si="77"/>
        <v>68.055851493423219</v>
      </c>
      <c r="K568" s="1">
        <f t="shared" si="78"/>
        <v>0.11166352738191394</v>
      </c>
      <c r="L568" s="1">
        <f t="shared" si="79"/>
        <v>4.1710398694328008</v>
      </c>
      <c r="M568" s="13">
        <f t="shared" si="80"/>
        <v>0.10484891111494153</v>
      </c>
      <c r="N568" s="13">
        <f t="shared" si="81"/>
        <v>2.6771148413188992E-2</v>
      </c>
    </row>
    <row r="569" spans="1:14" ht="17.100000000000001" customHeight="1" x14ac:dyDescent="0.25">
      <c r="A569" s="1">
        <f t="shared" si="74"/>
        <v>5</v>
      </c>
      <c r="B569" s="7" t="s">
        <v>119</v>
      </c>
      <c r="C569" s="7" t="str">
        <f t="shared" si="75"/>
        <v>Vanda Pharmaceuticals2004</v>
      </c>
      <c r="D569" s="8">
        <v>38352</v>
      </c>
      <c r="E569" s="7">
        <f t="shared" si="76"/>
        <v>2004</v>
      </c>
      <c r="F569" s="7">
        <v>4</v>
      </c>
      <c r="G569" s="7">
        <v>5.8722850084304801</v>
      </c>
      <c r="H569" s="9">
        <v>0.82994801551103603</v>
      </c>
      <c r="I569" s="9">
        <v>1.46807125210762</v>
      </c>
      <c r="J569" s="13" t="str">
        <f t="shared" si="77"/>
        <v/>
      </c>
      <c r="K569" s="1" t="str">
        <f t="shared" si="78"/>
        <v/>
      </c>
      <c r="L569" s="1" t="str">
        <f t="shared" si="79"/>
        <v/>
      </c>
      <c r="M569" s="13" t="str">
        <f t="shared" si="80"/>
        <v/>
      </c>
      <c r="N569" s="13" t="str">
        <f t="shared" si="81"/>
        <v/>
      </c>
    </row>
    <row r="570" spans="1:14" ht="17.100000000000001" customHeight="1" x14ac:dyDescent="0.25">
      <c r="A570" s="1">
        <f t="shared" si="74"/>
        <v>6</v>
      </c>
      <c r="B570" s="7" t="s">
        <v>119</v>
      </c>
      <c r="C570" s="7" t="str">
        <f t="shared" si="75"/>
        <v>Vanda Pharmaceuticals2005</v>
      </c>
      <c r="D570" s="8">
        <v>38717</v>
      </c>
      <c r="E570" s="7">
        <f t="shared" si="76"/>
        <v>2005</v>
      </c>
      <c r="F570" s="7">
        <v>5</v>
      </c>
      <c r="G570" s="7">
        <v>5.6946055889129603</v>
      </c>
      <c r="H570" s="9">
        <v>0.55293517857789998</v>
      </c>
      <c r="I570" s="9">
        <v>1.13892111778259</v>
      </c>
      <c r="J570" s="13" t="str">
        <f t="shared" si="77"/>
        <v/>
      </c>
      <c r="K570" s="1" t="str">
        <f t="shared" si="78"/>
        <v/>
      </c>
      <c r="L570" s="1" t="str">
        <f t="shared" si="79"/>
        <v/>
      </c>
      <c r="M570" s="13" t="str">
        <f t="shared" si="80"/>
        <v/>
      </c>
      <c r="N570" s="13" t="str">
        <f t="shared" si="81"/>
        <v/>
      </c>
    </row>
    <row r="571" spans="1:14" ht="17.100000000000001" customHeight="1" x14ac:dyDescent="0.25">
      <c r="A571" s="1">
        <f t="shared" si="74"/>
        <v>7</v>
      </c>
      <c r="B571" s="7" t="s">
        <v>119</v>
      </c>
      <c r="C571" s="7" t="str">
        <f t="shared" si="75"/>
        <v>Vanda Pharmaceuticals2006</v>
      </c>
      <c r="D571" s="8">
        <v>39082</v>
      </c>
      <c r="E571" s="7">
        <f t="shared" si="76"/>
        <v>2006</v>
      </c>
      <c r="F571" s="7">
        <v>7</v>
      </c>
      <c r="G571" s="7">
        <v>12.3334675580263</v>
      </c>
      <c r="H571" s="9">
        <v>0.76155193575790903</v>
      </c>
      <c r="I571" s="9">
        <v>1.7619239368609001</v>
      </c>
      <c r="J571" s="13" t="str">
        <f t="shared" si="77"/>
        <v/>
      </c>
      <c r="K571" s="1" t="str">
        <f t="shared" si="78"/>
        <v/>
      </c>
      <c r="L571" s="1" t="str">
        <f t="shared" si="79"/>
        <v/>
      </c>
      <c r="M571" s="13" t="str">
        <f t="shared" si="80"/>
        <v/>
      </c>
      <c r="N571" s="13" t="str">
        <f t="shared" si="81"/>
        <v/>
      </c>
    </row>
    <row r="572" spans="1:14" ht="17.100000000000001" customHeight="1" x14ac:dyDescent="0.25">
      <c r="A572" s="1">
        <f t="shared" si="74"/>
        <v>8</v>
      </c>
      <c r="B572" s="7" t="s">
        <v>119</v>
      </c>
      <c r="C572" s="7" t="str">
        <f t="shared" si="75"/>
        <v>Vanda Pharmaceuticals2007</v>
      </c>
      <c r="D572" s="8">
        <v>39447</v>
      </c>
      <c r="E572" s="7">
        <f t="shared" si="76"/>
        <v>2007</v>
      </c>
      <c r="F572" s="7">
        <v>14</v>
      </c>
      <c r="G572" s="7">
        <v>28.776543125510202</v>
      </c>
      <c r="H572" s="9">
        <v>0.94343468866178004</v>
      </c>
      <c r="I572" s="9">
        <v>2.05546736610787</v>
      </c>
      <c r="J572" s="13" t="str">
        <f t="shared" si="77"/>
        <v/>
      </c>
      <c r="K572" s="1" t="str">
        <f t="shared" si="78"/>
        <v/>
      </c>
      <c r="L572" s="1" t="str">
        <f t="shared" si="79"/>
        <v/>
      </c>
      <c r="M572" s="13" t="str">
        <f t="shared" si="80"/>
        <v/>
      </c>
      <c r="N572" s="13" t="str">
        <f t="shared" si="81"/>
        <v/>
      </c>
    </row>
    <row r="573" spans="1:14" ht="17.100000000000001" customHeight="1" x14ac:dyDescent="0.25">
      <c r="A573" s="1">
        <f t="shared" si="74"/>
        <v>9</v>
      </c>
      <c r="B573" s="7" t="s">
        <v>119</v>
      </c>
      <c r="C573" s="7" t="str">
        <f t="shared" si="75"/>
        <v>Vanda Pharmaceuticals2008</v>
      </c>
      <c r="D573" s="8">
        <v>39813</v>
      </c>
      <c r="E573" s="7">
        <f t="shared" si="76"/>
        <v>2008</v>
      </c>
      <c r="F573" s="7">
        <v>17</v>
      </c>
      <c r="G573" s="7">
        <v>39.446933627128601</v>
      </c>
      <c r="H573" s="9">
        <v>1.04142821448691</v>
      </c>
      <c r="I573" s="9">
        <v>2.3204078604193299</v>
      </c>
      <c r="J573" s="13" t="str">
        <f t="shared" si="77"/>
        <v/>
      </c>
      <c r="K573" s="1" t="str">
        <f t="shared" si="78"/>
        <v/>
      </c>
      <c r="L573" s="1" t="str">
        <f t="shared" si="79"/>
        <v/>
      </c>
      <c r="M573" s="13" t="str">
        <f t="shared" si="80"/>
        <v/>
      </c>
      <c r="N573" s="13" t="str">
        <f t="shared" si="81"/>
        <v/>
      </c>
    </row>
    <row r="574" spans="1:14" ht="17.100000000000001" customHeight="1" x14ac:dyDescent="0.25">
      <c r="A574" s="1">
        <f t="shared" si="74"/>
        <v>10</v>
      </c>
      <c r="B574" s="7" t="s">
        <v>119</v>
      </c>
      <c r="C574" s="7" t="str">
        <f t="shared" si="75"/>
        <v>Vanda Pharmaceuticals2009</v>
      </c>
      <c r="D574" s="8">
        <v>40178</v>
      </c>
      <c r="E574" s="7">
        <f t="shared" si="76"/>
        <v>2009</v>
      </c>
      <c r="F574" s="7">
        <v>24</v>
      </c>
      <c r="G574" s="7">
        <v>67.103809744119602</v>
      </c>
      <c r="H574" s="9">
        <v>1.16967661492527</v>
      </c>
      <c r="I574" s="9">
        <v>2.7959920726716501</v>
      </c>
      <c r="J574" s="13">
        <f t="shared" si="77"/>
        <v>12.110219524587897</v>
      </c>
      <c r="K574" s="1">
        <f t="shared" si="78"/>
        <v>9.5600138791487738E-2</v>
      </c>
      <c r="L574" s="1">
        <f t="shared" si="79"/>
        <v>0.89380532648195365</v>
      </c>
      <c r="M574" s="13">
        <f t="shared" si="80"/>
        <v>0.39484174380095038</v>
      </c>
      <c r="N574" s="13">
        <f t="shared" si="81"/>
        <v>0.10695856911904178</v>
      </c>
    </row>
    <row r="575" spans="1:14" ht="17.100000000000001" customHeight="1" x14ac:dyDescent="0.25">
      <c r="A575" s="1">
        <f t="shared" si="74"/>
        <v>5</v>
      </c>
      <c r="B575" s="7" t="s">
        <v>69</v>
      </c>
      <c r="C575" s="7" t="str">
        <f t="shared" si="75"/>
        <v>Veeco2004</v>
      </c>
      <c r="D575" s="8">
        <v>38352</v>
      </c>
      <c r="E575" s="7">
        <f t="shared" si="76"/>
        <v>2004</v>
      </c>
      <c r="F575" s="7">
        <v>292</v>
      </c>
      <c r="G575" s="7">
        <v>1168.24133101385</v>
      </c>
      <c r="H575" s="9">
        <v>3.23939120419936</v>
      </c>
      <c r="I575" s="9">
        <v>4.0008264760748302</v>
      </c>
      <c r="J575" s="13" t="str">
        <f t="shared" si="77"/>
        <v/>
      </c>
      <c r="K575" s="1" t="str">
        <f t="shared" si="78"/>
        <v/>
      </c>
      <c r="L575" s="1" t="str">
        <f t="shared" si="79"/>
        <v/>
      </c>
      <c r="M575" s="13" t="str">
        <f t="shared" si="80"/>
        <v/>
      </c>
      <c r="N575" s="13" t="str">
        <f t="shared" si="81"/>
        <v/>
      </c>
    </row>
    <row r="576" spans="1:14" ht="17.100000000000001" customHeight="1" x14ac:dyDescent="0.25">
      <c r="A576" s="1">
        <f t="shared" si="74"/>
        <v>6</v>
      </c>
      <c r="B576" s="7" t="s">
        <v>69</v>
      </c>
      <c r="C576" s="7" t="str">
        <f t="shared" si="75"/>
        <v>Veeco2005</v>
      </c>
      <c r="D576" s="8">
        <v>38717</v>
      </c>
      <c r="E576" s="7">
        <f t="shared" si="76"/>
        <v>2005</v>
      </c>
      <c r="F576" s="7">
        <v>311</v>
      </c>
      <c r="G576" s="7">
        <v>1189.0547596542201</v>
      </c>
      <c r="H576" s="9">
        <v>3.0624583726000201</v>
      </c>
      <c r="I576" s="9">
        <v>3.8233272014605002</v>
      </c>
      <c r="J576" s="13" t="str">
        <f t="shared" si="77"/>
        <v/>
      </c>
      <c r="K576" s="1" t="str">
        <f t="shared" si="78"/>
        <v/>
      </c>
      <c r="L576" s="1" t="str">
        <f t="shared" si="79"/>
        <v/>
      </c>
      <c r="M576" s="13" t="str">
        <f t="shared" si="80"/>
        <v/>
      </c>
      <c r="N576" s="13" t="str">
        <f t="shared" si="81"/>
        <v/>
      </c>
    </row>
    <row r="577" spans="1:14" ht="17.100000000000001" customHeight="1" x14ac:dyDescent="0.25">
      <c r="A577" s="1">
        <f t="shared" si="74"/>
        <v>7</v>
      </c>
      <c r="B577" s="7" t="s">
        <v>69</v>
      </c>
      <c r="C577" s="7" t="str">
        <f t="shared" si="75"/>
        <v>Veeco2006</v>
      </c>
      <c r="D577" s="8">
        <v>39082</v>
      </c>
      <c r="E577" s="7">
        <f t="shared" si="76"/>
        <v>2006</v>
      </c>
      <c r="F577" s="7">
        <v>327</v>
      </c>
      <c r="G577" s="7">
        <v>1056.1421332335999</v>
      </c>
      <c r="H577" s="9">
        <v>2.6943946594218602</v>
      </c>
      <c r="I577" s="9">
        <v>3.2297924563718698</v>
      </c>
      <c r="J577" s="13" t="str">
        <f t="shared" si="77"/>
        <v/>
      </c>
      <c r="K577" s="1" t="str">
        <f t="shared" si="78"/>
        <v/>
      </c>
      <c r="L577" s="1" t="str">
        <f t="shared" si="79"/>
        <v/>
      </c>
      <c r="M577" s="13" t="str">
        <f t="shared" si="80"/>
        <v/>
      </c>
      <c r="N577" s="13" t="str">
        <f t="shared" si="81"/>
        <v/>
      </c>
    </row>
    <row r="578" spans="1:14" ht="17.100000000000001" customHeight="1" x14ac:dyDescent="0.25">
      <c r="A578" s="1">
        <f t="shared" ref="A578:A641" si="82">IF(E578=2000,1,IF(E578=2001,2,IF(E578=2002,3,IF(E578=2003,4,IF(E578=2004,5,IF(E578=2005,6,IF(E578=2006,7,IF(E578=2007,8,IF(E578=2008,9,IF(E578=2009,10,IF(E578=2010,11,IF(E578=2011,12,IF(E578=2012,13,IF(E578=2013,14,IF(E578=2014,15,IF(E578=2015,16,IF(E578=2016,17,IF(E578=2017,18,IF(E578=2018,19,IF(E578=2019,20))))))))))))))))))))</f>
        <v>8</v>
      </c>
      <c r="B578" s="7" t="s">
        <v>69</v>
      </c>
      <c r="C578" s="7" t="str">
        <f t="shared" ref="C578:C641" si="83">B578&amp;E578</f>
        <v>Veeco2007</v>
      </c>
      <c r="D578" s="8">
        <v>39447</v>
      </c>
      <c r="E578" s="7">
        <f t="shared" ref="E578:E641" si="84">YEAR(D578)</f>
        <v>2007</v>
      </c>
      <c r="F578" s="7">
        <v>339</v>
      </c>
      <c r="G578" s="7">
        <v>1028.9686600887201</v>
      </c>
      <c r="H578" s="9">
        <v>2.5070074065245</v>
      </c>
      <c r="I578" s="9">
        <v>3.0353057819726299</v>
      </c>
      <c r="J578" s="13" t="str">
        <f t="shared" si="77"/>
        <v/>
      </c>
      <c r="K578" s="1" t="str">
        <f t="shared" si="78"/>
        <v/>
      </c>
      <c r="L578" s="1" t="str">
        <f t="shared" si="79"/>
        <v/>
      </c>
      <c r="M578" s="13" t="str">
        <f t="shared" si="80"/>
        <v/>
      </c>
      <c r="N578" s="13" t="str">
        <f t="shared" si="81"/>
        <v/>
      </c>
    </row>
    <row r="579" spans="1:14" ht="17.100000000000001" customHeight="1" x14ac:dyDescent="0.25">
      <c r="A579" s="1">
        <f t="shared" si="82"/>
        <v>9</v>
      </c>
      <c r="B579" s="7" t="s">
        <v>69</v>
      </c>
      <c r="C579" s="7" t="str">
        <f t="shared" si="83"/>
        <v>Veeco2008</v>
      </c>
      <c r="D579" s="8">
        <v>39813</v>
      </c>
      <c r="E579" s="7">
        <f t="shared" si="84"/>
        <v>2008</v>
      </c>
      <c r="F579" s="7">
        <v>363</v>
      </c>
      <c r="G579" s="7">
        <v>1045.03907623189</v>
      </c>
      <c r="H579" s="9">
        <v>2.3547476304094701</v>
      </c>
      <c r="I579" s="9">
        <v>2.8788955268095999</v>
      </c>
      <c r="J579" s="13" t="str">
        <f t="shared" si="77"/>
        <v/>
      </c>
      <c r="K579" s="1" t="str">
        <f t="shared" si="78"/>
        <v/>
      </c>
      <c r="L579" s="1" t="str">
        <f t="shared" si="79"/>
        <v/>
      </c>
      <c r="M579" s="13" t="str">
        <f t="shared" si="80"/>
        <v/>
      </c>
      <c r="N579" s="13" t="str">
        <f t="shared" si="81"/>
        <v/>
      </c>
    </row>
    <row r="580" spans="1:14" ht="17.100000000000001" customHeight="1" x14ac:dyDescent="0.25">
      <c r="A580" s="1">
        <f t="shared" si="82"/>
        <v>10</v>
      </c>
      <c r="B580" s="7" t="s">
        <v>69</v>
      </c>
      <c r="C580" s="7" t="str">
        <f t="shared" si="83"/>
        <v>Veeco2009</v>
      </c>
      <c r="D580" s="8">
        <v>40178</v>
      </c>
      <c r="E580" s="7">
        <f t="shared" si="84"/>
        <v>2009</v>
      </c>
      <c r="F580" s="7">
        <v>374</v>
      </c>
      <c r="G580" s="7">
        <v>994.16897430550296</v>
      </c>
      <c r="H580" s="9">
        <v>2.2103453810441298</v>
      </c>
      <c r="I580" s="9">
        <v>2.65820581365108</v>
      </c>
      <c r="J580" s="13">
        <f t="shared" si="77"/>
        <v>-37.988065912960145</v>
      </c>
      <c r="K580" s="1">
        <f t="shared" si="78"/>
        <v>-0.21302138843557605</v>
      </c>
      <c r="L580" s="1">
        <f t="shared" si="79"/>
        <v>2.565790689999996</v>
      </c>
      <c r="M580" s="13">
        <f t="shared" si="80"/>
        <v>-3.574759535809529E-2</v>
      </c>
      <c r="N580" s="13">
        <f t="shared" si="81"/>
        <v>-8.3023681263562604E-2</v>
      </c>
    </row>
    <row r="581" spans="1:14" ht="17.100000000000001" customHeight="1" x14ac:dyDescent="0.25">
      <c r="A581" s="1">
        <f t="shared" si="82"/>
        <v>5</v>
      </c>
      <c r="B581" s="7" t="s">
        <v>118</v>
      </c>
      <c r="C581" s="7" t="str">
        <f t="shared" si="83"/>
        <v>Verisign2004</v>
      </c>
      <c r="D581" s="8">
        <v>38352</v>
      </c>
      <c r="E581" s="7">
        <f t="shared" si="84"/>
        <v>2004</v>
      </c>
      <c r="F581" s="7">
        <v>23</v>
      </c>
      <c r="G581" s="7">
        <v>97.032280076993601</v>
      </c>
      <c r="H581" s="9">
        <v>3.2241752814987401</v>
      </c>
      <c r="I581" s="9">
        <v>4.2187947859562396</v>
      </c>
      <c r="J581" s="13" t="str">
        <f t="shared" si="77"/>
        <v/>
      </c>
      <c r="K581" s="1" t="str">
        <f t="shared" si="78"/>
        <v/>
      </c>
      <c r="L581" s="1" t="str">
        <f t="shared" si="79"/>
        <v/>
      </c>
      <c r="M581" s="13" t="str">
        <f t="shared" si="80"/>
        <v/>
      </c>
      <c r="N581" s="13" t="str">
        <f t="shared" si="81"/>
        <v/>
      </c>
    </row>
    <row r="582" spans="1:14" ht="17.100000000000001" customHeight="1" x14ac:dyDescent="0.25">
      <c r="A582" s="1">
        <f t="shared" si="82"/>
        <v>6</v>
      </c>
      <c r="B582" s="7" t="s">
        <v>118</v>
      </c>
      <c r="C582" s="7" t="str">
        <f t="shared" si="83"/>
        <v>Verisign2005</v>
      </c>
      <c r="D582" s="8">
        <v>38717</v>
      </c>
      <c r="E582" s="7">
        <f t="shared" si="84"/>
        <v>2005</v>
      </c>
      <c r="F582" s="7">
        <v>22</v>
      </c>
      <c r="G582" s="7">
        <v>105.363096544519</v>
      </c>
      <c r="H582" s="9">
        <v>3.4423197104849601</v>
      </c>
      <c r="I582" s="9">
        <v>4.7892316611145</v>
      </c>
      <c r="J582" s="13" t="str">
        <f t="shared" si="77"/>
        <v/>
      </c>
      <c r="K582" s="1" t="str">
        <f t="shared" si="78"/>
        <v/>
      </c>
      <c r="L582" s="1" t="str">
        <f t="shared" si="79"/>
        <v/>
      </c>
      <c r="M582" s="13" t="str">
        <f t="shared" si="80"/>
        <v/>
      </c>
      <c r="N582" s="13" t="str">
        <f t="shared" si="81"/>
        <v/>
      </c>
    </row>
    <row r="583" spans="1:14" ht="17.100000000000001" customHeight="1" x14ac:dyDescent="0.25">
      <c r="A583" s="1">
        <f t="shared" si="82"/>
        <v>7</v>
      </c>
      <c r="B583" s="7" t="s">
        <v>118</v>
      </c>
      <c r="C583" s="7" t="str">
        <f t="shared" si="83"/>
        <v>Verisign2006</v>
      </c>
      <c r="D583" s="8">
        <v>39082</v>
      </c>
      <c r="E583" s="7">
        <f t="shared" si="84"/>
        <v>2006</v>
      </c>
      <c r="F583" s="7">
        <v>24</v>
      </c>
      <c r="G583" s="7">
        <v>106.668738411972</v>
      </c>
      <c r="H583" s="9">
        <v>3.34614198437581</v>
      </c>
      <c r="I583" s="9">
        <v>4.4445307671655101</v>
      </c>
      <c r="J583" s="13" t="str">
        <f t="shared" si="77"/>
        <v/>
      </c>
      <c r="K583" s="1" t="str">
        <f t="shared" si="78"/>
        <v/>
      </c>
      <c r="L583" s="1" t="str">
        <f t="shared" si="79"/>
        <v/>
      </c>
      <c r="M583" s="13" t="str">
        <f t="shared" si="80"/>
        <v/>
      </c>
      <c r="N583" s="13" t="str">
        <f t="shared" si="81"/>
        <v/>
      </c>
    </row>
    <row r="584" spans="1:14" ht="17.100000000000001" customHeight="1" x14ac:dyDescent="0.25">
      <c r="A584" s="1">
        <f t="shared" si="82"/>
        <v>8</v>
      </c>
      <c r="B584" s="7" t="s">
        <v>118</v>
      </c>
      <c r="C584" s="7" t="str">
        <f t="shared" si="83"/>
        <v>Verisign2007</v>
      </c>
      <c r="D584" s="8">
        <v>39447</v>
      </c>
      <c r="E584" s="7">
        <f t="shared" si="84"/>
        <v>2007</v>
      </c>
      <c r="F584" s="7">
        <v>27</v>
      </c>
      <c r="G584" s="7">
        <v>135.58803732134399</v>
      </c>
      <c r="H584" s="9">
        <v>3.3999535755978698</v>
      </c>
      <c r="I584" s="9">
        <v>5.0217791600497801</v>
      </c>
      <c r="J584" s="13" t="str">
        <f t="shared" si="77"/>
        <v/>
      </c>
      <c r="K584" s="1" t="str">
        <f t="shared" si="78"/>
        <v/>
      </c>
      <c r="L584" s="1" t="str">
        <f t="shared" si="79"/>
        <v/>
      </c>
      <c r="M584" s="13" t="str">
        <f t="shared" si="80"/>
        <v/>
      </c>
      <c r="N584" s="13" t="str">
        <f t="shared" si="81"/>
        <v/>
      </c>
    </row>
    <row r="585" spans="1:14" ht="17.100000000000001" customHeight="1" x14ac:dyDescent="0.25">
      <c r="A585" s="1">
        <f t="shared" si="82"/>
        <v>9</v>
      </c>
      <c r="B585" s="7" t="s">
        <v>118</v>
      </c>
      <c r="C585" s="7" t="str">
        <f t="shared" si="83"/>
        <v>Verisign2008</v>
      </c>
      <c r="D585" s="8">
        <v>39813</v>
      </c>
      <c r="E585" s="7">
        <f t="shared" si="84"/>
        <v>2008</v>
      </c>
      <c r="F585" s="7">
        <v>31</v>
      </c>
      <c r="G585" s="7">
        <v>161.94486089050801</v>
      </c>
      <c r="H585" s="9">
        <v>3.3477622434016201</v>
      </c>
      <c r="I585" s="9">
        <v>5.2240277706615403</v>
      </c>
      <c r="J585" s="13" t="str">
        <f t="shared" si="77"/>
        <v/>
      </c>
      <c r="K585" s="1" t="str">
        <f t="shared" si="78"/>
        <v/>
      </c>
      <c r="L585" s="1" t="str">
        <f t="shared" si="79"/>
        <v/>
      </c>
      <c r="M585" s="13" t="str">
        <f t="shared" si="80"/>
        <v/>
      </c>
      <c r="N585" s="13" t="str">
        <f t="shared" si="81"/>
        <v/>
      </c>
    </row>
    <row r="586" spans="1:14" ht="17.100000000000001" customHeight="1" x14ac:dyDescent="0.25">
      <c r="A586" s="1">
        <f t="shared" si="82"/>
        <v>10</v>
      </c>
      <c r="B586" s="7" t="s">
        <v>118</v>
      </c>
      <c r="C586" s="7" t="str">
        <f t="shared" si="83"/>
        <v>Verisign2009</v>
      </c>
      <c r="D586" s="8">
        <v>40178</v>
      </c>
      <c r="E586" s="7">
        <f t="shared" si="84"/>
        <v>2009</v>
      </c>
      <c r="F586" s="7">
        <v>33</v>
      </c>
      <c r="G586" s="7">
        <v>160.58614143170399</v>
      </c>
      <c r="H586" s="9">
        <v>3.0816713226112502</v>
      </c>
      <c r="I586" s="9">
        <v>4.86624671005164</v>
      </c>
      <c r="J586" s="13">
        <f t="shared" si="77"/>
        <v>14.755254249168313</v>
      </c>
      <c r="K586" s="1">
        <f t="shared" si="78"/>
        <v>-2.6925160127583135E-2</v>
      </c>
      <c r="L586" s="1">
        <f t="shared" si="79"/>
        <v>3.3235697672943019</v>
      </c>
      <c r="M586" s="13">
        <f t="shared" si="80"/>
        <v>0.11008904717146271</v>
      </c>
      <c r="N586" s="13">
        <f t="shared" si="81"/>
        <v>-8.1012772448892344E-3</v>
      </c>
    </row>
    <row r="587" spans="1:14" ht="17.100000000000001" customHeight="1" x14ac:dyDescent="0.25">
      <c r="A587" s="1">
        <f t="shared" si="82"/>
        <v>5</v>
      </c>
      <c r="B587" s="7" t="s">
        <v>59</v>
      </c>
      <c r="C587" s="7" t="str">
        <f t="shared" si="83"/>
        <v>Vertex Pharma2004</v>
      </c>
      <c r="D587" s="8">
        <v>38352</v>
      </c>
      <c r="E587" s="7">
        <f t="shared" si="84"/>
        <v>2004</v>
      </c>
      <c r="F587" s="7">
        <v>253</v>
      </c>
      <c r="G587" s="7">
        <v>1563.51356026344</v>
      </c>
      <c r="H587" s="9">
        <v>3.0414351281146801</v>
      </c>
      <c r="I587" s="9">
        <v>6.1798954951124099</v>
      </c>
      <c r="J587" s="13" t="str">
        <f t="shared" si="77"/>
        <v/>
      </c>
      <c r="K587" s="1" t="str">
        <f t="shared" si="78"/>
        <v/>
      </c>
      <c r="L587" s="1" t="str">
        <f t="shared" si="79"/>
        <v/>
      </c>
      <c r="M587" s="13" t="str">
        <f t="shared" si="80"/>
        <v/>
      </c>
      <c r="N587" s="13" t="str">
        <f t="shared" si="81"/>
        <v/>
      </c>
    </row>
    <row r="588" spans="1:14" ht="17.100000000000001" customHeight="1" x14ac:dyDescent="0.25">
      <c r="A588" s="1">
        <f t="shared" si="82"/>
        <v>6</v>
      </c>
      <c r="B588" s="7" t="s">
        <v>59</v>
      </c>
      <c r="C588" s="7" t="str">
        <f t="shared" si="83"/>
        <v>Vertex Pharma2005</v>
      </c>
      <c r="D588" s="8">
        <v>38717</v>
      </c>
      <c r="E588" s="7">
        <f t="shared" si="84"/>
        <v>2005</v>
      </c>
      <c r="F588" s="7">
        <v>313</v>
      </c>
      <c r="G588" s="7">
        <v>2459.0504814630799</v>
      </c>
      <c r="H588" s="9">
        <v>3.6626737685011199</v>
      </c>
      <c r="I588" s="9">
        <v>7.8563913145785396</v>
      </c>
      <c r="J588" s="13" t="str">
        <f t="shared" si="77"/>
        <v/>
      </c>
      <c r="K588" s="1" t="str">
        <f t="shared" si="78"/>
        <v/>
      </c>
      <c r="L588" s="1" t="str">
        <f t="shared" si="79"/>
        <v/>
      </c>
      <c r="M588" s="13" t="str">
        <f t="shared" si="80"/>
        <v/>
      </c>
      <c r="N588" s="13" t="str">
        <f t="shared" si="81"/>
        <v/>
      </c>
    </row>
    <row r="589" spans="1:14" ht="17.100000000000001" customHeight="1" x14ac:dyDescent="0.25">
      <c r="A589" s="1">
        <f t="shared" si="82"/>
        <v>7</v>
      </c>
      <c r="B589" s="7" t="s">
        <v>59</v>
      </c>
      <c r="C589" s="7" t="str">
        <f t="shared" si="83"/>
        <v>Vertex Pharma2006</v>
      </c>
      <c r="D589" s="8">
        <v>39082</v>
      </c>
      <c r="E589" s="7">
        <f t="shared" si="84"/>
        <v>2006</v>
      </c>
      <c r="F589" s="7">
        <v>370</v>
      </c>
      <c r="G589" s="7">
        <v>2754.53923521354</v>
      </c>
      <c r="H589" s="9">
        <v>3.6320643862155602</v>
      </c>
      <c r="I589" s="9">
        <v>7.4447006357122696</v>
      </c>
      <c r="J589" s="13" t="str">
        <f t="shared" si="77"/>
        <v/>
      </c>
      <c r="K589" s="1" t="str">
        <f t="shared" si="78"/>
        <v/>
      </c>
      <c r="L589" s="1" t="str">
        <f t="shared" si="79"/>
        <v/>
      </c>
      <c r="M589" s="13" t="str">
        <f t="shared" si="80"/>
        <v/>
      </c>
      <c r="N589" s="13" t="str">
        <f t="shared" si="81"/>
        <v/>
      </c>
    </row>
    <row r="590" spans="1:14" ht="17.100000000000001" customHeight="1" x14ac:dyDescent="0.25">
      <c r="A590" s="1">
        <f t="shared" si="82"/>
        <v>8</v>
      </c>
      <c r="B590" s="7" t="s">
        <v>59</v>
      </c>
      <c r="C590" s="7" t="str">
        <f t="shared" si="83"/>
        <v>Vertex Pharma2007</v>
      </c>
      <c r="D590" s="8">
        <v>39447</v>
      </c>
      <c r="E590" s="7">
        <f t="shared" si="84"/>
        <v>2007</v>
      </c>
      <c r="F590" s="7">
        <v>426</v>
      </c>
      <c r="G590" s="7">
        <v>2910.77239563083</v>
      </c>
      <c r="H590" s="9">
        <v>3.26725468737349</v>
      </c>
      <c r="I590" s="9">
        <v>6.8327990507766003</v>
      </c>
      <c r="J590" s="13" t="str">
        <f t="shared" ref="J590:J653" si="85">IF(AND(A590=10,A585=5),SLOPE(G585:G590,E585:E590),"")</f>
        <v/>
      </c>
      <c r="K590" s="1" t="str">
        <f t="shared" ref="K590:K653" si="86">IF(AND(A590=10,A585=5),SLOPE(H585:H590,E585:E590),"")</f>
        <v/>
      </c>
      <c r="L590" s="1" t="str">
        <f t="shared" ref="L590:L653" si="87">IF(AND(A590=10,A585=5),AVERAGE(H586:H590),"")</f>
        <v/>
      </c>
      <c r="M590" s="13" t="str">
        <f t="shared" ref="M590:M653" si="88">IF(J590="","",J590*5/SUM(G586:G590))</f>
        <v/>
      </c>
      <c r="N590" s="13" t="str">
        <f t="shared" ref="N590:N653" si="89">IF(K590="","",K590*5/SUM(H586:H590))</f>
        <v/>
      </c>
    </row>
    <row r="591" spans="1:14" ht="17.100000000000001" customHeight="1" x14ac:dyDescent="0.25">
      <c r="A591" s="1">
        <f t="shared" si="82"/>
        <v>9</v>
      </c>
      <c r="B591" s="7" t="s">
        <v>59</v>
      </c>
      <c r="C591" s="7" t="str">
        <f t="shared" si="83"/>
        <v>Vertex Pharma2008</v>
      </c>
      <c r="D591" s="8">
        <v>39813</v>
      </c>
      <c r="E591" s="7">
        <f t="shared" si="84"/>
        <v>2008</v>
      </c>
      <c r="F591" s="7">
        <v>462</v>
      </c>
      <c r="G591" s="7">
        <v>3175.6896263500698</v>
      </c>
      <c r="H591" s="9">
        <v>3.10403188809881</v>
      </c>
      <c r="I591" s="9">
        <v>6.8737870700217902</v>
      </c>
      <c r="J591" s="13" t="str">
        <f t="shared" si="85"/>
        <v/>
      </c>
      <c r="K591" s="1" t="str">
        <f t="shared" si="86"/>
        <v/>
      </c>
      <c r="L591" s="1" t="str">
        <f t="shared" si="87"/>
        <v/>
      </c>
      <c r="M591" s="13" t="str">
        <f t="shared" si="88"/>
        <v/>
      </c>
      <c r="N591" s="13" t="str">
        <f t="shared" si="89"/>
        <v/>
      </c>
    </row>
    <row r="592" spans="1:14" ht="17.100000000000001" customHeight="1" x14ac:dyDescent="0.25">
      <c r="A592" s="1">
        <f t="shared" si="82"/>
        <v>10</v>
      </c>
      <c r="B592" s="7" t="s">
        <v>59</v>
      </c>
      <c r="C592" s="7" t="str">
        <f t="shared" si="83"/>
        <v>Vertex Pharma2009</v>
      </c>
      <c r="D592" s="8">
        <v>40178</v>
      </c>
      <c r="E592" s="7">
        <f t="shared" si="84"/>
        <v>2009</v>
      </c>
      <c r="F592" s="7">
        <v>495</v>
      </c>
      <c r="G592" s="7">
        <v>3369.6644553528199</v>
      </c>
      <c r="H592" s="9">
        <v>3.04611206275947</v>
      </c>
      <c r="I592" s="9">
        <v>6.8074029401066998</v>
      </c>
      <c r="J592" s="13">
        <f t="shared" si="85"/>
        <v>323.91157344357606</v>
      </c>
      <c r="K592" s="1">
        <f t="shared" si="86"/>
        <v>-5.7638590480715721E-2</v>
      </c>
      <c r="L592" s="1">
        <f t="shared" si="87"/>
        <v>3.3424273585896898</v>
      </c>
      <c r="M592" s="13">
        <f t="shared" si="88"/>
        <v>0.11040144511310639</v>
      </c>
      <c r="N592" s="13">
        <f t="shared" si="89"/>
        <v>-1.7244530485484015E-2</v>
      </c>
    </row>
    <row r="593" spans="1:14" ht="17.100000000000001" customHeight="1" x14ac:dyDescent="0.25">
      <c r="A593" s="1">
        <f t="shared" si="82"/>
        <v>5</v>
      </c>
      <c r="B593" s="7" t="s">
        <v>81</v>
      </c>
      <c r="C593" s="7" t="str">
        <f t="shared" si="83"/>
        <v>ViaSat2004</v>
      </c>
      <c r="D593" s="8">
        <v>38352</v>
      </c>
      <c r="E593" s="7">
        <f t="shared" si="84"/>
        <v>2004</v>
      </c>
      <c r="F593" s="7">
        <v>71</v>
      </c>
      <c r="G593" s="7">
        <v>164.76378950849201</v>
      </c>
      <c r="H593" s="9">
        <v>1.8061920478939999</v>
      </c>
      <c r="I593" s="9">
        <v>2.3206167536407301</v>
      </c>
      <c r="J593" s="13" t="str">
        <f t="shared" si="85"/>
        <v/>
      </c>
      <c r="K593" s="1" t="str">
        <f t="shared" si="86"/>
        <v/>
      </c>
      <c r="L593" s="1" t="str">
        <f t="shared" si="87"/>
        <v/>
      </c>
      <c r="M593" s="13" t="str">
        <f t="shared" si="88"/>
        <v/>
      </c>
      <c r="N593" s="13" t="str">
        <f t="shared" si="89"/>
        <v/>
      </c>
    </row>
    <row r="594" spans="1:14" ht="17.100000000000001" customHeight="1" x14ac:dyDescent="0.25">
      <c r="A594" s="1">
        <f t="shared" si="82"/>
        <v>6</v>
      </c>
      <c r="B594" s="7" t="s">
        <v>81</v>
      </c>
      <c r="C594" s="7" t="str">
        <f t="shared" si="83"/>
        <v>ViaSat2005</v>
      </c>
      <c r="D594" s="8">
        <v>38717</v>
      </c>
      <c r="E594" s="7">
        <f t="shared" si="84"/>
        <v>2005</v>
      </c>
      <c r="F594" s="7">
        <v>79</v>
      </c>
      <c r="G594" s="7">
        <v>164.78652739524799</v>
      </c>
      <c r="H594" s="9">
        <v>1.5969561254487801</v>
      </c>
      <c r="I594" s="9">
        <v>2.0859054100664398</v>
      </c>
      <c r="J594" s="13" t="str">
        <f t="shared" si="85"/>
        <v/>
      </c>
      <c r="K594" s="1" t="str">
        <f t="shared" si="86"/>
        <v/>
      </c>
      <c r="L594" s="1" t="str">
        <f t="shared" si="87"/>
        <v/>
      </c>
      <c r="M594" s="13" t="str">
        <f t="shared" si="88"/>
        <v/>
      </c>
      <c r="N594" s="13" t="str">
        <f t="shared" si="89"/>
        <v/>
      </c>
    </row>
    <row r="595" spans="1:14" ht="17.100000000000001" customHeight="1" x14ac:dyDescent="0.25">
      <c r="A595" s="1">
        <f t="shared" si="82"/>
        <v>7</v>
      </c>
      <c r="B595" s="7" t="s">
        <v>81</v>
      </c>
      <c r="C595" s="7" t="str">
        <f t="shared" si="83"/>
        <v>ViaSat2006</v>
      </c>
      <c r="D595" s="8">
        <v>39082</v>
      </c>
      <c r="E595" s="7">
        <f t="shared" si="84"/>
        <v>2006</v>
      </c>
      <c r="F595" s="7">
        <v>92</v>
      </c>
      <c r="G595" s="7">
        <v>186.59280175715699</v>
      </c>
      <c r="H595" s="9">
        <v>1.5003016568396399</v>
      </c>
      <c r="I595" s="9">
        <v>2.02818262779518</v>
      </c>
      <c r="J595" s="13" t="str">
        <f t="shared" si="85"/>
        <v/>
      </c>
      <c r="K595" s="1" t="str">
        <f t="shared" si="86"/>
        <v/>
      </c>
      <c r="L595" s="1" t="str">
        <f t="shared" si="87"/>
        <v/>
      </c>
      <c r="M595" s="13" t="str">
        <f t="shared" si="88"/>
        <v/>
      </c>
      <c r="N595" s="13" t="str">
        <f t="shared" si="89"/>
        <v/>
      </c>
    </row>
    <row r="596" spans="1:14" ht="17.100000000000001" customHeight="1" x14ac:dyDescent="0.25">
      <c r="A596" s="1">
        <f t="shared" si="82"/>
        <v>8</v>
      </c>
      <c r="B596" s="7" t="s">
        <v>81</v>
      </c>
      <c r="C596" s="7" t="str">
        <f t="shared" si="83"/>
        <v>ViaSat2007</v>
      </c>
      <c r="D596" s="8">
        <v>39447</v>
      </c>
      <c r="E596" s="7">
        <f t="shared" si="84"/>
        <v>2007</v>
      </c>
      <c r="F596" s="7">
        <v>110</v>
      </c>
      <c r="G596" s="7">
        <v>229.43995925411599</v>
      </c>
      <c r="H596" s="9">
        <v>1.47584766935218</v>
      </c>
      <c r="I596" s="9">
        <v>2.0858178114010499</v>
      </c>
      <c r="J596" s="13" t="str">
        <f t="shared" si="85"/>
        <v/>
      </c>
      <c r="K596" s="1" t="str">
        <f t="shared" si="86"/>
        <v/>
      </c>
      <c r="L596" s="1" t="str">
        <f t="shared" si="87"/>
        <v/>
      </c>
      <c r="M596" s="13" t="str">
        <f t="shared" si="88"/>
        <v/>
      </c>
      <c r="N596" s="13" t="str">
        <f t="shared" si="89"/>
        <v/>
      </c>
    </row>
    <row r="597" spans="1:14" ht="17.100000000000001" customHeight="1" x14ac:dyDescent="0.25">
      <c r="A597" s="1">
        <f t="shared" si="82"/>
        <v>9</v>
      </c>
      <c r="B597" s="7" t="s">
        <v>81</v>
      </c>
      <c r="C597" s="7" t="str">
        <f t="shared" si="83"/>
        <v>ViaSat2008</v>
      </c>
      <c r="D597" s="8">
        <v>39813</v>
      </c>
      <c r="E597" s="7">
        <f t="shared" si="84"/>
        <v>2008</v>
      </c>
      <c r="F597" s="7">
        <v>148</v>
      </c>
      <c r="G597" s="7">
        <v>350.35840320214601</v>
      </c>
      <c r="H597" s="9">
        <v>1.35583549415743</v>
      </c>
      <c r="I597" s="9">
        <v>2.3672865081226102</v>
      </c>
      <c r="J597" s="13" t="str">
        <f t="shared" si="85"/>
        <v/>
      </c>
      <c r="K597" s="1" t="str">
        <f t="shared" si="86"/>
        <v/>
      </c>
      <c r="L597" s="1" t="str">
        <f t="shared" si="87"/>
        <v/>
      </c>
      <c r="M597" s="13" t="str">
        <f t="shared" si="88"/>
        <v/>
      </c>
      <c r="N597" s="13" t="str">
        <f t="shared" si="89"/>
        <v/>
      </c>
    </row>
    <row r="598" spans="1:14" ht="17.100000000000001" customHeight="1" x14ac:dyDescent="0.25">
      <c r="A598" s="1">
        <f t="shared" si="82"/>
        <v>10</v>
      </c>
      <c r="B598" s="7" t="s">
        <v>81</v>
      </c>
      <c r="C598" s="7" t="str">
        <f t="shared" si="83"/>
        <v>ViaSat2009</v>
      </c>
      <c r="D598" s="8">
        <v>40178</v>
      </c>
      <c r="E598" s="7">
        <f t="shared" si="84"/>
        <v>2009</v>
      </c>
      <c r="F598" s="7">
        <v>200</v>
      </c>
      <c r="G598" s="7">
        <v>400.37779884599098</v>
      </c>
      <c r="H598" s="9">
        <v>1.1243768294155601</v>
      </c>
      <c r="I598" s="9">
        <v>2.0018889942299598</v>
      </c>
      <c r="J598" s="13">
        <f t="shared" si="85"/>
        <v>50.789509474432798</v>
      </c>
      <c r="K598" s="1">
        <f t="shared" si="86"/>
        <v>-0.11876834210724882</v>
      </c>
      <c r="L598" s="1">
        <f t="shared" si="87"/>
        <v>1.4106635550427178</v>
      </c>
      <c r="M598" s="13">
        <f t="shared" si="88"/>
        <v>0.19071495644950848</v>
      </c>
      <c r="N598" s="13">
        <f t="shared" si="89"/>
        <v>-8.4193244861743288E-2</v>
      </c>
    </row>
    <row r="599" spans="1:14" ht="17.100000000000001" customHeight="1" x14ac:dyDescent="0.25">
      <c r="A599" s="1">
        <f t="shared" si="82"/>
        <v>5</v>
      </c>
      <c r="B599" s="7" t="s">
        <v>107</v>
      </c>
      <c r="C599" s="7" t="str">
        <f t="shared" si="83"/>
        <v>Vicor2004</v>
      </c>
      <c r="D599" s="8">
        <v>38352</v>
      </c>
      <c r="E599" s="7">
        <f t="shared" si="84"/>
        <v>2004</v>
      </c>
      <c r="F599" s="7">
        <v>69</v>
      </c>
      <c r="G599" s="7">
        <v>314.20790736377199</v>
      </c>
      <c r="H599" s="9">
        <v>2.86556231910768</v>
      </c>
      <c r="I599" s="9">
        <v>4.5537377878807597</v>
      </c>
      <c r="J599" s="13" t="str">
        <f t="shared" si="85"/>
        <v/>
      </c>
      <c r="K599" s="1" t="str">
        <f t="shared" si="86"/>
        <v/>
      </c>
      <c r="L599" s="1" t="str">
        <f t="shared" si="87"/>
        <v/>
      </c>
      <c r="M599" s="13" t="str">
        <f t="shared" si="88"/>
        <v/>
      </c>
      <c r="N599" s="13" t="str">
        <f t="shared" si="89"/>
        <v/>
      </c>
    </row>
    <row r="600" spans="1:14" ht="17.100000000000001" customHeight="1" x14ac:dyDescent="0.25">
      <c r="A600" s="1">
        <f t="shared" si="82"/>
        <v>6</v>
      </c>
      <c r="B600" s="7" t="s">
        <v>107</v>
      </c>
      <c r="C600" s="7" t="str">
        <f t="shared" si="83"/>
        <v>Vicor2005</v>
      </c>
      <c r="D600" s="8">
        <v>38717</v>
      </c>
      <c r="E600" s="7">
        <f t="shared" si="84"/>
        <v>2005</v>
      </c>
      <c r="F600" s="7">
        <v>74</v>
      </c>
      <c r="G600" s="7">
        <v>313.17019284143998</v>
      </c>
      <c r="H600" s="9">
        <v>2.9959051248592301</v>
      </c>
      <c r="I600" s="9">
        <v>4.2320296329924396</v>
      </c>
      <c r="J600" s="13" t="str">
        <f t="shared" si="85"/>
        <v/>
      </c>
      <c r="K600" s="1" t="str">
        <f t="shared" si="86"/>
        <v/>
      </c>
      <c r="L600" s="1" t="str">
        <f t="shared" si="87"/>
        <v/>
      </c>
      <c r="M600" s="13" t="str">
        <f t="shared" si="88"/>
        <v/>
      </c>
      <c r="N600" s="13" t="str">
        <f t="shared" si="89"/>
        <v/>
      </c>
    </row>
    <row r="601" spans="1:14" ht="17.100000000000001" customHeight="1" x14ac:dyDescent="0.25">
      <c r="A601" s="1">
        <f t="shared" si="82"/>
        <v>7</v>
      </c>
      <c r="B601" s="7" t="s">
        <v>107</v>
      </c>
      <c r="C601" s="7" t="str">
        <f t="shared" si="83"/>
        <v>Vicor2006</v>
      </c>
      <c r="D601" s="8">
        <v>39082</v>
      </c>
      <c r="E601" s="7">
        <f t="shared" si="84"/>
        <v>2006</v>
      </c>
      <c r="F601" s="7">
        <v>73</v>
      </c>
      <c r="G601" s="7">
        <v>282.763135626912</v>
      </c>
      <c r="H601" s="9">
        <v>3.4529731710479701</v>
      </c>
      <c r="I601" s="9">
        <v>3.8734676113275599</v>
      </c>
      <c r="J601" s="13" t="str">
        <f t="shared" si="85"/>
        <v/>
      </c>
      <c r="K601" s="1" t="str">
        <f t="shared" si="86"/>
        <v/>
      </c>
      <c r="L601" s="1" t="str">
        <f t="shared" si="87"/>
        <v/>
      </c>
      <c r="M601" s="13" t="str">
        <f t="shared" si="88"/>
        <v/>
      </c>
      <c r="N601" s="13" t="str">
        <f t="shared" si="89"/>
        <v/>
      </c>
    </row>
    <row r="602" spans="1:14" ht="17.100000000000001" customHeight="1" x14ac:dyDescent="0.25">
      <c r="A602" s="1">
        <f t="shared" si="82"/>
        <v>8</v>
      </c>
      <c r="B602" s="7" t="s">
        <v>107</v>
      </c>
      <c r="C602" s="7" t="str">
        <f t="shared" si="83"/>
        <v>Vicor2007</v>
      </c>
      <c r="D602" s="8">
        <v>39447</v>
      </c>
      <c r="E602" s="7">
        <f t="shared" si="84"/>
        <v>2007</v>
      </c>
      <c r="F602" s="7">
        <v>73</v>
      </c>
      <c r="G602" s="7">
        <v>227.41605488956</v>
      </c>
      <c r="H602" s="9">
        <v>3.00072409212589</v>
      </c>
      <c r="I602" s="9">
        <v>3.11528842314465</v>
      </c>
      <c r="J602" s="13" t="str">
        <f t="shared" si="85"/>
        <v/>
      </c>
      <c r="K602" s="1" t="str">
        <f t="shared" si="86"/>
        <v/>
      </c>
      <c r="L602" s="1" t="str">
        <f t="shared" si="87"/>
        <v/>
      </c>
      <c r="M602" s="13" t="str">
        <f t="shared" si="88"/>
        <v/>
      </c>
      <c r="N602" s="13" t="str">
        <f t="shared" si="89"/>
        <v/>
      </c>
    </row>
    <row r="603" spans="1:14" ht="17.100000000000001" customHeight="1" x14ac:dyDescent="0.25">
      <c r="A603" s="1">
        <f t="shared" si="82"/>
        <v>9</v>
      </c>
      <c r="B603" s="7" t="s">
        <v>107</v>
      </c>
      <c r="C603" s="7" t="str">
        <f t="shared" si="83"/>
        <v>Vicor2008</v>
      </c>
      <c r="D603" s="8">
        <v>39813</v>
      </c>
      <c r="E603" s="7">
        <f t="shared" si="84"/>
        <v>2008</v>
      </c>
      <c r="F603" s="7">
        <v>76</v>
      </c>
      <c r="G603" s="7">
        <v>224.201197251678</v>
      </c>
      <c r="H603" s="9">
        <v>2.92038275203423</v>
      </c>
      <c r="I603" s="9">
        <v>2.9500157533115501</v>
      </c>
      <c r="J603" s="13" t="str">
        <f t="shared" si="85"/>
        <v/>
      </c>
      <c r="K603" s="1" t="str">
        <f t="shared" si="86"/>
        <v/>
      </c>
      <c r="L603" s="1" t="str">
        <f t="shared" si="87"/>
        <v/>
      </c>
      <c r="M603" s="13" t="str">
        <f t="shared" si="88"/>
        <v/>
      </c>
      <c r="N603" s="13" t="str">
        <f t="shared" si="89"/>
        <v/>
      </c>
    </row>
    <row r="604" spans="1:14" ht="17.100000000000001" customHeight="1" x14ac:dyDescent="0.25">
      <c r="A604" s="1">
        <f t="shared" si="82"/>
        <v>10</v>
      </c>
      <c r="B604" s="7" t="s">
        <v>107</v>
      </c>
      <c r="C604" s="7" t="str">
        <f t="shared" si="83"/>
        <v>Vicor2009</v>
      </c>
      <c r="D604" s="8">
        <v>40178</v>
      </c>
      <c r="E604" s="7">
        <f t="shared" si="84"/>
        <v>2009</v>
      </c>
      <c r="F604" s="7">
        <v>74</v>
      </c>
      <c r="G604" s="7">
        <v>216.08953845500901</v>
      </c>
      <c r="H604" s="9">
        <v>2.8755184283127702</v>
      </c>
      <c r="I604" s="9">
        <v>2.9201288980406699</v>
      </c>
      <c r="J604" s="13">
        <f t="shared" si="85"/>
        <v>-23.224168915727223</v>
      </c>
      <c r="K604" s="1">
        <f t="shared" si="86"/>
        <v>-1.7972447182046557E-2</v>
      </c>
      <c r="L604" s="1">
        <f t="shared" si="87"/>
        <v>3.049100713676018</v>
      </c>
      <c r="M604" s="13">
        <f t="shared" si="88"/>
        <v>-9.1893920449909239E-2</v>
      </c>
      <c r="N604" s="13">
        <f t="shared" si="89"/>
        <v>-5.894343568723529E-3</v>
      </c>
    </row>
    <row r="605" spans="1:14" ht="17.100000000000001" customHeight="1" x14ac:dyDescent="0.25">
      <c r="A605" s="1">
        <f t="shared" si="82"/>
        <v>5</v>
      </c>
      <c r="B605" s="7" t="s">
        <v>34</v>
      </c>
      <c r="C605" s="7" t="str">
        <f t="shared" si="83"/>
        <v>Visteon2004</v>
      </c>
      <c r="D605" s="8">
        <v>38352</v>
      </c>
      <c r="E605" s="7">
        <f t="shared" si="84"/>
        <v>2004</v>
      </c>
      <c r="F605" s="7">
        <v>1715</v>
      </c>
      <c r="G605" s="7">
        <v>4256.8332186131702</v>
      </c>
      <c r="H605" s="9">
        <v>2.1982102846590998</v>
      </c>
      <c r="I605" s="9">
        <v>2.48211849481818</v>
      </c>
      <c r="J605" s="13" t="str">
        <f t="shared" si="85"/>
        <v/>
      </c>
      <c r="K605" s="1" t="str">
        <f t="shared" si="86"/>
        <v/>
      </c>
      <c r="L605" s="1" t="str">
        <f t="shared" si="87"/>
        <v/>
      </c>
      <c r="M605" s="13" t="str">
        <f t="shared" si="88"/>
        <v/>
      </c>
      <c r="N605" s="13" t="str">
        <f t="shared" si="89"/>
        <v/>
      </c>
    </row>
    <row r="606" spans="1:14" ht="17.100000000000001" customHeight="1" x14ac:dyDescent="0.25">
      <c r="A606" s="1">
        <f t="shared" si="82"/>
        <v>6</v>
      </c>
      <c r="B606" s="7" t="s">
        <v>34</v>
      </c>
      <c r="C606" s="7" t="str">
        <f t="shared" si="83"/>
        <v>Visteon2005</v>
      </c>
      <c r="D606" s="8">
        <v>38717</v>
      </c>
      <c r="E606" s="7">
        <f t="shared" si="84"/>
        <v>2005</v>
      </c>
      <c r="F606" s="7">
        <v>1614</v>
      </c>
      <c r="G606" s="7">
        <v>3685.0503712710902</v>
      </c>
      <c r="H606" s="9">
        <v>2.04895188916784</v>
      </c>
      <c r="I606" s="9">
        <v>2.2831786686933699</v>
      </c>
      <c r="J606" s="13" t="str">
        <f t="shared" si="85"/>
        <v/>
      </c>
      <c r="K606" s="1" t="str">
        <f t="shared" si="86"/>
        <v/>
      </c>
      <c r="L606" s="1" t="str">
        <f t="shared" si="87"/>
        <v/>
      </c>
      <c r="M606" s="13" t="str">
        <f t="shared" si="88"/>
        <v/>
      </c>
      <c r="N606" s="13" t="str">
        <f t="shared" si="89"/>
        <v/>
      </c>
    </row>
    <row r="607" spans="1:14" ht="17.100000000000001" customHeight="1" x14ac:dyDescent="0.25">
      <c r="A607" s="1">
        <f t="shared" si="82"/>
        <v>7</v>
      </c>
      <c r="B607" s="7" t="s">
        <v>34</v>
      </c>
      <c r="C607" s="7" t="str">
        <f t="shared" si="83"/>
        <v>Visteon2006</v>
      </c>
      <c r="D607" s="8">
        <v>39082</v>
      </c>
      <c r="E607" s="7">
        <f t="shared" si="84"/>
        <v>2006</v>
      </c>
      <c r="F607" s="7">
        <v>1527</v>
      </c>
      <c r="G607" s="7">
        <v>3238.3881146009098</v>
      </c>
      <c r="H607" s="9">
        <v>1.9358885023833201</v>
      </c>
      <c r="I607" s="9">
        <v>2.12075187596654</v>
      </c>
      <c r="J607" s="13" t="str">
        <f t="shared" si="85"/>
        <v/>
      </c>
      <c r="K607" s="1" t="str">
        <f t="shared" si="86"/>
        <v/>
      </c>
      <c r="L607" s="1" t="str">
        <f t="shared" si="87"/>
        <v/>
      </c>
      <c r="M607" s="13" t="str">
        <f t="shared" si="88"/>
        <v/>
      </c>
      <c r="N607" s="13" t="str">
        <f t="shared" si="89"/>
        <v/>
      </c>
    </row>
    <row r="608" spans="1:14" ht="17.100000000000001" customHeight="1" x14ac:dyDescent="0.25">
      <c r="A608" s="1">
        <f t="shared" si="82"/>
        <v>8</v>
      </c>
      <c r="B608" s="7" t="s">
        <v>34</v>
      </c>
      <c r="C608" s="7" t="str">
        <f t="shared" si="83"/>
        <v>Visteon2007</v>
      </c>
      <c r="D608" s="8">
        <v>39447</v>
      </c>
      <c r="E608" s="7">
        <f t="shared" si="84"/>
        <v>2007</v>
      </c>
      <c r="F608" s="7">
        <v>1436</v>
      </c>
      <c r="G608" s="7">
        <v>2750.9627258842802</v>
      </c>
      <c r="H608" s="9">
        <v>1.7695671630333201</v>
      </c>
      <c r="I608" s="9">
        <v>1.9157122046547901</v>
      </c>
      <c r="J608" s="13" t="str">
        <f t="shared" si="85"/>
        <v/>
      </c>
      <c r="K608" s="1" t="str">
        <f t="shared" si="86"/>
        <v/>
      </c>
      <c r="L608" s="1" t="str">
        <f t="shared" si="87"/>
        <v/>
      </c>
      <c r="M608" s="13" t="str">
        <f t="shared" si="88"/>
        <v/>
      </c>
      <c r="N608" s="13" t="str">
        <f t="shared" si="89"/>
        <v/>
      </c>
    </row>
    <row r="609" spans="1:14" ht="17.100000000000001" customHeight="1" x14ac:dyDescent="0.25">
      <c r="A609" s="1">
        <f t="shared" si="82"/>
        <v>9</v>
      </c>
      <c r="B609" s="7" t="s">
        <v>34</v>
      </c>
      <c r="C609" s="7" t="str">
        <f t="shared" si="83"/>
        <v>Visteon2008</v>
      </c>
      <c r="D609" s="8">
        <v>39813</v>
      </c>
      <c r="E609" s="7">
        <f t="shared" si="84"/>
        <v>2008</v>
      </c>
      <c r="F609" s="7">
        <v>1337</v>
      </c>
      <c r="G609" s="7">
        <v>2390.0695105250902</v>
      </c>
      <c r="H609" s="9">
        <v>1.6639933063688299</v>
      </c>
      <c r="I609" s="9">
        <v>1.78763613352662</v>
      </c>
      <c r="J609" s="13" t="str">
        <f t="shared" si="85"/>
        <v/>
      </c>
      <c r="K609" s="1" t="str">
        <f t="shared" si="86"/>
        <v/>
      </c>
      <c r="L609" s="1" t="str">
        <f t="shared" si="87"/>
        <v/>
      </c>
      <c r="M609" s="13" t="str">
        <f t="shared" si="88"/>
        <v/>
      </c>
      <c r="N609" s="13" t="str">
        <f t="shared" si="89"/>
        <v/>
      </c>
    </row>
    <row r="610" spans="1:14" ht="17.100000000000001" customHeight="1" x14ac:dyDescent="0.25">
      <c r="A610" s="1">
        <f t="shared" si="82"/>
        <v>10</v>
      </c>
      <c r="B610" s="7" t="s">
        <v>34</v>
      </c>
      <c r="C610" s="7" t="str">
        <f t="shared" si="83"/>
        <v>Visteon2009</v>
      </c>
      <c r="D610" s="8">
        <v>40178</v>
      </c>
      <c r="E610" s="7">
        <f t="shared" si="84"/>
        <v>2009</v>
      </c>
      <c r="F610" s="7">
        <v>1243</v>
      </c>
      <c r="G610" s="7">
        <v>2138.63329866715</v>
      </c>
      <c r="H610" s="9">
        <v>1.60868377504647</v>
      </c>
      <c r="I610" s="9">
        <v>1.72054167229859</v>
      </c>
      <c r="J610" s="13">
        <f t="shared" si="85"/>
        <v>-427.52478773384939</v>
      </c>
      <c r="K610" s="1">
        <f t="shared" si="86"/>
        <v>-0.121966561023148</v>
      </c>
      <c r="L610" s="1">
        <f t="shared" si="87"/>
        <v>1.8054169271999563</v>
      </c>
      <c r="M610" s="13">
        <f t="shared" si="88"/>
        <v>-0.15050399796526243</v>
      </c>
      <c r="N610" s="13">
        <f t="shared" si="89"/>
        <v>-6.7555897580016303E-2</v>
      </c>
    </row>
    <row r="611" spans="1:14" ht="17.100000000000001" customHeight="1" x14ac:dyDescent="0.25">
      <c r="A611" s="1">
        <f t="shared" si="82"/>
        <v>5</v>
      </c>
      <c r="B611" s="7" t="s">
        <v>42</v>
      </c>
      <c r="C611" s="7" t="str">
        <f t="shared" si="83"/>
        <v>Vodafone2004</v>
      </c>
      <c r="D611" s="8">
        <v>38352</v>
      </c>
      <c r="E611" s="7">
        <f t="shared" si="84"/>
        <v>2004</v>
      </c>
      <c r="F611" s="7">
        <v>907</v>
      </c>
      <c r="G611" s="7">
        <v>2121.8677246775501</v>
      </c>
      <c r="H611" s="9">
        <v>2.0037007372222599</v>
      </c>
      <c r="I611" s="9">
        <v>2.3394351981009298</v>
      </c>
      <c r="J611" s="13" t="str">
        <f t="shared" si="85"/>
        <v/>
      </c>
      <c r="K611" s="1" t="str">
        <f t="shared" si="86"/>
        <v/>
      </c>
      <c r="L611" s="1" t="str">
        <f t="shared" si="87"/>
        <v/>
      </c>
      <c r="M611" s="13" t="str">
        <f t="shared" si="88"/>
        <v/>
      </c>
      <c r="N611" s="13" t="str">
        <f t="shared" si="89"/>
        <v/>
      </c>
    </row>
    <row r="612" spans="1:14" ht="17.100000000000001" customHeight="1" x14ac:dyDescent="0.25">
      <c r="A612" s="1">
        <f t="shared" si="82"/>
        <v>6</v>
      </c>
      <c r="B612" s="7" t="s">
        <v>42</v>
      </c>
      <c r="C612" s="7" t="str">
        <f t="shared" si="83"/>
        <v>Vodafone2005</v>
      </c>
      <c r="D612" s="8">
        <v>38717</v>
      </c>
      <c r="E612" s="7">
        <f t="shared" si="84"/>
        <v>2005</v>
      </c>
      <c r="F612" s="7">
        <v>887</v>
      </c>
      <c r="G612" s="7">
        <v>1953.27019121684</v>
      </c>
      <c r="H612" s="9">
        <v>1.9262395189548001</v>
      </c>
      <c r="I612" s="9">
        <v>2.20210844556577</v>
      </c>
      <c r="J612" s="13" t="str">
        <f t="shared" si="85"/>
        <v/>
      </c>
      <c r="K612" s="1" t="str">
        <f t="shared" si="86"/>
        <v/>
      </c>
      <c r="L612" s="1" t="str">
        <f t="shared" si="87"/>
        <v/>
      </c>
      <c r="M612" s="13" t="str">
        <f t="shared" si="88"/>
        <v/>
      </c>
      <c r="N612" s="13" t="str">
        <f t="shared" si="89"/>
        <v/>
      </c>
    </row>
    <row r="613" spans="1:14" ht="17.100000000000001" customHeight="1" x14ac:dyDescent="0.25">
      <c r="A613" s="1">
        <f t="shared" si="82"/>
        <v>7</v>
      </c>
      <c r="B613" s="7" t="s">
        <v>42</v>
      </c>
      <c r="C613" s="7" t="str">
        <f t="shared" si="83"/>
        <v>Vodafone2006</v>
      </c>
      <c r="D613" s="8">
        <v>39082</v>
      </c>
      <c r="E613" s="7">
        <f t="shared" si="84"/>
        <v>2006</v>
      </c>
      <c r="F613" s="7">
        <v>913</v>
      </c>
      <c r="G613" s="7">
        <v>1737.91234904923</v>
      </c>
      <c r="H613" s="9">
        <v>1.6665097559758399</v>
      </c>
      <c r="I613" s="9">
        <v>1.90351845459938</v>
      </c>
      <c r="J613" s="13" t="str">
        <f t="shared" si="85"/>
        <v/>
      </c>
      <c r="K613" s="1" t="str">
        <f t="shared" si="86"/>
        <v/>
      </c>
      <c r="L613" s="1" t="str">
        <f t="shared" si="87"/>
        <v/>
      </c>
      <c r="M613" s="13" t="str">
        <f t="shared" si="88"/>
        <v/>
      </c>
      <c r="N613" s="13" t="str">
        <f t="shared" si="89"/>
        <v/>
      </c>
    </row>
    <row r="614" spans="1:14" ht="17.100000000000001" customHeight="1" x14ac:dyDescent="0.25">
      <c r="A614" s="1">
        <f t="shared" si="82"/>
        <v>8</v>
      </c>
      <c r="B614" s="7" t="s">
        <v>42</v>
      </c>
      <c r="C614" s="7" t="str">
        <f t="shared" si="83"/>
        <v>Vodafone2007</v>
      </c>
      <c r="D614" s="8">
        <v>39447</v>
      </c>
      <c r="E614" s="7">
        <f t="shared" si="84"/>
        <v>2007</v>
      </c>
      <c r="F614" s="7">
        <v>952</v>
      </c>
      <c r="G614" s="7">
        <v>1585.5889408714099</v>
      </c>
      <c r="H614" s="9">
        <v>1.4552182250288399</v>
      </c>
      <c r="I614" s="9">
        <v>1.66553460175569</v>
      </c>
      <c r="J614" s="13" t="str">
        <f t="shared" si="85"/>
        <v/>
      </c>
      <c r="K614" s="1" t="str">
        <f t="shared" si="86"/>
        <v/>
      </c>
      <c r="L614" s="1" t="str">
        <f t="shared" si="87"/>
        <v/>
      </c>
      <c r="M614" s="13" t="str">
        <f t="shared" si="88"/>
        <v/>
      </c>
      <c r="N614" s="13" t="str">
        <f t="shared" si="89"/>
        <v/>
      </c>
    </row>
    <row r="615" spans="1:14" ht="17.100000000000001" customHeight="1" x14ac:dyDescent="0.25">
      <c r="A615" s="1">
        <f t="shared" si="82"/>
        <v>9</v>
      </c>
      <c r="B615" s="7" t="s">
        <v>42</v>
      </c>
      <c r="C615" s="7" t="str">
        <f t="shared" si="83"/>
        <v>Vodafone2008</v>
      </c>
      <c r="D615" s="8">
        <v>39813</v>
      </c>
      <c r="E615" s="7">
        <f t="shared" si="84"/>
        <v>2008</v>
      </c>
      <c r="F615" s="7">
        <v>1031</v>
      </c>
      <c r="G615" s="7">
        <v>1614.3135341811001</v>
      </c>
      <c r="H615" s="9">
        <v>1.3172589107466299</v>
      </c>
      <c r="I615" s="9">
        <v>1.56577452393899</v>
      </c>
      <c r="J615" s="13" t="str">
        <f t="shared" si="85"/>
        <v/>
      </c>
      <c r="K615" s="1" t="str">
        <f t="shared" si="86"/>
        <v/>
      </c>
      <c r="L615" s="1" t="str">
        <f t="shared" si="87"/>
        <v/>
      </c>
      <c r="M615" s="13" t="str">
        <f t="shared" si="88"/>
        <v/>
      </c>
      <c r="N615" s="13" t="str">
        <f t="shared" si="89"/>
        <v/>
      </c>
    </row>
    <row r="616" spans="1:14" ht="17.100000000000001" customHeight="1" x14ac:dyDescent="0.25">
      <c r="A616" s="1">
        <f t="shared" si="82"/>
        <v>10</v>
      </c>
      <c r="B616" s="7" t="s">
        <v>42</v>
      </c>
      <c r="C616" s="7" t="str">
        <f t="shared" si="83"/>
        <v>Vodafone2009</v>
      </c>
      <c r="D616" s="8">
        <v>40178</v>
      </c>
      <c r="E616" s="7">
        <f t="shared" si="84"/>
        <v>2009</v>
      </c>
      <c r="F616" s="7">
        <v>1088</v>
      </c>
      <c r="G616" s="7">
        <v>1579.50703744357</v>
      </c>
      <c r="H616" s="9">
        <v>1.2090378883294799</v>
      </c>
      <c r="I616" s="9">
        <v>1.45175279176799</v>
      </c>
      <c r="J616" s="13">
        <f t="shared" si="85"/>
        <v>-110.88562329871259</v>
      </c>
      <c r="K616" s="1">
        <f t="shared" si="86"/>
        <v>-0.17175850285815461</v>
      </c>
      <c r="L616" s="1">
        <f t="shared" si="87"/>
        <v>1.5148528598071178</v>
      </c>
      <c r="M616" s="13">
        <f t="shared" si="88"/>
        <v>-6.5453289810217127E-2</v>
      </c>
      <c r="N616" s="13">
        <f t="shared" si="89"/>
        <v>-0.11338296108839518</v>
      </c>
    </row>
    <row r="617" spans="1:14" ht="17.100000000000001" customHeight="1" x14ac:dyDescent="0.25">
      <c r="A617" s="1">
        <f t="shared" si="82"/>
        <v>5</v>
      </c>
      <c r="B617" s="7" t="s">
        <v>24</v>
      </c>
      <c r="C617" s="7" t="str">
        <f t="shared" si="83"/>
        <v>Western Digital2004</v>
      </c>
      <c r="D617" s="8">
        <v>38352</v>
      </c>
      <c r="E617" s="7">
        <f t="shared" si="84"/>
        <v>2004</v>
      </c>
      <c r="F617" s="7">
        <v>3924</v>
      </c>
      <c r="G617" s="7">
        <v>16449.457758840199</v>
      </c>
      <c r="H617" s="9">
        <v>3.4004671823738399</v>
      </c>
      <c r="I617" s="9">
        <v>4.1920126806422502</v>
      </c>
      <c r="J617" s="13" t="str">
        <f t="shared" si="85"/>
        <v/>
      </c>
      <c r="K617" s="1" t="str">
        <f t="shared" si="86"/>
        <v/>
      </c>
      <c r="L617" s="1" t="str">
        <f t="shared" si="87"/>
        <v/>
      </c>
      <c r="M617" s="13" t="str">
        <f t="shared" si="88"/>
        <v/>
      </c>
      <c r="N617" s="13" t="str">
        <f t="shared" si="89"/>
        <v/>
      </c>
    </row>
    <row r="618" spans="1:14" ht="17.100000000000001" customHeight="1" x14ac:dyDescent="0.25">
      <c r="A618" s="1">
        <f t="shared" si="82"/>
        <v>6</v>
      </c>
      <c r="B618" s="7" t="s">
        <v>24</v>
      </c>
      <c r="C618" s="7" t="str">
        <f t="shared" si="83"/>
        <v>Western Digital2005</v>
      </c>
      <c r="D618" s="8">
        <v>38717</v>
      </c>
      <c r="E618" s="7">
        <f t="shared" si="84"/>
        <v>2005</v>
      </c>
      <c r="F618" s="7">
        <v>4698</v>
      </c>
      <c r="G618" s="7">
        <v>17578.395261239501</v>
      </c>
      <c r="H618" s="9">
        <v>3.0397304389126201</v>
      </c>
      <c r="I618" s="9">
        <v>3.74167630081726</v>
      </c>
      <c r="J618" s="13" t="str">
        <f t="shared" si="85"/>
        <v/>
      </c>
      <c r="K618" s="1" t="str">
        <f t="shared" si="86"/>
        <v/>
      </c>
      <c r="L618" s="1" t="str">
        <f t="shared" si="87"/>
        <v/>
      </c>
      <c r="M618" s="13" t="str">
        <f t="shared" si="88"/>
        <v/>
      </c>
      <c r="N618" s="13" t="str">
        <f t="shared" si="89"/>
        <v/>
      </c>
    </row>
    <row r="619" spans="1:14" ht="17.100000000000001" customHeight="1" x14ac:dyDescent="0.25">
      <c r="A619" s="1">
        <f t="shared" si="82"/>
        <v>7</v>
      </c>
      <c r="B619" s="7" t="s">
        <v>24</v>
      </c>
      <c r="C619" s="7" t="str">
        <f t="shared" si="83"/>
        <v>Western Digital2006</v>
      </c>
      <c r="D619" s="8">
        <v>39082</v>
      </c>
      <c r="E619" s="7">
        <f t="shared" si="84"/>
        <v>2006</v>
      </c>
      <c r="F619" s="7">
        <v>5618</v>
      </c>
      <c r="G619" s="7">
        <v>18258.540509305902</v>
      </c>
      <c r="H619" s="9">
        <v>2.6727309037721398</v>
      </c>
      <c r="I619" s="9">
        <v>3.2500072106276101</v>
      </c>
      <c r="J619" s="13" t="str">
        <f t="shared" si="85"/>
        <v/>
      </c>
      <c r="K619" s="1" t="str">
        <f t="shared" si="86"/>
        <v/>
      </c>
      <c r="L619" s="1" t="str">
        <f t="shared" si="87"/>
        <v/>
      </c>
      <c r="M619" s="13" t="str">
        <f t="shared" si="88"/>
        <v/>
      </c>
      <c r="N619" s="13" t="str">
        <f t="shared" si="89"/>
        <v/>
      </c>
    </row>
    <row r="620" spans="1:14" ht="17.100000000000001" customHeight="1" x14ac:dyDescent="0.25">
      <c r="A620" s="1">
        <f t="shared" si="82"/>
        <v>8</v>
      </c>
      <c r="B620" s="7" t="s">
        <v>24</v>
      </c>
      <c r="C620" s="7" t="str">
        <f t="shared" si="83"/>
        <v>Western Digital2007</v>
      </c>
      <c r="D620" s="8">
        <v>39447</v>
      </c>
      <c r="E620" s="7">
        <f t="shared" si="84"/>
        <v>2007</v>
      </c>
      <c r="F620" s="7">
        <v>6427</v>
      </c>
      <c r="G620" s="7">
        <v>19191.5141458455</v>
      </c>
      <c r="H620" s="9">
        <v>2.3669368718784498</v>
      </c>
      <c r="I620" s="9">
        <v>2.9860765747386901</v>
      </c>
      <c r="J620" s="13" t="str">
        <f t="shared" si="85"/>
        <v/>
      </c>
      <c r="K620" s="1" t="str">
        <f t="shared" si="86"/>
        <v/>
      </c>
      <c r="L620" s="1" t="str">
        <f t="shared" si="87"/>
        <v/>
      </c>
      <c r="M620" s="13" t="str">
        <f t="shared" si="88"/>
        <v/>
      </c>
      <c r="N620" s="13" t="str">
        <f t="shared" si="89"/>
        <v/>
      </c>
    </row>
    <row r="621" spans="1:14" ht="17.100000000000001" customHeight="1" x14ac:dyDescent="0.25">
      <c r="A621" s="1">
        <f t="shared" si="82"/>
        <v>9</v>
      </c>
      <c r="B621" s="7" t="s">
        <v>24</v>
      </c>
      <c r="C621" s="7" t="str">
        <f t="shared" si="83"/>
        <v>Western Digital2008</v>
      </c>
      <c r="D621" s="8">
        <v>39813</v>
      </c>
      <c r="E621" s="7">
        <f t="shared" si="84"/>
        <v>2008</v>
      </c>
      <c r="F621" s="7">
        <v>7180</v>
      </c>
      <c r="G621" s="7">
        <v>21192.0971026525</v>
      </c>
      <c r="H621" s="9">
        <v>2.2772413015583499</v>
      </c>
      <c r="I621" s="9">
        <v>2.9515455574725</v>
      </c>
      <c r="J621" s="13" t="str">
        <f t="shared" si="85"/>
        <v/>
      </c>
      <c r="K621" s="1" t="str">
        <f t="shared" si="86"/>
        <v/>
      </c>
      <c r="L621" s="1" t="str">
        <f t="shared" si="87"/>
        <v/>
      </c>
      <c r="M621" s="13" t="str">
        <f t="shared" si="88"/>
        <v/>
      </c>
      <c r="N621" s="13" t="str">
        <f t="shared" si="89"/>
        <v/>
      </c>
    </row>
    <row r="622" spans="1:14" ht="17.100000000000001" customHeight="1" x14ac:dyDescent="0.25">
      <c r="A622" s="1">
        <f t="shared" si="82"/>
        <v>10</v>
      </c>
      <c r="B622" s="7" t="s">
        <v>24</v>
      </c>
      <c r="C622" s="7" t="str">
        <f t="shared" si="83"/>
        <v>Western Digital2009</v>
      </c>
      <c r="D622" s="8">
        <v>40178</v>
      </c>
      <c r="E622" s="7">
        <f t="shared" si="84"/>
        <v>2009</v>
      </c>
      <c r="F622" s="7">
        <v>7724</v>
      </c>
      <c r="G622" s="7">
        <v>21277.266543849099</v>
      </c>
      <c r="H622" s="9">
        <v>2.1861719677262399</v>
      </c>
      <c r="I622" s="9">
        <v>2.7546953060395101</v>
      </c>
      <c r="J622" s="13">
        <f t="shared" si="85"/>
        <v>1026.0892310235172</v>
      </c>
      <c r="K622" s="1">
        <f t="shared" si="86"/>
        <v>-0.24756392906270003</v>
      </c>
      <c r="L622" s="1">
        <f t="shared" si="87"/>
        <v>2.50856229676956</v>
      </c>
      <c r="M622" s="13">
        <f t="shared" si="88"/>
        <v>5.2621140594174567E-2</v>
      </c>
      <c r="N622" s="13">
        <f t="shared" si="89"/>
        <v>-9.8687574704245676E-2</v>
      </c>
    </row>
    <row r="623" spans="1:14" ht="17.100000000000001" customHeight="1" x14ac:dyDescent="0.25">
      <c r="A623" s="1">
        <f t="shared" si="82"/>
        <v>5</v>
      </c>
      <c r="B623" s="7" t="s">
        <v>84</v>
      </c>
      <c r="C623" s="7" t="str">
        <f t="shared" si="83"/>
        <v>Westport Innovations2004</v>
      </c>
      <c r="D623" s="8">
        <v>38352</v>
      </c>
      <c r="E623" s="7">
        <f t="shared" si="84"/>
        <v>2004</v>
      </c>
      <c r="F623" s="7">
        <v>153</v>
      </c>
      <c r="G623" s="7">
        <v>424.16364606283599</v>
      </c>
      <c r="H623" s="9">
        <v>2.0513345115130202</v>
      </c>
      <c r="I623" s="9">
        <v>2.7723114121753998</v>
      </c>
      <c r="J623" s="13" t="str">
        <f t="shared" si="85"/>
        <v/>
      </c>
      <c r="K623" s="1" t="str">
        <f t="shared" si="86"/>
        <v/>
      </c>
      <c r="L623" s="1" t="str">
        <f t="shared" si="87"/>
        <v/>
      </c>
      <c r="M623" s="13" t="str">
        <f t="shared" si="88"/>
        <v/>
      </c>
      <c r="N623" s="13" t="str">
        <f t="shared" si="89"/>
        <v/>
      </c>
    </row>
    <row r="624" spans="1:14" ht="17.100000000000001" customHeight="1" x14ac:dyDescent="0.25">
      <c r="A624" s="1">
        <f t="shared" si="82"/>
        <v>6</v>
      </c>
      <c r="B624" s="7" t="s">
        <v>84</v>
      </c>
      <c r="C624" s="7" t="str">
        <f t="shared" si="83"/>
        <v>Westport Innovations2005</v>
      </c>
      <c r="D624" s="8">
        <v>38717</v>
      </c>
      <c r="E624" s="7">
        <f t="shared" si="84"/>
        <v>2005</v>
      </c>
      <c r="F624" s="7">
        <v>155</v>
      </c>
      <c r="G624" s="7">
        <v>435.96688194619497</v>
      </c>
      <c r="H624" s="9">
        <v>2.0704818478995799</v>
      </c>
      <c r="I624" s="9">
        <v>2.8126895609431899</v>
      </c>
      <c r="J624" s="13" t="str">
        <f t="shared" si="85"/>
        <v/>
      </c>
      <c r="K624" s="1" t="str">
        <f t="shared" si="86"/>
        <v/>
      </c>
      <c r="L624" s="1" t="str">
        <f t="shared" si="87"/>
        <v/>
      </c>
      <c r="M624" s="13" t="str">
        <f t="shared" si="88"/>
        <v/>
      </c>
      <c r="N624" s="13" t="str">
        <f t="shared" si="89"/>
        <v/>
      </c>
    </row>
    <row r="625" spans="1:14" ht="17.100000000000001" customHeight="1" x14ac:dyDescent="0.25">
      <c r="A625" s="1">
        <f t="shared" si="82"/>
        <v>7</v>
      </c>
      <c r="B625" s="7" t="s">
        <v>84</v>
      </c>
      <c r="C625" s="7" t="str">
        <f t="shared" si="83"/>
        <v>Westport Innovations2006</v>
      </c>
      <c r="D625" s="8">
        <v>39082</v>
      </c>
      <c r="E625" s="7">
        <f t="shared" si="84"/>
        <v>2006</v>
      </c>
      <c r="F625" s="7">
        <v>169</v>
      </c>
      <c r="G625" s="7">
        <v>427.46288989181602</v>
      </c>
      <c r="H625" s="9">
        <v>1.91335574325902</v>
      </c>
      <c r="I625" s="9">
        <v>2.5293662123776102</v>
      </c>
      <c r="J625" s="13" t="str">
        <f t="shared" si="85"/>
        <v/>
      </c>
      <c r="K625" s="1" t="str">
        <f t="shared" si="86"/>
        <v/>
      </c>
      <c r="L625" s="1" t="str">
        <f t="shared" si="87"/>
        <v/>
      </c>
      <c r="M625" s="13" t="str">
        <f t="shared" si="88"/>
        <v/>
      </c>
      <c r="N625" s="13" t="str">
        <f t="shared" si="89"/>
        <v/>
      </c>
    </row>
    <row r="626" spans="1:14" ht="17.100000000000001" customHeight="1" x14ac:dyDescent="0.25">
      <c r="A626" s="1">
        <f t="shared" si="82"/>
        <v>8</v>
      </c>
      <c r="B626" s="7" t="s">
        <v>84</v>
      </c>
      <c r="C626" s="7" t="str">
        <f t="shared" si="83"/>
        <v>Westport Innovations2007</v>
      </c>
      <c r="D626" s="8">
        <v>39447</v>
      </c>
      <c r="E626" s="7">
        <f t="shared" si="84"/>
        <v>2007</v>
      </c>
      <c r="F626" s="7">
        <v>167</v>
      </c>
      <c r="G626" s="7">
        <v>491.74547497369298</v>
      </c>
      <c r="H626" s="9">
        <v>2.0300557772199599</v>
      </c>
      <c r="I626" s="9">
        <v>2.94458368247721</v>
      </c>
      <c r="J626" s="13" t="str">
        <f t="shared" si="85"/>
        <v/>
      </c>
      <c r="K626" s="1" t="str">
        <f t="shared" si="86"/>
        <v/>
      </c>
      <c r="L626" s="1" t="str">
        <f t="shared" si="87"/>
        <v/>
      </c>
      <c r="M626" s="13" t="str">
        <f t="shared" si="88"/>
        <v/>
      </c>
      <c r="N626" s="13" t="str">
        <f t="shared" si="89"/>
        <v/>
      </c>
    </row>
    <row r="627" spans="1:14" ht="17.100000000000001" customHeight="1" x14ac:dyDescent="0.25">
      <c r="A627" s="1">
        <f t="shared" si="82"/>
        <v>9</v>
      </c>
      <c r="B627" s="7" t="s">
        <v>84</v>
      </c>
      <c r="C627" s="7" t="str">
        <f t="shared" si="83"/>
        <v>Westport Innovations2008</v>
      </c>
      <c r="D627" s="8">
        <v>39813</v>
      </c>
      <c r="E627" s="7">
        <f t="shared" si="84"/>
        <v>2008</v>
      </c>
      <c r="F627" s="7">
        <v>174</v>
      </c>
      <c r="G627" s="7">
        <v>522.29693252360403</v>
      </c>
      <c r="H627" s="9">
        <v>2.0394538835376199</v>
      </c>
      <c r="I627" s="9">
        <v>3.0017065087563499</v>
      </c>
      <c r="J627" s="13" t="str">
        <f t="shared" si="85"/>
        <v/>
      </c>
      <c r="K627" s="1" t="str">
        <f t="shared" si="86"/>
        <v/>
      </c>
      <c r="L627" s="1" t="str">
        <f t="shared" si="87"/>
        <v/>
      </c>
      <c r="M627" s="13" t="str">
        <f t="shared" si="88"/>
        <v/>
      </c>
      <c r="N627" s="13" t="str">
        <f t="shared" si="89"/>
        <v/>
      </c>
    </row>
    <row r="628" spans="1:14" ht="17.100000000000001" customHeight="1" x14ac:dyDescent="0.25">
      <c r="A628" s="1">
        <f t="shared" si="82"/>
        <v>10</v>
      </c>
      <c r="B628" s="7" t="s">
        <v>84</v>
      </c>
      <c r="C628" s="7" t="str">
        <f t="shared" si="83"/>
        <v>Westport Innovations2009</v>
      </c>
      <c r="D628" s="8">
        <v>40178</v>
      </c>
      <c r="E628" s="7">
        <f t="shared" si="84"/>
        <v>2009</v>
      </c>
      <c r="F628" s="7">
        <v>170</v>
      </c>
      <c r="G628" s="7">
        <v>502.71511317463597</v>
      </c>
      <c r="H628" s="9">
        <v>2.0033789326162901</v>
      </c>
      <c r="I628" s="9">
        <v>2.95714772455668</v>
      </c>
      <c r="J628" s="13">
        <f t="shared" si="85"/>
        <v>20.458002067802969</v>
      </c>
      <c r="K628" s="1">
        <f t="shared" si="86"/>
        <v>-6.1760501031025844E-3</v>
      </c>
      <c r="L628" s="1">
        <f t="shared" si="87"/>
        <v>2.0113452369064939</v>
      </c>
      <c r="M628" s="13">
        <f t="shared" si="88"/>
        <v>4.2975614003530137E-2</v>
      </c>
      <c r="N628" s="13">
        <f t="shared" si="89"/>
        <v>-3.0706066714839692E-3</v>
      </c>
    </row>
    <row r="629" spans="1:14" ht="17.100000000000001" customHeight="1" x14ac:dyDescent="0.25">
      <c r="A629" s="1">
        <f t="shared" si="82"/>
        <v>5</v>
      </c>
      <c r="B629" s="7" t="s">
        <v>73</v>
      </c>
      <c r="C629" s="7" t="str">
        <f t="shared" si="83"/>
        <v>Woodward2004</v>
      </c>
      <c r="D629" s="8">
        <v>38352</v>
      </c>
      <c r="E629" s="7">
        <f t="shared" si="84"/>
        <v>2004</v>
      </c>
      <c r="F629" s="7">
        <v>261</v>
      </c>
      <c r="G629" s="7">
        <v>498.79117562202703</v>
      </c>
      <c r="H629" s="9">
        <v>1.6578753032218501</v>
      </c>
      <c r="I629" s="9">
        <v>1.91107730123382</v>
      </c>
      <c r="J629" s="13" t="str">
        <f t="shared" si="85"/>
        <v/>
      </c>
      <c r="K629" s="1" t="str">
        <f t="shared" si="86"/>
        <v/>
      </c>
      <c r="L629" s="1" t="str">
        <f t="shared" si="87"/>
        <v/>
      </c>
      <c r="M629" s="13" t="str">
        <f t="shared" si="88"/>
        <v/>
      </c>
      <c r="N629" s="13" t="str">
        <f t="shared" si="89"/>
        <v/>
      </c>
    </row>
    <row r="630" spans="1:14" ht="17.100000000000001" customHeight="1" x14ac:dyDescent="0.25">
      <c r="A630" s="1">
        <f t="shared" si="82"/>
        <v>6</v>
      </c>
      <c r="B630" s="7" t="s">
        <v>73</v>
      </c>
      <c r="C630" s="7" t="str">
        <f t="shared" si="83"/>
        <v>Woodward2005</v>
      </c>
      <c r="D630" s="8">
        <v>38717</v>
      </c>
      <c r="E630" s="7">
        <f t="shared" si="84"/>
        <v>2005</v>
      </c>
      <c r="F630" s="7">
        <v>285</v>
      </c>
      <c r="G630" s="7">
        <v>540.68729714350798</v>
      </c>
      <c r="H630" s="9">
        <v>1.59987518324664</v>
      </c>
      <c r="I630" s="9">
        <v>1.89714841102985</v>
      </c>
      <c r="J630" s="13" t="str">
        <f t="shared" si="85"/>
        <v/>
      </c>
      <c r="K630" s="1" t="str">
        <f t="shared" si="86"/>
        <v/>
      </c>
      <c r="L630" s="1" t="str">
        <f t="shared" si="87"/>
        <v/>
      </c>
      <c r="M630" s="13" t="str">
        <f t="shared" si="88"/>
        <v/>
      </c>
      <c r="N630" s="13" t="str">
        <f t="shared" si="89"/>
        <v/>
      </c>
    </row>
    <row r="631" spans="1:14" ht="17.100000000000001" customHeight="1" x14ac:dyDescent="0.25">
      <c r="A631" s="1">
        <f t="shared" si="82"/>
        <v>7</v>
      </c>
      <c r="B631" s="7" t="s">
        <v>73</v>
      </c>
      <c r="C631" s="7" t="str">
        <f t="shared" si="83"/>
        <v>Woodward2006</v>
      </c>
      <c r="D631" s="8">
        <v>39082</v>
      </c>
      <c r="E631" s="7">
        <f t="shared" si="84"/>
        <v>2006</v>
      </c>
      <c r="F631" s="7">
        <v>299</v>
      </c>
      <c r="G631" s="7">
        <v>556.63541261944897</v>
      </c>
      <c r="H631" s="9">
        <v>1.51364877740276</v>
      </c>
      <c r="I631" s="9">
        <v>1.8616568983928099</v>
      </c>
      <c r="J631" s="13" t="str">
        <f t="shared" si="85"/>
        <v/>
      </c>
      <c r="K631" s="1" t="str">
        <f t="shared" si="86"/>
        <v/>
      </c>
      <c r="L631" s="1" t="str">
        <f t="shared" si="87"/>
        <v/>
      </c>
      <c r="M631" s="13" t="str">
        <f t="shared" si="88"/>
        <v/>
      </c>
      <c r="N631" s="13" t="str">
        <f t="shared" si="89"/>
        <v/>
      </c>
    </row>
    <row r="632" spans="1:14" ht="17.100000000000001" customHeight="1" x14ac:dyDescent="0.25">
      <c r="A632" s="1">
        <f t="shared" si="82"/>
        <v>8</v>
      </c>
      <c r="B632" s="7" t="s">
        <v>73</v>
      </c>
      <c r="C632" s="7" t="str">
        <f t="shared" si="83"/>
        <v>Woodward2007</v>
      </c>
      <c r="D632" s="8">
        <v>39447</v>
      </c>
      <c r="E632" s="7">
        <f t="shared" si="84"/>
        <v>2007</v>
      </c>
      <c r="F632" s="7">
        <v>312</v>
      </c>
      <c r="G632" s="7">
        <v>584.32213604170795</v>
      </c>
      <c r="H632" s="9">
        <v>1.49538187080851</v>
      </c>
      <c r="I632" s="9">
        <v>1.87282735910804</v>
      </c>
      <c r="J632" s="13" t="str">
        <f t="shared" si="85"/>
        <v/>
      </c>
      <c r="K632" s="1" t="str">
        <f t="shared" si="86"/>
        <v/>
      </c>
      <c r="L632" s="1" t="str">
        <f t="shared" si="87"/>
        <v/>
      </c>
      <c r="M632" s="13" t="str">
        <f t="shared" si="88"/>
        <v/>
      </c>
      <c r="N632" s="13" t="str">
        <f t="shared" si="89"/>
        <v/>
      </c>
    </row>
    <row r="633" spans="1:14" ht="17.100000000000001" customHeight="1" x14ac:dyDescent="0.25">
      <c r="A633" s="1">
        <f t="shared" si="82"/>
        <v>9</v>
      </c>
      <c r="B633" s="7" t="s">
        <v>73</v>
      </c>
      <c r="C633" s="7" t="str">
        <f t="shared" si="83"/>
        <v>Woodward2008</v>
      </c>
      <c r="D633" s="8">
        <v>39813</v>
      </c>
      <c r="E633" s="7">
        <f t="shared" si="84"/>
        <v>2008</v>
      </c>
      <c r="F633" s="7">
        <v>310</v>
      </c>
      <c r="G633" s="7">
        <v>635.04125849902596</v>
      </c>
      <c r="H633" s="9">
        <v>1.57686749874584</v>
      </c>
      <c r="I633" s="9">
        <v>2.0485201887065401</v>
      </c>
      <c r="J633" s="13" t="str">
        <f t="shared" si="85"/>
        <v/>
      </c>
      <c r="K633" s="1" t="str">
        <f t="shared" si="86"/>
        <v/>
      </c>
      <c r="L633" s="1" t="str">
        <f t="shared" si="87"/>
        <v/>
      </c>
      <c r="M633" s="13" t="str">
        <f t="shared" si="88"/>
        <v/>
      </c>
      <c r="N633" s="13" t="str">
        <f t="shared" si="89"/>
        <v/>
      </c>
    </row>
    <row r="634" spans="1:14" ht="17.100000000000001" customHeight="1" x14ac:dyDescent="0.25">
      <c r="A634" s="1">
        <f t="shared" si="82"/>
        <v>10</v>
      </c>
      <c r="B634" s="7" t="s">
        <v>73</v>
      </c>
      <c r="C634" s="7" t="str">
        <f t="shared" si="83"/>
        <v>Woodward2009</v>
      </c>
      <c r="D634" s="8">
        <v>40178</v>
      </c>
      <c r="E634" s="7">
        <f t="shared" si="84"/>
        <v>2009</v>
      </c>
      <c r="F634" s="7">
        <v>318</v>
      </c>
      <c r="G634" s="7">
        <v>718.39897781517402</v>
      </c>
      <c r="H634" s="9">
        <v>1.5644024963133401</v>
      </c>
      <c r="I634" s="9">
        <v>2.2591162824376498</v>
      </c>
      <c r="J634" s="13">
        <f t="shared" si="85"/>
        <v>40.251074812987085</v>
      </c>
      <c r="K634" s="1">
        <f t="shared" si="86"/>
        <v>-1.5847256989691434E-2</v>
      </c>
      <c r="L634" s="1">
        <f t="shared" si="87"/>
        <v>1.5500351653034179</v>
      </c>
      <c r="M634" s="13">
        <f t="shared" si="88"/>
        <v>6.6309631730137306E-2</v>
      </c>
      <c r="N634" s="13">
        <f t="shared" si="89"/>
        <v>-1.0223804817092228E-2</v>
      </c>
    </row>
    <row r="635" spans="1:14" ht="17.100000000000001" customHeight="1" x14ac:dyDescent="0.25">
      <c r="A635" s="1">
        <f t="shared" si="82"/>
        <v>5</v>
      </c>
      <c r="B635" s="7" t="s">
        <v>31</v>
      </c>
      <c r="C635" s="7" t="str">
        <f t="shared" si="83"/>
        <v>Xilinx2004</v>
      </c>
      <c r="D635" s="8">
        <v>38352</v>
      </c>
      <c r="E635" s="7">
        <f t="shared" si="84"/>
        <v>2004</v>
      </c>
      <c r="F635" s="7">
        <v>900</v>
      </c>
      <c r="G635" s="7">
        <v>2972.1204159557801</v>
      </c>
      <c r="H635" s="9">
        <v>2.9368359907302599</v>
      </c>
      <c r="I635" s="9">
        <v>3.3023560177286502</v>
      </c>
      <c r="J635" s="13" t="str">
        <f t="shared" si="85"/>
        <v/>
      </c>
      <c r="K635" s="1" t="str">
        <f t="shared" si="86"/>
        <v/>
      </c>
      <c r="L635" s="1" t="str">
        <f t="shared" si="87"/>
        <v/>
      </c>
      <c r="M635" s="13" t="str">
        <f t="shared" si="88"/>
        <v/>
      </c>
      <c r="N635" s="13" t="str">
        <f t="shared" si="89"/>
        <v/>
      </c>
    </row>
    <row r="636" spans="1:14" ht="17.100000000000001" customHeight="1" x14ac:dyDescent="0.25">
      <c r="A636" s="1">
        <f t="shared" si="82"/>
        <v>6</v>
      </c>
      <c r="B636" s="7" t="s">
        <v>31</v>
      </c>
      <c r="C636" s="7" t="str">
        <f t="shared" si="83"/>
        <v>Xilinx2005</v>
      </c>
      <c r="D636" s="8">
        <v>38717</v>
      </c>
      <c r="E636" s="7">
        <f t="shared" si="84"/>
        <v>2005</v>
      </c>
      <c r="F636" s="7">
        <v>1057</v>
      </c>
      <c r="G636" s="7">
        <v>3155.3345911279298</v>
      </c>
      <c r="H636" s="9">
        <v>2.65536064572118</v>
      </c>
      <c r="I636" s="9">
        <v>2.9851793671976701</v>
      </c>
      <c r="J636" s="13" t="str">
        <f t="shared" si="85"/>
        <v/>
      </c>
      <c r="K636" s="1" t="str">
        <f t="shared" si="86"/>
        <v/>
      </c>
      <c r="L636" s="1" t="str">
        <f t="shared" si="87"/>
        <v/>
      </c>
      <c r="M636" s="13" t="str">
        <f t="shared" si="88"/>
        <v/>
      </c>
      <c r="N636" s="13" t="str">
        <f t="shared" si="89"/>
        <v/>
      </c>
    </row>
    <row r="637" spans="1:14" ht="17.100000000000001" customHeight="1" x14ac:dyDescent="0.25">
      <c r="A637" s="1">
        <f t="shared" si="82"/>
        <v>7</v>
      </c>
      <c r="B637" s="7" t="s">
        <v>31</v>
      </c>
      <c r="C637" s="7" t="str">
        <f t="shared" si="83"/>
        <v>Xilinx2006</v>
      </c>
      <c r="D637" s="8">
        <v>39082</v>
      </c>
      <c r="E637" s="7">
        <f t="shared" si="84"/>
        <v>2006</v>
      </c>
      <c r="F637" s="7">
        <v>1269</v>
      </c>
      <c r="G637" s="7">
        <v>3240.4098571678601</v>
      </c>
      <c r="H637" s="9">
        <v>2.27498838072973</v>
      </c>
      <c r="I637" s="9">
        <v>2.5535144658533202</v>
      </c>
      <c r="J637" s="13" t="str">
        <f t="shared" si="85"/>
        <v/>
      </c>
      <c r="K637" s="1" t="str">
        <f t="shared" si="86"/>
        <v/>
      </c>
      <c r="L637" s="1" t="str">
        <f t="shared" si="87"/>
        <v/>
      </c>
      <c r="M637" s="13" t="str">
        <f t="shared" si="88"/>
        <v/>
      </c>
      <c r="N637" s="13" t="str">
        <f t="shared" si="89"/>
        <v/>
      </c>
    </row>
    <row r="638" spans="1:14" ht="17.100000000000001" customHeight="1" x14ac:dyDescent="0.25">
      <c r="A638" s="1">
        <f t="shared" si="82"/>
        <v>8</v>
      </c>
      <c r="B638" s="7" t="s">
        <v>31</v>
      </c>
      <c r="C638" s="7" t="str">
        <f t="shared" si="83"/>
        <v>Xilinx2007</v>
      </c>
      <c r="D638" s="8">
        <v>39447</v>
      </c>
      <c r="E638" s="7">
        <f t="shared" si="84"/>
        <v>2007</v>
      </c>
      <c r="F638" s="7">
        <v>1463</v>
      </c>
      <c r="G638" s="7">
        <v>3407.61861327104</v>
      </c>
      <c r="H638" s="9">
        <v>2.0956985187383799</v>
      </c>
      <c r="I638" s="9">
        <v>2.3291993255441201</v>
      </c>
      <c r="J638" s="13" t="str">
        <f t="shared" si="85"/>
        <v/>
      </c>
      <c r="K638" s="1" t="str">
        <f t="shared" si="86"/>
        <v/>
      </c>
      <c r="L638" s="1" t="str">
        <f t="shared" si="87"/>
        <v/>
      </c>
      <c r="M638" s="13" t="str">
        <f t="shared" si="88"/>
        <v/>
      </c>
      <c r="N638" s="13" t="str">
        <f t="shared" si="89"/>
        <v/>
      </c>
    </row>
    <row r="639" spans="1:14" ht="17.100000000000001" customHeight="1" x14ac:dyDescent="0.25">
      <c r="A639" s="1">
        <f t="shared" si="82"/>
        <v>9</v>
      </c>
      <c r="B639" s="7" t="s">
        <v>31</v>
      </c>
      <c r="C639" s="7" t="str">
        <f t="shared" si="83"/>
        <v>Xilinx2008</v>
      </c>
      <c r="D639" s="8">
        <v>39813</v>
      </c>
      <c r="E639" s="7">
        <f t="shared" si="84"/>
        <v>2008</v>
      </c>
      <c r="F639" s="7">
        <v>1659</v>
      </c>
      <c r="G639" s="7">
        <v>3437.8203667327798</v>
      </c>
      <c r="H639" s="9">
        <v>1.87644580405401</v>
      </c>
      <c r="I639" s="9">
        <v>2.0722244525212599</v>
      </c>
      <c r="J639" s="13" t="str">
        <f t="shared" si="85"/>
        <v/>
      </c>
      <c r="K639" s="1" t="str">
        <f t="shared" si="86"/>
        <v/>
      </c>
      <c r="L639" s="1" t="str">
        <f t="shared" si="87"/>
        <v/>
      </c>
      <c r="M639" s="13" t="str">
        <f t="shared" si="88"/>
        <v/>
      </c>
      <c r="N639" s="13" t="str">
        <f t="shared" si="89"/>
        <v/>
      </c>
    </row>
    <row r="640" spans="1:14" ht="17.100000000000001" customHeight="1" x14ac:dyDescent="0.25">
      <c r="A640" s="1">
        <f t="shared" si="82"/>
        <v>10</v>
      </c>
      <c r="B640" s="7" t="s">
        <v>31</v>
      </c>
      <c r="C640" s="7" t="str">
        <f t="shared" si="83"/>
        <v>Xilinx2009</v>
      </c>
      <c r="D640" s="8">
        <v>40178</v>
      </c>
      <c r="E640" s="7">
        <f t="shared" si="84"/>
        <v>2009</v>
      </c>
      <c r="F640" s="7">
        <v>1894</v>
      </c>
      <c r="G640" s="7">
        <v>3639.2219800185399</v>
      </c>
      <c r="H640" s="9">
        <v>1.7297156417256601</v>
      </c>
      <c r="I640" s="9">
        <v>1.9214477191227799</v>
      </c>
      <c r="J640" s="13">
        <f t="shared" si="85"/>
        <v>124.29068294947226</v>
      </c>
      <c r="K640" s="1">
        <f t="shared" si="86"/>
        <v>-0.24433246091473881</v>
      </c>
      <c r="L640" s="1">
        <f t="shared" si="87"/>
        <v>2.1264417981937922</v>
      </c>
      <c r="M640" s="13">
        <f t="shared" si="88"/>
        <v>3.681507639864668E-2</v>
      </c>
      <c r="N640" s="13">
        <f t="shared" si="89"/>
        <v>-0.11490202135900252</v>
      </c>
    </row>
    <row r="641" spans="1:14" ht="17.100000000000001" customHeight="1" x14ac:dyDescent="0.25">
      <c r="A641" s="1">
        <f t="shared" si="82"/>
        <v>5</v>
      </c>
      <c r="B641" s="7" t="s">
        <v>94</v>
      </c>
      <c r="C641" s="7" t="str">
        <f t="shared" si="83"/>
        <v>XOMA Corp2004</v>
      </c>
      <c r="D641" s="8">
        <v>38352</v>
      </c>
      <c r="E641" s="7">
        <f t="shared" si="84"/>
        <v>2004</v>
      </c>
      <c r="F641" s="7">
        <v>115</v>
      </c>
      <c r="G641" s="7">
        <v>238.29192988039</v>
      </c>
      <c r="H641" s="9">
        <v>1.5354137797718499</v>
      </c>
      <c r="I641" s="9">
        <v>2.07210373809035</v>
      </c>
      <c r="J641" s="13" t="str">
        <f t="shared" si="85"/>
        <v/>
      </c>
      <c r="K641" s="1" t="str">
        <f t="shared" si="86"/>
        <v/>
      </c>
      <c r="L641" s="1" t="str">
        <f t="shared" si="87"/>
        <v/>
      </c>
      <c r="M641" s="13" t="str">
        <f t="shared" si="88"/>
        <v/>
      </c>
      <c r="N641" s="13" t="str">
        <f t="shared" si="89"/>
        <v/>
      </c>
    </row>
    <row r="642" spans="1:14" ht="17.100000000000001" customHeight="1" x14ac:dyDescent="0.25">
      <c r="A642" s="1">
        <f t="shared" ref="A642:A655" si="90">IF(E642=2000,1,IF(E642=2001,2,IF(E642=2002,3,IF(E642=2003,4,IF(E642=2004,5,IF(E642=2005,6,IF(E642=2006,7,IF(E642=2007,8,IF(E642=2008,9,IF(E642=2009,10,IF(E642=2010,11,IF(E642=2011,12,IF(E642=2012,13,IF(E642=2013,14,IF(E642=2014,15,IF(E642=2015,16,IF(E642=2016,17,IF(E642=2017,18,IF(E642=2018,19,IF(E642=2019,20))))))))))))))))))))</f>
        <v>6</v>
      </c>
      <c r="B642" s="7" t="s">
        <v>94</v>
      </c>
      <c r="C642" s="7" t="str">
        <f t="shared" ref="C642:C655" si="91">B642&amp;E642</f>
        <v>XOMA Corp2005</v>
      </c>
      <c r="D642" s="8">
        <v>38717</v>
      </c>
      <c r="E642" s="7">
        <f t="shared" ref="E642:E655" si="92">YEAR(D642)</f>
        <v>2005</v>
      </c>
      <c r="F642" s="7">
        <v>122</v>
      </c>
      <c r="G642" s="7">
        <v>260.14715909771598</v>
      </c>
      <c r="H642" s="9">
        <v>1.5800547749414799</v>
      </c>
      <c r="I642" s="9">
        <v>2.1323537630960301</v>
      </c>
      <c r="J642" s="13" t="str">
        <f t="shared" si="85"/>
        <v/>
      </c>
      <c r="K642" s="1" t="str">
        <f t="shared" si="86"/>
        <v/>
      </c>
      <c r="L642" s="1" t="str">
        <f t="shared" si="87"/>
        <v/>
      </c>
      <c r="M642" s="13" t="str">
        <f t="shared" si="88"/>
        <v/>
      </c>
      <c r="N642" s="13" t="str">
        <f t="shared" si="89"/>
        <v/>
      </c>
    </row>
    <row r="643" spans="1:14" ht="17.100000000000001" customHeight="1" x14ac:dyDescent="0.25">
      <c r="A643" s="1">
        <f t="shared" si="90"/>
        <v>7</v>
      </c>
      <c r="B643" s="7" t="s">
        <v>94</v>
      </c>
      <c r="C643" s="7" t="str">
        <f t="shared" si="91"/>
        <v>XOMA Corp2006</v>
      </c>
      <c r="D643" s="8">
        <v>39082</v>
      </c>
      <c r="E643" s="7">
        <f t="shared" si="92"/>
        <v>2006</v>
      </c>
      <c r="F643" s="7">
        <v>116</v>
      </c>
      <c r="G643" s="7">
        <v>238.64387146756101</v>
      </c>
      <c r="H643" s="9">
        <v>1.4348590874337901</v>
      </c>
      <c r="I643" s="9">
        <v>2.0572747540306899</v>
      </c>
      <c r="J643" s="13" t="str">
        <f t="shared" si="85"/>
        <v/>
      </c>
      <c r="K643" s="1" t="str">
        <f t="shared" si="86"/>
        <v/>
      </c>
      <c r="L643" s="1" t="str">
        <f t="shared" si="87"/>
        <v/>
      </c>
      <c r="M643" s="13" t="str">
        <f t="shared" si="88"/>
        <v/>
      </c>
      <c r="N643" s="13" t="str">
        <f t="shared" si="89"/>
        <v/>
      </c>
    </row>
    <row r="644" spans="1:14" ht="17.100000000000001" customHeight="1" x14ac:dyDescent="0.25">
      <c r="A644" s="1">
        <f t="shared" si="90"/>
        <v>8</v>
      </c>
      <c r="B644" s="7" t="s">
        <v>94</v>
      </c>
      <c r="C644" s="7" t="str">
        <f t="shared" si="91"/>
        <v>XOMA Corp2007</v>
      </c>
      <c r="D644" s="8">
        <v>39447</v>
      </c>
      <c r="E644" s="7">
        <f t="shared" si="92"/>
        <v>2007</v>
      </c>
      <c r="F644" s="7">
        <v>116</v>
      </c>
      <c r="G644" s="7">
        <v>293.91441077925299</v>
      </c>
      <c r="H644" s="9">
        <v>1.6658906923799699</v>
      </c>
      <c r="I644" s="9">
        <v>2.5337449205108</v>
      </c>
      <c r="J644" s="13" t="str">
        <f t="shared" si="85"/>
        <v/>
      </c>
      <c r="K644" s="1" t="str">
        <f t="shared" si="86"/>
        <v/>
      </c>
      <c r="L644" s="1" t="str">
        <f t="shared" si="87"/>
        <v/>
      </c>
      <c r="M644" s="13" t="str">
        <f t="shared" si="88"/>
        <v/>
      </c>
      <c r="N644" s="13" t="str">
        <f t="shared" si="89"/>
        <v/>
      </c>
    </row>
    <row r="645" spans="1:14" ht="17.100000000000001" customHeight="1" x14ac:dyDescent="0.25">
      <c r="A645" s="1">
        <f t="shared" si="90"/>
        <v>9</v>
      </c>
      <c r="B645" s="7" t="s">
        <v>94</v>
      </c>
      <c r="C645" s="7" t="str">
        <f t="shared" si="91"/>
        <v>XOMA Corp2008</v>
      </c>
      <c r="D645" s="8">
        <v>39813</v>
      </c>
      <c r="E645" s="7">
        <f t="shared" si="92"/>
        <v>2008</v>
      </c>
      <c r="F645" s="7">
        <v>109</v>
      </c>
      <c r="G645" s="7">
        <v>331.266419844702</v>
      </c>
      <c r="H645" s="9">
        <v>1.88334164283144</v>
      </c>
      <c r="I645" s="9">
        <v>3.0391414664651499</v>
      </c>
      <c r="J645" s="13" t="str">
        <f t="shared" si="85"/>
        <v/>
      </c>
      <c r="K645" s="1" t="str">
        <f t="shared" si="86"/>
        <v/>
      </c>
      <c r="L645" s="1" t="str">
        <f t="shared" si="87"/>
        <v/>
      </c>
      <c r="M645" s="13" t="str">
        <f t="shared" si="88"/>
        <v/>
      </c>
      <c r="N645" s="13" t="str">
        <f t="shared" si="89"/>
        <v/>
      </c>
    </row>
    <row r="646" spans="1:14" ht="17.100000000000001" customHeight="1" x14ac:dyDescent="0.25">
      <c r="A646" s="1">
        <f t="shared" si="90"/>
        <v>10</v>
      </c>
      <c r="B646" s="7" t="s">
        <v>94</v>
      </c>
      <c r="C646" s="7" t="str">
        <f t="shared" si="91"/>
        <v>XOMA Corp2009</v>
      </c>
      <c r="D646" s="8">
        <v>40178</v>
      </c>
      <c r="E646" s="7">
        <f t="shared" si="92"/>
        <v>2009</v>
      </c>
      <c r="F646" s="7">
        <v>99</v>
      </c>
      <c r="G646" s="7">
        <v>301.38405137415998</v>
      </c>
      <c r="H646" s="9">
        <v>1.8761472756965001</v>
      </c>
      <c r="I646" s="9">
        <v>3.0442833472137298</v>
      </c>
      <c r="J646" s="13">
        <f t="shared" si="85"/>
        <v>16.688255114899999</v>
      </c>
      <c r="K646" s="1">
        <f t="shared" si="86"/>
        <v>8.1273133949694598E-2</v>
      </c>
      <c r="L646" s="1">
        <f t="shared" si="87"/>
        <v>1.688058694656636</v>
      </c>
      <c r="M646" s="13">
        <f t="shared" si="88"/>
        <v>5.8540659802250615E-2</v>
      </c>
      <c r="N646" s="13">
        <f t="shared" si="89"/>
        <v>4.8145917086269426E-2</v>
      </c>
    </row>
    <row r="647" spans="1:14" ht="17.100000000000001" customHeight="1" x14ac:dyDescent="0.25">
      <c r="A647" s="1">
        <f t="shared" si="90"/>
        <v>8</v>
      </c>
      <c r="B647" s="7" t="s">
        <v>125</v>
      </c>
      <c r="C647" s="7" t="str">
        <f t="shared" si="91"/>
        <v>ZAGG2007</v>
      </c>
      <c r="D647" s="8">
        <v>39447</v>
      </c>
      <c r="E647" s="7">
        <f t="shared" si="92"/>
        <v>2007</v>
      </c>
      <c r="F647" s="7">
        <v>1</v>
      </c>
      <c r="G647" s="7">
        <v>0.67506664991378795</v>
      </c>
      <c r="H647" s="9">
        <v>0.96438091993331898</v>
      </c>
      <c r="I647" s="9">
        <v>0.67506664991378795</v>
      </c>
      <c r="J647" s="13" t="str">
        <f t="shared" si="85"/>
        <v/>
      </c>
      <c r="K647" s="1" t="str">
        <f t="shared" si="86"/>
        <v/>
      </c>
      <c r="L647" s="1" t="str">
        <f t="shared" si="87"/>
        <v/>
      </c>
      <c r="M647" s="13" t="str">
        <f t="shared" si="88"/>
        <v/>
      </c>
      <c r="N647" s="13" t="str">
        <f t="shared" si="89"/>
        <v/>
      </c>
    </row>
    <row r="648" spans="1:14" ht="17.100000000000001" customHeight="1" x14ac:dyDescent="0.25">
      <c r="A648" s="1">
        <f t="shared" si="90"/>
        <v>9</v>
      </c>
      <c r="B648" s="7" t="s">
        <v>125</v>
      </c>
      <c r="C648" s="7" t="str">
        <f t="shared" si="91"/>
        <v>ZAGG2008</v>
      </c>
      <c r="D648" s="8">
        <v>39813</v>
      </c>
      <c r="E648" s="7">
        <f t="shared" si="92"/>
        <v>2008</v>
      </c>
      <c r="F648" s="7">
        <v>1</v>
      </c>
      <c r="G648" s="7">
        <v>1.1599214076995901</v>
      </c>
      <c r="H648" s="9">
        <v>1.1599214076995901</v>
      </c>
      <c r="I648" s="9">
        <v>1.1599214076995901</v>
      </c>
      <c r="J648" s="13" t="str">
        <f t="shared" si="85"/>
        <v/>
      </c>
      <c r="K648" s="1" t="str">
        <f t="shared" si="86"/>
        <v/>
      </c>
      <c r="L648" s="1" t="str">
        <f t="shared" si="87"/>
        <v/>
      </c>
      <c r="M648" s="13" t="str">
        <f t="shared" si="88"/>
        <v/>
      </c>
      <c r="N648" s="13" t="str">
        <f t="shared" si="89"/>
        <v/>
      </c>
    </row>
    <row r="649" spans="1:14" ht="17.100000000000001" customHeight="1" x14ac:dyDescent="0.25">
      <c r="A649" s="1">
        <f t="shared" si="90"/>
        <v>10</v>
      </c>
      <c r="B649" s="7" t="s">
        <v>125</v>
      </c>
      <c r="C649" s="7" t="str">
        <f t="shared" si="91"/>
        <v>ZAGG2009</v>
      </c>
      <c r="D649" s="8">
        <v>40178</v>
      </c>
      <c r="E649" s="7">
        <f t="shared" si="92"/>
        <v>2009</v>
      </c>
      <c r="F649" s="7">
        <v>5</v>
      </c>
      <c r="G649" s="7">
        <v>4.6265587210655204</v>
      </c>
      <c r="H649" s="9">
        <v>1.1223102331161501</v>
      </c>
      <c r="I649" s="9">
        <v>0.92531174421310403</v>
      </c>
      <c r="J649" s="13" t="str">
        <f t="shared" si="85"/>
        <v/>
      </c>
      <c r="K649" s="1" t="str">
        <f t="shared" si="86"/>
        <v/>
      </c>
      <c r="L649" s="1" t="str">
        <f t="shared" si="87"/>
        <v/>
      </c>
      <c r="M649" s="13" t="str">
        <f t="shared" si="88"/>
        <v/>
      </c>
      <c r="N649" s="13" t="str">
        <f t="shared" si="89"/>
        <v/>
      </c>
    </row>
    <row r="650" spans="1:14" ht="17.100000000000001" customHeight="1" x14ac:dyDescent="0.25">
      <c r="A650" s="1">
        <f t="shared" si="90"/>
        <v>5</v>
      </c>
      <c r="B650" s="7" t="s">
        <v>33</v>
      </c>
      <c r="C650" s="7" t="str">
        <f t="shared" si="91"/>
        <v>Zebra Technologies2004</v>
      </c>
      <c r="D650" s="8">
        <v>38352</v>
      </c>
      <c r="E650" s="7">
        <f t="shared" si="92"/>
        <v>2004</v>
      </c>
      <c r="F650" s="7">
        <v>964</v>
      </c>
      <c r="G650" s="7">
        <v>4943.7354598788097</v>
      </c>
      <c r="H650" s="9">
        <v>3.8494319481991601</v>
      </c>
      <c r="I650" s="9">
        <v>5.1283562861813401</v>
      </c>
      <c r="J650" s="13" t="str">
        <f t="shared" si="85"/>
        <v/>
      </c>
      <c r="K650" s="1" t="str">
        <f t="shared" si="86"/>
        <v/>
      </c>
      <c r="L650" s="1" t="str">
        <f t="shared" si="87"/>
        <v/>
      </c>
      <c r="M650" s="13" t="str">
        <f t="shared" si="88"/>
        <v/>
      </c>
      <c r="N650" s="13" t="str">
        <f t="shared" si="89"/>
        <v/>
      </c>
    </row>
    <row r="651" spans="1:14" ht="17.100000000000001" customHeight="1" x14ac:dyDescent="0.25">
      <c r="A651" s="1">
        <f t="shared" si="90"/>
        <v>6</v>
      </c>
      <c r="B651" s="7" t="s">
        <v>33</v>
      </c>
      <c r="C651" s="7" t="str">
        <f t="shared" si="91"/>
        <v>Zebra Technologies2005</v>
      </c>
      <c r="D651" s="8">
        <v>38717</v>
      </c>
      <c r="E651" s="7">
        <f t="shared" si="92"/>
        <v>2005</v>
      </c>
      <c r="F651" s="7">
        <v>1092</v>
      </c>
      <c r="G651" s="7">
        <v>5793.0287049161298</v>
      </c>
      <c r="H651" s="9">
        <v>3.7235006955571701</v>
      </c>
      <c r="I651" s="9">
        <v>5.3049713414982804</v>
      </c>
      <c r="J651" s="13" t="str">
        <f t="shared" si="85"/>
        <v/>
      </c>
      <c r="K651" s="1" t="str">
        <f t="shared" si="86"/>
        <v/>
      </c>
      <c r="L651" s="1" t="str">
        <f t="shared" si="87"/>
        <v/>
      </c>
      <c r="M651" s="13" t="str">
        <f t="shared" si="88"/>
        <v/>
      </c>
      <c r="N651" s="13" t="str">
        <f t="shared" si="89"/>
        <v/>
      </c>
    </row>
    <row r="652" spans="1:14" ht="17.100000000000001" customHeight="1" x14ac:dyDescent="0.25">
      <c r="A652" s="1">
        <f t="shared" si="90"/>
        <v>7</v>
      </c>
      <c r="B652" s="7" t="s">
        <v>33</v>
      </c>
      <c r="C652" s="7" t="str">
        <f t="shared" si="91"/>
        <v>Zebra Technologies2006</v>
      </c>
      <c r="D652" s="8">
        <v>39082</v>
      </c>
      <c r="E652" s="7">
        <f t="shared" si="92"/>
        <v>2006</v>
      </c>
      <c r="F652" s="7">
        <v>1278</v>
      </c>
      <c r="G652" s="7">
        <v>6536.9989662196003</v>
      </c>
      <c r="H652" s="9">
        <v>3.4747115843557701</v>
      </c>
      <c r="I652" s="9">
        <v>5.1150226652735498</v>
      </c>
      <c r="J652" s="13" t="str">
        <f t="shared" si="85"/>
        <v/>
      </c>
      <c r="K652" s="1" t="str">
        <f t="shared" si="86"/>
        <v/>
      </c>
      <c r="L652" s="1" t="str">
        <f t="shared" si="87"/>
        <v/>
      </c>
      <c r="M652" s="13" t="str">
        <f t="shared" si="88"/>
        <v/>
      </c>
      <c r="N652" s="13" t="str">
        <f t="shared" si="89"/>
        <v/>
      </c>
    </row>
    <row r="653" spans="1:14" ht="17.100000000000001" customHeight="1" x14ac:dyDescent="0.25">
      <c r="A653" s="1">
        <f t="shared" si="90"/>
        <v>8</v>
      </c>
      <c r="B653" s="7" t="s">
        <v>33</v>
      </c>
      <c r="C653" s="7" t="str">
        <f t="shared" si="91"/>
        <v>Zebra Technologies2007</v>
      </c>
      <c r="D653" s="8">
        <v>39447</v>
      </c>
      <c r="E653" s="7">
        <f t="shared" si="92"/>
        <v>2007</v>
      </c>
      <c r="F653" s="7">
        <v>1519</v>
      </c>
      <c r="G653" s="7">
        <v>6881.4190405106601</v>
      </c>
      <c r="H653" s="9">
        <v>3.0450288598683799</v>
      </c>
      <c r="I653" s="9">
        <v>4.5302297830879903</v>
      </c>
      <c r="J653" s="13" t="str">
        <f t="shared" si="85"/>
        <v/>
      </c>
      <c r="K653" s="1" t="str">
        <f t="shared" si="86"/>
        <v/>
      </c>
      <c r="L653" s="1" t="str">
        <f t="shared" si="87"/>
        <v/>
      </c>
      <c r="M653" s="13" t="str">
        <f t="shared" si="88"/>
        <v/>
      </c>
      <c r="N653" s="13" t="str">
        <f t="shared" si="89"/>
        <v/>
      </c>
    </row>
    <row r="654" spans="1:14" ht="17.100000000000001" customHeight="1" x14ac:dyDescent="0.25">
      <c r="A654" s="1">
        <f t="shared" si="90"/>
        <v>9</v>
      </c>
      <c r="B654" s="7" t="s">
        <v>33</v>
      </c>
      <c r="C654" s="7" t="str">
        <f t="shared" si="91"/>
        <v>Zebra Technologies2008</v>
      </c>
      <c r="D654" s="8">
        <v>39813</v>
      </c>
      <c r="E654" s="7">
        <f t="shared" si="92"/>
        <v>2008</v>
      </c>
      <c r="F654" s="7">
        <v>1716</v>
      </c>
      <c r="G654" s="7">
        <v>6874.8403507457097</v>
      </c>
      <c r="H654" s="9">
        <v>2.7742345569555402</v>
      </c>
      <c r="I654" s="9">
        <v>4.0063172207142799</v>
      </c>
      <c r="J654" s="13" t="str">
        <f t="shared" ref="J654:J655" si="93">IF(AND(A654=10,A649=5),SLOPE(G649:G654,E649:E654),"")</f>
        <v/>
      </c>
      <c r="K654" s="1" t="str">
        <f t="shared" ref="K654:K655" si="94">IF(AND(A654=10,A649=5),SLOPE(H649:H654,E649:E654),"")</f>
        <v/>
      </c>
      <c r="L654" s="1" t="str">
        <f t="shared" ref="L654:L655" si="95">IF(AND(A654=10,A649=5),AVERAGE(H650:H654),"")</f>
        <v/>
      </c>
      <c r="M654" s="13" t="str">
        <f t="shared" ref="M654:M655" si="96">IF(J654="","",J654*5/SUM(G650:G654))</f>
        <v/>
      </c>
      <c r="N654" s="13" t="str">
        <f t="shared" ref="N654:N655" si="97">IF(K654="","",K654*5/SUM(H650:H654))</f>
        <v/>
      </c>
    </row>
    <row r="655" spans="1:14" ht="17.100000000000001" customHeight="1" x14ac:dyDescent="0.25">
      <c r="A655" s="1">
        <f t="shared" si="90"/>
        <v>10</v>
      </c>
      <c r="B655" s="7" t="s">
        <v>33</v>
      </c>
      <c r="C655" s="7" t="str">
        <f t="shared" si="91"/>
        <v>Zebra Technologies2009</v>
      </c>
      <c r="D655" s="8">
        <v>40178</v>
      </c>
      <c r="E655" s="7">
        <f t="shared" si="92"/>
        <v>2009</v>
      </c>
      <c r="F655" s="7">
        <v>1816</v>
      </c>
      <c r="G655" s="7">
        <v>6083.9873181120502</v>
      </c>
      <c r="H655" s="9">
        <v>2.4610255139506498</v>
      </c>
      <c r="I655" s="9">
        <v>3.3502132808987102</v>
      </c>
      <c r="J655" s="13">
        <f t="shared" si="93"/>
        <v>265.46040865560008</v>
      </c>
      <c r="K655" s="1">
        <f t="shared" si="94"/>
        <v>-0.29198609461528091</v>
      </c>
      <c r="L655" s="1">
        <f t="shared" si="95"/>
        <v>3.0957002421375019</v>
      </c>
      <c r="M655" s="13">
        <f t="shared" si="96"/>
        <v>4.125864851443023E-2</v>
      </c>
      <c r="N655" s="13">
        <f t="shared" si="97"/>
        <v>-9.4319886221823593E-2</v>
      </c>
    </row>
    <row r="656" spans="1:14" x14ac:dyDescent="0.25">
      <c r="F656" s="7"/>
      <c r="G656" s="7"/>
      <c r="H656" s="9"/>
      <c r="I656" s="9"/>
    </row>
  </sheetData>
  <autoFilter ref="A1:I655" xr:uid="{00000000-0009-0000-0000-000002000000}">
    <sortState ref="A2:I655">
      <sortCondition ref="B1:B655"/>
    </sortState>
  </autoFilter>
  <conditionalFormatting sqref="F2:F656">
    <cfRule type="dataBar" priority="1">
      <dataBar>
        <cfvo type="min"/>
        <cfvo type="max"/>
        <color rgb="FFC1C1C1"/>
      </dataBar>
    </cfRule>
  </conditionalFormatting>
  <conditionalFormatting sqref="G2:G656 I2:I656">
    <cfRule type="dataBar" priority="2">
      <dataBar>
        <cfvo type="min"/>
        <cfvo type="max"/>
        <color rgb="FFFFAD09"/>
      </dataBar>
    </cfRule>
  </conditionalFormatting>
  <conditionalFormatting sqref="H2:H656">
    <cfRule type="dataBar" priority="3">
      <dataBar>
        <cfvo type="min"/>
        <cfvo type="max"/>
        <color rgb="FF5292D1"/>
      </dataBar>
    </cfRule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baseColWidth="10" defaultRowHeight="15" x14ac:dyDescent="0.25"/>
  <cols>
    <col min="8" max="11" width="11.42578125" style="1"/>
    <col min="19" max="20" width="22" bestFit="1" customWidth="1"/>
  </cols>
  <sheetData>
    <row r="1" spans="1:22" ht="75" x14ac:dyDescent="0.25">
      <c r="A1" s="4" t="s">
        <v>10</v>
      </c>
      <c r="B1" s="4" t="s">
        <v>127</v>
      </c>
      <c r="C1" s="14" t="s">
        <v>235</v>
      </c>
      <c r="D1" s="12" t="s">
        <v>128</v>
      </c>
      <c r="E1" s="12" t="s">
        <v>129</v>
      </c>
      <c r="F1" s="12" t="s">
        <v>236</v>
      </c>
      <c r="G1" s="12" t="s">
        <v>237</v>
      </c>
      <c r="H1" s="6" t="s">
        <v>12</v>
      </c>
      <c r="I1" s="6" t="s">
        <v>13</v>
      </c>
      <c r="J1" s="6" t="s">
        <v>14</v>
      </c>
      <c r="K1" s="6" t="s">
        <v>15</v>
      </c>
      <c r="L1" s="15" t="s">
        <v>238</v>
      </c>
      <c r="M1" s="16" t="s">
        <v>239</v>
      </c>
      <c r="N1" s="16" t="s">
        <v>240</v>
      </c>
      <c r="O1" s="16" t="s">
        <v>241</v>
      </c>
      <c r="P1" s="16" t="s">
        <v>242</v>
      </c>
      <c r="Q1" s="16" t="s">
        <v>243</v>
      </c>
      <c r="R1" s="16" t="s">
        <v>244</v>
      </c>
      <c r="S1" s="1" t="s">
        <v>245</v>
      </c>
      <c r="T1" s="1" t="s">
        <v>246</v>
      </c>
      <c r="U1" s="16" t="s">
        <v>248</v>
      </c>
    </row>
    <row r="2" spans="1:22" ht="30" x14ac:dyDescent="0.25">
      <c r="A2" s="7" t="s">
        <v>98</v>
      </c>
      <c r="B2" s="7" t="s">
        <v>149</v>
      </c>
      <c r="C2" s="17">
        <f>VLOOKUP(B2,'1.1'!$C$2:$N$655,10,FALSE)</f>
        <v>7.5610519586978899</v>
      </c>
      <c r="D2" s="17">
        <f>VLOOKUP(B2,'1.1'!$C$2:$N$655,8,FALSE)</f>
        <v>241.90371843810593</v>
      </c>
      <c r="E2" s="17">
        <f>VLOOKUP(B2,'1.1'!$C$2:$N$655,9,FALSE)</f>
        <v>1.2251870788277324</v>
      </c>
      <c r="F2" s="17">
        <f>VLOOKUP(B2,'1.1'!$C$2:$N$655,11,FALSE)</f>
        <v>0.32253301264893647</v>
      </c>
      <c r="G2" s="17">
        <f>VLOOKUP(B2,'1.1'!$C$2:$N$655,12,FALSE)</f>
        <v>0.16203923548208565</v>
      </c>
      <c r="H2" s="17">
        <f>VLOOKUP(B2,'1.1'!$C$2:$N$655,4,FALSE)</f>
        <v>99</v>
      </c>
      <c r="I2" s="17">
        <f>VLOOKUP(B2,'1.1'!$C$2:$N$655,5,FALSE)</f>
        <v>1290.5734448358401</v>
      </c>
      <c r="J2" s="17">
        <f>VLOOKUP(B2,'1.1'!$C$2:$N$655,6,FALSE)</f>
        <v>8.9168760836726495</v>
      </c>
      <c r="K2" s="17">
        <f>VLOOKUP(B2,'1.1'!$C$2:$N$655,7,FALSE)</f>
        <v>13.0360954023822</v>
      </c>
      <c r="L2" s="18">
        <f t="shared" ref="L2:L33" si="0">(F2-$M$2)/$P$2+(G2-$N$2)/$Q$2+(C2-$O$2)/$R$2</f>
        <v>9.9353940725229428</v>
      </c>
      <c r="M2" s="19">
        <f>AVERAGE(F2:F102)</f>
        <v>5.6994847022385733E-2</v>
      </c>
      <c r="N2" s="19">
        <f>AVERAGE(G2:G102)</f>
        <v>-4.7599750467868462E-2</v>
      </c>
      <c r="O2" s="19">
        <f>AVERAGE(C2:C102)</f>
        <v>2.4550887379216486</v>
      </c>
      <c r="P2" s="19">
        <f>STDEVP(F2:F102)</f>
        <v>0.10706261764425588</v>
      </c>
      <c r="Q2" s="19">
        <f>STDEVP(G2:G102)</f>
        <v>7.3209532819821746E-2</v>
      </c>
      <c r="R2" s="19">
        <f>STDEVP(C2:C102)</f>
        <v>1.1120147183938722</v>
      </c>
      <c r="S2" s="17">
        <v>5.56</v>
      </c>
      <c r="T2" s="17">
        <v>101.7</v>
      </c>
      <c r="U2" s="21">
        <f>(T2/S2-1)*100</f>
        <v>1729.1366906474821</v>
      </c>
      <c r="V2" t="s">
        <v>247</v>
      </c>
    </row>
    <row r="3" spans="1:22" x14ac:dyDescent="0.25">
      <c r="A3" s="7" t="s">
        <v>105</v>
      </c>
      <c r="B3" s="7" t="s">
        <v>161</v>
      </c>
      <c r="C3" s="17">
        <f>VLOOKUP(B3,'1.1'!$C$2:$N$655,10,FALSE)</f>
        <v>3.812773783138026</v>
      </c>
      <c r="D3" s="17">
        <f>VLOOKUP(B3,'1.1'!$C$2:$N$655,8,FALSE)</f>
        <v>88.270462736035114</v>
      </c>
      <c r="E3" s="17">
        <f>VLOOKUP(B3,'1.1'!$C$2:$N$655,9,FALSE)</f>
        <v>0.39749027334845999</v>
      </c>
      <c r="F3" s="17">
        <f>VLOOKUP(B3,'1.1'!$C$2:$N$655,11,FALSE)</f>
        <v>0.25645092905909178</v>
      </c>
      <c r="G3" s="17">
        <f>VLOOKUP(B3,'1.1'!$C$2:$N$655,12,FALSE)</f>
        <v>0.10425225726906717</v>
      </c>
      <c r="H3" s="17">
        <f>VLOOKUP(B3,'1.1'!$C$2:$N$655,4,FALSE)</f>
        <v>80</v>
      </c>
      <c r="I3" s="17">
        <f>VLOOKUP(B3,'1.1'!$C$2:$N$655,5,FALSE)</f>
        <v>501.73509589862101</v>
      </c>
      <c r="J3" s="17">
        <f>VLOOKUP(B3,'1.1'!$C$2:$N$655,6,FALSE)</f>
        <v>4.2317895511165302</v>
      </c>
      <c r="K3" s="17">
        <f>VLOOKUP(B3,'1.1'!$C$2:$N$655,7,FALSE)</f>
        <v>6.2716886987327598</v>
      </c>
      <c r="L3" s="18">
        <f t="shared" si="0"/>
        <v>5.1581197771481797</v>
      </c>
      <c r="M3" s="17"/>
      <c r="N3" s="17"/>
      <c r="O3" s="17"/>
      <c r="P3" s="17"/>
      <c r="Q3" s="17"/>
      <c r="R3" s="17"/>
      <c r="S3" s="20">
        <v>12.14</v>
      </c>
      <c r="T3" s="20">
        <v>71.3</v>
      </c>
      <c r="U3" s="21">
        <f t="shared" ref="U3:U61" si="1">(T3/S3-1)*100</f>
        <v>487.31466227347607</v>
      </c>
      <c r="V3" t="s">
        <v>249</v>
      </c>
    </row>
    <row r="4" spans="1:22" x14ac:dyDescent="0.25">
      <c r="A4" s="7" t="s">
        <v>123</v>
      </c>
      <c r="B4" s="7" t="s">
        <v>187</v>
      </c>
      <c r="C4" s="17">
        <f>VLOOKUP(B4,'1.1'!$C$2:$N$655,10,FALSE)</f>
        <v>5.7139442609416093</v>
      </c>
      <c r="D4" s="17">
        <f>VLOOKUP(B4,'1.1'!$C$2:$N$655,8,FALSE)</f>
        <v>5.9839632144996067</v>
      </c>
      <c r="E4" s="17">
        <f>VLOOKUP(B4,'1.1'!$C$2:$N$655,9,FALSE)</f>
        <v>-7.543793642331624E-2</v>
      </c>
      <c r="F4" s="17">
        <f>VLOOKUP(B4,'1.1'!$C$2:$N$655,11,FALSE)</f>
        <v>0.15651491511664983</v>
      </c>
      <c r="G4" s="17">
        <f>VLOOKUP(B4,'1.1'!$C$2:$N$655,12,FALSE)</f>
        <v>-1.3202427776375389E-2</v>
      </c>
      <c r="H4" s="17">
        <f>VLOOKUP(B4,'1.1'!$C$2:$N$655,4,FALSE)</f>
        <v>9</v>
      </c>
      <c r="I4" s="17">
        <f>VLOOKUP(B4,'1.1'!$C$2:$N$655,5,FALSE)</f>
        <v>55.165101081132903</v>
      </c>
      <c r="J4" s="17">
        <f>VLOOKUP(B4,'1.1'!$C$2:$N$655,6,FALSE)</f>
        <v>4.9248315824402704</v>
      </c>
      <c r="K4" s="17">
        <f>VLOOKUP(B4,'1.1'!$C$2:$N$655,7,FALSE)</f>
        <v>6.12945567568143</v>
      </c>
      <c r="L4" s="18">
        <f t="shared" si="0"/>
        <v>4.3299843837920005</v>
      </c>
      <c r="M4" s="17"/>
      <c r="N4" s="17"/>
      <c r="O4" s="17"/>
      <c r="P4" s="17"/>
      <c r="Q4" s="17"/>
      <c r="R4" s="17"/>
      <c r="S4" s="20">
        <v>5.399</v>
      </c>
      <c r="T4" s="20">
        <v>221</v>
      </c>
      <c r="U4" s="21">
        <f t="shared" si="1"/>
        <v>3993.3506204852747</v>
      </c>
      <c r="V4" t="s">
        <v>251</v>
      </c>
    </row>
    <row r="5" spans="1:22" ht="45" x14ac:dyDescent="0.25">
      <c r="A5" s="7" t="s">
        <v>119</v>
      </c>
      <c r="B5" s="7" t="s">
        <v>223</v>
      </c>
      <c r="C5" s="17">
        <f>VLOOKUP(B5,'1.1'!$C$2:$N$655,10,FALSE)</f>
        <v>0.89380532648195365</v>
      </c>
      <c r="D5" s="17">
        <f>VLOOKUP(B5,'1.1'!$C$2:$N$655,8,FALSE)</f>
        <v>12.110219524587897</v>
      </c>
      <c r="E5" s="17">
        <f>VLOOKUP(B5,'1.1'!$C$2:$N$655,9,FALSE)</f>
        <v>9.5600138791487738E-2</v>
      </c>
      <c r="F5" s="17">
        <f>VLOOKUP(B5,'1.1'!$C$2:$N$655,11,FALSE)</f>
        <v>0.39484174380095038</v>
      </c>
      <c r="G5" s="17">
        <f>VLOOKUP(B5,'1.1'!$C$2:$N$655,12,FALSE)</f>
        <v>0.10695856911904178</v>
      </c>
      <c r="H5" s="17">
        <f>VLOOKUP(B5,'1.1'!$C$2:$N$655,4,FALSE)</f>
        <v>24</v>
      </c>
      <c r="I5" s="17">
        <f>VLOOKUP(B5,'1.1'!$C$2:$N$655,5,FALSE)</f>
        <v>67.103809744119602</v>
      </c>
      <c r="J5" s="17">
        <f>VLOOKUP(B5,'1.1'!$C$2:$N$655,6,FALSE)</f>
        <v>1.16967661492527</v>
      </c>
      <c r="K5" s="17">
        <f>VLOOKUP(B5,'1.1'!$C$2:$N$655,7,FALSE)</f>
        <v>2.7959920726716501</v>
      </c>
      <c r="L5" s="18">
        <f t="shared" si="0"/>
        <v>3.862765192923292</v>
      </c>
      <c r="M5" s="17"/>
      <c r="N5" s="17"/>
      <c r="O5" s="17"/>
      <c r="P5" s="17"/>
      <c r="Q5" s="17"/>
      <c r="R5" s="17"/>
      <c r="S5" s="17">
        <v>94.1</v>
      </c>
      <c r="T5" s="20">
        <v>1284.8499999999999</v>
      </c>
      <c r="U5" s="21">
        <f t="shared" si="1"/>
        <v>1265.4091392136027</v>
      </c>
    </row>
    <row r="6" spans="1:22" ht="30" x14ac:dyDescent="0.25">
      <c r="A6" s="7" t="s">
        <v>63</v>
      </c>
      <c r="B6" s="7" t="s">
        <v>137</v>
      </c>
      <c r="C6" s="17">
        <f>VLOOKUP(B6,'1.1'!$C$2:$N$655,10,FALSE)</f>
        <v>5.2494694843487704</v>
      </c>
      <c r="D6" s="17">
        <f>VLOOKUP(B6,'1.1'!$C$2:$N$655,8,FALSE)</f>
        <v>421.61363969056123</v>
      </c>
      <c r="E6" s="17">
        <f>VLOOKUP(B6,'1.1'!$C$2:$N$655,9,FALSE)</f>
        <v>-0.23616533038903173</v>
      </c>
      <c r="F6" s="17">
        <f>VLOOKUP(B6,'1.1'!$C$2:$N$655,11,FALSE)</f>
        <v>0.19316823214403783</v>
      </c>
      <c r="G6" s="17">
        <f>VLOOKUP(B6,'1.1'!$C$2:$N$655,12,FALSE)</f>
        <v>-4.4988418561752917E-2</v>
      </c>
      <c r="H6" s="17">
        <f>VLOOKUP(B6,'1.1'!$C$2:$N$655,4,FALSE)</f>
        <v>448</v>
      </c>
      <c r="I6" s="17">
        <f>VLOOKUP(B6,'1.1'!$C$2:$N$655,5,FALSE)</f>
        <v>3064.79462269135</v>
      </c>
      <c r="J6" s="17">
        <f>VLOOKUP(B6,'1.1'!$C$2:$N$655,6,FALSE)</f>
        <v>4.6698050821432799</v>
      </c>
      <c r="K6" s="17">
        <f>VLOOKUP(B6,'1.1'!$C$2:$N$655,7,FALSE)</f>
        <v>6.8410594256503297</v>
      </c>
      <c r="L6" s="18">
        <f t="shared" si="0"/>
        <v>3.8204724792138887</v>
      </c>
      <c r="S6" s="20">
        <v>7.8890000000000002</v>
      </c>
      <c r="T6" s="20">
        <v>22.19</v>
      </c>
      <c r="U6" s="21">
        <f t="shared" si="1"/>
        <v>181.27772848269746</v>
      </c>
    </row>
    <row r="7" spans="1:22" ht="30" x14ac:dyDescent="0.25">
      <c r="A7" s="7" t="s">
        <v>109</v>
      </c>
      <c r="B7" s="7" t="s">
        <v>166</v>
      </c>
      <c r="C7" s="17">
        <f>VLOOKUP(B7,'1.1'!$C$2:$N$655,10,FALSE)</f>
        <v>3.0367676762526901</v>
      </c>
      <c r="D7" s="17">
        <f>VLOOKUP(B7,'1.1'!$C$2:$N$655,8,FALSE)</f>
        <v>68.576954245474255</v>
      </c>
      <c r="E7" s="17">
        <f>VLOOKUP(B7,'1.1'!$C$2:$N$655,9,FALSE)</f>
        <v>0.24665872484688203</v>
      </c>
      <c r="F7" s="17">
        <f>VLOOKUP(B7,'1.1'!$C$2:$N$655,11,FALSE)</f>
        <v>0.20895384639814354</v>
      </c>
      <c r="G7" s="17">
        <f>VLOOKUP(B7,'1.1'!$C$2:$N$655,12,FALSE)</f>
        <v>8.1224101130862245E-2</v>
      </c>
      <c r="H7" s="17">
        <f>VLOOKUP(B7,'1.1'!$C$2:$N$655,4,FALSE)</f>
        <v>69</v>
      </c>
      <c r="I7" s="17">
        <f>VLOOKUP(B7,'1.1'!$C$2:$N$655,5,FALSE)</f>
        <v>380.71196088683803</v>
      </c>
      <c r="J7" s="17">
        <f>VLOOKUP(B7,'1.1'!$C$2:$N$655,6,FALSE)</f>
        <v>2.8572107990258799</v>
      </c>
      <c r="K7" s="17">
        <f>VLOOKUP(B7,'1.1'!$C$2:$N$655,7,FALSE)</f>
        <v>5.5175646505338802</v>
      </c>
      <c r="L7" s="18">
        <f t="shared" si="0"/>
        <v>3.7020921157916047</v>
      </c>
      <c r="S7" s="20">
        <v>29.4</v>
      </c>
      <c r="T7" s="20">
        <v>0.91200000000000003</v>
      </c>
      <c r="U7" s="21">
        <f t="shared" si="1"/>
        <v>-96.897959183673464</v>
      </c>
    </row>
    <row r="8" spans="1:22" ht="30" x14ac:dyDescent="0.25">
      <c r="A8" s="7" t="s">
        <v>99</v>
      </c>
      <c r="B8" s="7" t="s">
        <v>203</v>
      </c>
      <c r="C8" s="17">
        <f>VLOOKUP(B8,'1.1'!$C$2:$N$655,10,FALSE)</f>
        <v>1.2091187993281123</v>
      </c>
      <c r="D8" s="17">
        <f>VLOOKUP(B8,'1.1'!$C$2:$N$655,8,FALSE)</f>
        <v>14.231930634685426</v>
      </c>
      <c r="E8" s="17">
        <f>VLOOKUP(B8,'1.1'!$C$2:$N$655,9,FALSE)</f>
        <v>0.19617385408306517</v>
      </c>
      <c r="F8" s="17">
        <f>VLOOKUP(B8,'1.1'!$C$2:$N$655,11,FALSE)</f>
        <v>0.21653075897739815</v>
      </c>
      <c r="G8" s="17">
        <f>VLOOKUP(B8,'1.1'!$C$2:$N$655,12,FALSE)</f>
        <v>0.16224530971818138</v>
      </c>
      <c r="H8" s="17">
        <f>VLOOKUP(B8,'1.1'!$C$2:$N$655,4,FALSE)</f>
        <v>87</v>
      </c>
      <c r="I8" s="17">
        <f>VLOOKUP(B8,'1.1'!$C$2:$N$655,5,FALSE)</f>
        <v>66.537316290661707</v>
      </c>
      <c r="J8" s="17">
        <f>VLOOKUP(B8,'1.1'!$C$2:$N$655,6,FALSE)</f>
        <v>1.4552079177108299</v>
      </c>
      <c r="K8" s="17">
        <f>VLOOKUP(B8,'1.1'!$C$2:$N$655,7,FALSE)</f>
        <v>0.76479673897312295</v>
      </c>
      <c r="L8" s="18">
        <f t="shared" si="0"/>
        <v>3.2360185731374935</v>
      </c>
      <c r="S8" s="20">
        <v>10.055999999999999</v>
      </c>
      <c r="T8" s="20">
        <v>1.84</v>
      </c>
      <c r="U8" s="21">
        <f t="shared" si="1"/>
        <v>-81.702466189339702</v>
      </c>
    </row>
    <row r="9" spans="1:22" ht="45" x14ac:dyDescent="0.25">
      <c r="A9" s="7" t="s">
        <v>95</v>
      </c>
      <c r="B9" s="7" t="s">
        <v>222</v>
      </c>
      <c r="C9" s="17">
        <f>VLOOKUP(B9,'1.1'!$C$2:$N$655,10,FALSE)</f>
        <v>4.1710398694328008</v>
      </c>
      <c r="D9" s="17">
        <f>VLOOKUP(B9,'1.1'!$C$2:$N$655,8,FALSE)</f>
        <v>68.055851493423219</v>
      </c>
      <c r="E9" s="17">
        <f>VLOOKUP(B9,'1.1'!$C$2:$N$655,9,FALSE)</f>
        <v>0.11166352738191394</v>
      </c>
      <c r="F9" s="17">
        <f>VLOOKUP(B9,'1.1'!$C$2:$N$655,11,FALSE)</f>
        <v>0.10484891111494153</v>
      </c>
      <c r="G9" s="17">
        <f>VLOOKUP(B9,'1.1'!$C$2:$N$655,12,FALSE)</f>
        <v>2.6771148413188992E-2</v>
      </c>
      <c r="H9" s="17">
        <f>VLOOKUP(B9,'1.1'!$C$2:$N$655,4,FALSE)</f>
        <v>116</v>
      </c>
      <c r="I9" s="17">
        <f>VLOOKUP(B9,'1.1'!$C$2:$N$655,5,FALSE)</f>
        <v>720.46192592289299</v>
      </c>
      <c r="J9" s="17">
        <f>VLOOKUP(B9,'1.1'!$C$2:$N$655,6,FALSE)</f>
        <v>4.2936744346315496</v>
      </c>
      <c r="K9" s="17">
        <f>VLOOKUP(B9,'1.1'!$C$2:$N$655,7,FALSE)</f>
        <v>6.2108786717490796</v>
      </c>
      <c r="L9" s="18">
        <f t="shared" si="0"/>
        <v>3.0059373576236501</v>
      </c>
      <c r="S9" s="20">
        <v>15.77</v>
      </c>
      <c r="T9" s="20">
        <v>20.59</v>
      </c>
      <c r="U9" s="21">
        <f t="shared" si="1"/>
        <v>30.564362714013949</v>
      </c>
      <c r="V9" t="s">
        <v>252</v>
      </c>
    </row>
    <row r="10" spans="1:22" ht="45" x14ac:dyDescent="0.25">
      <c r="A10" s="7" t="s">
        <v>108</v>
      </c>
      <c r="B10" s="7" t="s">
        <v>207</v>
      </c>
      <c r="C10" s="17">
        <f>VLOOKUP(B10,'1.1'!$C$2:$N$655,10,FALSE)</f>
        <v>1.7068660627438903</v>
      </c>
      <c r="D10" s="17">
        <f>VLOOKUP(B10,'1.1'!$C$2:$N$655,8,FALSE)</f>
        <v>38.873462390181118</v>
      </c>
      <c r="E10" s="17">
        <f>VLOOKUP(B10,'1.1'!$C$2:$N$655,9,FALSE)</f>
        <v>0.22763594241086768</v>
      </c>
      <c r="F10" s="17">
        <f>VLOOKUP(B10,'1.1'!$C$2:$N$655,11,FALSE)</f>
        <v>0.18337066161936186</v>
      </c>
      <c r="G10" s="17">
        <f>VLOOKUP(B10,'1.1'!$C$2:$N$655,12,FALSE)</f>
        <v>0.13336485350521832</v>
      </c>
      <c r="H10" s="17">
        <f>VLOOKUP(B10,'1.1'!$C$2:$N$655,4,FALSE)</f>
        <v>64</v>
      </c>
      <c r="I10" s="17">
        <f>VLOOKUP(B10,'1.1'!$C$2:$N$655,5,FALSE)</f>
        <v>292.841508346144</v>
      </c>
      <c r="J10" s="17">
        <f>VLOOKUP(B10,'1.1'!$C$2:$N$655,6,FALSE)</f>
        <v>2.2270370929036298</v>
      </c>
      <c r="K10" s="17">
        <f>VLOOKUP(B10,'1.1'!$C$2:$N$655,7,FALSE)</f>
        <v>4.5756485679084999</v>
      </c>
      <c r="L10" s="18">
        <f t="shared" si="0"/>
        <v>2.9794105204032988</v>
      </c>
      <c r="S10" s="20">
        <v>6.91</v>
      </c>
      <c r="T10" s="20">
        <v>48.95</v>
      </c>
      <c r="U10" s="21">
        <f t="shared" si="1"/>
        <v>608.39363241678723</v>
      </c>
      <c r="V10" t="s">
        <v>253</v>
      </c>
    </row>
    <row r="11" spans="1:22" ht="45" x14ac:dyDescent="0.25">
      <c r="A11" s="23" t="s">
        <v>117</v>
      </c>
      <c r="B11" s="23" t="s">
        <v>176</v>
      </c>
      <c r="C11" s="24">
        <f>VLOOKUP(B11,'1.1'!$C$2:$N$655,10,FALSE)</f>
        <v>1.5268235148745359</v>
      </c>
      <c r="D11" s="24">
        <f>VLOOKUP(B11,'1.1'!$C$2:$N$655,8,FALSE)</f>
        <v>15.685960928244251</v>
      </c>
      <c r="E11" s="24">
        <f>VLOOKUP(B11,'1.1'!$C$2:$N$655,9,FALSE)</f>
        <v>9.4251722515402703E-2</v>
      </c>
      <c r="F11" s="24">
        <f>VLOOKUP(B11,'1.1'!$C$2:$N$655,11,FALSE)</f>
        <v>0.2916535582731114</v>
      </c>
      <c r="G11" s="24">
        <f>VLOOKUP(B11,'1.1'!$C$2:$N$655,12,FALSE)</f>
        <v>6.1730594005914081E-2</v>
      </c>
      <c r="H11" s="17">
        <f>VLOOKUP(B11,'1.1'!$C$2:$N$655,4,FALSE)</f>
        <v>33</v>
      </c>
      <c r="I11" s="17">
        <f>VLOOKUP(B11,'1.1'!$C$2:$N$655,5,FALSE)</f>
        <v>76.924470964819207</v>
      </c>
      <c r="J11" s="17">
        <f>VLOOKUP(B11,'1.1'!$C$2:$N$655,6,FALSE)</f>
        <v>1.31422426754778</v>
      </c>
      <c r="K11" s="17">
        <f>VLOOKUP(B11,'1.1'!$C$2:$N$655,7,FALSE)</f>
        <v>2.3310445746914898</v>
      </c>
      <c r="L11" s="25">
        <f t="shared" si="0"/>
        <v>2.8504190290525058</v>
      </c>
      <c r="S11" s="20">
        <v>8.94</v>
      </c>
      <c r="T11" s="20">
        <v>9.08</v>
      </c>
      <c r="U11" s="21">
        <f t="shared" si="1"/>
        <v>1.5659955257270708</v>
      </c>
      <c r="V11" t="s">
        <v>254</v>
      </c>
    </row>
    <row r="12" spans="1:22" ht="45" x14ac:dyDescent="0.25">
      <c r="A12" s="7" t="s">
        <v>71</v>
      </c>
      <c r="B12" s="7" t="s">
        <v>160</v>
      </c>
      <c r="C12" s="17">
        <f>VLOOKUP(B12,'1.1'!$C$2:$N$655,10,FALSE)</f>
        <v>3.7549306739183641</v>
      </c>
      <c r="D12" s="17">
        <f>VLOOKUP(B12,'1.1'!$C$2:$N$655,8,FALSE)</f>
        <v>214.18930419549804</v>
      </c>
      <c r="E12" s="17">
        <f>VLOOKUP(B12,'1.1'!$C$2:$N$655,9,FALSE)</f>
        <v>-8.9401396585586337E-2</v>
      </c>
      <c r="F12" s="17">
        <f>VLOOKUP(B12,'1.1'!$C$2:$N$655,11,FALSE)</f>
        <v>0.16427002241434013</v>
      </c>
      <c r="G12" s="17">
        <f>VLOOKUP(B12,'1.1'!$C$2:$N$655,12,FALSE)</f>
        <v>-2.3809067157102459E-2</v>
      </c>
      <c r="H12" s="17">
        <f>VLOOKUP(B12,'1.1'!$C$2:$N$655,4,FALSE)</f>
        <v>327</v>
      </c>
      <c r="I12" s="17">
        <f>VLOOKUP(B12,'1.1'!$C$2:$N$655,5,FALSE)</f>
        <v>1714.4913214226301</v>
      </c>
      <c r="J12" s="17">
        <f>VLOOKUP(B12,'1.1'!$C$2:$N$655,6,FALSE)</f>
        <v>3.5980722743573499</v>
      </c>
      <c r="K12" s="17">
        <f>VLOOKUP(B12,'1.1'!$C$2:$N$655,7,FALSE)</f>
        <v>5.24309272606307</v>
      </c>
      <c r="L12" s="18">
        <f t="shared" si="0"/>
        <v>2.4958595063141882</v>
      </c>
      <c r="S12" s="20">
        <v>69.882999999999996</v>
      </c>
      <c r="T12" s="20">
        <v>408.86</v>
      </c>
      <c r="U12" s="21">
        <f t="shared" si="1"/>
        <v>485.06360631340959</v>
      </c>
      <c r="V12" t="s">
        <v>255</v>
      </c>
    </row>
    <row r="13" spans="1:22" ht="45" x14ac:dyDescent="0.25">
      <c r="A13" s="7" t="s">
        <v>101</v>
      </c>
      <c r="B13" s="7" t="s">
        <v>198</v>
      </c>
      <c r="C13" s="17">
        <f>VLOOKUP(B13,'1.1'!$C$2:$N$655,10,FALSE)</f>
        <v>2.9156745971729681</v>
      </c>
      <c r="D13" s="17">
        <f>VLOOKUP(B13,'1.1'!$C$2:$N$655,8,FALSE)</f>
        <v>24.664789208719856</v>
      </c>
      <c r="E13" s="17">
        <f>VLOOKUP(B13,'1.1'!$C$2:$N$655,9,FALSE)</f>
        <v>0.20886472740682174</v>
      </c>
      <c r="F13" s="17">
        <f>VLOOKUP(B13,'1.1'!$C$2:$N$655,11,FALSE)</f>
        <v>8.0065448950024862E-2</v>
      </c>
      <c r="G13" s="17">
        <f>VLOOKUP(B13,'1.1'!$C$2:$N$655,12,FALSE)</f>
        <v>7.1635129520055685E-2</v>
      </c>
      <c r="H13" s="17">
        <f>VLOOKUP(B13,'1.1'!$C$2:$N$655,4,FALSE)</f>
        <v>51</v>
      </c>
      <c r="I13" s="17">
        <f>VLOOKUP(B13,'1.1'!$C$2:$N$655,5,FALSE)</f>
        <v>325.44596012961102</v>
      </c>
      <c r="J13" s="17">
        <f>VLOOKUP(B13,'1.1'!$C$2:$N$655,6,FALSE)</f>
        <v>3.0429641554753002</v>
      </c>
      <c r="K13" s="17">
        <f>VLOOKUP(B13,'1.1'!$C$2:$N$655,7,FALSE)</f>
        <v>6.3812933358747301</v>
      </c>
      <c r="L13" s="18">
        <f t="shared" si="0"/>
        <v>2.258357131530043</v>
      </c>
      <c r="S13" s="20">
        <v>4.7300000000000004</v>
      </c>
      <c r="T13" s="20">
        <v>2.33</v>
      </c>
      <c r="U13" s="21">
        <f t="shared" si="1"/>
        <v>-50.739957716701902</v>
      </c>
    </row>
    <row r="14" spans="1:22" ht="30" x14ac:dyDescent="0.25">
      <c r="A14" s="7" t="s">
        <v>93</v>
      </c>
      <c r="B14" s="7" t="s">
        <v>168</v>
      </c>
      <c r="C14" s="17">
        <f>VLOOKUP(B14,'1.1'!$C$2:$N$655,10,FALSE)</f>
        <v>2.9381730480877986</v>
      </c>
      <c r="D14" s="17">
        <f>VLOOKUP(B14,'1.1'!$C$2:$N$655,8,FALSE)</f>
        <v>73.151221701629169</v>
      </c>
      <c r="E14" s="17">
        <f>VLOOKUP(B14,'1.1'!$C$2:$N$655,9,FALSE)</f>
        <v>9.6603548401349437E-2</v>
      </c>
      <c r="F14" s="17">
        <f>VLOOKUP(B14,'1.1'!$C$2:$N$655,11,FALSE)</f>
        <v>0.12642315977791618</v>
      </c>
      <c r="G14" s="17">
        <f>VLOOKUP(B14,'1.1'!$C$2:$N$655,12,FALSE)</f>
        <v>3.2878781072551287E-2</v>
      </c>
      <c r="H14" s="17">
        <f>VLOOKUP(B14,'1.1'!$C$2:$N$655,4,FALSE)</f>
        <v>139</v>
      </c>
      <c r="I14" s="17">
        <f>VLOOKUP(B14,'1.1'!$C$2:$N$655,5,FALSE)</f>
        <v>713.45655800588395</v>
      </c>
      <c r="J14" s="17">
        <f>VLOOKUP(B14,'1.1'!$C$2:$N$655,6,FALSE)</f>
        <v>3.0599547780567802</v>
      </c>
      <c r="K14" s="17">
        <f>VLOOKUP(B14,'1.1'!$C$2:$N$655,7,FALSE)</f>
        <v>5.1327809928480903</v>
      </c>
      <c r="L14" s="18">
        <f t="shared" si="0"/>
        <v>2.1821961532327321</v>
      </c>
      <c r="S14" s="20">
        <v>20.04</v>
      </c>
      <c r="T14" s="20">
        <v>90.4</v>
      </c>
      <c r="U14" s="21">
        <f t="shared" si="1"/>
        <v>351.09780439121761</v>
      </c>
    </row>
    <row r="15" spans="1:22" ht="45" x14ac:dyDescent="0.25">
      <c r="A15" s="7" t="s">
        <v>91</v>
      </c>
      <c r="B15" s="7" t="s">
        <v>185</v>
      </c>
      <c r="C15" s="17">
        <f>VLOOKUP(B15,'1.1'!$C$2:$N$655,10,FALSE)</f>
        <v>4.0810798485567785</v>
      </c>
      <c r="D15" s="17">
        <f>VLOOKUP(B15,'1.1'!$C$2:$N$655,8,FALSE)</f>
        <v>84.624628268308228</v>
      </c>
      <c r="E15" s="17">
        <f>VLOOKUP(B15,'1.1'!$C$2:$N$655,9,FALSE)</f>
        <v>-0.13728773727367666</v>
      </c>
      <c r="F15" s="17">
        <f>VLOOKUP(B15,'1.1'!$C$2:$N$655,11,FALSE)</f>
        <v>8.2285225312416721E-2</v>
      </c>
      <c r="G15" s="17">
        <f>VLOOKUP(B15,'1.1'!$C$2:$N$655,12,FALSE)</f>
        <v>-3.364005174322348E-2</v>
      </c>
      <c r="H15" s="17">
        <f>VLOOKUP(B15,'1.1'!$C$2:$N$655,4,FALSE)</f>
        <v>148</v>
      </c>
      <c r="I15" s="17">
        <f>VLOOKUP(B15,'1.1'!$C$2:$N$655,5,FALSE)</f>
        <v>1154.7603473286099</v>
      </c>
      <c r="J15" s="17">
        <f>VLOOKUP(B15,'1.1'!$C$2:$N$655,6,FALSE)</f>
        <v>3.6876447558705099</v>
      </c>
      <c r="K15" s="17">
        <f>VLOOKUP(B15,'1.1'!$C$2:$N$655,7,FALSE)</f>
        <v>7.80243477924739</v>
      </c>
      <c r="L15" s="18">
        <f t="shared" si="0"/>
        <v>1.8891047391175564</v>
      </c>
      <c r="S15" s="20">
        <v>3.129</v>
      </c>
      <c r="T15" s="20">
        <v>7.57</v>
      </c>
      <c r="U15" s="21">
        <f t="shared" si="1"/>
        <v>141.93032917865133</v>
      </c>
    </row>
    <row r="16" spans="1:22" ht="30" x14ac:dyDescent="0.25">
      <c r="A16" s="7" t="s">
        <v>77</v>
      </c>
      <c r="B16" s="7" t="s">
        <v>157</v>
      </c>
      <c r="C16" s="17">
        <f>VLOOKUP(B16,'1.1'!$C$2:$N$655,10,FALSE)</f>
        <v>5.6457605147378658</v>
      </c>
      <c r="D16" s="17">
        <f>VLOOKUP(B16,'1.1'!$C$2:$N$655,8,FALSE)</f>
        <v>42.262326379014297</v>
      </c>
      <c r="E16" s="17">
        <f>VLOOKUP(B16,'1.1'!$C$2:$N$655,9,FALSE)</f>
        <v>-0.54824838918695973</v>
      </c>
      <c r="F16" s="17">
        <f>VLOOKUP(B16,'1.1'!$C$2:$N$655,11,FALSE)</f>
        <v>2.3527523217664877E-2</v>
      </c>
      <c r="G16" s="17">
        <f>VLOOKUP(B16,'1.1'!$C$2:$N$655,12,FALSE)</f>
        <v>-9.7107978235313974E-2</v>
      </c>
      <c r="H16" s="17">
        <f>VLOOKUP(B16,'1.1'!$C$2:$N$655,4,FALSE)</f>
        <v>270</v>
      </c>
      <c r="I16" s="17">
        <f>VLOOKUP(B16,'1.1'!$C$2:$N$655,5,FALSE)</f>
        <v>1966.9980129124599</v>
      </c>
      <c r="J16" s="17">
        <f>VLOOKUP(B16,'1.1'!$C$2:$N$655,6,FALSE)</f>
        <v>4.65609374876927</v>
      </c>
      <c r="K16" s="17">
        <f>VLOOKUP(B16,'1.1'!$C$2:$N$655,7,FALSE)</f>
        <v>7.2851778256016999</v>
      </c>
      <c r="L16" s="18">
        <f t="shared" si="0"/>
        <v>1.8804215407810418</v>
      </c>
      <c r="S16" s="20">
        <v>6.51</v>
      </c>
      <c r="T16" s="20">
        <v>28.41</v>
      </c>
      <c r="U16" s="21">
        <f t="shared" si="1"/>
        <v>336.4055299539171</v>
      </c>
    </row>
    <row r="17" spans="1:21" ht="30" x14ac:dyDescent="0.25">
      <c r="A17" s="7" t="s">
        <v>118</v>
      </c>
      <c r="B17" s="7" t="s">
        <v>225</v>
      </c>
      <c r="C17" s="17">
        <f>VLOOKUP(B17,'1.1'!$C$2:$N$655,10,FALSE)</f>
        <v>3.3235697672943019</v>
      </c>
      <c r="D17" s="17">
        <f>VLOOKUP(B17,'1.1'!$C$2:$N$655,8,FALSE)</f>
        <v>14.755254249168313</v>
      </c>
      <c r="E17" s="17">
        <f>VLOOKUP(B17,'1.1'!$C$2:$N$655,9,FALSE)</f>
        <v>-2.6925160127583135E-2</v>
      </c>
      <c r="F17" s="17">
        <f>VLOOKUP(B17,'1.1'!$C$2:$N$655,11,FALSE)</f>
        <v>0.11008904717146271</v>
      </c>
      <c r="G17" s="17">
        <f>VLOOKUP(B17,'1.1'!$C$2:$N$655,12,FALSE)</f>
        <v>-8.1012772448892344E-3</v>
      </c>
      <c r="H17" s="17">
        <f>VLOOKUP(B17,'1.1'!$C$2:$N$655,4,FALSE)</f>
        <v>33</v>
      </c>
      <c r="I17" s="17">
        <f>VLOOKUP(B17,'1.1'!$C$2:$N$655,5,FALSE)</f>
        <v>160.58614143170399</v>
      </c>
      <c r="J17" s="17">
        <f>VLOOKUP(B17,'1.1'!$C$2:$N$655,6,FALSE)</f>
        <v>3.0816713226112502</v>
      </c>
      <c r="K17" s="17">
        <f>VLOOKUP(B17,'1.1'!$C$2:$N$655,7,FALSE)</f>
        <v>4.86624671005164</v>
      </c>
      <c r="L17" s="18">
        <f t="shared" si="0"/>
        <v>1.8164414104898785</v>
      </c>
      <c r="S17" s="20">
        <v>16.989999999999998</v>
      </c>
      <c r="T17" s="20">
        <v>128.44</v>
      </c>
      <c r="U17" s="21">
        <f t="shared" si="1"/>
        <v>655.97410241318426</v>
      </c>
    </row>
    <row r="18" spans="1:21" ht="45" x14ac:dyDescent="0.25">
      <c r="A18" s="7" t="s">
        <v>59</v>
      </c>
      <c r="B18" s="7" t="s">
        <v>226</v>
      </c>
      <c r="C18" s="17">
        <f>VLOOKUP(B18,'1.1'!$C$2:$N$655,10,FALSE)</f>
        <v>3.3424273585896898</v>
      </c>
      <c r="D18" s="17">
        <f>VLOOKUP(B18,'1.1'!$C$2:$N$655,8,FALSE)</f>
        <v>323.91157344357606</v>
      </c>
      <c r="E18" s="17">
        <f>VLOOKUP(B18,'1.1'!$C$2:$N$655,9,FALSE)</f>
        <v>-5.7638590480715721E-2</v>
      </c>
      <c r="F18" s="17">
        <f>VLOOKUP(B18,'1.1'!$C$2:$N$655,11,FALSE)</f>
        <v>0.11040144511310639</v>
      </c>
      <c r="G18" s="17">
        <f>VLOOKUP(B18,'1.1'!$C$2:$N$655,12,FALSE)</f>
        <v>-1.7244530485484015E-2</v>
      </c>
      <c r="H18" s="17">
        <f>VLOOKUP(B18,'1.1'!$C$2:$N$655,4,FALSE)</f>
        <v>495</v>
      </c>
      <c r="I18" s="17">
        <f>VLOOKUP(B18,'1.1'!$C$2:$N$655,5,FALSE)</f>
        <v>3369.6644553528199</v>
      </c>
      <c r="J18" s="17">
        <f>VLOOKUP(B18,'1.1'!$C$2:$N$655,6,FALSE)</f>
        <v>3.04611206275947</v>
      </c>
      <c r="K18" s="17">
        <f>VLOOKUP(B18,'1.1'!$C$2:$N$655,7,FALSE)</f>
        <v>6.8074029401066998</v>
      </c>
      <c r="L18" s="18">
        <f t="shared" si="0"/>
        <v>1.7114257843753009</v>
      </c>
      <c r="S18" s="20">
        <v>30.08</v>
      </c>
      <c r="T18" s="20">
        <v>142.30000000000001</v>
      </c>
      <c r="U18" s="21">
        <f t="shared" si="1"/>
        <v>373.07180851063839</v>
      </c>
    </row>
    <row r="19" spans="1:21" ht="30" x14ac:dyDescent="0.25">
      <c r="A19" s="7" t="s">
        <v>64</v>
      </c>
      <c r="B19" s="7" t="s">
        <v>143</v>
      </c>
      <c r="C19" s="17">
        <f>VLOOKUP(B19,'1.1'!$C$2:$N$655,10,FALSE)</f>
        <v>3.2315117955979944</v>
      </c>
      <c r="D19" s="17">
        <f>VLOOKUP(B19,'1.1'!$C$2:$N$655,8,FALSE)</f>
        <v>200.71589080067329</v>
      </c>
      <c r="E19" s="17">
        <f>VLOOKUP(B19,'1.1'!$C$2:$N$655,9,FALSE)</f>
        <v>-5.8125634846783188E-2</v>
      </c>
      <c r="F19" s="17">
        <f>VLOOKUP(B19,'1.1'!$C$2:$N$655,11,FALSE)</f>
        <v>0.102695367597103</v>
      </c>
      <c r="G19" s="17">
        <f>VLOOKUP(B19,'1.1'!$C$2:$N$655,12,FALSE)</f>
        <v>-1.7987133739063757E-2</v>
      </c>
      <c r="H19" s="17">
        <f>VLOOKUP(B19,'1.1'!$C$2:$N$655,4,FALSE)</f>
        <v>439</v>
      </c>
      <c r="I19" s="17">
        <f>VLOOKUP(B19,'1.1'!$C$2:$N$655,5,FALSE)</f>
        <v>2181.0236357599501</v>
      </c>
      <c r="J19" s="17">
        <f>VLOOKUP(B19,'1.1'!$C$2:$N$655,6,FALSE)</f>
        <v>2.7450651766261398</v>
      </c>
      <c r="K19" s="17">
        <f>VLOOKUP(B19,'1.1'!$C$2:$N$655,7,FALSE)</f>
        <v>4.9681631794076297</v>
      </c>
      <c r="L19" s="18">
        <f t="shared" si="0"/>
        <v>1.529562066956375</v>
      </c>
      <c r="S19" s="20">
        <v>19.55</v>
      </c>
      <c r="T19" s="20">
        <v>54.8</v>
      </c>
      <c r="U19" s="21">
        <f t="shared" si="1"/>
        <v>180.30690537084396</v>
      </c>
    </row>
    <row r="20" spans="1:21" ht="45" x14ac:dyDescent="0.25">
      <c r="A20" s="7" t="s">
        <v>114</v>
      </c>
      <c r="B20" s="7" t="s">
        <v>200</v>
      </c>
      <c r="C20" s="17">
        <f>VLOOKUP(B20,'1.1'!$C$2:$N$655,10,FALSE)</f>
        <v>4.5012123532599073</v>
      </c>
      <c r="D20" s="17">
        <f>VLOOKUP(B20,'1.1'!$C$2:$N$655,8,FALSE)</f>
        <v>1.9990501062146604</v>
      </c>
      <c r="E20" s="17">
        <f>VLOOKUP(B20,'1.1'!$C$2:$N$655,9,FALSE)</f>
        <v>-0.21089484673944775</v>
      </c>
      <c r="F20" s="17">
        <f>VLOOKUP(B20,'1.1'!$C$2:$N$655,11,FALSE)</f>
        <v>1.0431258637726346E-2</v>
      </c>
      <c r="G20" s="17">
        <f>VLOOKUP(B20,'1.1'!$C$2:$N$655,12,FALSE)</f>
        <v>-4.6852898772196706E-2</v>
      </c>
      <c r="H20" s="17">
        <f>VLOOKUP(B20,'1.1'!$C$2:$N$655,4,FALSE)</f>
        <v>43</v>
      </c>
      <c r="I20" s="17">
        <f>VLOOKUP(B20,'1.1'!$C$2:$N$655,5,FALSE)</f>
        <v>201.990926168859</v>
      </c>
      <c r="J20" s="17">
        <f>VLOOKUP(B20,'1.1'!$C$2:$N$655,6,FALSE)</f>
        <v>4.52215357280748</v>
      </c>
      <c r="K20" s="17">
        <f>VLOOKUP(B20,'1.1'!$C$2:$N$655,7,FALSE)</f>
        <v>4.6974633992757902</v>
      </c>
      <c r="L20" s="18">
        <f t="shared" si="0"/>
        <v>1.41529722807703</v>
      </c>
      <c r="S20" s="20">
        <v>13.503</v>
      </c>
      <c r="T20" s="20">
        <v>29.8</v>
      </c>
      <c r="U20" s="21">
        <f t="shared" si="1"/>
        <v>120.69169814115384</v>
      </c>
    </row>
    <row r="21" spans="1:21" x14ac:dyDescent="0.25">
      <c r="A21" s="7" t="s">
        <v>26</v>
      </c>
      <c r="B21" s="7" t="s">
        <v>139</v>
      </c>
      <c r="C21" s="17">
        <f>VLOOKUP(B21,'1.1'!$C$2:$N$655,10,FALSE)</f>
        <v>2.845212946301062</v>
      </c>
      <c r="D21" s="17">
        <f>VLOOKUP(B21,'1.1'!$C$2:$N$655,8,FALSE)</f>
        <v>2284.0588866171429</v>
      </c>
      <c r="E21" s="17">
        <f>VLOOKUP(B21,'1.1'!$C$2:$N$655,9,FALSE)</f>
        <v>-6.7467135142149984E-2</v>
      </c>
      <c r="F21" s="17">
        <f>VLOOKUP(B21,'1.1'!$C$2:$N$655,11,FALSE)</f>
        <v>0.12962635085169294</v>
      </c>
      <c r="G21" s="17">
        <f>VLOOKUP(B21,'1.1'!$C$2:$N$655,12,FALSE)</f>
        <v>-2.371250813752309E-2</v>
      </c>
      <c r="H21" s="17">
        <f>VLOOKUP(B21,'1.1'!$C$2:$N$655,4,FALSE)</f>
        <v>6429</v>
      </c>
      <c r="I21" s="17">
        <f>VLOOKUP(B21,'1.1'!$C$2:$N$655,5,FALSE)</f>
        <v>24709.034160618699</v>
      </c>
      <c r="J21" s="17">
        <f>VLOOKUP(B21,'1.1'!$C$2:$N$655,6,FALSE)</f>
        <v>2.8732069249431902</v>
      </c>
      <c r="K21" s="17">
        <f>VLOOKUP(B21,'1.1'!$C$2:$N$655,7,FALSE)</f>
        <v>3.8433713113421502</v>
      </c>
      <c r="L21" s="18">
        <f t="shared" si="0"/>
        <v>1.3555145265193285</v>
      </c>
      <c r="S21" s="20">
        <v>21.114000000000001</v>
      </c>
      <c r="T21" s="20">
        <v>137.25</v>
      </c>
      <c r="U21" s="21">
        <f t="shared" si="1"/>
        <v>550.04262574595055</v>
      </c>
    </row>
    <row r="22" spans="1:21" ht="30" x14ac:dyDescent="0.25">
      <c r="A22" s="7" t="s">
        <v>103</v>
      </c>
      <c r="B22" s="7" t="s">
        <v>193</v>
      </c>
      <c r="C22" s="17">
        <f>VLOOKUP(B22,'1.1'!$C$2:$N$655,10,FALSE)</f>
        <v>3.451134140048314</v>
      </c>
      <c r="D22" s="17">
        <f>VLOOKUP(B22,'1.1'!$C$2:$N$655,8,FALSE)</f>
        <v>21.243508706574406</v>
      </c>
      <c r="E22" s="17">
        <f>VLOOKUP(B22,'1.1'!$C$2:$N$655,9,FALSE)</f>
        <v>-9.7893949879176573E-2</v>
      </c>
      <c r="F22" s="17">
        <f>VLOOKUP(B22,'1.1'!$C$2:$N$655,11,FALSE)</f>
        <v>6.4067774297517047E-2</v>
      </c>
      <c r="G22" s="17">
        <f>VLOOKUP(B22,'1.1'!$C$2:$N$655,12,FALSE)</f>
        <v>-2.8365733091384883E-2</v>
      </c>
      <c r="H22" s="17">
        <f>VLOOKUP(B22,'1.1'!$C$2:$N$655,4,FALSE)</f>
        <v>85</v>
      </c>
      <c r="I22" s="17">
        <f>VLOOKUP(B22,'1.1'!$C$2:$N$655,5,FALSE)</f>
        <v>356.339552965015</v>
      </c>
      <c r="J22" s="17">
        <f>VLOOKUP(B22,'1.1'!$C$2:$N$655,6,FALSE)</f>
        <v>3.12620673284811</v>
      </c>
      <c r="K22" s="17">
        <f>VLOOKUP(B22,'1.1'!$C$2:$N$655,7,FALSE)</f>
        <v>4.1922300348825301</v>
      </c>
      <c r="L22" s="18">
        <f t="shared" si="0"/>
        <v>1.224501475359187</v>
      </c>
      <c r="S22" s="20">
        <v>7.88</v>
      </c>
      <c r="T22" s="20">
        <v>52.02</v>
      </c>
      <c r="U22" s="21">
        <f t="shared" si="1"/>
        <v>560.15228426395947</v>
      </c>
    </row>
    <row r="23" spans="1:21" ht="30" x14ac:dyDescent="0.25">
      <c r="A23" s="7" t="s">
        <v>19</v>
      </c>
      <c r="B23" s="7" t="s">
        <v>201</v>
      </c>
      <c r="C23" s="17">
        <f>VLOOKUP(B23,'1.1'!$C$2:$N$655,10,FALSE)</f>
        <v>2.4678029095674141</v>
      </c>
      <c r="D23" s="17">
        <f>VLOOKUP(B23,'1.1'!$C$2:$N$655,8,FALSE)</f>
        <v>5978.5284687481162</v>
      </c>
      <c r="E23" s="17">
        <f>VLOOKUP(B23,'1.1'!$C$2:$N$655,9,FALSE)</f>
        <v>-9.6875476090432566E-2</v>
      </c>
      <c r="F23" s="17">
        <f>VLOOKUP(B23,'1.1'!$C$2:$N$655,11,FALSE)</f>
        <v>0.16057826833537281</v>
      </c>
      <c r="G23" s="17">
        <f>VLOOKUP(B23,'1.1'!$C$2:$N$655,12,FALSE)</f>
        <v>-3.9255758924206005E-2</v>
      </c>
      <c r="H23" s="17">
        <f>VLOOKUP(B23,'1.1'!$C$2:$N$655,4,FALSE)</f>
        <v>11123</v>
      </c>
      <c r="I23" s="17">
        <f>VLOOKUP(B23,'1.1'!$C$2:$N$655,5,FALSE)</f>
        <v>52274.387077526197</v>
      </c>
      <c r="J23" s="17">
        <f>VLOOKUP(B23,'1.1'!$C$2:$N$655,6,FALSE)</f>
        <v>2.33475082850777</v>
      </c>
      <c r="K23" s="17">
        <f>VLOOKUP(B23,'1.1'!$C$2:$N$655,7,FALSE)</f>
        <v>4.6996661941496196</v>
      </c>
      <c r="L23" s="18">
        <f t="shared" si="0"/>
        <v>1.0929107329163668</v>
      </c>
      <c r="S23" s="20">
        <v>4.8899999999999997</v>
      </c>
      <c r="T23">
        <v>9.86</v>
      </c>
      <c r="U23" s="21">
        <f t="shared" si="1"/>
        <v>101.6359918200409</v>
      </c>
    </row>
    <row r="24" spans="1:21" ht="30" x14ac:dyDescent="0.25">
      <c r="A24" s="7" t="s">
        <v>116</v>
      </c>
      <c r="B24" s="7" t="s">
        <v>192</v>
      </c>
      <c r="C24" s="17">
        <f>VLOOKUP(B24,'1.1'!$C$2:$N$655,10,FALSE)</f>
        <v>2.5002145142433436</v>
      </c>
      <c r="D24" s="17">
        <f>VLOOKUP(B24,'1.1'!$C$2:$N$655,8,FALSE)</f>
        <v>10.958066212405928</v>
      </c>
      <c r="E24" s="17">
        <f>VLOOKUP(B24,'1.1'!$C$2:$N$655,9,FALSE)</f>
        <v>4.7190101881197155E-2</v>
      </c>
      <c r="F24" s="17">
        <f>VLOOKUP(B24,'1.1'!$C$2:$N$655,11,FALSE)</f>
        <v>6.9424155048125963E-2</v>
      </c>
      <c r="G24" s="17">
        <f>VLOOKUP(B24,'1.1'!$C$2:$N$655,12,FALSE)</f>
        <v>1.8874421219604271E-2</v>
      </c>
      <c r="H24" s="17">
        <f>VLOOKUP(B24,'1.1'!$C$2:$N$655,4,FALSE)</f>
        <v>40</v>
      </c>
      <c r="I24" s="17">
        <f>VLOOKUP(B24,'1.1'!$C$2:$N$655,5,FALSE)</f>
        <v>138.811588990968</v>
      </c>
      <c r="J24" s="17">
        <f>VLOOKUP(B24,'1.1'!$C$2:$N$655,6,FALSE)</f>
        <v>2.1129441170021899</v>
      </c>
      <c r="K24" s="17">
        <f>VLOOKUP(B24,'1.1'!$C$2:$N$655,7,FALSE)</f>
        <v>3.4702897247741902</v>
      </c>
      <c r="L24" s="18">
        <f t="shared" si="0"/>
        <v>1.0646728658478222</v>
      </c>
      <c r="S24" s="20">
        <v>32.4</v>
      </c>
      <c r="T24" s="20">
        <v>49.63</v>
      </c>
      <c r="U24" s="21">
        <f t="shared" si="1"/>
        <v>53.179012345679034</v>
      </c>
    </row>
    <row r="25" spans="1:21" x14ac:dyDescent="0.25">
      <c r="A25" s="7" t="s">
        <v>38</v>
      </c>
      <c r="B25" s="7" t="s">
        <v>138</v>
      </c>
      <c r="C25" s="17">
        <f>VLOOKUP(B25,'1.1'!$C$2:$N$655,10,FALSE)</f>
        <v>1.945185828406468</v>
      </c>
      <c r="D25" s="17">
        <f>VLOOKUP(B25,'1.1'!$C$2:$N$655,8,FALSE)</f>
        <v>450.1608103865114</v>
      </c>
      <c r="E25" s="17">
        <f>VLOOKUP(B25,'1.1'!$C$2:$N$655,9,FALSE)</f>
        <v>5.6745975218580588E-2</v>
      </c>
      <c r="F25" s="17">
        <f>VLOOKUP(B25,'1.1'!$C$2:$N$655,11,FALSE)</f>
        <v>0.10281995395640682</v>
      </c>
      <c r="G25" s="17">
        <f>VLOOKUP(B25,'1.1'!$C$2:$N$655,12,FALSE)</f>
        <v>2.9172521406383028E-2</v>
      </c>
      <c r="H25" s="17">
        <f>VLOOKUP(B25,'1.1'!$C$2:$N$655,4,FALSE)</f>
        <v>1324</v>
      </c>
      <c r="I25" s="17">
        <f>VLOOKUP(B25,'1.1'!$C$2:$N$655,5,FALSE)</f>
        <v>5158.4425345412501</v>
      </c>
      <c r="J25" s="17">
        <f>VLOOKUP(B25,'1.1'!$C$2:$N$655,6,FALSE)</f>
        <v>2.1059109531258602</v>
      </c>
      <c r="K25" s="17">
        <f>VLOOKUP(B25,'1.1'!$C$2:$N$655,7,FALSE)</f>
        <v>3.8961046333393101</v>
      </c>
      <c r="L25" s="18">
        <f t="shared" si="0"/>
        <v>1.0181467924442773</v>
      </c>
      <c r="S25" s="20">
        <v>6.3019999999999996</v>
      </c>
      <c r="T25" s="20">
        <v>136.13999999999999</v>
      </c>
      <c r="U25" s="21">
        <f t="shared" si="1"/>
        <v>2060.2665820374482</v>
      </c>
    </row>
    <row r="26" spans="1:21" ht="30" x14ac:dyDescent="0.25">
      <c r="A26" s="7" t="s">
        <v>53</v>
      </c>
      <c r="B26" s="7" t="s">
        <v>213</v>
      </c>
      <c r="C26" s="17">
        <f>VLOOKUP(B26,'1.1'!$C$2:$N$655,10,FALSE)</f>
        <v>3.2198731819376101</v>
      </c>
      <c r="D26" s="17">
        <f>VLOOKUP(B26,'1.1'!$C$2:$N$655,8,FALSE)</f>
        <v>191.93640483490057</v>
      </c>
      <c r="E26" s="17">
        <f>VLOOKUP(B26,'1.1'!$C$2:$N$655,9,FALSE)</f>
        <v>-0.21997890435756146</v>
      </c>
      <c r="F26" s="17">
        <f>VLOOKUP(B26,'1.1'!$C$2:$N$655,11,FALSE)</f>
        <v>0.11884833636437206</v>
      </c>
      <c r="G26" s="17">
        <f>VLOOKUP(B26,'1.1'!$C$2:$N$655,12,FALSE)</f>
        <v>-6.8319120638529518E-2</v>
      </c>
      <c r="H26" s="17">
        <f>VLOOKUP(B26,'1.1'!$C$2:$N$655,4,FALSE)</f>
        <v>664</v>
      </c>
      <c r="I26" s="17">
        <f>VLOOKUP(B26,'1.1'!$C$2:$N$655,5,FALSE)</f>
        <v>2075.5549038164299</v>
      </c>
      <c r="J26" s="17">
        <f>VLOOKUP(B26,'1.1'!$C$2:$N$655,6,FALSE)</f>
        <v>2.61371090201414</v>
      </c>
      <c r="K26" s="17">
        <f>VLOOKUP(B26,'1.1'!$C$2:$N$655,7,FALSE)</f>
        <v>3.1258356985187201</v>
      </c>
      <c r="L26" s="18">
        <f t="shared" si="0"/>
        <v>0.98246394228333966</v>
      </c>
      <c r="S26" s="20">
        <v>39.604999999999997</v>
      </c>
      <c r="T26" s="20">
        <v>165.84</v>
      </c>
      <c r="U26" s="21">
        <f t="shared" si="1"/>
        <v>318.73500820603465</v>
      </c>
    </row>
    <row r="27" spans="1:21" ht="30" x14ac:dyDescent="0.25">
      <c r="A27" s="7" t="s">
        <v>76</v>
      </c>
      <c r="B27" s="7" t="s">
        <v>156</v>
      </c>
      <c r="C27" s="17">
        <f>VLOOKUP(B27,'1.1'!$C$2:$N$655,10,FALSE)</f>
        <v>2.3039874570040659</v>
      </c>
      <c r="D27" s="17">
        <f>VLOOKUP(B27,'1.1'!$C$2:$N$655,8,FALSE)</f>
        <v>101.98159772005967</v>
      </c>
      <c r="E27" s="17">
        <f>VLOOKUP(B27,'1.1'!$C$2:$N$655,9,FALSE)</f>
        <v>-1.3841408576064586E-2</v>
      </c>
      <c r="F27" s="17">
        <f>VLOOKUP(B27,'1.1'!$C$2:$N$655,11,FALSE)</f>
        <v>0.11560634372030432</v>
      </c>
      <c r="G27" s="17">
        <f>VLOOKUP(B27,'1.1'!$C$2:$N$655,12,FALSE)</f>
        <v>-6.0075885109474193E-3</v>
      </c>
      <c r="H27" s="17">
        <f>VLOOKUP(B27,'1.1'!$C$2:$N$655,4,FALSE)</f>
        <v>295</v>
      </c>
      <c r="I27" s="17">
        <f>VLOOKUP(B27,'1.1'!$C$2:$N$655,5,FALSE)</f>
        <v>1002.4650578883</v>
      </c>
      <c r="J27" s="17">
        <f>VLOOKUP(B27,'1.1'!$C$2:$N$655,6,FALSE)</f>
        <v>2.0525420035598598</v>
      </c>
      <c r="K27" s="17">
        <f>VLOOKUP(B27,'1.1'!$C$2:$N$655,7,FALSE)</f>
        <v>3.3981866369095002</v>
      </c>
      <c r="L27" s="18">
        <f t="shared" si="0"/>
        <v>0.97969492140104075</v>
      </c>
      <c r="S27" s="20">
        <v>12.45</v>
      </c>
      <c r="T27" s="20">
        <v>16.48</v>
      </c>
      <c r="U27" s="21">
        <f t="shared" si="1"/>
        <v>32.369477911646591</v>
      </c>
    </row>
    <row r="28" spans="1:21" ht="30" x14ac:dyDescent="0.25">
      <c r="A28" s="7" t="s">
        <v>112</v>
      </c>
      <c r="B28" s="7" t="s">
        <v>178</v>
      </c>
      <c r="C28" s="17">
        <f>VLOOKUP(B28,'1.1'!$C$2:$N$655,10,FALSE)</f>
        <v>1.6188489351029482</v>
      </c>
      <c r="D28" s="17">
        <f>VLOOKUP(B28,'1.1'!$C$2:$N$655,8,FALSE)</f>
        <v>19.901509307697328</v>
      </c>
      <c r="E28" s="17">
        <f>VLOOKUP(B28,'1.1'!$C$2:$N$655,9,FALSE)</f>
        <v>-7.5933095656700112E-3</v>
      </c>
      <c r="F28" s="17">
        <f>VLOOKUP(B28,'1.1'!$C$2:$N$655,11,FALSE)</f>
        <v>0.17951048519762011</v>
      </c>
      <c r="G28" s="17">
        <f>VLOOKUP(B28,'1.1'!$C$2:$N$655,12,FALSE)</f>
        <v>-4.6905609294465309E-3</v>
      </c>
      <c r="H28" s="17">
        <f>VLOOKUP(B28,'1.1'!$C$2:$N$655,4,FALSE)</f>
        <v>47</v>
      </c>
      <c r="I28" s="17">
        <f>VLOOKUP(B28,'1.1'!$C$2:$N$655,5,FALSE)</f>
        <v>172.903558327816</v>
      </c>
      <c r="J28" s="17">
        <f>VLOOKUP(B28,'1.1'!$C$2:$N$655,6,FALSE)</f>
        <v>1.79147315469194</v>
      </c>
      <c r="K28" s="17">
        <f>VLOOKUP(B28,'1.1'!$C$2:$N$655,7,FALSE)</f>
        <v>3.6787991133578002</v>
      </c>
      <c r="L28" s="18">
        <f t="shared" si="0"/>
        <v>0.97844681200207606</v>
      </c>
      <c r="S28" s="20">
        <v>21.19</v>
      </c>
      <c r="T28" s="20">
        <v>262.26</v>
      </c>
      <c r="U28" s="21">
        <f t="shared" si="1"/>
        <v>1137.6592732420952</v>
      </c>
    </row>
    <row r="29" spans="1:21" ht="30" x14ac:dyDescent="0.25">
      <c r="A29" s="7" t="s">
        <v>106</v>
      </c>
      <c r="B29" s="7" t="s">
        <v>212</v>
      </c>
      <c r="C29" s="17">
        <f>VLOOKUP(B29,'1.1'!$C$2:$N$655,10,FALSE)</f>
        <v>5.0135388454136329</v>
      </c>
      <c r="D29" s="17">
        <f>VLOOKUP(B29,'1.1'!$C$2:$N$655,8,FALSE)</f>
        <v>2.5641713260539438</v>
      </c>
      <c r="E29" s="17">
        <f>VLOOKUP(B29,'1.1'!$C$2:$N$655,9,FALSE)</f>
        <v>-0.57857543194874839</v>
      </c>
      <c r="F29" s="17">
        <f>VLOOKUP(B29,'1.1'!$C$2:$N$655,11,FALSE)</f>
        <v>6.9701840356194327E-3</v>
      </c>
      <c r="G29" s="17">
        <f>VLOOKUP(B29,'1.1'!$C$2:$N$655,12,FALSE)</f>
        <v>-0.11540260278984915</v>
      </c>
      <c r="H29" s="17">
        <f>VLOOKUP(B29,'1.1'!$C$2:$N$655,4,FALSE)</f>
        <v>78</v>
      </c>
      <c r="I29" s="17">
        <f>VLOOKUP(B29,'1.1'!$C$2:$N$655,5,FALSE)</f>
        <v>360.43811165168898</v>
      </c>
      <c r="J29" s="17">
        <f>VLOOKUP(B29,'1.1'!$C$2:$N$655,6,FALSE)</f>
        <v>4.2855599151016799</v>
      </c>
      <c r="K29" s="17">
        <f>VLOOKUP(B29,'1.1'!$C$2:$N$655,7,FALSE)</f>
        <v>4.6210014314319103</v>
      </c>
      <c r="L29" s="18">
        <f t="shared" si="0"/>
        <v>0.90733939382278184</v>
      </c>
      <c r="S29" s="20">
        <v>17.100000000000001</v>
      </c>
      <c r="T29" s="20">
        <v>88.55</v>
      </c>
      <c r="U29" s="21">
        <f t="shared" si="1"/>
        <v>417.83625730994152</v>
      </c>
    </row>
    <row r="30" spans="1:21" ht="30" x14ac:dyDescent="0.25">
      <c r="A30" s="7" t="s">
        <v>56</v>
      </c>
      <c r="B30" s="7" t="s">
        <v>147</v>
      </c>
      <c r="C30" s="17">
        <f>VLOOKUP(B30,'1.1'!$C$2:$N$655,10,FALSE)</f>
        <v>4.3697163534012562</v>
      </c>
      <c r="D30" s="17">
        <f>VLOOKUP(B30,'1.1'!$C$2:$N$655,8,FALSE)</f>
        <v>44.240728094295683</v>
      </c>
      <c r="E30" s="17">
        <f>VLOOKUP(B30,'1.1'!$C$2:$N$655,9,FALSE)</f>
        <v>-0.37678329740975686</v>
      </c>
      <c r="F30" s="17">
        <f>VLOOKUP(B30,'1.1'!$C$2:$N$655,11,FALSE)</f>
        <v>1.3995025468057741E-2</v>
      </c>
      <c r="G30" s="17">
        <f>VLOOKUP(B30,'1.1'!$C$2:$N$655,12,FALSE)</f>
        <v>-8.6226030922231384E-2</v>
      </c>
      <c r="H30" s="17">
        <f>VLOOKUP(B30,'1.1'!$C$2:$N$655,4,FALSE)</f>
        <v>607</v>
      </c>
      <c r="I30" s="17">
        <f>VLOOKUP(B30,'1.1'!$C$2:$N$655,5,FALSE)</f>
        <v>3098.86091024801</v>
      </c>
      <c r="J30" s="17">
        <f>VLOOKUP(B30,'1.1'!$C$2:$N$655,6,FALSE)</f>
        <v>3.5519542348689299</v>
      </c>
      <c r="K30" s="17">
        <f>VLOOKUP(B30,'1.1'!$C$2:$N$655,7,FALSE)</f>
        <v>5.1052074303921096</v>
      </c>
      <c r="L30" s="18">
        <f t="shared" si="0"/>
        <v>0.79251946750891111</v>
      </c>
      <c r="S30" s="20">
        <v>5.8250000000000002</v>
      </c>
      <c r="T30" s="20">
        <v>30.13</v>
      </c>
      <c r="U30" s="21">
        <f t="shared" si="1"/>
        <v>417.25321888412014</v>
      </c>
    </row>
    <row r="31" spans="1:21" ht="45" x14ac:dyDescent="0.25">
      <c r="A31" s="7" t="s">
        <v>74</v>
      </c>
      <c r="B31" s="7" t="s">
        <v>195</v>
      </c>
      <c r="C31" s="17">
        <f>VLOOKUP(B31,'1.1'!$C$2:$N$655,10,FALSE)</f>
        <v>2.2706503522225114</v>
      </c>
      <c r="D31" s="17">
        <f>VLOOKUP(B31,'1.1'!$C$2:$N$655,8,FALSE)</f>
        <v>34.963162861870892</v>
      </c>
      <c r="E31" s="17">
        <f>VLOOKUP(B31,'1.1'!$C$2:$N$655,9,FALSE)</f>
        <v>6.9628808064245748E-2</v>
      </c>
      <c r="F31" s="17">
        <f>VLOOKUP(B31,'1.1'!$C$2:$N$655,11,FALSE)</f>
        <v>4.156746841394892E-2</v>
      </c>
      <c r="G31" s="17">
        <f>VLOOKUP(B31,'1.1'!$C$2:$N$655,12,FALSE)</f>
        <v>3.0664698330191219E-2</v>
      </c>
      <c r="H31" s="17">
        <f>VLOOKUP(B31,'1.1'!$C$2:$N$655,4,FALSE)</f>
        <v>289</v>
      </c>
      <c r="I31" s="17">
        <f>VLOOKUP(B31,'1.1'!$C$2:$N$655,5,FALSE)</f>
        <v>910.93529995298002</v>
      </c>
      <c r="J31" s="17">
        <f>VLOOKUP(B31,'1.1'!$C$2:$N$655,6,FALSE)</f>
        <v>2.4224073302168301</v>
      </c>
      <c r="K31" s="17">
        <f>VLOOKUP(B31,'1.1'!$C$2:$N$655,7,FALSE)</f>
        <v>3.1520252593528699</v>
      </c>
      <c r="L31" s="18">
        <f t="shared" si="0"/>
        <v>0.75909079349619168</v>
      </c>
      <c r="S31" s="20">
        <v>19.855</v>
      </c>
      <c r="T31" s="20">
        <v>62.64</v>
      </c>
      <c r="U31" s="21">
        <f t="shared" si="1"/>
        <v>215.48728280030218</v>
      </c>
    </row>
    <row r="32" spans="1:21" ht="45" x14ac:dyDescent="0.25">
      <c r="A32" s="7" t="s">
        <v>111</v>
      </c>
      <c r="B32" s="7" t="s">
        <v>220</v>
      </c>
      <c r="C32" s="17">
        <f>VLOOKUP(B32,'1.1'!$C$2:$N$655,10,FALSE)</f>
        <v>1.2656455818783718</v>
      </c>
      <c r="D32" s="17">
        <f>VLOOKUP(B32,'1.1'!$C$2:$N$655,8,FALSE)</f>
        <v>11.962702168870251</v>
      </c>
      <c r="E32" s="17">
        <f>VLOOKUP(B32,'1.1'!$C$2:$N$655,9,FALSE)</f>
        <v>3.4340687130881675E-2</v>
      </c>
      <c r="F32" s="17">
        <f>VLOOKUP(B32,'1.1'!$C$2:$N$655,11,FALSE)</f>
        <v>0.12851356253502308</v>
      </c>
      <c r="G32" s="17">
        <f>VLOOKUP(B32,'1.1'!$C$2:$N$655,12,FALSE)</f>
        <v>2.7132941182408995E-2</v>
      </c>
      <c r="H32" s="17">
        <f>VLOOKUP(B32,'1.1'!$C$2:$N$655,4,FALSE)</f>
        <v>48</v>
      </c>
      <c r="I32" s="17">
        <f>VLOOKUP(B32,'1.1'!$C$2:$N$655,5,FALSE)</f>
        <v>111.334905779921</v>
      </c>
      <c r="J32" s="17">
        <f>VLOOKUP(B32,'1.1'!$C$2:$N$655,6,FALSE)</f>
        <v>1.2958723958581699</v>
      </c>
      <c r="K32" s="17">
        <f>VLOOKUP(B32,'1.1'!$C$2:$N$655,7,FALSE)</f>
        <v>2.31947720374834</v>
      </c>
      <c r="L32" s="18">
        <f t="shared" si="0"/>
        <v>0.61918478706876146</v>
      </c>
      <c r="S32" s="20">
        <v>16.66</v>
      </c>
      <c r="T32" s="20">
        <v>316.36</v>
      </c>
      <c r="U32" s="21">
        <f t="shared" si="1"/>
        <v>1798.9195678271308</v>
      </c>
    </row>
    <row r="33" spans="1:21" ht="30" x14ac:dyDescent="0.25">
      <c r="A33" s="7" t="s">
        <v>89</v>
      </c>
      <c r="B33" s="7" t="s">
        <v>204</v>
      </c>
      <c r="C33" s="17">
        <f>VLOOKUP(B33,'1.1'!$C$2:$N$655,10,FALSE)</f>
        <v>1.354126593666134</v>
      </c>
      <c r="D33" s="17">
        <f>VLOOKUP(B33,'1.1'!$C$2:$N$655,8,FALSE)</f>
        <v>33.176815411531685</v>
      </c>
      <c r="E33" s="17">
        <f>VLOOKUP(B33,'1.1'!$C$2:$N$655,9,FALSE)</f>
        <v>5.5815847760361983E-2</v>
      </c>
      <c r="F33" s="17">
        <f>VLOOKUP(B33,'1.1'!$C$2:$N$655,11,FALSE)</f>
        <v>9.7887954472193339E-2</v>
      </c>
      <c r="G33" s="17">
        <f>VLOOKUP(B33,'1.1'!$C$2:$N$655,12,FALSE)</f>
        <v>4.1219076577801578E-2</v>
      </c>
      <c r="H33" s="17">
        <f>VLOOKUP(B33,'1.1'!$C$2:$N$655,4,FALSE)</f>
        <v>147</v>
      </c>
      <c r="I33" s="17">
        <f>VLOOKUP(B33,'1.1'!$C$2:$N$655,5,FALSE)</f>
        <v>395.69850632362102</v>
      </c>
      <c r="J33" s="17">
        <f>VLOOKUP(B33,'1.1'!$C$2:$N$655,6,FALSE)</f>
        <v>1.48036146341335</v>
      </c>
      <c r="K33" s="17">
        <f>VLOOKUP(B33,'1.1'!$C$2:$N$655,7,FALSE)</f>
        <v>2.6918265736300699</v>
      </c>
      <c r="L33" s="18">
        <f t="shared" si="0"/>
        <v>0.60510824102780114</v>
      </c>
      <c r="S33" s="20">
        <v>36.975000000000001</v>
      </c>
      <c r="T33" s="20">
        <v>92.02</v>
      </c>
      <c r="U33" s="21">
        <f t="shared" si="1"/>
        <v>148.87085868830289</v>
      </c>
    </row>
    <row r="34" spans="1:21" x14ac:dyDescent="0.25">
      <c r="A34" s="7" t="s">
        <v>62</v>
      </c>
      <c r="B34" s="7" t="s">
        <v>141</v>
      </c>
      <c r="C34" s="17">
        <f>VLOOKUP(B34,'1.1'!$C$2:$N$655,10,FALSE)</f>
        <v>1.9171736767648782</v>
      </c>
      <c r="D34" s="17">
        <f>VLOOKUP(B34,'1.1'!$C$2:$N$655,8,FALSE)</f>
        <v>127.68722412377569</v>
      </c>
      <c r="E34" s="17">
        <f>VLOOKUP(B34,'1.1'!$C$2:$N$655,9,FALSE)</f>
        <v>2.7302168707834212E-3</v>
      </c>
      <c r="F34" s="17">
        <f>VLOOKUP(B34,'1.1'!$C$2:$N$655,11,FALSE)</f>
        <v>8.2290497350056821E-2</v>
      </c>
      <c r="G34" s="17">
        <f>VLOOKUP(B34,'1.1'!$C$2:$N$655,12,FALSE)</f>
        <v>1.4240842673108821E-3</v>
      </c>
      <c r="H34" s="17">
        <f>VLOOKUP(B34,'1.1'!$C$2:$N$655,4,FALSE)</f>
        <v>466</v>
      </c>
      <c r="I34" s="17">
        <f>VLOOKUP(B34,'1.1'!$C$2:$N$655,5,FALSE)</f>
        <v>1656.62602757523</v>
      </c>
      <c r="J34" s="17">
        <f>VLOOKUP(B34,'1.1'!$C$2:$N$655,6,FALSE)</f>
        <v>1.9124591851551</v>
      </c>
      <c r="K34" s="17">
        <f>VLOOKUP(B34,'1.1'!$C$2:$N$655,7,FALSE)</f>
        <v>3.5549914754833201</v>
      </c>
      <c r="L34" s="18">
        <f t="shared" ref="L34:L65" si="2">(F34-$M$2)/$P$2+(G34-$N$2)/$Q$2+(C34-$O$2)/$R$2</f>
        <v>0.42217682759228847</v>
      </c>
      <c r="S34" s="20">
        <v>8.6080000000000005</v>
      </c>
      <c r="T34" s="20">
        <v>79.5</v>
      </c>
      <c r="U34" s="21">
        <f t="shared" si="1"/>
        <v>823.55947955390332</v>
      </c>
    </row>
    <row r="35" spans="1:21" ht="30" x14ac:dyDescent="0.25">
      <c r="A35" s="7" t="s">
        <v>61</v>
      </c>
      <c r="B35" s="7" t="s">
        <v>221</v>
      </c>
      <c r="C35" s="17">
        <f>VLOOKUP(B35,'1.1'!$C$2:$N$655,10,FALSE)</f>
        <v>3.9798996487143881</v>
      </c>
      <c r="D35" s="17">
        <f>VLOOKUP(B35,'1.1'!$C$2:$N$655,8,FALSE)</f>
        <v>97.552865682489156</v>
      </c>
      <c r="E35" s="17">
        <f>VLOOKUP(B35,'1.1'!$C$2:$N$655,9,FALSE)</f>
        <v>-0.44357788150975747</v>
      </c>
      <c r="F35" s="17">
        <f>VLOOKUP(B35,'1.1'!$C$2:$N$655,11,FALSE)</f>
        <v>4.572934393102511E-2</v>
      </c>
      <c r="G35" s="17">
        <f>VLOOKUP(B35,'1.1'!$C$2:$N$655,12,FALSE)</f>
        <v>-0.11145453922513969</v>
      </c>
      <c r="H35" s="17">
        <f>VLOOKUP(B35,'1.1'!$C$2:$N$655,4,FALSE)</f>
        <v>479</v>
      </c>
      <c r="I35" s="17">
        <f>VLOOKUP(B35,'1.1'!$C$2:$N$655,5,FALSE)</f>
        <v>2326.7898089699402</v>
      </c>
      <c r="J35" s="17">
        <f>VLOOKUP(B35,'1.1'!$C$2:$N$655,6,FALSE)</f>
        <v>3.17409179630322</v>
      </c>
      <c r="K35" s="17">
        <f>VLOOKUP(B35,'1.1'!$C$2:$N$655,7,FALSE)</f>
        <v>4.8575987661167996</v>
      </c>
      <c r="L35" s="18">
        <f t="shared" si="2"/>
        <v>0.39377159571076059</v>
      </c>
      <c r="S35" s="20">
        <v>33.953000000000003</v>
      </c>
      <c r="T35" s="20">
        <v>256.14</v>
      </c>
      <c r="U35" s="21">
        <f t="shared" si="1"/>
        <v>654.39578240508934</v>
      </c>
    </row>
    <row r="36" spans="1:21" x14ac:dyDescent="0.25">
      <c r="A36" s="7" t="s">
        <v>65</v>
      </c>
      <c r="B36" s="7" t="s">
        <v>181</v>
      </c>
      <c r="C36" s="17">
        <f>VLOOKUP(B36,'1.1'!$C$2:$N$655,10,FALSE)</f>
        <v>1.555084512564914</v>
      </c>
      <c r="D36" s="17">
        <f>VLOOKUP(B36,'1.1'!$C$2:$N$655,8,FALSE)</f>
        <v>109.19151041783442</v>
      </c>
      <c r="E36" s="17">
        <f>VLOOKUP(B36,'1.1'!$C$2:$N$655,9,FALSE)</f>
        <v>7.9603413746702888E-3</v>
      </c>
      <c r="F36" s="17">
        <f>VLOOKUP(B36,'1.1'!$C$2:$N$655,11,FALSE)</f>
        <v>0.10020745105404218</v>
      </c>
      <c r="G36" s="17">
        <f>VLOOKUP(B36,'1.1'!$C$2:$N$655,12,FALSE)</f>
        <v>5.1189123873021658E-3</v>
      </c>
      <c r="H36" s="17">
        <f>VLOOKUP(B36,'1.1'!$C$2:$N$655,4,FALSE)</f>
        <v>438</v>
      </c>
      <c r="I36" s="17">
        <f>VLOOKUP(B36,'1.1'!$C$2:$N$655,5,FALSE)</f>
        <v>1368.2768887954301</v>
      </c>
      <c r="J36" s="17">
        <f>VLOOKUP(B36,'1.1'!$C$2:$N$655,6,FALSE)</f>
        <v>1.5289510014598799</v>
      </c>
      <c r="K36" s="17">
        <f>VLOOKUP(B36,'1.1'!$C$2:$N$655,7,FALSE)</f>
        <v>3.1239198374324899</v>
      </c>
      <c r="L36" s="18">
        <f t="shared" si="2"/>
        <v>0.31438083699921249</v>
      </c>
      <c r="S36" s="20">
        <v>15.13</v>
      </c>
      <c r="T36" s="20">
        <v>55.13</v>
      </c>
      <c r="U36" s="21">
        <f t="shared" si="1"/>
        <v>264.37541308658297</v>
      </c>
    </row>
    <row r="37" spans="1:21" ht="45" x14ac:dyDescent="0.25">
      <c r="A37" s="7" t="s">
        <v>57</v>
      </c>
      <c r="B37" s="7" t="s">
        <v>153</v>
      </c>
      <c r="C37" s="17">
        <f>VLOOKUP(B37,'1.1'!$C$2:$N$655,10,FALSE)</f>
        <v>1.9191219683041401</v>
      </c>
      <c r="D37" s="17">
        <f>VLOOKUP(B37,'1.1'!$C$2:$N$655,8,FALSE)</f>
        <v>140.69140421663658</v>
      </c>
      <c r="E37" s="17">
        <f>VLOOKUP(B37,'1.1'!$C$2:$N$655,9,FALSE)</f>
        <v>-1.8411576472901141E-2</v>
      </c>
      <c r="F37" s="17">
        <f>VLOOKUP(B37,'1.1'!$C$2:$N$655,11,FALSE)</f>
        <v>8.6436405318513931E-2</v>
      </c>
      <c r="G37" s="17">
        <f>VLOOKUP(B37,'1.1'!$C$2:$N$655,12,FALSE)</f>
        <v>-9.5937500466272089E-3</v>
      </c>
      <c r="H37" s="17">
        <f>VLOOKUP(B37,'1.1'!$C$2:$N$655,4,FALSE)</f>
        <v>579</v>
      </c>
      <c r="I37" s="17">
        <f>VLOOKUP(B37,'1.1'!$C$2:$N$655,5,FALSE)</f>
        <v>1861.73294144426</v>
      </c>
      <c r="J37" s="17">
        <f>VLOOKUP(B37,'1.1'!$C$2:$N$655,6,FALSE)</f>
        <v>1.8490750208908799</v>
      </c>
      <c r="K37" s="17">
        <f>VLOOKUP(B37,'1.1'!$C$2:$N$655,7,FALSE)</f>
        <v>3.2154282235652198</v>
      </c>
      <c r="L37" s="18">
        <f t="shared" si="2"/>
        <v>0.31215574377769262</v>
      </c>
      <c r="S37" s="20">
        <v>12.61</v>
      </c>
      <c r="T37" s="20">
        <v>24.2</v>
      </c>
      <c r="U37" s="21">
        <f t="shared" si="1"/>
        <v>91.911181601903252</v>
      </c>
    </row>
    <row r="38" spans="1:21" x14ac:dyDescent="0.25">
      <c r="A38" s="7" t="s">
        <v>75</v>
      </c>
      <c r="B38" s="7" t="s">
        <v>144</v>
      </c>
      <c r="C38" s="17">
        <f>VLOOKUP(B38,'1.1'!$C$2:$N$655,10,FALSE)</f>
        <v>2.12355954375768</v>
      </c>
      <c r="D38" s="17">
        <f>VLOOKUP(B38,'1.1'!$C$2:$N$655,8,FALSE)</f>
        <v>41.947555545451408</v>
      </c>
      <c r="E38" s="17">
        <f>VLOOKUP(B38,'1.1'!$C$2:$N$655,9,FALSE)</f>
        <v>-9.1316200858702276E-2</v>
      </c>
      <c r="F38" s="17">
        <f>VLOOKUP(B38,'1.1'!$C$2:$N$655,11,FALSE)</f>
        <v>9.6451970521723787E-2</v>
      </c>
      <c r="G38" s="17">
        <f>VLOOKUP(B38,'1.1'!$C$2:$N$655,12,FALSE)</f>
        <v>-4.3001478874059022E-2</v>
      </c>
      <c r="H38" s="17">
        <f>VLOOKUP(B38,'1.1'!$C$2:$N$655,4,FALSE)</f>
        <v>297</v>
      </c>
      <c r="I38" s="17">
        <f>VLOOKUP(B38,'1.1'!$C$2:$N$655,5,FALSE)</f>
        <v>389.26422177255199</v>
      </c>
      <c r="J38" s="17">
        <f>VLOOKUP(B38,'1.1'!$C$2:$N$655,6,FALSE)</f>
        <v>1.46641270570482</v>
      </c>
      <c r="K38" s="17">
        <f>VLOOKUP(B38,'1.1'!$C$2:$N$655,7,FALSE)</f>
        <v>1.31065394536213</v>
      </c>
      <c r="L38" s="18">
        <f t="shared" si="2"/>
        <v>0.1332184079984467</v>
      </c>
      <c r="S38" s="20">
        <v>14.757</v>
      </c>
      <c r="T38" s="20">
        <v>35.049999999999997</v>
      </c>
      <c r="U38" s="21">
        <f t="shared" si="1"/>
        <v>137.51439994578845</v>
      </c>
    </row>
    <row r="39" spans="1:21" ht="30" x14ac:dyDescent="0.25">
      <c r="A39" s="7" t="s">
        <v>39</v>
      </c>
      <c r="B39" s="7" t="s">
        <v>177</v>
      </c>
      <c r="C39" s="17">
        <f>VLOOKUP(B39,'1.1'!$C$2:$N$655,10,FALSE)</f>
        <v>2.3061912087824163</v>
      </c>
      <c r="D39" s="17">
        <f>VLOOKUP(B39,'1.1'!$C$2:$N$655,8,FALSE)</f>
        <v>12.998529942174549</v>
      </c>
      <c r="E39" s="17">
        <f>VLOOKUP(B39,'1.1'!$C$2:$N$655,9,FALSE)</f>
        <v>1.2505993785258823E-2</v>
      </c>
      <c r="F39" s="17">
        <f>VLOOKUP(B39,'1.1'!$C$2:$N$655,11,FALSE)</f>
        <v>4.0048082778668887E-3</v>
      </c>
      <c r="G39" s="17">
        <f>VLOOKUP(B39,'1.1'!$C$2:$N$655,12,FALSE)</f>
        <v>5.4227913703051214E-3</v>
      </c>
      <c r="H39" s="17">
        <f>VLOOKUP(B39,'1.1'!$C$2:$N$655,4,FALSE)</f>
        <v>950</v>
      </c>
      <c r="I39" s="17">
        <f>VLOOKUP(B39,'1.1'!$C$2:$N$655,5,FALSE)</f>
        <v>3192.2604337115799</v>
      </c>
      <c r="J39" s="17">
        <f>VLOOKUP(B39,'1.1'!$C$2:$N$655,6,FALSE)</f>
        <v>2.2960083124355299</v>
      </c>
      <c r="K39" s="17">
        <f>VLOOKUP(B39,'1.1'!$C$2:$N$655,7,FALSE)</f>
        <v>3.3602741407490302</v>
      </c>
      <c r="L39" s="18">
        <f t="shared" si="2"/>
        <v>9.5414101398994533E-2</v>
      </c>
      <c r="S39" s="20">
        <v>14.36</v>
      </c>
      <c r="T39" s="20">
        <v>46</v>
      </c>
      <c r="U39" s="21">
        <f t="shared" si="1"/>
        <v>220.33426183844011</v>
      </c>
    </row>
    <row r="40" spans="1:21" ht="45" x14ac:dyDescent="0.25">
      <c r="A40" s="7" t="s">
        <v>84</v>
      </c>
      <c r="B40" s="7" t="s">
        <v>231</v>
      </c>
      <c r="C40" s="17">
        <f>VLOOKUP(B40,'1.1'!$C$2:$N$655,10,FALSE)</f>
        <v>2.0113452369064939</v>
      </c>
      <c r="D40" s="17">
        <f>VLOOKUP(B40,'1.1'!$C$2:$N$655,8,FALSE)</f>
        <v>20.458002067802969</v>
      </c>
      <c r="E40" s="17">
        <f>VLOOKUP(B40,'1.1'!$C$2:$N$655,9,FALSE)</f>
        <v>-6.1760501031025844E-3</v>
      </c>
      <c r="F40" s="17">
        <f>VLOOKUP(B40,'1.1'!$C$2:$N$655,11,FALSE)</f>
        <v>4.2975614003530137E-2</v>
      </c>
      <c r="G40" s="17">
        <f>VLOOKUP(B40,'1.1'!$C$2:$N$655,12,FALSE)</f>
        <v>-3.0706066714839692E-3</v>
      </c>
      <c r="H40" s="17">
        <f>VLOOKUP(B40,'1.1'!$C$2:$N$655,4,FALSE)</f>
        <v>170</v>
      </c>
      <c r="I40" s="17">
        <f>VLOOKUP(B40,'1.1'!$C$2:$N$655,5,FALSE)</f>
        <v>502.71511317463597</v>
      </c>
      <c r="J40" s="17">
        <f>VLOOKUP(B40,'1.1'!$C$2:$N$655,6,FALSE)</f>
        <v>2.0033789326162901</v>
      </c>
      <c r="K40" s="17">
        <f>VLOOKUP(B40,'1.1'!$C$2:$N$655,7,FALSE)</f>
        <v>2.95714772455668</v>
      </c>
      <c r="L40" s="18">
        <f t="shared" si="2"/>
        <v>7.8253556798593304E-2</v>
      </c>
      <c r="S40" s="20">
        <v>8.0180000000000007</v>
      </c>
      <c r="T40" s="20">
        <v>1.17</v>
      </c>
      <c r="U40" s="21">
        <f t="shared" si="1"/>
        <v>-85.407832377151422</v>
      </c>
    </row>
    <row r="41" spans="1:21" ht="30" x14ac:dyDescent="0.25">
      <c r="A41" s="7" t="s">
        <v>17</v>
      </c>
      <c r="B41" s="7" t="s">
        <v>172</v>
      </c>
      <c r="C41" s="17">
        <f>VLOOKUP(B41,'1.1'!$C$2:$N$655,10,FALSE)</f>
        <v>2.7421102917307882</v>
      </c>
      <c r="D41" s="17">
        <f>VLOOKUP(B41,'1.1'!$C$2:$N$655,8,FALSE)</f>
        <v>6642.2294890867543</v>
      </c>
      <c r="E41" s="17">
        <f>VLOOKUP(B41,'1.1'!$C$2:$N$655,9,FALSE)</f>
        <v>-0.29864019348232107</v>
      </c>
      <c r="F41" s="17">
        <f>VLOOKUP(B41,'1.1'!$C$2:$N$655,11,FALSE)</f>
        <v>0.12664042752325996</v>
      </c>
      <c r="G41" s="17">
        <f>VLOOKUP(B41,'1.1'!$C$2:$N$655,12,FALSE)</f>
        <v>-0.10890889195190717</v>
      </c>
      <c r="H41" s="17">
        <f>VLOOKUP(B41,'1.1'!$C$2:$N$655,4,FALSE)</f>
        <v>21930</v>
      </c>
      <c r="I41" s="17">
        <f>VLOOKUP(B41,'1.1'!$C$2:$N$655,5,FALSE)</f>
        <v>63111.6747046858</v>
      </c>
      <c r="J41" s="17">
        <f>VLOOKUP(B41,'1.1'!$C$2:$N$655,6,FALSE)</f>
        <v>2.2208711798084102</v>
      </c>
      <c r="K41" s="17">
        <f>VLOOKUP(B41,'1.1'!$C$2:$N$655,7,FALSE)</f>
        <v>2.87786934357892</v>
      </c>
      <c r="L41" s="18">
        <f t="shared" si="2"/>
        <v>7.1174562905594707E-2</v>
      </c>
      <c r="S41" s="20">
        <v>21.4</v>
      </c>
      <c r="T41" s="20">
        <v>89.02</v>
      </c>
      <c r="U41" s="21">
        <f t="shared" si="1"/>
        <v>315.98130841121497</v>
      </c>
    </row>
    <row r="42" spans="1:21" ht="30" x14ac:dyDescent="0.25">
      <c r="A42" s="7" t="s">
        <v>52</v>
      </c>
      <c r="B42" s="7" t="s">
        <v>214</v>
      </c>
      <c r="C42" s="17">
        <f>VLOOKUP(B42,'1.1'!$C$2:$N$655,10,FALSE)</f>
        <v>1.886724095800242</v>
      </c>
      <c r="D42" s="17">
        <f>VLOOKUP(B42,'1.1'!$C$2:$N$655,8,FALSE)</f>
        <v>32.100578456465151</v>
      </c>
      <c r="E42" s="17">
        <f>VLOOKUP(B42,'1.1'!$C$2:$N$655,9,FALSE)</f>
        <v>3.4587425980661432E-2</v>
      </c>
      <c r="F42" s="17">
        <f>VLOOKUP(B42,'1.1'!$C$2:$N$655,11,FALSE)</f>
        <v>1.9196886150196858E-2</v>
      </c>
      <c r="G42" s="17">
        <f>VLOOKUP(B42,'1.1'!$C$2:$N$655,12,FALSE)</f>
        <v>1.8331999923916487E-2</v>
      </c>
      <c r="H42" s="17">
        <f>VLOOKUP(B42,'1.1'!$C$2:$N$655,4,FALSE)</f>
        <v>727</v>
      </c>
      <c r="I42" s="17">
        <f>VLOOKUP(B42,'1.1'!$C$2:$N$655,5,FALSE)</f>
        <v>1899.66722894297</v>
      </c>
      <c r="J42" s="17">
        <f>VLOOKUP(B42,'1.1'!$C$2:$N$655,6,FALSE)</f>
        <v>2.00083084652992</v>
      </c>
      <c r="K42" s="17">
        <f>VLOOKUP(B42,'1.1'!$C$2:$N$655,7,FALSE)</f>
        <v>2.6130223231677698</v>
      </c>
      <c r="L42" s="18">
        <f t="shared" si="2"/>
        <v>3.6431807038296626E-2</v>
      </c>
      <c r="S42" s="20">
        <v>21.114999999999998</v>
      </c>
      <c r="T42" s="20">
        <v>32.06</v>
      </c>
      <c r="U42" s="21">
        <f t="shared" si="1"/>
        <v>51.835188254795185</v>
      </c>
    </row>
    <row r="43" spans="1:21" ht="30" x14ac:dyDescent="0.25">
      <c r="A43" s="7" t="s">
        <v>120</v>
      </c>
      <c r="B43" s="7" t="s">
        <v>146</v>
      </c>
      <c r="C43" s="17">
        <f>VLOOKUP(B43,'1.1'!$C$2:$N$655,10,FALSE)</f>
        <v>2.564687717272812</v>
      </c>
      <c r="D43" s="17">
        <f>VLOOKUP(B43,'1.1'!$C$2:$N$655,8,FALSE)</f>
        <v>5.643350759574342</v>
      </c>
      <c r="E43" s="17">
        <f>VLOOKUP(B43,'1.1'!$C$2:$N$655,9,FALSE)</f>
        <v>-0.17402729538652634</v>
      </c>
      <c r="F43" s="17">
        <f>VLOOKUP(B43,'1.1'!$C$2:$N$655,11,FALSE)</f>
        <v>7.6978368824010296E-2</v>
      </c>
      <c r="G43" s="17">
        <f>VLOOKUP(B43,'1.1'!$C$2:$N$655,12,FALSE)</f>
        <v>-6.7855159992570219E-2</v>
      </c>
      <c r="H43" s="17">
        <f>VLOOKUP(B43,'1.1'!$C$2:$N$655,4,FALSE)</f>
        <v>21</v>
      </c>
      <c r="I43" s="17">
        <f>VLOOKUP(B43,'1.1'!$C$2:$N$655,5,FALSE)</f>
        <v>79.699815928936005</v>
      </c>
      <c r="J43" s="17">
        <f>VLOOKUP(B43,'1.1'!$C$2:$N$655,6,FALSE)</f>
        <v>2.88565972589311</v>
      </c>
      <c r="K43" s="17">
        <f>VLOOKUP(B43,'1.1'!$C$2:$N$655,7,FALSE)</f>
        <v>3.79522932994933</v>
      </c>
      <c r="L43" s="18">
        <f t="shared" si="2"/>
        <v>8.5343701386845633E-3</v>
      </c>
      <c r="S43" s="20">
        <v>15.753</v>
      </c>
      <c r="T43">
        <v>56.01</v>
      </c>
      <c r="U43" s="21">
        <f t="shared" si="1"/>
        <v>255.55132355741762</v>
      </c>
    </row>
    <row r="44" spans="1:21" x14ac:dyDescent="0.25">
      <c r="A44" s="7" t="s">
        <v>48</v>
      </c>
      <c r="B44" s="7" t="s">
        <v>134</v>
      </c>
      <c r="C44" s="17">
        <f>VLOOKUP(B44,'1.1'!$C$2:$N$655,10,FALSE)</f>
        <v>2.4015031554418642</v>
      </c>
      <c r="D44" s="17">
        <f>VLOOKUP(B44,'1.1'!$C$2:$N$655,8,FALSE)</f>
        <v>200.23206579231601</v>
      </c>
      <c r="E44" s="17">
        <f>VLOOKUP(B44,'1.1'!$C$2:$N$655,9,FALSE)</f>
        <v>-0.19158884112937175</v>
      </c>
      <c r="F44" s="17">
        <f>VLOOKUP(B44,'1.1'!$C$2:$N$655,11,FALSE)</f>
        <v>0.10836249485653109</v>
      </c>
      <c r="G44" s="17">
        <f>VLOOKUP(B44,'1.1'!$C$2:$N$655,12,FALSE)</f>
        <v>-7.9778717215185341E-2</v>
      </c>
      <c r="H44" s="17">
        <f>VLOOKUP(B44,'1.1'!$C$2:$N$655,4,FALSE)</f>
        <v>860</v>
      </c>
      <c r="I44" s="17">
        <f>VLOOKUP(B44,'1.1'!$C$2:$N$655,5,FALSE)</f>
        <v>2218.91013212502</v>
      </c>
      <c r="J44" s="17">
        <f>VLOOKUP(B44,'1.1'!$C$2:$N$655,6,FALSE)</f>
        <v>1.94247538658769</v>
      </c>
      <c r="K44" s="17">
        <f>VLOOKUP(B44,'1.1'!$C$2:$N$655,7,FALSE)</f>
        <v>2.5801280606104902</v>
      </c>
      <c r="L44" s="18">
        <f t="shared" si="2"/>
        <v>-7.943268519369287E-3</v>
      </c>
      <c r="S44" s="20">
        <v>25.69</v>
      </c>
      <c r="T44" s="20">
        <v>199.92</v>
      </c>
      <c r="U44" s="21">
        <f t="shared" si="1"/>
        <v>678.20163487738409</v>
      </c>
    </row>
    <row r="45" spans="1:21" ht="30" x14ac:dyDescent="0.25">
      <c r="A45" s="7" t="s">
        <v>102</v>
      </c>
      <c r="B45" s="7" t="s">
        <v>155</v>
      </c>
      <c r="C45" s="17">
        <f>VLOOKUP(B45,'1.1'!$C$2:$N$655,10,FALSE)</f>
        <v>1.4216647341141377</v>
      </c>
      <c r="D45" s="17">
        <f>VLOOKUP(B45,'1.1'!$C$2:$N$655,8,FALSE)</f>
        <v>5.4848291030951453</v>
      </c>
      <c r="E45" s="17">
        <f>VLOOKUP(B45,'1.1'!$C$2:$N$655,9,FALSE)</f>
        <v>4.6149027748271121E-2</v>
      </c>
      <c r="F45" s="17">
        <f>VLOOKUP(B45,'1.1'!$C$2:$N$655,11,FALSE)</f>
        <v>3.5890343345985724E-2</v>
      </c>
      <c r="G45" s="17">
        <f>VLOOKUP(B45,'1.1'!$C$2:$N$655,12,FALSE)</f>
        <v>3.2461259424168894E-2</v>
      </c>
      <c r="H45" s="17">
        <f>VLOOKUP(B45,'1.1'!$C$2:$N$655,4,FALSE)</f>
        <v>81</v>
      </c>
      <c r="I45" s="17">
        <f>VLOOKUP(B45,'1.1'!$C$2:$N$655,5,FALSE)</f>
        <v>141.15625118929901</v>
      </c>
      <c r="J45" s="17">
        <f>VLOOKUP(B45,'1.1'!$C$2:$N$655,6,FALSE)</f>
        <v>1.4499997721961999</v>
      </c>
      <c r="K45" s="17">
        <f>VLOOKUP(B45,'1.1'!$C$2:$N$655,7,FALSE)</f>
        <v>1.7426697677691201</v>
      </c>
      <c r="L45" s="18">
        <f t="shared" si="2"/>
        <v>-3.286160013229833E-2</v>
      </c>
      <c r="S45" s="20">
        <v>14.497</v>
      </c>
      <c r="T45" s="20">
        <v>53</v>
      </c>
      <c r="U45" s="21">
        <f t="shared" si="1"/>
        <v>265.59288128578328</v>
      </c>
    </row>
    <row r="46" spans="1:21" ht="30" x14ac:dyDescent="0.25">
      <c r="A46" s="7" t="s">
        <v>50</v>
      </c>
      <c r="B46" s="7" t="s">
        <v>186</v>
      </c>
      <c r="C46" s="17">
        <f>VLOOKUP(B46,'1.1'!$C$2:$N$655,10,FALSE)</f>
        <v>2.9927182181322638</v>
      </c>
      <c r="D46" s="17">
        <f>VLOOKUP(B46,'1.1'!$C$2:$N$655,8,FALSE)</f>
        <v>235.96734052422823</v>
      </c>
      <c r="E46" s="17">
        <f>VLOOKUP(B46,'1.1'!$C$2:$N$655,9,FALSE)</f>
        <v>-0.37849540979620888</v>
      </c>
      <c r="F46" s="17">
        <f>VLOOKUP(B46,'1.1'!$C$2:$N$655,11,FALSE)</f>
        <v>0.11600837195255084</v>
      </c>
      <c r="G46" s="17">
        <f>VLOOKUP(B46,'1.1'!$C$2:$N$655,12,FALSE)</f>
        <v>-0.12647211738912909</v>
      </c>
      <c r="H46" s="17">
        <f>VLOOKUP(B46,'1.1'!$C$2:$N$655,4,FALSE)</f>
        <v>793</v>
      </c>
      <c r="I46" s="17">
        <f>VLOOKUP(B46,'1.1'!$C$2:$N$655,5,FALSE)</f>
        <v>2348.9833386670798</v>
      </c>
      <c r="J46" s="17">
        <f>VLOOKUP(B46,'1.1'!$C$2:$N$655,6,FALSE)</f>
        <v>2.21423331608651</v>
      </c>
      <c r="K46" s="17">
        <f>VLOOKUP(B46,'1.1'!$C$2:$N$655,7,FALSE)</f>
        <v>2.9621479680543299</v>
      </c>
      <c r="L46" s="18">
        <f t="shared" si="2"/>
        <v>-4.2672000649328634E-2</v>
      </c>
      <c r="S46" s="20">
        <v>23.91</v>
      </c>
      <c r="T46" s="20">
        <v>51.6</v>
      </c>
      <c r="U46" s="21">
        <f t="shared" si="1"/>
        <v>115.80928481806777</v>
      </c>
    </row>
    <row r="47" spans="1:21" x14ac:dyDescent="0.25">
      <c r="A47" s="7" t="s">
        <v>83</v>
      </c>
      <c r="B47" s="7" t="s">
        <v>196</v>
      </c>
      <c r="C47" s="17">
        <f>VLOOKUP(B47,'1.1'!$C$2:$N$655,10,FALSE)</f>
        <v>1.5235029814015821</v>
      </c>
      <c r="D47" s="17">
        <f>VLOOKUP(B47,'1.1'!$C$2:$N$655,8,FALSE)</f>
        <v>16.055881315017427</v>
      </c>
      <c r="E47" s="17">
        <f>VLOOKUP(B47,'1.1'!$C$2:$N$655,9,FALSE)</f>
        <v>5.6014024756030341E-4</v>
      </c>
      <c r="F47" s="17">
        <f>VLOOKUP(B47,'1.1'!$C$2:$N$655,11,FALSE)</f>
        <v>6.309709554170076E-2</v>
      </c>
      <c r="G47" s="17">
        <f>VLOOKUP(B47,'1.1'!$C$2:$N$655,12,FALSE)</f>
        <v>3.6766600026275591E-4</v>
      </c>
      <c r="H47" s="17">
        <f>VLOOKUP(B47,'1.1'!$C$2:$N$655,4,FALSE)</f>
        <v>182</v>
      </c>
      <c r="I47" s="17">
        <f>VLOOKUP(B47,'1.1'!$C$2:$N$655,5,FALSE)</f>
        <v>278.65289496537298</v>
      </c>
      <c r="J47" s="17">
        <f>VLOOKUP(B47,'1.1'!$C$2:$N$655,6,FALSE)</f>
        <v>1.4513577109018501</v>
      </c>
      <c r="K47" s="17">
        <f>VLOOKUP(B47,'1.1'!$C$2:$N$655,7,FALSE)</f>
        <v>1.5310598624470999</v>
      </c>
      <c r="L47" s="18">
        <f t="shared" si="2"/>
        <v>-0.12554163502207749</v>
      </c>
      <c r="S47" s="20">
        <v>25.22</v>
      </c>
      <c r="T47" s="20">
        <v>49.9</v>
      </c>
      <c r="U47" s="21">
        <f t="shared" si="1"/>
        <v>97.858842188739104</v>
      </c>
    </row>
    <row r="48" spans="1:21" ht="30" x14ac:dyDescent="0.25">
      <c r="A48" s="7" t="s">
        <v>82</v>
      </c>
      <c r="B48" s="7" t="s">
        <v>173</v>
      </c>
      <c r="C48" s="17">
        <f>VLOOKUP(B48,'1.1'!$C$2:$N$655,10,FALSE)</f>
        <v>2.7705638810276794</v>
      </c>
      <c r="D48" s="17">
        <f>VLOOKUP(B48,'1.1'!$C$2:$N$655,8,FALSE)</f>
        <v>63.751470445056654</v>
      </c>
      <c r="E48" s="17">
        <f>VLOOKUP(B48,'1.1'!$C$2:$N$655,9,FALSE)</f>
        <v>-0.3345804882300088</v>
      </c>
      <c r="F48" s="17">
        <f>VLOOKUP(B48,'1.1'!$C$2:$N$655,11,FALSE)</f>
        <v>0.11374739132146927</v>
      </c>
      <c r="G48" s="17">
        <f>VLOOKUP(B48,'1.1'!$C$2:$N$655,12,FALSE)</f>
        <v>-0.12076259656785229</v>
      </c>
      <c r="H48" s="17">
        <f>VLOOKUP(B48,'1.1'!$C$2:$N$655,4,FALSE)</f>
        <v>197</v>
      </c>
      <c r="I48" s="17">
        <f>VLOOKUP(B48,'1.1'!$C$2:$N$655,5,FALSE)</f>
        <v>633.622454158962</v>
      </c>
      <c r="J48" s="17">
        <f>VLOOKUP(B48,'1.1'!$C$2:$N$655,6,FALSE)</f>
        <v>2.40015560925612</v>
      </c>
      <c r="K48" s="17">
        <f>VLOOKUP(B48,'1.1'!$C$2:$N$655,7,FALSE)</f>
        <v>3.2163576353246799</v>
      </c>
      <c r="L48" s="18">
        <f t="shared" si="2"/>
        <v>-0.18557797610905752</v>
      </c>
      <c r="S48" s="20">
        <v>19.704999999999998</v>
      </c>
      <c r="T48" s="20">
        <v>134.25</v>
      </c>
      <c r="U48" s="21">
        <f t="shared" si="1"/>
        <v>581.29916264907388</v>
      </c>
    </row>
    <row r="49" spans="1:22" x14ac:dyDescent="0.25">
      <c r="A49" s="7" t="s">
        <v>81</v>
      </c>
      <c r="B49" s="7" t="s">
        <v>227</v>
      </c>
      <c r="C49" s="17">
        <f>VLOOKUP(B49,'1.1'!$C$2:$N$655,10,FALSE)</f>
        <v>1.4106635550427178</v>
      </c>
      <c r="D49" s="17">
        <f>VLOOKUP(B49,'1.1'!$C$2:$N$655,8,FALSE)</f>
        <v>50.789509474432798</v>
      </c>
      <c r="E49" s="17">
        <f>VLOOKUP(B49,'1.1'!$C$2:$N$655,9,FALSE)</f>
        <v>-0.11876834210724882</v>
      </c>
      <c r="F49" s="17">
        <f>VLOOKUP(B49,'1.1'!$C$2:$N$655,11,FALSE)</f>
        <v>0.19071495644950848</v>
      </c>
      <c r="G49" s="17">
        <f>VLOOKUP(B49,'1.1'!$C$2:$N$655,12,FALSE)</f>
        <v>-8.4193244861743288E-2</v>
      </c>
      <c r="H49" s="17">
        <f>VLOOKUP(B49,'1.1'!$C$2:$N$655,4,FALSE)</f>
        <v>200</v>
      </c>
      <c r="I49" s="17">
        <f>VLOOKUP(B49,'1.1'!$C$2:$N$655,5,FALSE)</f>
        <v>400.37779884599098</v>
      </c>
      <c r="J49" s="17">
        <f>VLOOKUP(B49,'1.1'!$C$2:$N$655,6,FALSE)</f>
        <v>1.1243768294155601</v>
      </c>
      <c r="K49" s="17">
        <f>VLOOKUP(B49,'1.1'!$C$2:$N$655,7,FALSE)</f>
        <v>2.0018889942299598</v>
      </c>
      <c r="L49" s="18">
        <f t="shared" si="2"/>
        <v>-0.19007515331990699</v>
      </c>
      <c r="S49" s="20">
        <v>17.527999999999999</v>
      </c>
      <c r="T49" s="20">
        <v>0.51300000000000001</v>
      </c>
      <c r="U49" s="21">
        <f t="shared" si="1"/>
        <v>-97.073254221816512</v>
      </c>
    </row>
    <row r="50" spans="1:22" ht="45" x14ac:dyDescent="0.25">
      <c r="A50" s="7" t="s">
        <v>33</v>
      </c>
      <c r="B50" s="7" t="s">
        <v>234</v>
      </c>
      <c r="C50" s="17">
        <f>VLOOKUP(B50,'1.1'!$C$2:$N$655,10,FALSE)</f>
        <v>3.0957002421375019</v>
      </c>
      <c r="D50" s="17">
        <f>VLOOKUP(B50,'1.1'!$C$2:$N$655,8,FALSE)</f>
        <v>265.46040865560008</v>
      </c>
      <c r="E50" s="17">
        <f>VLOOKUP(B50,'1.1'!$C$2:$N$655,9,FALSE)</f>
        <v>-0.29198609461528091</v>
      </c>
      <c r="F50" s="17">
        <f>VLOOKUP(B50,'1.1'!$C$2:$N$655,11,FALSE)</f>
        <v>4.125864851443023E-2</v>
      </c>
      <c r="G50" s="17">
        <f>VLOOKUP(B50,'1.1'!$C$2:$N$655,12,FALSE)</f>
        <v>-9.4319886221823593E-2</v>
      </c>
      <c r="H50" s="17">
        <f>VLOOKUP(B50,'1.1'!$C$2:$N$655,4,FALSE)</f>
        <v>1816</v>
      </c>
      <c r="I50" s="17">
        <f>VLOOKUP(B50,'1.1'!$C$2:$N$655,5,FALSE)</f>
        <v>6083.9873181120502</v>
      </c>
      <c r="J50" s="17">
        <f>VLOOKUP(B50,'1.1'!$C$2:$N$655,6,FALSE)</f>
        <v>2.4610255139506498</v>
      </c>
      <c r="K50" s="17">
        <f>VLOOKUP(B50,'1.1'!$C$2:$N$655,7,FALSE)</f>
        <v>3.3502132808987102</v>
      </c>
      <c r="L50" s="18">
        <f t="shared" si="2"/>
        <v>-0.20906951535340623</v>
      </c>
      <c r="S50" s="20">
        <v>6.4779999999999998</v>
      </c>
      <c r="T50" s="20">
        <v>32.08</v>
      </c>
      <c r="U50" s="21">
        <f t="shared" si="1"/>
        <v>395.21457239888855</v>
      </c>
    </row>
    <row r="51" spans="1:22" ht="30" x14ac:dyDescent="0.25">
      <c r="A51" s="7" t="s">
        <v>73</v>
      </c>
      <c r="B51" s="7" t="s">
        <v>232</v>
      </c>
      <c r="C51" s="17">
        <f>VLOOKUP(B51,'1.1'!$C$2:$N$655,10,FALSE)</f>
        <v>1.5500351653034179</v>
      </c>
      <c r="D51" s="17">
        <f>VLOOKUP(B51,'1.1'!$C$2:$N$655,8,FALSE)</f>
        <v>40.251074812987085</v>
      </c>
      <c r="E51" s="17">
        <f>VLOOKUP(B51,'1.1'!$C$2:$N$655,9,FALSE)</f>
        <v>-1.5847256989691434E-2</v>
      </c>
      <c r="F51" s="17">
        <f>VLOOKUP(B51,'1.1'!$C$2:$N$655,11,FALSE)</f>
        <v>6.6309631730137306E-2</v>
      </c>
      <c r="G51" s="17">
        <f>VLOOKUP(B51,'1.1'!$C$2:$N$655,12,FALSE)</f>
        <v>-1.0223804817092228E-2</v>
      </c>
      <c r="H51" s="17">
        <f>VLOOKUP(B51,'1.1'!$C$2:$N$655,4,FALSE)</f>
        <v>318</v>
      </c>
      <c r="I51" s="17">
        <f>VLOOKUP(B51,'1.1'!$C$2:$N$655,5,FALSE)</f>
        <v>718.39897781517402</v>
      </c>
      <c r="J51" s="17">
        <f>VLOOKUP(B51,'1.1'!$C$2:$N$655,6,FALSE)</f>
        <v>1.5644024963133401</v>
      </c>
      <c r="K51" s="17">
        <f>VLOOKUP(B51,'1.1'!$C$2:$N$655,7,FALSE)</f>
        <v>2.2591162824376498</v>
      </c>
      <c r="L51" s="18">
        <f t="shared" si="2"/>
        <v>-0.21634931396290069</v>
      </c>
      <c r="S51" s="20">
        <v>17.5</v>
      </c>
      <c r="T51" s="20">
        <v>62.27</v>
      </c>
      <c r="U51" s="21">
        <f t="shared" si="1"/>
        <v>255.82857142857142</v>
      </c>
    </row>
    <row r="52" spans="1:22" ht="45" x14ac:dyDescent="0.25">
      <c r="A52" s="7" t="s">
        <v>32</v>
      </c>
      <c r="B52" s="7" t="s">
        <v>206</v>
      </c>
      <c r="C52" s="17">
        <f>VLOOKUP(B52,'1.1'!$C$2:$N$655,10,FALSE)</f>
        <v>3.1656922164008621</v>
      </c>
      <c r="D52" s="17">
        <f>VLOOKUP(B52,'1.1'!$C$2:$N$655,8,FALSE)</f>
        <v>379.1872482971886</v>
      </c>
      <c r="E52" s="17">
        <f>VLOOKUP(B52,'1.1'!$C$2:$N$655,9,FALSE)</f>
        <v>-0.38695959310633204</v>
      </c>
      <c r="F52" s="17">
        <f>VLOOKUP(B52,'1.1'!$C$2:$N$655,11,FALSE)</f>
        <v>6.7883223049657757E-2</v>
      </c>
      <c r="G52" s="17">
        <f>VLOOKUP(B52,'1.1'!$C$2:$N$655,12,FALSE)</f>
        <v>-0.12223538065436888</v>
      </c>
      <c r="H52" s="17">
        <f>VLOOKUP(B52,'1.1'!$C$2:$N$655,4,FALSE)</f>
        <v>1864</v>
      </c>
      <c r="I52" s="17">
        <f>VLOOKUP(B52,'1.1'!$C$2:$N$655,5,FALSE)</f>
        <v>5514.4384265578701</v>
      </c>
      <c r="J52" s="17">
        <f>VLOOKUP(B52,'1.1'!$C$2:$N$655,6,FALSE)</f>
        <v>2.4300836129473802</v>
      </c>
      <c r="K52" s="17">
        <f>VLOOKUP(B52,'1.1'!$C$2:$N$655,7,FALSE)</f>
        <v>2.9583897138186002</v>
      </c>
      <c r="L52" s="18">
        <f t="shared" si="2"/>
        <v>-0.2787552136078133</v>
      </c>
      <c r="S52" s="20">
        <v>9.9589999999999996</v>
      </c>
      <c r="T52" s="20">
        <v>15.04</v>
      </c>
      <c r="U52" s="21">
        <f t="shared" si="1"/>
        <v>51.019178632392801</v>
      </c>
    </row>
    <row r="53" spans="1:22" x14ac:dyDescent="0.25">
      <c r="A53" s="7" t="s">
        <v>107</v>
      </c>
      <c r="B53" s="7" t="s">
        <v>228</v>
      </c>
      <c r="C53" s="17">
        <f>VLOOKUP(B53,'1.1'!$C$2:$N$655,10,FALSE)</f>
        <v>3.049100713676018</v>
      </c>
      <c r="D53" s="17">
        <f>VLOOKUP(B53,'1.1'!$C$2:$N$655,8,FALSE)</f>
        <v>-23.224168915727223</v>
      </c>
      <c r="E53" s="17">
        <f>VLOOKUP(B53,'1.1'!$C$2:$N$655,9,FALSE)</f>
        <v>-1.7972447182046557E-2</v>
      </c>
      <c r="F53" s="17">
        <f>VLOOKUP(B53,'1.1'!$C$2:$N$655,11,FALSE)</f>
        <v>-9.1893920449909239E-2</v>
      </c>
      <c r="G53" s="17">
        <f>VLOOKUP(B53,'1.1'!$C$2:$N$655,12,FALSE)</f>
        <v>-5.894343568723529E-3</v>
      </c>
      <c r="H53" s="17">
        <f>VLOOKUP(B53,'1.1'!$C$2:$N$655,4,FALSE)</f>
        <v>74</v>
      </c>
      <c r="I53" s="17">
        <f>VLOOKUP(B53,'1.1'!$C$2:$N$655,5,FALSE)</f>
        <v>216.08953845500901</v>
      </c>
      <c r="J53" s="17">
        <f>VLOOKUP(B53,'1.1'!$C$2:$N$655,6,FALSE)</f>
        <v>2.8755184283127702</v>
      </c>
      <c r="K53" s="17">
        <f>VLOOKUP(B53,'1.1'!$C$2:$N$655,7,FALSE)</f>
        <v>2.9201288980406699</v>
      </c>
      <c r="L53" s="18">
        <f t="shared" si="2"/>
        <v>-0.28682180316309869</v>
      </c>
      <c r="S53" s="20">
        <v>21.75</v>
      </c>
      <c r="T53" s="20">
        <v>50.13</v>
      </c>
      <c r="U53" s="21">
        <f t="shared" si="1"/>
        <v>130.48275862068968</v>
      </c>
    </row>
    <row r="54" spans="1:22" x14ac:dyDescent="0.25">
      <c r="A54" s="7" t="s">
        <v>115</v>
      </c>
      <c r="B54" s="7" t="s">
        <v>179</v>
      </c>
      <c r="C54" s="17">
        <f>VLOOKUP(B54,'1.1'!$C$2:$N$655,10,FALSE)</f>
        <v>2.4947417349532679</v>
      </c>
      <c r="D54" s="17">
        <f>VLOOKUP(B54,'1.1'!$C$2:$N$655,8,FALSE)</f>
        <v>3.6648817184781439</v>
      </c>
      <c r="E54" s="17">
        <f>VLOOKUP(B54,'1.1'!$C$2:$N$655,9,FALSE)</f>
        <v>-0.13857337510039863</v>
      </c>
      <c r="F54" s="17">
        <f>VLOOKUP(B54,'1.1'!$C$2:$N$655,11,FALSE)</f>
        <v>3.187037185027574E-2</v>
      </c>
      <c r="G54" s="17">
        <f>VLOOKUP(B54,'1.1'!$C$2:$N$655,12,FALSE)</f>
        <v>-5.5546180656249139E-2</v>
      </c>
      <c r="H54" s="17">
        <f>VLOOKUP(B54,'1.1'!$C$2:$N$655,4,FALSE)</f>
        <v>41</v>
      </c>
      <c r="I54" s="17">
        <f>VLOOKUP(B54,'1.1'!$C$2:$N$655,5,FALSE)</f>
        <v>115.04966732580201</v>
      </c>
      <c r="J54" s="17">
        <f>VLOOKUP(B54,'1.1'!$C$2:$N$655,6,FALSE)</f>
        <v>2.2080984130138299</v>
      </c>
      <c r="K54" s="17">
        <f>VLOOKUP(B54,'1.1'!$C$2:$N$655,7,FALSE)</f>
        <v>2.80608944697078</v>
      </c>
      <c r="L54" s="18">
        <f t="shared" si="2"/>
        <v>-0.30755580289755186</v>
      </c>
      <c r="S54" s="20">
        <v>529.4</v>
      </c>
      <c r="T54" s="20">
        <v>1.84</v>
      </c>
      <c r="U54" s="21">
        <f t="shared" si="1"/>
        <v>-99.652436720816013</v>
      </c>
    </row>
    <row r="55" spans="1:22" ht="45" x14ac:dyDescent="0.25">
      <c r="A55" s="7" t="s">
        <v>27</v>
      </c>
      <c r="B55" s="7" t="s">
        <v>194</v>
      </c>
      <c r="C55" s="17">
        <f>VLOOKUP(B55,'1.1'!$C$2:$N$655,10,FALSE)</f>
        <v>1.5962616438441459</v>
      </c>
      <c r="D55" s="17">
        <f>VLOOKUP(B55,'1.1'!$C$2:$N$655,8,FALSE)</f>
        <v>695.18423766887611</v>
      </c>
      <c r="E55" s="17">
        <f>VLOOKUP(B55,'1.1'!$C$2:$N$655,9,FALSE)</f>
        <v>-6.584951052478541E-2</v>
      </c>
      <c r="F55" s="17">
        <f>VLOOKUP(B55,'1.1'!$C$2:$N$655,11,FALSE)</f>
        <v>9.375087190368149E-2</v>
      </c>
      <c r="G55" s="17">
        <f>VLOOKUP(B55,'1.1'!$C$2:$N$655,12,FALSE)</f>
        <v>-4.1252329014312111E-2</v>
      </c>
      <c r="H55" s="17">
        <f>VLOOKUP(B55,'1.1'!$C$2:$N$655,4,FALSE)</f>
        <v>4947</v>
      </c>
      <c r="I55" s="17">
        <f>VLOOKUP(B55,'1.1'!$C$2:$N$655,5,FALSE)</f>
        <v>8887.9902510428801</v>
      </c>
      <c r="J55" s="17">
        <f>VLOOKUP(B55,'1.1'!$C$2:$N$655,6,FALSE)</f>
        <v>1.4712244990256</v>
      </c>
      <c r="K55" s="17">
        <f>VLOOKUP(B55,'1.1'!$C$2:$N$655,7,FALSE)</f>
        <v>1.7966424602876201</v>
      </c>
      <c r="L55" s="18">
        <f t="shared" si="2"/>
        <v>-0.34230084419283058</v>
      </c>
      <c r="S55" s="20">
        <v>5.99</v>
      </c>
      <c r="T55" s="20">
        <v>14.1</v>
      </c>
      <c r="U55" s="21">
        <f t="shared" si="1"/>
        <v>135.3923205342237</v>
      </c>
    </row>
    <row r="56" spans="1:22" ht="30" x14ac:dyDescent="0.25">
      <c r="A56" s="7" t="s">
        <v>51</v>
      </c>
      <c r="B56" s="7" t="s">
        <v>202</v>
      </c>
      <c r="C56" s="17">
        <f>VLOOKUP(B56,'1.1'!$C$2:$N$655,10,FALSE)</f>
        <v>2.6291290748056761</v>
      </c>
      <c r="D56" s="17">
        <f>VLOOKUP(B56,'1.1'!$C$2:$N$655,8,FALSE)</f>
        <v>161.921716027906</v>
      </c>
      <c r="E56" s="17">
        <f>VLOOKUP(B56,'1.1'!$C$2:$N$655,9,FALSE)</f>
        <v>-0.2580673231456308</v>
      </c>
      <c r="F56" s="17">
        <f>VLOOKUP(B56,'1.1'!$C$2:$N$655,11,FALSE)</f>
        <v>7.2689087445735323E-2</v>
      </c>
      <c r="G56" s="17">
        <f>VLOOKUP(B56,'1.1'!$C$2:$N$655,12,FALSE)</f>
        <v>-9.8156962173759021E-2</v>
      </c>
      <c r="H56" s="17">
        <f>VLOOKUP(B56,'1.1'!$C$2:$N$655,4,FALSE)</f>
        <v>748</v>
      </c>
      <c r="I56" s="17">
        <f>VLOOKUP(B56,'1.1'!$C$2:$N$655,5,FALSE)</f>
        <v>2515.49804767873</v>
      </c>
      <c r="J56" s="17">
        <f>VLOOKUP(B56,'1.1'!$C$2:$N$655,6,FALSE)</f>
        <v>2.2147675564482698</v>
      </c>
      <c r="K56" s="17">
        <f>VLOOKUP(B56,'1.1'!$C$2:$N$655,7,FALSE)</f>
        <v>3.3629653043833301</v>
      </c>
      <c r="L56" s="18">
        <f t="shared" si="2"/>
        <v>-0.3874839755579611</v>
      </c>
      <c r="S56" s="20">
        <v>16.945</v>
      </c>
      <c r="T56" s="20">
        <v>6.9</v>
      </c>
      <c r="U56" s="21">
        <f t="shared" si="1"/>
        <v>-59.280023605783413</v>
      </c>
    </row>
    <row r="57" spans="1:22" ht="45" x14ac:dyDescent="0.25">
      <c r="A57" s="7" t="s">
        <v>36</v>
      </c>
      <c r="B57" s="7" t="s">
        <v>167</v>
      </c>
      <c r="C57" s="17">
        <f>VLOOKUP(B57,'1.1'!$C$2:$N$655,10,FALSE)</f>
        <v>1.38478551553493</v>
      </c>
      <c r="D57" s="17">
        <f>VLOOKUP(B57,'1.1'!$C$2:$N$655,8,FALSE)</f>
        <v>330.27074264434356</v>
      </c>
      <c r="E57" s="17">
        <f>VLOOKUP(B57,'1.1'!$C$2:$N$655,9,FALSE)</f>
        <v>-0.15315537059562656</v>
      </c>
      <c r="F57" s="17">
        <f>VLOOKUP(B57,'1.1'!$C$2:$N$655,11,FALSE)</f>
        <v>0.20926256178835342</v>
      </c>
      <c r="G57" s="17">
        <f>VLOOKUP(B57,'1.1'!$C$2:$N$655,12,FALSE)</f>
        <v>-0.11059862258630286</v>
      </c>
      <c r="H57" s="17">
        <f>VLOOKUP(B57,'1.1'!$C$2:$N$655,4,FALSE)</f>
        <v>1449</v>
      </c>
      <c r="I57" s="17">
        <f>VLOOKUP(B57,'1.1'!$C$2:$N$655,5,FALSE)</f>
        <v>2339.4900677874698</v>
      </c>
      <c r="J57" s="17">
        <f>VLOOKUP(B57,'1.1'!$C$2:$N$655,6,FALSE)</f>
        <v>1.1801507692601501</v>
      </c>
      <c r="K57" s="17">
        <f>VLOOKUP(B57,'1.1'!$C$2:$N$655,7,FALSE)</f>
        <v>1.61455491220667</v>
      </c>
      <c r="L57" s="18">
        <f t="shared" si="2"/>
        <v>-0.40078797239947839</v>
      </c>
      <c r="S57" s="20">
        <v>217.875</v>
      </c>
      <c r="T57" s="20">
        <v>924.55</v>
      </c>
      <c r="U57" s="21">
        <f t="shared" si="1"/>
        <v>324.34882386689611</v>
      </c>
    </row>
    <row r="58" spans="1:22" ht="30" x14ac:dyDescent="0.25">
      <c r="A58" s="7" t="s">
        <v>20</v>
      </c>
      <c r="B58" s="7" t="s">
        <v>136</v>
      </c>
      <c r="C58" s="17">
        <f>VLOOKUP(B58,'1.1'!$C$2:$N$655,10,FALSE)</f>
        <v>2.3260900129905902</v>
      </c>
      <c r="D58" s="17">
        <f>VLOOKUP(B58,'1.1'!$C$2:$N$655,8,FALSE)</f>
        <v>1649.6375643885831</v>
      </c>
      <c r="E58" s="17">
        <f>VLOOKUP(B58,'1.1'!$C$2:$N$655,9,FALSE)</f>
        <v>-0.15583705779680282</v>
      </c>
      <c r="F58" s="17">
        <f>VLOOKUP(B58,'1.1'!$C$2:$N$655,11,FALSE)</f>
        <v>5.4380182226744629E-2</v>
      </c>
      <c r="G58" s="17">
        <f>VLOOKUP(B58,'1.1'!$C$2:$N$655,12,FALSE)</f>
        <v>-6.6995282610085832E-2</v>
      </c>
      <c r="H58" s="17">
        <f>VLOOKUP(B58,'1.1'!$C$2:$N$655,4,FALSE)</f>
        <v>10966</v>
      </c>
      <c r="I58" s="17">
        <f>VLOOKUP(B58,'1.1'!$C$2:$N$655,5,FALSE)</f>
        <v>34459.609474655903</v>
      </c>
      <c r="J58" s="17">
        <f>VLOOKUP(B58,'1.1'!$C$2:$N$655,6,FALSE)</f>
        <v>2.1782940040962</v>
      </c>
      <c r="K58" s="17">
        <f>VLOOKUP(B58,'1.1'!$C$2:$N$655,7,FALSE)</f>
        <v>3.14240465754659</v>
      </c>
      <c r="L58" s="18">
        <f t="shared" si="2"/>
        <v>-0.40535812390420545</v>
      </c>
      <c r="S58" s="20">
        <v>14.435</v>
      </c>
      <c r="T58" s="20">
        <v>13.57</v>
      </c>
      <c r="U58" s="21">
        <f t="shared" si="1"/>
        <v>-5.9923796328368528</v>
      </c>
    </row>
    <row r="59" spans="1:22" x14ac:dyDescent="0.25">
      <c r="A59" s="7" t="s">
        <v>37</v>
      </c>
      <c r="B59" s="7" t="s">
        <v>191</v>
      </c>
      <c r="C59" s="17">
        <f>VLOOKUP(B59,'1.1'!$C$2:$N$655,10,FALSE)</f>
        <v>1.6514256010933459</v>
      </c>
      <c r="D59" s="17">
        <f>VLOOKUP(B59,'1.1'!$C$2:$N$655,8,FALSE)</f>
        <v>246.1614011786348</v>
      </c>
      <c r="E59" s="17">
        <f>VLOOKUP(B59,'1.1'!$C$2:$N$655,9,FALSE)</f>
        <v>-0.13768983391492798</v>
      </c>
      <c r="F59" s="17">
        <f>VLOOKUP(B59,'1.1'!$C$2:$N$655,11,FALSE)</f>
        <v>0.13704508616554309</v>
      </c>
      <c r="G59" s="17">
        <f>VLOOKUP(B59,'1.1'!$C$2:$N$655,12,FALSE)</f>
        <v>-8.3376346971833784E-2</v>
      </c>
      <c r="H59" s="17">
        <f>VLOOKUP(B59,'1.1'!$C$2:$N$655,4,FALSE)</f>
        <v>1386</v>
      </c>
      <c r="I59" s="17">
        <f>VLOOKUP(B59,'1.1'!$C$2:$N$655,5,FALSE)</f>
        <v>2435.1128488704599</v>
      </c>
      <c r="J59" s="17">
        <f>VLOOKUP(B59,'1.1'!$C$2:$N$655,6,FALSE)</f>
        <v>1.4748504832924501</v>
      </c>
      <c r="K59" s="17">
        <f>VLOOKUP(B59,'1.1'!$C$2:$N$655,7,FALSE)</f>
        <v>1.7569356773957101</v>
      </c>
      <c r="L59" s="18">
        <f t="shared" si="2"/>
        <v>-0.46370124315261835</v>
      </c>
      <c r="S59" s="20">
        <v>13.12</v>
      </c>
      <c r="T59" s="20">
        <v>115.26</v>
      </c>
      <c r="U59" s="21">
        <f t="shared" si="1"/>
        <v>778.5060975609756</v>
      </c>
    </row>
    <row r="60" spans="1:22" x14ac:dyDescent="0.25">
      <c r="A60" s="1" t="s">
        <v>110</v>
      </c>
      <c r="B60" s="1" t="s">
        <v>197</v>
      </c>
      <c r="C60" s="17">
        <f>VLOOKUP(B60,'1.1'!$C$2:$N$655,10,FALSE)</f>
        <v>0.82909493009246749</v>
      </c>
      <c r="D60" s="17">
        <f>VLOOKUP(B60,'1.1'!$C$2:$N$655,8,FALSE)</f>
        <v>3.3631377140791798</v>
      </c>
      <c r="E60" s="17">
        <f>VLOOKUP(B60,'1.1'!$C$2:$N$655,9,FALSE)</f>
        <v>3.6534160338937941E-3</v>
      </c>
      <c r="F60" s="17">
        <f>VLOOKUP(B60,'1.1'!$C$2:$N$655,11,FALSE)</f>
        <v>7.5304422577634048E-2</v>
      </c>
      <c r="G60" s="17">
        <f>VLOOKUP(B60,'1.1'!$C$2:$N$655,12,FALSE)</f>
        <v>4.4065111259169506E-3</v>
      </c>
      <c r="H60" s="17">
        <f>VLOOKUP(B60,'1.1'!$C$2:$N$655,4,FALSE)</f>
        <v>50</v>
      </c>
      <c r="I60" s="17">
        <f>VLOOKUP(B60,'1.1'!$C$2:$N$655,5,FALSE)</f>
        <v>49.054294385016</v>
      </c>
      <c r="J60" s="17">
        <f>VLOOKUP(B60,'1.1'!$C$2:$N$655,6,FALSE)</f>
        <v>0.89982168495655102</v>
      </c>
      <c r="K60" s="17">
        <f>VLOOKUP(B60,'1.1'!$C$2:$N$655,7,FALSE)</f>
        <v>0.98108588770031901</v>
      </c>
      <c r="L60" s="18">
        <f t="shared" si="2"/>
        <v>-0.58081230396429617</v>
      </c>
      <c r="S60" s="20">
        <v>2.56</v>
      </c>
      <c r="T60" s="20">
        <v>7.14</v>
      </c>
      <c r="U60" s="21">
        <f t="shared" si="1"/>
        <v>178.90625</v>
      </c>
    </row>
    <row r="61" spans="1:22" ht="30" x14ac:dyDescent="0.25">
      <c r="A61" s="7" t="s">
        <v>24</v>
      </c>
      <c r="B61" s="7" t="s">
        <v>230</v>
      </c>
      <c r="C61" s="17">
        <f>VLOOKUP(B61,'1.1'!$C$2:$N$655,10,FALSE)</f>
        <v>2.50856229676956</v>
      </c>
      <c r="D61" s="17">
        <f>VLOOKUP(B61,'1.1'!$C$2:$N$655,8,FALSE)</f>
        <v>1026.0892310235172</v>
      </c>
      <c r="E61" s="17">
        <f>VLOOKUP(B61,'1.1'!$C$2:$N$655,9,FALSE)</f>
        <v>-0.24756392906270003</v>
      </c>
      <c r="F61" s="17">
        <f>VLOOKUP(B61,'1.1'!$C$2:$N$655,11,FALSE)</f>
        <v>5.2621140594174567E-2</v>
      </c>
      <c r="G61" s="17">
        <f>VLOOKUP(B61,'1.1'!$C$2:$N$655,12,FALSE)</f>
        <v>-9.8687574704245676E-2</v>
      </c>
      <c r="H61" s="17">
        <f>VLOOKUP(B61,'1.1'!$C$2:$N$655,4,FALSE)</f>
        <v>7724</v>
      </c>
      <c r="I61" s="17">
        <f>VLOOKUP(B61,'1.1'!$C$2:$N$655,5,FALSE)</f>
        <v>21277.266543849099</v>
      </c>
      <c r="J61" s="17">
        <f>VLOOKUP(B61,'1.1'!$C$2:$N$655,6,FALSE)</f>
        <v>2.1861719677262399</v>
      </c>
      <c r="K61" s="17">
        <f>VLOOKUP(B61,'1.1'!$C$2:$N$655,7,FALSE)</f>
        <v>2.7546953060395101</v>
      </c>
      <c r="L61" s="18">
        <f t="shared" si="2"/>
        <v>-0.69059497558388272</v>
      </c>
      <c r="S61" s="20">
        <v>30.675000000000001</v>
      </c>
      <c r="T61" s="20">
        <v>31.6</v>
      </c>
      <c r="U61" s="21">
        <f t="shared" si="1"/>
        <v>3.0154849225753955</v>
      </c>
    </row>
    <row r="62" spans="1:22" x14ac:dyDescent="0.25">
      <c r="A62" s="7" t="s">
        <v>23</v>
      </c>
      <c r="B62" s="7" t="s">
        <v>145</v>
      </c>
      <c r="C62" s="17">
        <f>VLOOKUP(B62,'1.1'!$C$2:$N$655,10,FALSE)</f>
        <v>2.8523903995829167</v>
      </c>
      <c r="D62" s="17">
        <f>VLOOKUP(B62,'1.1'!$C$2:$N$655,8,FALSE)</f>
        <v>1561.3008262828798</v>
      </c>
      <c r="E62" s="17">
        <f>VLOOKUP(B62,'1.1'!$C$2:$N$655,9,FALSE)</f>
        <v>-0.3966671684568957</v>
      </c>
      <c r="F62" s="17">
        <f>VLOOKUP(B62,'1.1'!$C$2:$N$655,11,FALSE)</f>
        <v>7.8190109960641824E-2</v>
      </c>
      <c r="G62" s="17">
        <f>VLOOKUP(B62,'1.1'!$C$2:$N$655,12,FALSE)</f>
        <v>-0.13906482384560589</v>
      </c>
      <c r="H62" s="17">
        <f>VLOOKUP(B62,'1.1'!$C$2:$N$655,4,FALSE)</f>
        <v>8053</v>
      </c>
      <c r="I62" s="17">
        <f>VLOOKUP(B62,'1.1'!$C$2:$N$655,5,FALSE)</f>
        <v>21557.799869053499</v>
      </c>
      <c r="J62" s="17">
        <f>VLOOKUP(B62,'1.1'!$C$2:$N$655,6,FALSE)</f>
        <v>2.2000362025498701</v>
      </c>
      <c r="K62" s="17">
        <f>VLOOKUP(B62,'1.1'!$C$2:$N$655,7,FALSE)</f>
        <v>2.6769899253760698</v>
      </c>
      <c r="L62" s="18">
        <f t="shared" si="2"/>
        <v>-0.69410850369920396</v>
      </c>
      <c r="S62" s="20">
        <v>16.774999999999999</v>
      </c>
      <c r="T62" s="20">
        <v>37.67</v>
      </c>
      <c r="U62" s="21">
        <f t="shared" ref="U62:U102" si="3">(T62/S62-1)*100</f>
        <v>124.5603576751118</v>
      </c>
    </row>
    <row r="63" spans="1:22" ht="45" x14ac:dyDescent="0.25">
      <c r="A63" s="7" t="s">
        <v>97</v>
      </c>
      <c r="B63" s="7" t="s">
        <v>182</v>
      </c>
      <c r="C63" s="17">
        <f>VLOOKUP(B63,'1.1'!$C$2:$N$655,10,FALSE)</f>
        <v>1.2280309724726119</v>
      </c>
      <c r="D63" s="17">
        <f>VLOOKUP(B63,'1.1'!$C$2:$N$655,8,FALSE)</f>
        <v>11.101351303141602</v>
      </c>
      <c r="E63" s="17">
        <f>VLOOKUP(B63,'1.1'!$C$2:$N$655,9,FALSE)</f>
        <v>-3.0468170192254306E-2</v>
      </c>
      <c r="F63" s="17">
        <f>VLOOKUP(B63,'1.1'!$C$2:$N$655,11,FALSE)</f>
        <v>6.4367239746895552E-2</v>
      </c>
      <c r="G63" s="17">
        <f>VLOOKUP(B63,'1.1'!$C$2:$N$655,12,FALSE)</f>
        <v>-2.4810587741860738E-2</v>
      </c>
      <c r="H63" s="17">
        <f>VLOOKUP(B63,'1.1'!$C$2:$N$655,4,FALSE)</f>
        <v>103</v>
      </c>
      <c r="I63" s="17">
        <f>VLOOKUP(B63,'1.1'!$C$2:$N$655,5,FALSE)</f>
        <v>176.71303462516499</v>
      </c>
      <c r="J63" s="17">
        <f>VLOOKUP(B63,'1.1'!$C$2:$N$655,6,FALSE)</f>
        <v>1.1951599335207499</v>
      </c>
      <c r="K63" s="17">
        <f>VLOOKUP(B63,'1.1'!$C$2:$N$655,7,FALSE)</f>
        <v>1.7156605303414101</v>
      </c>
      <c r="L63" s="18">
        <f t="shared" si="2"/>
        <v>-0.72330721883618776</v>
      </c>
      <c r="S63" s="20">
        <v>12.02</v>
      </c>
      <c r="T63" s="20">
        <v>27.55</v>
      </c>
      <c r="U63" s="21">
        <f t="shared" si="3"/>
        <v>129.20133111480868</v>
      </c>
      <c r="V63" t="s">
        <v>256</v>
      </c>
    </row>
    <row r="64" spans="1:22" x14ac:dyDescent="0.25">
      <c r="A64" s="7" t="s">
        <v>55</v>
      </c>
      <c r="B64" s="7" t="s">
        <v>199</v>
      </c>
      <c r="C64" s="17">
        <f>VLOOKUP(B64,'1.1'!$C$2:$N$655,10,FALSE)</f>
        <v>1.93823958344678</v>
      </c>
      <c r="D64" s="17">
        <f>VLOOKUP(B64,'1.1'!$C$2:$N$655,8,FALSE)</f>
        <v>67.92677366436169</v>
      </c>
      <c r="E64" s="17">
        <f>VLOOKUP(B64,'1.1'!$C$2:$N$655,9,FALSE)</f>
        <v>-0.10915758790528883</v>
      </c>
      <c r="F64" s="17">
        <f>VLOOKUP(B64,'1.1'!$C$2:$N$655,11,FALSE)</f>
        <v>4.1787828021316115E-2</v>
      </c>
      <c r="G64" s="17">
        <f>VLOOKUP(B64,'1.1'!$C$2:$N$655,12,FALSE)</f>
        <v>-5.6317902511914139E-2</v>
      </c>
      <c r="H64" s="17">
        <f>VLOOKUP(B64,'1.1'!$C$2:$N$655,4,FALSE)</f>
        <v>624</v>
      </c>
      <c r="I64" s="17">
        <f>VLOOKUP(B64,'1.1'!$C$2:$N$655,5,FALSE)</f>
        <v>1826.38134140335</v>
      </c>
      <c r="J64" s="17">
        <f>VLOOKUP(B64,'1.1'!$C$2:$N$655,6,FALSE)</f>
        <v>1.7891353177002201</v>
      </c>
      <c r="K64" s="17">
        <f>VLOOKUP(B64,'1.1'!$C$2:$N$655,7,FALSE)</f>
        <v>2.9268931753258798</v>
      </c>
      <c r="L64" s="18">
        <f t="shared" si="2"/>
        <v>-0.72590973286040006</v>
      </c>
      <c r="S64" s="20">
        <v>42.83</v>
      </c>
      <c r="T64" s="20">
        <v>96.25</v>
      </c>
      <c r="U64" s="21">
        <f t="shared" si="3"/>
        <v>124.72565958440347</v>
      </c>
    </row>
    <row r="65" spans="1:21" ht="30" x14ac:dyDescent="0.25">
      <c r="A65" s="7" t="s">
        <v>72</v>
      </c>
      <c r="B65" s="7" t="s">
        <v>165</v>
      </c>
      <c r="C65" s="17">
        <f>VLOOKUP(B65,'1.1'!$C$2:$N$655,10,FALSE)</f>
        <v>2.338681413558132</v>
      </c>
      <c r="D65" s="17">
        <f>VLOOKUP(B65,'1.1'!$C$2:$N$655,8,FALSE)</f>
        <v>18.298136848703461</v>
      </c>
      <c r="E65" s="17">
        <f>VLOOKUP(B65,'1.1'!$C$2:$N$655,9,FALSE)</f>
        <v>-0.16760600325346828</v>
      </c>
      <c r="F65" s="17">
        <f>VLOOKUP(B65,'1.1'!$C$2:$N$655,11,FALSE)</f>
        <v>2.4829958027660713E-2</v>
      </c>
      <c r="G65" s="17">
        <f>VLOOKUP(B65,'1.1'!$C$2:$N$655,12,FALSE)</f>
        <v>-7.1666881295502347E-2</v>
      </c>
      <c r="H65" s="17">
        <f>VLOOKUP(B65,'1.1'!$C$2:$N$655,4,FALSE)</f>
        <v>314</v>
      </c>
      <c r="I65" s="17">
        <f>VLOOKUP(B65,'1.1'!$C$2:$N$655,5,FALSE)</f>
        <v>739.64774384535804</v>
      </c>
      <c r="J65" s="17">
        <f>VLOOKUP(B65,'1.1'!$C$2:$N$655,6,FALSE)</f>
        <v>2.21985515686357</v>
      </c>
      <c r="K65" s="17">
        <f>VLOOKUP(B65,'1.1'!$C$2:$N$655,7,FALSE)</f>
        <v>2.3555660632017799</v>
      </c>
      <c r="L65" s="18">
        <f t="shared" si="2"/>
        <v>-0.73385521192219993</v>
      </c>
      <c r="S65" s="20">
        <v>12.15</v>
      </c>
      <c r="T65" s="20">
        <v>54.81</v>
      </c>
      <c r="U65" s="21">
        <f t="shared" si="3"/>
        <v>351.11111111111109</v>
      </c>
    </row>
    <row r="66" spans="1:21" ht="45" x14ac:dyDescent="0.25">
      <c r="A66" s="7" t="s">
        <v>96</v>
      </c>
      <c r="B66" s="7" t="s">
        <v>219</v>
      </c>
      <c r="C66" s="17">
        <f>VLOOKUP(B66,'1.1'!$C$2:$N$655,10,FALSE)</f>
        <v>1.1382737895303952</v>
      </c>
      <c r="D66" s="17">
        <f>VLOOKUP(B66,'1.1'!$C$2:$N$655,8,FALSE)</f>
        <v>11.585257089031629</v>
      </c>
      <c r="E66" s="17">
        <f>VLOOKUP(B66,'1.1'!$C$2:$N$655,9,FALSE)</f>
        <v>-3.9456816239706996E-2</v>
      </c>
      <c r="F66" s="17">
        <f>VLOOKUP(B66,'1.1'!$C$2:$N$655,11,FALSE)</f>
        <v>8.5771856259388796E-2</v>
      </c>
      <c r="G66" s="17">
        <f>VLOOKUP(B66,'1.1'!$C$2:$N$655,12,FALSE)</f>
        <v>-3.4663730819968409E-2</v>
      </c>
      <c r="H66" s="17">
        <f>VLOOKUP(B66,'1.1'!$C$2:$N$655,4,FALSE)</f>
        <v>115</v>
      </c>
      <c r="I66" s="17">
        <f>VLOOKUP(B66,'1.1'!$C$2:$N$655,5,FALSE)</f>
        <v>182.65148558118401</v>
      </c>
      <c r="J66" s="17">
        <f>VLOOKUP(B66,'1.1'!$C$2:$N$655,6,FALSE)</f>
        <v>1.29841411282187</v>
      </c>
      <c r="K66" s="17">
        <f>VLOOKUP(B66,'1.1'!$C$2:$N$655,7,FALSE)</f>
        <v>1.58827378766247</v>
      </c>
      <c r="L66" s="18">
        <f t="shared" ref="L66:L102" si="4">(F66-$M$2)/$P$2+(G66-$N$2)/$Q$2+(C66-$O$2)/$R$2</f>
        <v>-0.73868514810546704</v>
      </c>
      <c r="S66" s="20">
        <v>18.329999999999998</v>
      </c>
      <c r="T66" s="20">
        <v>24.68</v>
      </c>
      <c r="U66" s="21">
        <f t="shared" si="3"/>
        <v>34.642662302236779</v>
      </c>
    </row>
    <row r="67" spans="1:21" ht="45" x14ac:dyDescent="0.25">
      <c r="A67" s="7" t="s">
        <v>45</v>
      </c>
      <c r="B67" s="7" t="s">
        <v>175</v>
      </c>
      <c r="C67" s="17">
        <f>VLOOKUP(B67,'1.1'!$C$2:$N$655,10,FALSE)</f>
        <v>2.2981254905711741</v>
      </c>
      <c r="D67" s="17">
        <f>VLOOKUP(B67,'1.1'!$C$2:$N$655,8,FALSE)</f>
        <v>3.9771276586359816</v>
      </c>
      <c r="E67" s="17">
        <f>VLOOKUP(B67,'1.1'!$C$2:$N$655,9,FALSE)</f>
        <v>-0.12830052607419462</v>
      </c>
      <c r="F67" s="17">
        <f>VLOOKUP(B67,'1.1'!$C$2:$N$655,11,FALSE)</f>
        <v>1.2374611031682563E-3</v>
      </c>
      <c r="G67" s="17">
        <f>VLOOKUP(B67,'1.1'!$C$2:$N$655,12,FALSE)</f>
        <v>-5.5828337747694939E-2</v>
      </c>
      <c r="H67" s="17">
        <f>VLOOKUP(B67,'1.1'!$C$2:$N$655,4,FALSE)</f>
        <v>1025</v>
      </c>
      <c r="I67" s="17">
        <f>VLOOKUP(B67,'1.1'!$C$2:$N$655,5,FALSE)</f>
        <v>3095.2953626816202</v>
      </c>
      <c r="J67" s="17">
        <f>VLOOKUP(B67,'1.1'!$C$2:$N$655,6,FALSE)</f>
        <v>2.0615679544646599</v>
      </c>
      <c r="K67" s="17">
        <f>VLOOKUP(B67,'1.1'!$C$2:$N$655,7,FALSE)</f>
        <v>3.0198003538357199</v>
      </c>
      <c r="L67" s="18">
        <f t="shared" si="4"/>
        <v>-0.77434217909007219</v>
      </c>
      <c r="S67" s="20">
        <v>27.27</v>
      </c>
      <c r="T67" s="20">
        <v>117.05</v>
      </c>
      <c r="U67" s="21">
        <f t="shared" si="3"/>
        <v>329.22625595892924</v>
      </c>
    </row>
    <row r="68" spans="1:21" ht="30" x14ac:dyDescent="0.25">
      <c r="A68" s="7" t="s">
        <v>60</v>
      </c>
      <c r="B68" s="7" t="s">
        <v>174</v>
      </c>
      <c r="C68" s="17">
        <f>VLOOKUP(B68,'1.1'!$C$2:$N$655,10,FALSE)</f>
        <v>2.0223529376701759</v>
      </c>
      <c r="D68" s="17">
        <f>VLOOKUP(B68,'1.1'!$C$2:$N$655,8,FALSE)</f>
        <v>9.305644572006571</v>
      </c>
      <c r="E68" s="17">
        <f>VLOOKUP(B68,'1.1'!$C$2:$N$655,9,FALSE)</f>
        <v>-8.8907741050808023E-2</v>
      </c>
      <c r="F68" s="17">
        <f>VLOOKUP(B68,'1.1'!$C$2:$N$655,11,FALSE)</f>
        <v>7.9915664408949545E-3</v>
      </c>
      <c r="G68" s="17">
        <f>VLOOKUP(B68,'1.1'!$C$2:$N$655,12,FALSE)</f>
        <v>-4.3962524737760647E-2</v>
      </c>
      <c r="H68" s="17">
        <f>VLOOKUP(B68,'1.1'!$C$2:$N$655,4,FALSE)</f>
        <v>486</v>
      </c>
      <c r="I68" s="17">
        <f>VLOOKUP(B68,'1.1'!$C$2:$N$655,5,FALSE)</f>
        <v>1135.6892578541299</v>
      </c>
      <c r="J68" s="17">
        <f>VLOOKUP(B68,'1.1'!$C$2:$N$655,6,FALSE)</f>
        <v>1.9049531844111101</v>
      </c>
      <c r="K68" s="17">
        <f>VLOOKUP(B68,'1.1'!$C$2:$N$655,7,FALSE)</f>
        <v>2.3368091725393598</v>
      </c>
      <c r="L68" s="18">
        <f t="shared" si="4"/>
        <v>-0.79717007239444071</v>
      </c>
      <c r="S68" s="20">
        <v>9.8510000000000009</v>
      </c>
      <c r="T68" s="20">
        <v>27.38</v>
      </c>
      <c r="U68" s="21">
        <f t="shared" si="3"/>
        <v>177.94132575373055</v>
      </c>
    </row>
    <row r="69" spans="1:21" ht="45" x14ac:dyDescent="0.25">
      <c r="A69" s="7" t="s">
        <v>30</v>
      </c>
      <c r="B69" s="7" t="s">
        <v>163</v>
      </c>
      <c r="C69" s="17">
        <f>VLOOKUP(B69,'1.1'!$C$2:$N$655,10,FALSE)</f>
        <v>2.990234663067282</v>
      </c>
      <c r="D69" s="17">
        <f>VLOOKUP(B69,'1.1'!$C$2:$N$655,8,FALSE)</f>
        <v>10.713979227228629</v>
      </c>
      <c r="E69" s="17">
        <f>VLOOKUP(B69,'1.1'!$C$2:$N$655,9,FALSE)</f>
        <v>-0.30953083863445374</v>
      </c>
      <c r="F69" s="17">
        <f>VLOOKUP(B69,'1.1'!$C$2:$N$655,11,FALSE)</f>
        <v>1.4597194961165445E-3</v>
      </c>
      <c r="G69" s="17">
        <f>VLOOKUP(B69,'1.1'!$C$2:$N$655,12,FALSE)</f>
        <v>-0.10351389556729552</v>
      </c>
      <c r="H69" s="17">
        <f>VLOOKUP(B69,'1.1'!$C$2:$N$655,4,FALSE)</f>
        <v>2013</v>
      </c>
      <c r="I69" s="17">
        <f>VLOOKUP(B69,'1.1'!$C$2:$N$655,5,FALSE)</f>
        <v>7382.5342412232403</v>
      </c>
      <c r="J69" s="17">
        <f>VLOOKUP(B69,'1.1'!$C$2:$N$655,6,FALSE)</f>
        <v>2.4827040280689698</v>
      </c>
      <c r="K69" s="17">
        <f>VLOOKUP(B69,'1.1'!$C$2:$N$655,7,FALSE)</f>
        <v>3.6674288331958498</v>
      </c>
      <c r="L69" s="18">
        <f t="shared" si="4"/>
        <v>-0.8012313363181367</v>
      </c>
      <c r="S69" s="20">
        <v>7.8280000000000003</v>
      </c>
      <c r="T69" s="20">
        <v>8.25</v>
      </c>
      <c r="U69" s="21">
        <f t="shared" si="3"/>
        <v>5.3909044455799693</v>
      </c>
    </row>
    <row r="70" spans="1:21" ht="45" x14ac:dyDescent="0.25">
      <c r="A70" s="7" t="s">
        <v>25</v>
      </c>
      <c r="B70" s="7" t="s">
        <v>140</v>
      </c>
      <c r="C70" s="17">
        <f>VLOOKUP(B70,'1.1'!$C$2:$N$655,10,FALSE)</f>
        <v>2.8726232547079036</v>
      </c>
      <c r="D70" s="17">
        <f>VLOOKUP(B70,'1.1'!$C$2:$N$655,8,FALSE)</f>
        <v>-525.61677521022602</v>
      </c>
      <c r="E70" s="17">
        <f>VLOOKUP(B70,'1.1'!$C$2:$N$655,9,FALSE)</f>
        <v>-0.22658080442144657</v>
      </c>
      <c r="F70" s="17">
        <f>VLOOKUP(B70,'1.1'!$C$2:$N$655,11,FALSE)</f>
        <v>-2.4512277457451433E-2</v>
      </c>
      <c r="G70" s="17">
        <f>VLOOKUP(B70,'1.1'!$C$2:$N$655,12,FALSE)</f>
        <v>-7.8875920833024776E-2</v>
      </c>
      <c r="H70" s="17">
        <f>VLOOKUP(B70,'1.1'!$C$2:$N$655,4,FALSE)</f>
        <v>6575</v>
      </c>
      <c r="I70" s="17">
        <f>VLOOKUP(B70,'1.1'!$C$2:$N$655,5,FALSE)</f>
        <v>20938.486843351999</v>
      </c>
      <c r="J70" s="17">
        <f>VLOOKUP(B70,'1.1'!$C$2:$N$655,6,FALSE)</f>
        <v>2.49693457200613</v>
      </c>
      <c r="K70" s="17">
        <f>VLOOKUP(B70,'1.1'!$C$2:$N$655,7,FALSE)</f>
        <v>3.1845607366314801</v>
      </c>
      <c r="L70" s="18">
        <f t="shared" si="4"/>
        <v>-0.8130420435009944</v>
      </c>
      <c r="S70" s="20">
        <v>11.321999999999999</v>
      </c>
      <c r="T70" s="20">
        <v>86.79</v>
      </c>
      <c r="U70" s="21">
        <f t="shared" si="3"/>
        <v>666.5606783253844</v>
      </c>
    </row>
    <row r="71" spans="1:21" x14ac:dyDescent="0.25">
      <c r="A71" s="7" t="s">
        <v>22</v>
      </c>
      <c r="B71" s="7" t="s">
        <v>205</v>
      </c>
      <c r="C71" s="17">
        <f>VLOOKUP(B71,'1.1'!$C$2:$N$655,10,FALSE)</f>
        <v>1.4206081956888741</v>
      </c>
      <c r="D71" s="17">
        <f>VLOOKUP(B71,'1.1'!$C$2:$N$655,8,FALSE)</f>
        <v>-479.71067900952278</v>
      </c>
      <c r="E71" s="17">
        <f>VLOOKUP(B71,'1.1'!$C$2:$N$655,9,FALSE)</f>
        <v>2.5335468427913708E-2</v>
      </c>
      <c r="F71" s="17">
        <f>VLOOKUP(B71,'1.1'!$C$2:$N$655,11,FALSE)</f>
        <v>-2.9192992343411724E-2</v>
      </c>
      <c r="G71" s="17">
        <f>VLOOKUP(B71,'1.1'!$C$2:$N$655,12,FALSE)</f>
        <v>1.7834240647632026E-2</v>
      </c>
      <c r="H71" s="17">
        <f>VLOOKUP(B71,'1.1'!$C$2:$N$655,4,FALSE)</f>
        <v>5823</v>
      </c>
      <c r="I71" s="17">
        <f>VLOOKUP(B71,'1.1'!$C$2:$N$655,5,FALSE)</f>
        <v>15472.5915590978</v>
      </c>
      <c r="J71" s="17">
        <f>VLOOKUP(B71,'1.1'!$C$2:$N$655,6,FALSE)</f>
        <v>1.4669496564105999</v>
      </c>
      <c r="K71" s="17">
        <f>VLOOKUP(B71,'1.1'!$C$2:$N$655,7,FALSE)</f>
        <v>2.65715122086515</v>
      </c>
      <c r="L71" s="18">
        <f t="shared" si="4"/>
        <v>-0.84150807719435117</v>
      </c>
      <c r="S71" s="20">
        <v>55</v>
      </c>
      <c r="T71" s="20">
        <v>75.14</v>
      </c>
      <c r="U71" s="21">
        <f t="shared" si="3"/>
        <v>36.618181818181817</v>
      </c>
    </row>
    <row r="72" spans="1:21" x14ac:dyDescent="0.25">
      <c r="A72" s="7" t="s">
        <v>66</v>
      </c>
      <c r="B72" s="7" t="s">
        <v>150</v>
      </c>
      <c r="C72" s="17">
        <f>VLOOKUP(B72,'1.1'!$C$2:$N$655,10,FALSE)</f>
        <v>2.6511109620811539</v>
      </c>
      <c r="D72" s="17">
        <f>VLOOKUP(B72,'1.1'!$C$2:$N$655,8,FALSE)</f>
        <v>74.034629961463068</v>
      </c>
      <c r="E72" s="17">
        <f>VLOOKUP(B72,'1.1'!$C$2:$N$655,9,FALSE)</f>
        <v>-0.37103103826644457</v>
      </c>
      <c r="F72" s="17">
        <f>VLOOKUP(B72,'1.1'!$C$2:$N$655,11,FALSE)</f>
        <v>8.2469445910408917E-2</v>
      </c>
      <c r="G72" s="17">
        <f>VLOOKUP(B72,'1.1'!$C$2:$N$655,12,FALSE)</f>
        <v>-0.13995303990413918</v>
      </c>
      <c r="H72" s="17">
        <f>VLOOKUP(B72,'1.1'!$C$2:$N$655,4,FALSE)</f>
        <v>437</v>
      </c>
      <c r="I72" s="17">
        <f>VLOOKUP(B72,'1.1'!$C$2:$N$655,5,FALSE)</f>
        <v>1082.1499423943501</v>
      </c>
      <c r="J72" s="17">
        <f>VLOOKUP(B72,'1.1'!$C$2:$N$655,6,FALSE)</f>
        <v>2.1057606461357699</v>
      </c>
      <c r="K72" s="17">
        <f>VLOOKUP(B72,'1.1'!$C$2:$N$655,7,FALSE)</f>
        <v>2.4763156576529699</v>
      </c>
      <c r="L72" s="18">
        <f t="shared" si="4"/>
        <v>-0.84727491269990973</v>
      </c>
      <c r="S72" s="20">
        <v>8.61</v>
      </c>
      <c r="T72" s="20">
        <v>27.44</v>
      </c>
      <c r="U72" s="21">
        <f t="shared" si="3"/>
        <v>218.69918699186996</v>
      </c>
    </row>
    <row r="73" spans="1:21" ht="30" x14ac:dyDescent="0.25">
      <c r="A73" s="7" t="s">
        <v>47</v>
      </c>
      <c r="B73" s="7" t="s">
        <v>218</v>
      </c>
      <c r="C73" s="17">
        <f>VLOOKUP(B73,'1.1'!$C$2:$N$655,10,FALSE)</f>
        <v>2.5586814099339459</v>
      </c>
      <c r="D73" s="17">
        <f>VLOOKUP(B73,'1.1'!$C$2:$N$655,8,FALSE)</f>
        <v>-24.467981049341429</v>
      </c>
      <c r="E73" s="17">
        <f>VLOOKUP(B73,'1.1'!$C$2:$N$655,9,FALSE)</f>
        <v>-0.18523484065726678</v>
      </c>
      <c r="F73" s="17">
        <f>VLOOKUP(B73,'1.1'!$C$2:$N$655,11,FALSE)</f>
        <v>-1.0866430469078581E-2</v>
      </c>
      <c r="G73" s="17">
        <f>VLOOKUP(B73,'1.1'!$C$2:$N$655,12,FALSE)</f>
        <v>-7.2394648250502097E-2</v>
      </c>
      <c r="H73" s="17">
        <f>VLOOKUP(B73,'1.1'!$C$2:$N$655,4,FALSE)</f>
        <v>870</v>
      </c>
      <c r="I73" s="17">
        <f>VLOOKUP(B73,'1.1'!$C$2:$N$655,5,FALSE)</f>
        <v>2321.57726044022</v>
      </c>
      <c r="J73" s="17">
        <f>VLOOKUP(B73,'1.1'!$C$2:$N$655,6,FALSE)</f>
        <v>2.2744841229299002</v>
      </c>
      <c r="K73" s="17">
        <f>VLOOKUP(B73,'1.1'!$C$2:$N$655,7,FALSE)</f>
        <v>2.6684796097014001</v>
      </c>
      <c r="L73" s="18">
        <f t="shared" si="4"/>
        <v>-0.87937297260497294</v>
      </c>
      <c r="S73" s="20">
        <v>6.5209999999999999</v>
      </c>
      <c r="T73" s="20">
        <v>24.71</v>
      </c>
      <c r="U73" s="21">
        <f t="shared" si="3"/>
        <v>278.92961202269595</v>
      </c>
    </row>
    <row r="74" spans="1:21" x14ac:dyDescent="0.25">
      <c r="A74" s="7" t="s">
        <v>40</v>
      </c>
      <c r="B74" s="7" t="s">
        <v>142</v>
      </c>
      <c r="C74" s="17">
        <f>VLOOKUP(B74,'1.1'!$C$2:$N$655,10,FALSE)</f>
        <v>2.1687416059757014</v>
      </c>
      <c r="D74" s="17">
        <f>VLOOKUP(B74,'1.1'!$C$2:$N$655,8,FALSE)</f>
        <v>32.054039685242252</v>
      </c>
      <c r="E74" s="17">
        <f>VLOOKUP(B74,'1.1'!$C$2:$N$655,9,FALSE)</f>
        <v>-0.13923654607459626</v>
      </c>
      <c r="F74" s="17">
        <f>VLOOKUP(B74,'1.1'!$C$2:$N$655,11,FALSE)</f>
        <v>1.0874901480083087E-2</v>
      </c>
      <c r="G74" s="17">
        <f>VLOOKUP(B74,'1.1'!$C$2:$N$655,12,FALSE)</f>
        <v>-6.420153774472119E-2</v>
      </c>
      <c r="H74" s="17">
        <f>VLOOKUP(B74,'1.1'!$C$2:$N$655,4,FALSE)</f>
        <v>1184</v>
      </c>
      <c r="I74" s="17">
        <f>VLOOKUP(B74,'1.1'!$C$2:$N$655,5,FALSE)</f>
        <v>2913.5383628071299</v>
      </c>
      <c r="J74" s="17">
        <f>VLOOKUP(B74,'1.1'!$C$2:$N$655,6,FALSE)</f>
        <v>1.8890387782562701</v>
      </c>
      <c r="K74" s="17">
        <f>VLOOKUP(B74,'1.1'!$C$2:$N$655,7,FALSE)</f>
        <v>2.4607587523708898</v>
      </c>
      <c r="L74" s="18">
        <f t="shared" si="4"/>
        <v>-0.91504927927736313</v>
      </c>
      <c r="S74" s="20">
        <v>8.32</v>
      </c>
      <c r="T74" s="20">
        <v>24.8</v>
      </c>
      <c r="U74" s="21">
        <f t="shared" si="3"/>
        <v>198.07692307692309</v>
      </c>
    </row>
    <row r="75" spans="1:21" x14ac:dyDescent="0.25">
      <c r="A75" s="7" t="s">
        <v>68</v>
      </c>
      <c r="B75" s="7" t="s">
        <v>162</v>
      </c>
      <c r="C75" s="17">
        <f>VLOOKUP(B75,'1.1'!$C$2:$N$655,10,FALSE)</f>
        <v>1.886713784854948</v>
      </c>
      <c r="D75" s="17">
        <f>VLOOKUP(B75,'1.1'!$C$2:$N$655,8,FALSE)</f>
        <v>26.446536427370454</v>
      </c>
      <c r="E75" s="17">
        <f>VLOOKUP(B75,'1.1'!$C$2:$N$655,9,FALSE)</f>
        <v>-0.11524075783437487</v>
      </c>
      <c r="F75" s="17">
        <f>VLOOKUP(B75,'1.1'!$C$2:$N$655,11,FALSE)</f>
        <v>3.2958418570318587E-2</v>
      </c>
      <c r="G75" s="17">
        <f>VLOOKUP(B75,'1.1'!$C$2:$N$655,12,FALSE)</f>
        <v>-6.1080148329564821E-2</v>
      </c>
      <c r="H75" s="17">
        <f>VLOOKUP(B75,'1.1'!$C$2:$N$655,4,FALSE)</f>
        <v>390</v>
      </c>
      <c r="I75" s="17">
        <f>VLOOKUP(B75,'1.1'!$C$2:$N$655,5,FALSE)</f>
        <v>854.37204178050195</v>
      </c>
      <c r="J75" s="17">
        <f>VLOOKUP(B75,'1.1'!$C$2:$N$655,6,FALSE)</f>
        <v>1.6471713315790999</v>
      </c>
      <c r="K75" s="17">
        <f>VLOOKUP(B75,'1.1'!$C$2:$N$655,7,FALSE)</f>
        <v>2.1906975430269302</v>
      </c>
      <c r="L75" s="18">
        <f t="shared" si="4"/>
        <v>-0.91976438414222195</v>
      </c>
      <c r="S75" s="20">
        <v>47.33</v>
      </c>
      <c r="T75" s="20">
        <v>40.93</v>
      </c>
      <c r="U75" s="21">
        <f t="shared" si="3"/>
        <v>-13.522079019649269</v>
      </c>
    </row>
    <row r="76" spans="1:21" ht="30" x14ac:dyDescent="0.25">
      <c r="A76" s="7" t="s">
        <v>121</v>
      </c>
      <c r="B76" s="7" t="s">
        <v>151</v>
      </c>
      <c r="C76" s="17">
        <f>VLOOKUP(B76,'1.1'!$C$2:$N$655,10,FALSE)</f>
        <v>2.7468800902130077</v>
      </c>
      <c r="D76" s="17">
        <f>VLOOKUP(B76,'1.1'!$C$2:$N$655,8,FALSE)</f>
        <v>2.4569497423113371</v>
      </c>
      <c r="E76" s="17">
        <f>VLOOKUP(B76,'1.1'!$C$2:$N$655,9,FALSE)</f>
        <v>-0.33784440871534116</v>
      </c>
      <c r="F76" s="17">
        <f>VLOOKUP(B76,'1.1'!$C$2:$N$655,11,FALSE)</f>
        <v>3.1905635073950681E-2</v>
      </c>
      <c r="G76" s="17">
        <f>VLOOKUP(B76,'1.1'!$C$2:$N$655,12,FALSE)</f>
        <v>-0.12299204829474114</v>
      </c>
      <c r="H76" s="17">
        <f>VLOOKUP(B76,'1.1'!$C$2:$N$655,4,FALSE)</f>
        <v>21</v>
      </c>
      <c r="I76" s="17">
        <f>VLOOKUP(B76,'1.1'!$C$2:$N$655,5,FALSE)</f>
        <v>87.503720876295105</v>
      </c>
      <c r="J76" s="17">
        <f>VLOOKUP(B76,'1.1'!$C$2:$N$655,6,FALSE)</f>
        <v>1.87461812084629</v>
      </c>
      <c r="K76" s="17">
        <f>VLOOKUP(B76,'1.1'!$C$2:$N$655,7,FALSE)</f>
        <v>4.1668438512521497</v>
      </c>
      <c r="L76" s="18">
        <f t="shared" si="4"/>
        <v>-1.0017579661029021</v>
      </c>
      <c r="S76" s="20">
        <v>94.76</v>
      </c>
      <c r="T76" s="20">
        <v>36.75</v>
      </c>
      <c r="U76" s="21">
        <f t="shared" si="3"/>
        <v>-61.217813423385394</v>
      </c>
    </row>
    <row r="77" spans="1:21" x14ac:dyDescent="0.25">
      <c r="A77" s="7" t="s">
        <v>46</v>
      </c>
      <c r="B77" s="7" t="s">
        <v>169</v>
      </c>
      <c r="C77" s="17">
        <f>VLOOKUP(B77,'1.1'!$C$2:$N$655,10,FALSE)</f>
        <v>1.542324777268794</v>
      </c>
      <c r="D77" s="17">
        <f>VLOOKUP(B77,'1.1'!$C$2:$N$655,8,FALSE)</f>
        <v>13.308217717424563</v>
      </c>
      <c r="E77" s="17">
        <f>VLOOKUP(B77,'1.1'!$C$2:$N$655,9,FALSE)</f>
        <v>-4.3539823139454294E-2</v>
      </c>
      <c r="F77" s="17">
        <f>VLOOKUP(B77,'1.1'!$C$2:$N$655,11,FALSE)</f>
        <v>7.5898172748454246E-3</v>
      </c>
      <c r="G77" s="17">
        <f>VLOOKUP(B77,'1.1'!$C$2:$N$655,12,FALSE)</f>
        <v>-2.8229996548817835E-2</v>
      </c>
      <c r="H77" s="17">
        <f>VLOOKUP(B77,'1.1'!$C$2:$N$655,4,FALSE)</f>
        <v>853</v>
      </c>
      <c r="I77" s="17">
        <f>VLOOKUP(B77,'1.1'!$C$2:$N$655,5,FALSE)</f>
        <v>1524.45594430191</v>
      </c>
      <c r="J77" s="17">
        <f>VLOOKUP(B77,'1.1'!$C$2:$N$655,6,FALSE)</f>
        <v>1.39325636526589</v>
      </c>
      <c r="K77" s="17">
        <f>VLOOKUP(B77,'1.1'!$C$2:$N$655,7,FALSE)</f>
        <v>1.78716992297996</v>
      </c>
      <c r="L77" s="18">
        <f t="shared" si="4"/>
        <v>-1.0176995657842118</v>
      </c>
      <c r="S77" s="20">
        <v>13.88</v>
      </c>
      <c r="T77" s="20">
        <v>8.6999999999999993</v>
      </c>
      <c r="U77" s="21">
        <f t="shared" si="3"/>
        <v>-37.319884726224792</v>
      </c>
    </row>
    <row r="78" spans="1:21" ht="45" x14ac:dyDescent="0.25">
      <c r="A78" s="7" t="s">
        <v>78</v>
      </c>
      <c r="B78" s="7" t="s">
        <v>133</v>
      </c>
      <c r="C78" s="17">
        <f>VLOOKUP(B78,'1.1'!$C$2:$N$655,10,FALSE)</f>
        <v>2.9166638266853262</v>
      </c>
      <c r="D78" s="17">
        <f>VLOOKUP(B78,'1.1'!$C$2:$N$655,8,FALSE)</f>
        <v>-0.82568896625728683</v>
      </c>
      <c r="E78" s="17">
        <f>VLOOKUP(B78,'1.1'!$C$2:$N$655,9,FALSE)</f>
        <v>-0.35798169518148976</v>
      </c>
      <c r="F78" s="17">
        <f>VLOOKUP(B78,'1.1'!$C$2:$N$655,11,FALSE)</f>
        <v>-1.4577179672902293E-3</v>
      </c>
      <c r="G78" s="17">
        <f>VLOOKUP(B78,'1.1'!$C$2:$N$655,12,FALSE)</f>
        <v>-0.12273670071477585</v>
      </c>
      <c r="H78" s="17">
        <f>VLOOKUP(B78,'1.1'!$C$2:$N$655,4,FALSE)</f>
        <v>253</v>
      </c>
      <c r="I78" s="17">
        <f>VLOOKUP(B78,'1.1'!$C$2:$N$655,5,FALSE)</f>
        <v>598.75459690391995</v>
      </c>
      <c r="J78" s="17">
        <f>VLOOKUP(B78,'1.1'!$C$2:$N$655,6,FALSE)</f>
        <v>2.1028306314302099</v>
      </c>
      <c r="K78" s="17">
        <f>VLOOKUP(B78,'1.1'!$C$2:$N$655,7,FALSE)</f>
        <v>2.36661896009455</v>
      </c>
      <c r="L78" s="18">
        <f t="shared" si="4"/>
        <v>-1.1572135414320259</v>
      </c>
      <c r="S78" s="20">
        <v>7.97</v>
      </c>
      <c r="T78" s="20">
        <v>41.28</v>
      </c>
      <c r="U78" s="21">
        <f t="shared" si="3"/>
        <v>417.94228356336259</v>
      </c>
    </row>
    <row r="79" spans="1:21" ht="45" x14ac:dyDescent="0.25">
      <c r="A79" s="7" t="s">
        <v>58</v>
      </c>
      <c r="B79" s="7" t="s">
        <v>184</v>
      </c>
      <c r="C79" s="17">
        <f>VLOOKUP(B79,'1.1'!$C$2:$N$655,10,FALSE)</f>
        <v>2.190793589262964</v>
      </c>
      <c r="D79" s="17">
        <f>VLOOKUP(B79,'1.1'!$C$2:$N$655,8,FALSE)</f>
        <v>3.9209897884031437</v>
      </c>
      <c r="E79" s="17">
        <f>VLOOKUP(B79,'1.1'!$C$2:$N$655,9,FALSE)</f>
        <v>-0.18047037091229778</v>
      </c>
      <c r="F79" s="17">
        <f>VLOOKUP(B79,'1.1'!$C$2:$N$655,11,FALSE)</f>
        <v>3.4593217927092706E-3</v>
      </c>
      <c r="G79" s="17">
        <f>VLOOKUP(B79,'1.1'!$C$2:$N$655,12,FALSE)</f>
        <v>-8.2376711250562132E-2</v>
      </c>
      <c r="H79" s="17">
        <f>VLOOKUP(B79,'1.1'!$C$2:$N$655,4,FALSE)</f>
        <v>570</v>
      </c>
      <c r="I79" s="17">
        <f>VLOOKUP(B79,'1.1'!$C$2:$N$655,5,FALSE)</f>
        <v>1097.2916030623001</v>
      </c>
      <c r="J79" s="17">
        <f>VLOOKUP(B79,'1.1'!$C$2:$N$655,6,FALSE)</f>
        <v>1.88025471191657</v>
      </c>
      <c r="K79" s="17">
        <f>VLOOKUP(B79,'1.1'!$C$2:$N$655,7,FALSE)</f>
        <v>1.9250729878285999</v>
      </c>
      <c r="L79" s="18">
        <f t="shared" si="4"/>
        <v>-1.212744959393206</v>
      </c>
      <c r="S79" s="20">
        <v>13.71</v>
      </c>
      <c r="T79">
        <v>38.43</v>
      </c>
      <c r="U79" s="21">
        <f t="shared" si="3"/>
        <v>180.30634573304155</v>
      </c>
    </row>
    <row r="80" spans="1:21" x14ac:dyDescent="0.25">
      <c r="A80" s="7" t="s">
        <v>69</v>
      </c>
      <c r="B80" s="7" t="s">
        <v>224</v>
      </c>
      <c r="C80" s="17">
        <f>VLOOKUP(B80,'1.1'!$C$2:$N$655,10,FALSE)</f>
        <v>2.565790689999996</v>
      </c>
      <c r="D80" s="17">
        <f>VLOOKUP(B80,'1.1'!$C$2:$N$655,8,FALSE)</f>
        <v>-37.988065912960145</v>
      </c>
      <c r="E80" s="17">
        <f>VLOOKUP(B80,'1.1'!$C$2:$N$655,9,FALSE)</f>
        <v>-0.21302138843557605</v>
      </c>
      <c r="F80" s="17">
        <f>VLOOKUP(B80,'1.1'!$C$2:$N$655,11,FALSE)</f>
        <v>-3.574759535809529E-2</v>
      </c>
      <c r="G80" s="17">
        <f>VLOOKUP(B80,'1.1'!$C$2:$N$655,12,FALSE)</f>
        <v>-8.3023681263562604E-2</v>
      </c>
      <c r="H80" s="17">
        <f>VLOOKUP(B80,'1.1'!$C$2:$N$655,4,FALSE)</f>
        <v>374</v>
      </c>
      <c r="I80" s="17">
        <f>VLOOKUP(B80,'1.1'!$C$2:$N$655,5,FALSE)</f>
        <v>994.16897430550296</v>
      </c>
      <c r="J80" s="17">
        <f>VLOOKUP(B80,'1.1'!$C$2:$N$655,6,FALSE)</f>
        <v>2.2103453810441298</v>
      </c>
      <c r="K80" s="17">
        <f>VLOOKUP(B80,'1.1'!$C$2:$N$655,7,FALSE)</f>
        <v>2.65820581365108</v>
      </c>
      <c r="L80" s="18">
        <f t="shared" si="4"/>
        <v>-1.25056453032652</v>
      </c>
      <c r="S80" s="20">
        <v>23.45</v>
      </c>
      <c r="T80" s="20">
        <v>6.62</v>
      </c>
      <c r="U80" s="21">
        <f t="shared" si="3"/>
        <v>-71.769722814498934</v>
      </c>
    </row>
    <row r="81" spans="1:21" ht="45" x14ac:dyDescent="0.25">
      <c r="A81" s="7" t="s">
        <v>90</v>
      </c>
      <c r="B81" s="7" t="s">
        <v>180</v>
      </c>
      <c r="C81" s="17">
        <f>VLOOKUP(B81,'1.1'!$C$2:$N$655,10,FALSE)</f>
        <v>1.714988556363414</v>
      </c>
      <c r="D81" s="17">
        <f>VLOOKUP(B81,'1.1'!$C$2:$N$655,8,FALSE)</f>
        <v>-1.1380135554088302</v>
      </c>
      <c r="E81" s="17">
        <f>VLOOKUP(B81,'1.1'!$C$2:$N$655,9,FALSE)</f>
        <v>-9.0555595546165421E-2</v>
      </c>
      <c r="F81" s="17">
        <f>VLOOKUP(B81,'1.1'!$C$2:$N$655,11,FALSE)</f>
        <v>-3.3532631476703633E-3</v>
      </c>
      <c r="G81" s="17">
        <f>VLOOKUP(B81,'1.1'!$C$2:$N$655,12,FALSE)</f>
        <v>-5.2802448861924811E-2</v>
      </c>
      <c r="H81" s="17">
        <f>VLOOKUP(B81,'1.1'!$C$2:$N$655,4,FALSE)</f>
        <v>149</v>
      </c>
      <c r="I81" s="17">
        <f>VLOOKUP(B81,'1.1'!$C$2:$N$655,5,FALSE)</f>
        <v>343.42826199647999</v>
      </c>
      <c r="J81" s="17">
        <f>VLOOKUP(B81,'1.1'!$C$2:$N$655,6,FALSE)</f>
        <v>1.62302703885424</v>
      </c>
      <c r="K81" s="17">
        <f>VLOOKUP(B81,'1.1'!$C$2:$N$655,7,FALSE)</f>
        <v>2.3048876644059</v>
      </c>
      <c r="L81" s="18">
        <f t="shared" si="4"/>
        <v>-1.3002859305353818</v>
      </c>
      <c r="S81" s="20">
        <v>20.12</v>
      </c>
      <c r="T81" s="20">
        <v>34.79</v>
      </c>
      <c r="U81" s="21">
        <f t="shared" si="3"/>
        <v>72.912524850894613</v>
      </c>
    </row>
    <row r="82" spans="1:21" ht="45" x14ac:dyDescent="0.25">
      <c r="A82" s="7" t="s">
        <v>21</v>
      </c>
      <c r="B82" s="7" t="s">
        <v>171</v>
      </c>
      <c r="C82" s="17">
        <f>VLOOKUP(B82,'1.1'!$C$2:$N$655,10,FALSE)</f>
        <v>2.236995988206774</v>
      </c>
      <c r="D82" s="17">
        <f>VLOOKUP(B82,'1.1'!$C$2:$N$655,8,FALSE)</f>
        <v>-160.15221335681949</v>
      </c>
      <c r="E82" s="17">
        <f>VLOOKUP(B82,'1.1'!$C$2:$N$655,9,FALSE)</f>
        <v>-0.2029681953747583</v>
      </c>
      <c r="F82" s="17">
        <f>VLOOKUP(B82,'1.1'!$C$2:$N$655,11,FALSE)</f>
        <v>-7.3728239948554E-3</v>
      </c>
      <c r="G82" s="17">
        <f>VLOOKUP(B82,'1.1'!$C$2:$N$655,12,FALSE)</f>
        <v>-9.0732480721819345E-2</v>
      </c>
      <c r="H82" s="17">
        <f>VLOOKUP(B82,'1.1'!$C$2:$N$655,4,FALSE)</f>
        <v>9835</v>
      </c>
      <c r="I82" s="17">
        <f>VLOOKUP(B82,'1.1'!$C$2:$N$655,5,FALSE)</f>
        <v>21600.997211379901</v>
      </c>
      <c r="J82" s="17">
        <f>VLOOKUP(B82,'1.1'!$C$2:$N$655,6,FALSE)</f>
        <v>1.9287098921308901</v>
      </c>
      <c r="K82" s="17">
        <f>VLOOKUP(B82,'1.1'!$C$2:$N$655,7,FALSE)</f>
        <v>2.1963393199166199</v>
      </c>
      <c r="L82" s="18">
        <f t="shared" si="4"/>
        <v>-1.3865073799092276</v>
      </c>
      <c r="S82" s="20">
        <v>7.4</v>
      </c>
      <c r="T82" s="20">
        <v>28.07</v>
      </c>
      <c r="U82" s="21">
        <f t="shared" si="3"/>
        <v>279.32432432432432</v>
      </c>
    </row>
    <row r="83" spans="1:21" x14ac:dyDescent="0.25">
      <c r="A83" s="7" t="s">
        <v>31</v>
      </c>
      <c r="B83" s="7" t="s">
        <v>233</v>
      </c>
      <c r="C83" s="17">
        <f>VLOOKUP(B83,'1.1'!$C$2:$N$655,10,FALSE)</f>
        <v>2.1264417981937922</v>
      </c>
      <c r="D83" s="17">
        <f>VLOOKUP(B83,'1.1'!$C$2:$N$655,8,FALSE)</f>
        <v>124.29068294947226</v>
      </c>
      <c r="E83" s="17">
        <f>VLOOKUP(B83,'1.1'!$C$2:$N$655,9,FALSE)</f>
        <v>-0.24433246091473881</v>
      </c>
      <c r="F83" s="17">
        <f>VLOOKUP(B83,'1.1'!$C$2:$N$655,11,FALSE)</f>
        <v>3.681507639864668E-2</v>
      </c>
      <c r="G83" s="17">
        <f>VLOOKUP(B83,'1.1'!$C$2:$N$655,12,FALSE)</f>
        <v>-0.11490202135900252</v>
      </c>
      <c r="H83" s="17">
        <f>VLOOKUP(B83,'1.1'!$C$2:$N$655,4,FALSE)</f>
        <v>1894</v>
      </c>
      <c r="I83" s="17">
        <f>VLOOKUP(B83,'1.1'!$C$2:$N$655,5,FALSE)</f>
        <v>3639.2219800185399</v>
      </c>
      <c r="J83" s="17">
        <f>VLOOKUP(B83,'1.1'!$C$2:$N$655,6,FALSE)</f>
        <v>1.7297156417256601</v>
      </c>
      <c r="K83" s="17">
        <f>VLOOKUP(B83,'1.1'!$C$2:$N$655,7,FALSE)</f>
        <v>1.9214477191227799</v>
      </c>
      <c r="L83" s="18">
        <f t="shared" si="4"/>
        <v>-1.4033377890909906</v>
      </c>
      <c r="S83" s="20">
        <v>17.440000000000001</v>
      </c>
      <c r="T83">
        <v>73.42</v>
      </c>
      <c r="U83" s="21">
        <f t="shared" si="3"/>
        <v>320.98623853211006</v>
      </c>
    </row>
    <row r="84" spans="1:21" ht="45" x14ac:dyDescent="0.25">
      <c r="A84" s="7" t="s">
        <v>87</v>
      </c>
      <c r="B84" s="7" t="s">
        <v>189</v>
      </c>
      <c r="C84" s="17">
        <f>VLOOKUP(B84,'1.1'!$C$2:$N$655,10,FALSE)</f>
        <v>2.0425992718827919</v>
      </c>
      <c r="D84" s="17">
        <f>VLOOKUP(B84,'1.1'!$C$2:$N$655,8,FALSE)</f>
        <v>1.2923068186002329</v>
      </c>
      <c r="E84" s="17">
        <f>VLOOKUP(B84,'1.1'!$C$2:$N$655,9,FALSE)</f>
        <v>-0.18416556812722143</v>
      </c>
      <c r="F84" s="17">
        <f>VLOOKUP(B84,'1.1'!$C$2:$N$655,11,FALSE)</f>
        <v>3.636493162941391E-3</v>
      </c>
      <c r="G84" s="17">
        <f>VLOOKUP(B84,'1.1'!$C$2:$N$655,12,FALSE)</f>
        <v>-9.0162358648774255E-2</v>
      </c>
      <c r="H84" s="17">
        <f>VLOOKUP(B84,'1.1'!$C$2:$N$655,4,FALSE)</f>
        <v>163</v>
      </c>
      <c r="I84" s="17">
        <f>VLOOKUP(B84,'1.1'!$C$2:$N$655,5,FALSE)</f>
        <v>365.495673855767</v>
      </c>
      <c r="J84" s="17">
        <f>VLOOKUP(B84,'1.1'!$C$2:$N$655,6,FALSE)</f>
        <v>1.6770647174558799</v>
      </c>
      <c r="K84" s="17">
        <f>VLOOKUP(B84,'1.1'!$C$2:$N$655,7,FALSE)</f>
        <v>2.24230474758139</v>
      </c>
      <c r="L84" s="18">
        <f t="shared" si="4"/>
        <v>-1.4507040813889607</v>
      </c>
      <c r="S84" s="20">
        <v>10.135</v>
      </c>
      <c r="T84" s="20">
        <v>20.28</v>
      </c>
      <c r="U84" s="21">
        <f t="shared" si="3"/>
        <v>100.09866798223976</v>
      </c>
    </row>
    <row r="85" spans="1:21" ht="45" x14ac:dyDescent="0.25">
      <c r="A85" s="7" t="s">
        <v>49</v>
      </c>
      <c r="B85" s="7" t="s">
        <v>211</v>
      </c>
      <c r="C85" s="17">
        <f>VLOOKUP(B85,'1.1'!$C$2:$N$655,10,FALSE)</f>
        <v>2.0417793330067342</v>
      </c>
      <c r="D85" s="17">
        <f>VLOOKUP(B85,'1.1'!$C$2:$N$655,8,FALSE)</f>
        <v>42.037031452211728</v>
      </c>
      <c r="E85" s="17">
        <f>VLOOKUP(B85,'1.1'!$C$2:$N$655,9,FALSE)</f>
        <v>-0.21313329495046976</v>
      </c>
      <c r="F85" s="17">
        <f>VLOOKUP(B85,'1.1'!$C$2:$N$655,11,FALSE)</f>
        <v>2.1855348199187708E-2</v>
      </c>
      <c r="G85" s="17">
        <f>VLOOKUP(B85,'1.1'!$C$2:$N$655,12,FALSE)</f>
        <v>-0.10438605754550793</v>
      </c>
      <c r="H85" s="17">
        <f>VLOOKUP(B85,'1.1'!$C$2:$N$655,4,FALSE)</f>
        <v>798</v>
      </c>
      <c r="I85" s="17">
        <f>VLOOKUP(B85,'1.1'!$C$2:$N$655,5,FALSE)</f>
        <v>1987.98624766851</v>
      </c>
      <c r="J85" s="17">
        <f>VLOOKUP(B85,'1.1'!$C$2:$N$655,6,FALSE)</f>
        <v>1.7053420583724499</v>
      </c>
      <c r="K85" s="17">
        <f>VLOOKUP(B85,'1.1'!$C$2:$N$655,7,FALSE)</f>
        <v>2.4912108366773298</v>
      </c>
      <c r="L85" s="18">
        <f t="shared" si="4"/>
        <v>-1.4755588634488157</v>
      </c>
      <c r="S85" s="20">
        <v>9.7100000000000009</v>
      </c>
      <c r="T85" s="20">
        <v>59.83</v>
      </c>
      <c r="U85" s="21">
        <f t="shared" si="3"/>
        <v>516.16889804325433</v>
      </c>
    </row>
    <row r="86" spans="1:21" ht="45" x14ac:dyDescent="0.25">
      <c r="A86" s="7" t="s">
        <v>70</v>
      </c>
      <c r="B86" s="7" t="s">
        <v>152</v>
      </c>
      <c r="C86" s="17">
        <f>VLOOKUP(B86,'1.1'!$C$2:$N$655,10,FALSE)</f>
        <v>1.8677443741623621</v>
      </c>
      <c r="D86" s="17">
        <f>VLOOKUP(B86,'1.1'!$C$2:$N$655,8,FALSE)</f>
        <v>28.092315518736278</v>
      </c>
      <c r="E86" s="17">
        <f>VLOOKUP(B86,'1.1'!$C$2:$N$655,9,FALSE)</f>
        <v>-0.20027960068099404</v>
      </c>
      <c r="F86" s="17">
        <f>VLOOKUP(B86,'1.1'!$C$2:$N$655,11,FALSE)</f>
        <v>3.9614144443825133E-2</v>
      </c>
      <c r="G86" s="17">
        <f>VLOOKUP(B86,'1.1'!$C$2:$N$655,12,FALSE)</f>
        <v>-0.10723073427583717</v>
      </c>
      <c r="H86" s="17">
        <f>VLOOKUP(B86,'1.1'!$C$2:$N$655,4,FALSE)</f>
        <v>362</v>
      </c>
      <c r="I86" s="17">
        <f>VLOOKUP(B86,'1.1'!$C$2:$N$655,5,FALSE)</f>
        <v>778.135245623998</v>
      </c>
      <c r="J86" s="17">
        <f>VLOOKUP(B86,'1.1'!$C$2:$N$655,6,FALSE)</f>
        <v>1.61674710743911</v>
      </c>
      <c r="K86" s="17">
        <f>VLOOKUP(B86,'1.1'!$C$2:$N$655,7,FALSE)</f>
        <v>2.14954487741436</v>
      </c>
      <c r="L86" s="18">
        <f t="shared" si="4"/>
        <v>-1.505046706032557</v>
      </c>
      <c r="S86" s="20">
        <v>22.43</v>
      </c>
      <c r="T86" s="20">
        <v>70.819999999999993</v>
      </c>
      <c r="U86" s="21">
        <f t="shared" si="3"/>
        <v>215.73785109228706</v>
      </c>
    </row>
    <row r="87" spans="1:21" x14ac:dyDescent="0.25">
      <c r="A87" s="7" t="s">
        <v>80</v>
      </c>
      <c r="B87" s="7" t="s">
        <v>154</v>
      </c>
      <c r="C87" s="17">
        <f>VLOOKUP(B87,'1.1'!$C$2:$N$655,10,FALSE)</f>
        <v>2.2375917267512961</v>
      </c>
      <c r="D87" s="17">
        <f>VLOOKUP(B87,'1.1'!$C$2:$N$655,8,FALSE)</f>
        <v>-36.888972378322663</v>
      </c>
      <c r="E87" s="17">
        <f>VLOOKUP(B87,'1.1'!$C$2:$N$655,9,FALSE)</f>
        <v>-0.12149300847639088</v>
      </c>
      <c r="F87" s="17">
        <f>VLOOKUP(B87,'1.1'!$C$2:$N$655,11,FALSE)</f>
        <v>-7.7858720436815784E-2</v>
      </c>
      <c r="G87" s="17">
        <f>VLOOKUP(B87,'1.1'!$C$2:$N$655,12,FALSE)</f>
        <v>-5.4296325385857394E-2</v>
      </c>
      <c r="H87" s="17">
        <f>VLOOKUP(B87,'1.1'!$C$2:$N$655,4,FALSE)</f>
        <v>187</v>
      </c>
      <c r="I87" s="17">
        <f>VLOOKUP(B87,'1.1'!$C$2:$N$655,5,FALSE)</f>
        <v>385.11180479731399</v>
      </c>
      <c r="J87" s="17">
        <f>VLOOKUP(B87,'1.1'!$C$2:$N$655,6,FALSE)</f>
        <v>1.9872244919207001</v>
      </c>
      <c r="K87" s="17">
        <f>VLOOKUP(B87,'1.1'!$C$2:$N$655,7,FALSE)</f>
        <v>2.0594214160284201</v>
      </c>
      <c r="L87" s="18">
        <f t="shared" si="4"/>
        <v>-1.546636195898218</v>
      </c>
      <c r="S87" s="20">
        <v>22.954999999999998</v>
      </c>
      <c r="T87" s="20">
        <v>37.32</v>
      </c>
      <c r="U87" s="21">
        <f t="shared" si="3"/>
        <v>62.57895883249838</v>
      </c>
    </row>
    <row r="88" spans="1:21" ht="45" x14ac:dyDescent="0.25">
      <c r="A88" s="7" t="s">
        <v>29</v>
      </c>
      <c r="B88" s="7" t="s">
        <v>170</v>
      </c>
      <c r="C88" s="17">
        <f>VLOOKUP(B88,'1.1'!$C$2:$N$655,10,FALSE)</f>
        <v>1.6695081694387397</v>
      </c>
      <c r="D88" s="17">
        <f>VLOOKUP(B88,'1.1'!$C$2:$N$655,8,FALSE)</f>
        <v>-12.974409792725393</v>
      </c>
      <c r="E88" s="17">
        <f>VLOOKUP(B88,'1.1'!$C$2:$N$655,9,FALSE)</f>
        <v>-0.14633734074595509</v>
      </c>
      <c r="F88" s="17">
        <f>VLOOKUP(B88,'1.1'!$C$2:$N$655,11,FALSE)</f>
        <v>-1.8323329968962015E-3</v>
      </c>
      <c r="G88" s="17">
        <f>VLOOKUP(B88,'1.1'!$C$2:$N$655,12,FALSE)</f>
        <v>-8.7652964762161778E-2</v>
      </c>
      <c r="H88" s="17">
        <f>VLOOKUP(B88,'1.1'!$C$2:$N$655,4,FALSE)</f>
        <v>3952</v>
      </c>
      <c r="I88" s="17">
        <f>VLOOKUP(B88,'1.1'!$C$2:$N$655,5,FALSE)</f>
        <v>6758.8596820202702</v>
      </c>
      <c r="J88" s="17">
        <f>VLOOKUP(B88,'1.1'!$C$2:$N$655,6,FALSE)</f>
        <v>1.4247404554395</v>
      </c>
      <c r="K88" s="17">
        <f>VLOOKUP(B88,'1.1'!$C$2:$N$655,7,FALSE)</f>
        <v>1.7102377737905501</v>
      </c>
      <c r="L88" s="18">
        <f t="shared" si="4"/>
        <v>-1.8030169804354252</v>
      </c>
      <c r="S88" s="20">
        <v>21.475000000000001</v>
      </c>
      <c r="T88" s="20">
        <v>102.14</v>
      </c>
      <c r="U88" s="21">
        <f t="shared" si="3"/>
        <v>375.62281722933636</v>
      </c>
    </row>
    <row r="89" spans="1:21" ht="45" x14ac:dyDescent="0.25">
      <c r="A89" s="7" t="s">
        <v>85</v>
      </c>
      <c r="B89" s="7" t="s">
        <v>164</v>
      </c>
      <c r="C89" s="17">
        <f>VLOOKUP(B89,'1.1'!$C$2:$N$655,10,FALSE)</f>
        <v>0.80350041488021406</v>
      </c>
      <c r="D89" s="17">
        <f>VLOOKUP(B89,'1.1'!$C$2:$N$655,8,FALSE)</f>
        <v>1.4588970048220842</v>
      </c>
      <c r="E89" s="17">
        <f>VLOOKUP(B89,'1.1'!$C$2:$N$655,9,FALSE)</f>
        <v>-3.0388685294479474E-2</v>
      </c>
      <c r="F89" s="17">
        <f>VLOOKUP(B89,'1.1'!$C$2:$N$655,11,FALSE)</f>
        <v>7.8144886170612628E-3</v>
      </c>
      <c r="G89" s="17">
        <f>VLOOKUP(B89,'1.1'!$C$2:$N$655,12,FALSE)</f>
        <v>-3.7820372873123932E-2</v>
      </c>
      <c r="H89" s="17">
        <f>VLOOKUP(B89,'1.1'!$C$2:$N$655,4,FALSE)</f>
        <v>149</v>
      </c>
      <c r="I89" s="17">
        <f>VLOOKUP(B89,'1.1'!$C$2:$N$655,5,FALSE)</f>
        <v>259.32607603818201</v>
      </c>
      <c r="J89" s="17">
        <f>VLOOKUP(B89,'1.1'!$C$2:$N$655,6,FALSE)</f>
        <v>0.97039913416108803</v>
      </c>
      <c r="K89" s="17">
        <f>VLOOKUP(B89,'1.1'!$C$2:$N$655,7,FALSE)</f>
        <v>1.7404434633435</v>
      </c>
      <c r="L89" s="18">
        <f t="shared" si="4"/>
        <v>-1.8110016755496399</v>
      </c>
      <c r="S89" s="20">
        <v>20.43</v>
      </c>
      <c r="T89" s="20">
        <v>61.5</v>
      </c>
      <c r="U89" s="21">
        <f t="shared" si="3"/>
        <v>201.02790014684285</v>
      </c>
    </row>
    <row r="90" spans="1:21" x14ac:dyDescent="0.25">
      <c r="A90" s="7" t="s">
        <v>16</v>
      </c>
      <c r="B90" s="7" t="s">
        <v>159</v>
      </c>
      <c r="C90" s="17">
        <f>VLOOKUP(B90,'1.1'!$C$2:$N$655,10,FALSE)</f>
        <v>1.7692728361753542</v>
      </c>
      <c r="D90" s="17">
        <f>VLOOKUP(B90,'1.1'!$C$2:$N$655,8,FALSE)</f>
        <v>413.96298355833983</v>
      </c>
      <c r="E90" s="17">
        <f>VLOOKUP(B90,'1.1'!$C$2:$N$655,9,FALSE)</f>
        <v>-0.18105266893401659</v>
      </c>
      <c r="F90" s="17">
        <f>VLOOKUP(B90,'1.1'!$C$2:$N$655,11,FALSE)</f>
        <v>9.1289528365253881E-3</v>
      </c>
      <c r="G90" s="17">
        <f>VLOOKUP(B90,'1.1'!$C$2:$N$655,12,FALSE)</f>
        <v>-0.10233168408632726</v>
      </c>
      <c r="H90" s="17">
        <f>VLOOKUP(B90,'1.1'!$C$2:$N$655,4,FALSE)</f>
        <v>24378</v>
      </c>
      <c r="I90" s="17">
        <f>VLOOKUP(B90,'1.1'!$C$2:$N$655,5,FALSE)</f>
        <v>44958.121612592302</v>
      </c>
      <c r="J90" s="17">
        <f>VLOOKUP(B90,'1.1'!$C$2:$N$655,6,FALSE)</f>
        <v>1.5223573695647299</v>
      </c>
      <c r="K90" s="17">
        <f>VLOOKUP(B90,'1.1'!$C$2:$N$655,7,FALSE)</f>
        <v>1.8442087789232999</v>
      </c>
      <c r="L90" s="18">
        <f t="shared" si="4"/>
        <v>-1.811422573522198</v>
      </c>
      <c r="S90" s="20">
        <v>14.315</v>
      </c>
      <c r="T90" s="20">
        <v>40.67</v>
      </c>
      <c r="U90" s="21">
        <f t="shared" si="3"/>
        <v>184.10757946210273</v>
      </c>
    </row>
    <row r="91" spans="1:21" ht="30" x14ac:dyDescent="0.25">
      <c r="A91" s="7" t="s">
        <v>43</v>
      </c>
      <c r="B91" s="7" t="s">
        <v>190</v>
      </c>
      <c r="C91" s="17">
        <f>VLOOKUP(B91,'1.1'!$C$2:$N$655,10,FALSE)</f>
        <v>1.9447395323641898</v>
      </c>
      <c r="D91" s="17">
        <f>VLOOKUP(B91,'1.1'!$C$2:$N$655,8,FALSE)</f>
        <v>-249.86820941109741</v>
      </c>
      <c r="E91" s="17">
        <f>VLOOKUP(B91,'1.1'!$C$2:$N$655,9,FALSE)</f>
        <v>-6.5200145119094846E-2</v>
      </c>
      <c r="F91" s="17">
        <f>VLOOKUP(B91,'1.1'!$C$2:$N$655,11,FALSE)</f>
        <v>-0.11206155072997812</v>
      </c>
      <c r="G91" s="17">
        <f>VLOOKUP(B91,'1.1'!$C$2:$N$655,12,FALSE)</f>
        <v>-3.3526415252037395E-2</v>
      </c>
      <c r="H91" s="17">
        <f>VLOOKUP(B91,'1.1'!$C$2:$N$655,4,FALSE)</f>
        <v>756</v>
      </c>
      <c r="I91" s="17">
        <f>VLOOKUP(B91,'1.1'!$C$2:$N$655,5,FALSE)</f>
        <v>1770.95192458713</v>
      </c>
      <c r="J91" s="17">
        <f>VLOOKUP(B91,'1.1'!$C$2:$N$655,6,FALSE)</f>
        <v>1.82447507180195</v>
      </c>
      <c r="K91" s="17">
        <f>VLOOKUP(B91,'1.1'!$C$2:$N$655,7,FALSE)</f>
        <v>2.3425290007766302</v>
      </c>
      <c r="L91" s="18">
        <f t="shared" si="4"/>
        <v>-1.8457496697463722</v>
      </c>
      <c r="S91" s="20">
        <v>8.0079999999999991</v>
      </c>
      <c r="T91" s="20">
        <v>5.44</v>
      </c>
      <c r="U91" s="21">
        <f t="shared" si="3"/>
        <v>-32.067932067932063</v>
      </c>
    </row>
    <row r="92" spans="1:21" ht="45" x14ac:dyDescent="0.25">
      <c r="A92" s="7" t="s">
        <v>18</v>
      </c>
      <c r="B92" s="7" t="s">
        <v>216</v>
      </c>
      <c r="C92" s="17">
        <f>VLOOKUP(B92,'1.1'!$C$2:$N$655,10,FALSE)</f>
        <v>1.9599145886437399</v>
      </c>
      <c r="D92" s="17">
        <f>VLOOKUP(B92,'1.1'!$C$2:$N$655,8,FALSE)</f>
        <v>-1787.8055197154172</v>
      </c>
      <c r="E92" s="17">
        <f>VLOOKUP(B92,'1.1'!$C$2:$N$655,9,FALSE)</f>
        <v>-0.16275510578501373</v>
      </c>
      <c r="F92" s="17">
        <f>VLOOKUP(B92,'1.1'!$C$2:$N$655,11,FALSE)</f>
        <v>-5.1665948747161662E-2</v>
      </c>
      <c r="G92" s="17">
        <f>VLOOKUP(B92,'1.1'!$C$2:$N$655,12,FALSE)</f>
        <v>-8.3041938015084735E-2</v>
      </c>
      <c r="H92" s="17">
        <f>VLOOKUP(B92,'1.1'!$C$2:$N$655,4,FALSE)</f>
        <v>15931</v>
      </c>
      <c r="I92" s="17">
        <f>VLOOKUP(B92,'1.1'!$C$2:$N$655,5,FALSE)</f>
        <v>30163.239153888801</v>
      </c>
      <c r="J92" s="17">
        <f>VLOOKUP(B92,'1.1'!$C$2:$N$655,6,FALSE)</f>
        <v>1.6588741307516399</v>
      </c>
      <c r="K92" s="17">
        <f>VLOOKUP(B92,'1.1'!$C$2:$N$655,7,FALSE)</f>
        <v>1.8933675948709301</v>
      </c>
      <c r="L92" s="18">
        <f t="shared" si="4"/>
        <v>-1.9443419516301066</v>
      </c>
      <c r="S92" s="20">
        <v>18.22</v>
      </c>
      <c r="T92" s="20">
        <v>82.72</v>
      </c>
      <c r="U92" s="21">
        <f t="shared" si="3"/>
        <v>354.00658616904497</v>
      </c>
    </row>
    <row r="93" spans="1:21" ht="30" x14ac:dyDescent="0.25">
      <c r="A93" s="7" t="s">
        <v>100</v>
      </c>
      <c r="B93" s="7" t="s">
        <v>188</v>
      </c>
      <c r="C93" s="17">
        <f>VLOOKUP(B93,'1.1'!$C$2:$N$655,10,FALSE)</f>
        <v>2.2033081393343479</v>
      </c>
      <c r="D93" s="17">
        <f>VLOOKUP(B93,'1.1'!$C$2:$N$655,8,FALSE)</f>
        <v>-0.80607758643359539</v>
      </c>
      <c r="E93" s="17">
        <f>VLOOKUP(B93,'1.1'!$C$2:$N$655,9,FALSE)</f>
        <v>-0.33791326877714489</v>
      </c>
      <c r="F93" s="17">
        <f>VLOOKUP(B93,'1.1'!$C$2:$N$655,11,FALSE)</f>
        <v>-3.5116143161579502E-3</v>
      </c>
      <c r="G93" s="17">
        <f>VLOOKUP(B93,'1.1'!$C$2:$N$655,12,FALSE)</f>
        <v>-0.1533663234590662</v>
      </c>
      <c r="H93" s="17">
        <f>VLOOKUP(B93,'1.1'!$C$2:$N$655,4,FALSE)</f>
        <v>91</v>
      </c>
      <c r="I93" s="17">
        <f>VLOOKUP(B93,'1.1'!$C$2:$N$655,5,FALSE)</f>
        <v>264.28870581090501</v>
      </c>
      <c r="J93" s="17">
        <f>VLOOKUP(B93,'1.1'!$C$2:$N$655,6,FALSE)</f>
        <v>2.0832042586017399</v>
      </c>
      <c r="K93" s="17">
        <f>VLOOKUP(B93,'1.1'!$C$2:$N$655,7,FALSE)</f>
        <v>2.9042714924275201</v>
      </c>
      <c r="L93" s="18">
        <f t="shared" si="4"/>
        <v>-2.2362790131685948</v>
      </c>
      <c r="S93" s="20">
        <v>9.3569999999999993</v>
      </c>
      <c r="T93" s="20">
        <v>27.369</v>
      </c>
      <c r="U93" s="21">
        <f t="shared" si="3"/>
        <v>192.49759538313563</v>
      </c>
    </row>
    <row r="94" spans="1:21" ht="45" x14ac:dyDescent="0.25">
      <c r="A94" s="7" t="s">
        <v>54</v>
      </c>
      <c r="B94" s="7" t="s">
        <v>210</v>
      </c>
      <c r="C94" s="17">
        <f>VLOOKUP(B94,'1.1'!$C$2:$N$655,10,FALSE)</f>
        <v>1.4505887031253482</v>
      </c>
      <c r="D94" s="17">
        <f>VLOOKUP(B94,'1.1'!$C$2:$N$655,8,FALSE)</f>
        <v>51.560261791385592</v>
      </c>
      <c r="E94" s="17">
        <f>VLOOKUP(B94,'1.1'!$C$2:$N$655,9,FALSE)</f>
        <v>-0.23997746161970171</v>
      </c>
      <c r="F94" s="17">
        <f>VLOOKUP(B94,'1.1'!$C$2:$N$655,11,FALSE)</f>
        <v>6.7140677704202095E-2</v>
      </c>
      <c r="G94" s="17">
        <f>VLOOKUP(B94,'1.1'!$C$2:$N$655,12,FALSE)</f>
        <v>-0.16543453089263774</v>
      </c>
      <c r="H94" s="17">
        <f>VLOOKUP(B94,'1.1'!$C$2:$N$655,4,FALSE)</f>
        <v>653</v>
      </c>
      <c r="I94" s="17">
        <f>VLOOKUP(B94,'1.1'!$C$2:$N$655,5,FALSE)</f>
        <v>846.34368780907198</v>
      </c>
      <c r="J94" s="17">
        <f>VLOOKUP(B94,'1.1'!$C$2:$N$655,6,FALSE)</f>
        <v>1.2322036883298899</v>
      </c>
      <c r="K94" s="17">
        <f>VLOOKUP(B94,'1.1'!$C$2:$N$655,7,FALSE)</f>
        <v>1.2960852799526399</v>
      </c>
      <c r="L94" s="18">
        <f t="shared" si="4"/>
        <v>-2.4181051713737602</v>
      </c>
      <c r="S94" s="20">
        <v>33.020000000000003</v>
      </c>
      <c r="T94" s="20">
        <v>67.040000000000006</v>
      </c>
      <c r="U94" s="21">
        <f t="shared" si="3"/>
        <v>103.02846759539675</v>
      </c>
    </row>
    <row r="95" spans="1:21" ht="30" x14ac:dyDescent="0.25">
      <c r="A95" s="7" t="s">
        <v>88</v>
      </c>
      <c r="B95" s="7" t="s">
        <v>209</v>
      </c>
      <c r="C95" s="17">
        <f>VLOOKUP(B95,'1.1'!$C$2:$N$655,10,FALSE)</f>
        <v>1.8182550346363382</v>
      </c>
      <c r="D95" s="17">
        <f>VLOOKUP(B95,'1.1'!$C$2:$N$655,8,FALSE)</f>
        <v>-17.025057783117461</v>
      </c>
      <c r="E95" s="17">
        <f>VLOOKUP(B95,'1.1'!$C$2:$N$655,9,FALSE)</f>
        <v>-0.20016381016981774</v>
      </c>
      <c r="F95" s="17">
        <f>VLOOKUP(B95,'1.1'!$C$2:$N$655,11,FALSE)</f>
        <v>-5.5559964621487608E-2</v>
      </c>
      <c r="G95" s="17">
        <f>VLOOKUP(B95,'1.1'!$C$2:$N$655,12,FALSE)</f>
        <v>-0.11008566254835185</v>
      </c>
      <c r="H95" s="17">
        <f>VLOOKUP(B95,'1.1'!$C$2:$N$655,4,FALSE)</f>
        <v>157</v>
      </c>
      <c r="I95" s="17">
        <f>VLOOKUP(B95,'1.1'!$C$2:$N$655,5,FALSE)</f>
        <v>275.41424287064001</v>
      </c>
      <c r="J95" s="17">
        <f>VLOOKUP(B95,'1.1'!$C$2:$N$655,6,FALSE)</f>
        <v>1.52037517104749</v>
      </c>
      <c r="K95" s="17">
        <f>VLOOKUP(B95,'1.1'!$C$2:$N$655,7,FALSE)</f>
        <v>1.75423084630981</v>
      </c>
      <c r="L95" s="18">
        <f t="shared" si="4"/>
        <v>-2.4775050191295742</v>
      </c>
      <c r="S95" s="20">
        <v>11.91</v>
      </c>
      <c r="T95" s="20">
        <v>38.79</v>
      </c>
      <c r="U95" s="21">
        <f t="shared" si="3"/>
        <v>225.69269521410581</v>
      </c>
    </row>
    <row r="96" spans="1:21" ht="30" x14ac:dyDescent="0.25">
      <c r="A96" s="7" t="s">
        <v>41</v>
      </c>
      <c r="B96" s="7" t="s">
        <v>215</v>
      </c>
      <c r="C96" s="17">
        <f>VLOOKUP(B96,'1.1'!$C$2:$N$655,10,FALSE)</f>
        <v>2.0537409317439641</v>
      </c>
      <c r="D96" s="17">
        <f>VLOOKUP(B96,'1.1'!$C$2:$N$655,8,FALSE)</f>
        <v>-40.6552623197434</v>
      </c>
      <c r="E96" s="17">
        <f>VLOOKUP(B96,'1.1'!$C$2:$N$655,9,FALSE)</f>
        <v>-0.33238892069527254</v>
      </c>
      <c r="F96" s="17">
        <f>VLOOKUP(B96,'1.1'!$C$2:$N$655,11,FALSE)</f>
        <v>-1.899180842262474E-2</v>
      </c>
      <c r="G96" s="17">
        <f>VLOOKUP(B96,'1.1'!$C$2:$N$655,12,FALSE)</f>
        <v>-0.16184559384178007</v>
      </c>
      <c r="H96" s="17">
        <f>VLOOKUP(B96,'1.1'!$C$2:$N$655,4,FALSE)</f>
        <v>1141</v>
      </c>
      <c r="I96" s="17">
        <f>VLOOKUP(B96,'1.1'!$C$2:$N$655,5,FALSE)</f>
        <v>2132.8632284789301</v>
      </c>
      <c r="J96" s="17">
        <f>VLOOKUP(B96,'1.1'!$C$2:$N$655,6,FALSE)</f>
        <v>1.64047382786661</v>
      </c>
      <c r="K96" s="17">
        <f>VLOOKUP(B96,'1.1'!$C$2:$N$655,7,FALSE)</f>
        <v>1.8692929259236899</v>
      </c>
      <c r="L96" s="18">
        <f t="shared" si="4"/>
        <v>-2.6311921565305991</v>
      </c>
      <c r="S96" s="20">
        <v>15.35</v>
      </c>
      <c r="T96" s="20">
        <v>72.489999999999995</v>
      </c>
      <c r="U96" s="21">
        <f t="shared" si="3"/>
        <v>372.24755700325733</v>
      </c>
    </row>
    <row r="97" spans="1:21" ht="45" x14ac:dyDescent="0.25">
      <c r="A97" s="7" t="s">
        <v>35</v>
      </c>
      <c r="B97" s="7" t="s">
        <v>148</v>
      </c>
      <c r="C97" s="17">
        <f>VLOOKUP(B97,'1.1'!$C$2:$N$655,10,FALSE)</f>
        <v>1.873726072982572</v>
      </c>
      <c r="D97" s="17">
        <f>VLOOKUP(B97,'1.1'!$C$2:$N$655,8,FALSE)</f>
        <v>-63.949450968213455</v>
      </c>
      <c r="E97" s="17">
        <f>VLOOKUP(B97,'1.1'!$C$2:$N$655,9,FALSE)</f>
        <v>-0.28791064139160716</v>
      </c>
      <c r="F97" s="17">
        <f>VLOOKUP(B97,'1.1'!$C$2:$N$655,11,FALSE)</f>
        <v>-2.1943684623931956E-2</v>
      </c>
      <c r="G97" s="17">
        <f>VLOOKUP(B97,'1.1'!$C$2:$N$655,12,FALSE)</f>
        <v>-0.15365674072801624</v>
      </c>
      <c r="H97" s="17">
        <f>VLOOKUP(B97,'1.1'!$C$2:$N$655,4,FALSE)</f>
        <v>1627</v>
      </c>
      <c r="I97" s="17">
        <f>VLOOKUP(B97,'1.1'!$C$2:$N$655,5,FALSE)</f>
        <v>2529.1763489416298</v>
      </c>
      <c r="J97" s="17">
        <f>VLOOKUP(B97,'1.1'!$C$2:$N$655,6,FALSE)</f>
        <v>1.32446174765007</v>
      </c>
      <c r="K97" s="17">
        <f>VLOOKUP(B97,'1.1'!$C$2:$N$655,7,FALSE)</f>
        <v>1.55450298029603</v>
      </c>
      <c r="L97" s="18">
        <f t="shared" si="4"/>
        <v>-2.708790361350129</v>
      </c>
      <c r="S97" s="20">
        <v>7.37</v>
      </c>
      <c r="T97" s="20">
        <v>10.9</v>
      </c>
      <c r="U97" s="21">
        <f t="shared" si="3"/>
        <v>47.896879240162818</v>
      </c>
    </row>
    <row r="98" spans="1:21" ht="30" x14ac:dyDescent="0.25">
      <c r="A98" s="7" t="s">
        <v>42</v>
      </c>
      <c r="B98" s="7" t="s">
        <v>229</v>
      </c>
      <c r="C98" s="17">
        <f>VLOOKUP(B98,'1.1'!$C$2:$N$655,10,FALSE)</f>
        <v>1.5148528598071178</v>
      </c>
      <c r="D98" s="17">
        <f>VLOOKUP(B98,'1.1'!$C$2:$N$655,8,FALSE)</f>
        <v>-110.88562329871259</v>
      </c>
      <c r="E98" s="17">
        <f>VLOOKUP(B98,'1.1'!$C$2:$N$655,9,FALSE)</f>
        <v>-0.17175850285815461</v>
      </c>
      <c r="F98" s="17">
        <f>VLOOKUP(B98,'1.1'!$C$2:$N$655,11,FALSE)</f>
        <v>-6.5453289810217127E-2</v>
      </c>
      <c r="G98" s="17">
        <f>VLOOKUP(B98,'1.1'!$C$2:$N$655,12,FALSE)</f>
        <v>-0.11338296108839518</v>
      </c>
      <c r="H98" s="17">
        <f>VLOOKUP(B98,'1.1'!$C$2:$N$655,4,FALSE)</f>
        <v>1088</v>
      </c>
      <c r="I98" s="17">
        <f>VLOOKUP(B98,'1.1'!$C$2:$N$655,5,FALSE)</f>
        <v>1579.50703744357</v>
      </c>
      <c r="J98" s="17">
        <f>VLOOKUP(B98,'1.1'!$C$2:$N$655,6,FALSE)</f>
        <v>1.2090378883294799</v>
      </c>
      <c r="K98" s="17">
        <f>VLOOKUP(B98,'1.1'!$C$2:$N$655,7,FALSE)</f>
        <v>1.45175279176799</v>
      </c>
      <c r="L98" s="18">
        <f t="shared" si="4"/>
        <v>-2.8877911922825543</v>
      </c>
      <c r="S98" s="20">
        <v>1.63</v>
      </c>
      <c r="T98" s="20">
        <v>1.72</v>
      </c>
      <c r="U98" s="21">
        <f t="shared" si="3"/>
        <v>5.5214723926380493</v>
      </c>
    </row>
    <row r="99" spans="1:21" ht="30" x14ac:dyDescent="0.25">
      <c r="A99" s="7" t="s">
        <v>86</v>
      </c>
      <c r="B99" s="7" t="s">
        <v>183</v>
      </c>
      <c r="C99" s="17">
        <f>VLOOKUP(B99,'1.1'!$C$2:$N$655,10,FALSE)</f>
        <v>2.313290251986428</v>
      </c>
      <c r="D99" s="17">
        <f>VLOOKUP(B99,'1.1'!$C$2:$N$655,8,FALSE)</f>
        <v>-27.720764925833087</v>
      </c>
      <c r="E99" s="17">
        <f>VLOOKUP(B99,'1.1'!$C$2:$N$655,9,FALSE)</f>
        <v>-0.4914351735755183</v>
      </c>
      <c r="F99" s="17">
        <f>VLOOKUP(B99,'1.1'!$C$2:$N$655,11,FALSE)</f>
        <v>-6.287922713428433E-2</v>
      </c>
      <c r="G99" s="17">
        <f>VLOOKUP(B99,'1.1'!$C$2:$N$655,12,FALSE)</f>
        <v>-0.21243991027650841</v>
      </c>
      <c r="H99" s="17">
        <f>VLOOKUP(B99,'1.1'!$C$2:$N$655,4,FALSE)</f>
        <v>166</v>
      </c>
      <c r="I99" s="17">
        <f>VLOOKUP(B99,'1.1'!$C$2:$N$655,5,FALSE)</f>
        <v>416.96830186946301</v>
      </c>
      <c r="J99" s="17">
        <f>VLOOKUP(B99,'1.1'!$C$2:$N$655,6,FALSE)</f>
        <v>1.8352808205029301</v>
      </c>
      <c r="K99" s="17">
        <f>VLOOKUP(B99,'1.1'!$C$2:$N$655,7,FALSE)</f>
        <v>2.5118572401774899</v>
      </c>
      <c r="L99" s="18">
        <f t="shared" si="4"/>
        <v>-3.4987996697016501</v>
      </c>
      <c r="S99" s="20">
        <v>13.75</v>
      </c>
      <c r="T99" s="20">
        <v>69.59</v>
      </c>
      <c r="U99" s="21">
        <f t="shared" si="3"/>
        <v>406.10909090909092</v>
      </c>
    </row>
    <row r="100" spans="1:21" ht="30" x14ac:dyDescent="0.25">
      <c r="A100" s="7" t="s">
        <v>79</v>
      </c>
      <c r="B100" s="7" t="s">
        <v>135</v>
      </c>
      <c r="C100" s="17">
        <f>VLOOKUP(B100,'1.1'!$C$2:$N$655,10,FALSE)</f>
        <v>1.3869387059563558</v>
      </c>
      <c r="D100" s="17">
        <f>VLOOKUP(B100,'1.1'!$C$2:$N$655,8,FALSE)</f>
        <v>-32.557801414108077</v>
      </c>
      <c r="E100" s="17">
        <f>VLOOKUP(B100,'1.1'!$C$2:$N$655,9,FALSE)</f>
        <v>-0.27042828409634773</v>
      </c>
      <c r="F100" s="17">
        <f>VLOOKUP(B100,'1.1'!$C$2:$N$655,11,FALSE)</f>
        <v>-0.10900809482097429</v>
      </c>
      <c r="G100" s="17">
        <f>VLOOKUP(B100,'1.1'!$C$2:$N$655,12,FALSE)</f>
        <v>-0.19498214516255452</v>
      </c>
      <c r="H100" s="17">
        <f>VLOOKUP(B100,'1.1'!$C$2:$N$655,4,FALSE)</f>
        <v>236</v>
      </c>
      <c r="I100" s="17">
        <f>VLOOKUP(B100,'1.1'!$C$2:$N$655,5,FALSE)</f>
        <v>258.61036591185302</v>
      </c>
      <c r="J100" s="17">
        <f>VLOOKUP(B100,'1.1'!$C$2:$N$655,6,FALSE)</f>
        <v>1.0238274434360399</v>
      </c>
      <c r="K100" s="17">
        <f>VLOOKUP(B100,'1.1'!$C$2:$N$655,7,FALSE)</f>
        <v>1.09580663521971</v>
      </c>
      <c r="L100" s="18">
        <f t="shared" si="4"/>
        <v>-4.5242343605409943</v>
      </c>
      <c r="S100" s="20">
        <v>15.75</v>
      </c>
      <c r="T100" s="20">
        <v>9.4499999999999993</v>
      </c>
      <c r="U100" s="21">
        <f t="shared" si="3"/>
        <v>-40</v>
      </c>
    </row>
    <row r="101" spans="1:21" x14ac:dyDescent="0.25">
      <c r="A101" s="7" t="s">
        <v>44</v>
      </c>
      <c r="B101" s="7" t="s">
        <v>158</v>
      </c>
      <c r="C101" s="17">
        <f>VLOOKUP(B101,'1.1'!$C$2:$N$655,10,FALSE)</f>
        <v>1.8509317614927538</v>
      </c>
      <c r="D101" s="17">
        <f>VLOOKUP(B101,'1.1'!$C$2:$N$655,8,FALSE)</f>
        <v>-489.59331576035009</v>
      </c>
      <c r="E101" s="17">
        <f>VLOOKUP(B101,'1.1'!$C$2:$N$655,9,FALSE)</f>
        <v>7.2303114870618607E-2</v>
      </c>
      <c r="F101" s="17">
        <f>VLOOKUP(B101,'1.1'!$C$2:$N$655,11,FALSE)</f>
        <v>-0.52117420610661414</v>
      </c>
      <c r="G101" s="17">
        <f>VLOOKUP(B101,'1.1'!$C$2:$N$655,12,FALSE)</f>
        <v>3.9063090479525303E-2</v>
      </c>
      <c r="H101" s="17">
        <f>VLOOKUP(B101,'1.1'!$C$2:$N$655,4,FALSE)</f>
        <v>189</v>
      </c>
      <c r="I101" s="17">
        <f>VLOOKUP(B101,'1.1'!$C$2:$N$655,5,FALSE)</f>
        <v>927.38991298480005</v>
      </c>
      <c r="J101" s="17">
        <f>VLOOKUP(B101,'1.1'!$C$2:$N$655,6,FALSE)</f>
        <v>2.7269493123841699</v>
      </c>
      <c r="K101" s="17">
        <f>VLOOKUP(B101,'1.1'!$C$2:$N$655,7,FALSE)</f>
        <v>4.9068249364275101</v>
      </c>
      <c r="L101" s="18">
        <f t="shared" si="4"/>
        <v>-4.759823794459348</v>
      </c>
      <c r="S101" s="20">
        <v>6.3</v>
      </c>
      <c r="T101" s="20">
        <v>53.94</v>
      </c>
      <c r="U101" s="21">
        <f t="shared" si="3"/>
        <v>756.19047619047615</v>
      </c>
    </row>
    <row r="102" spans="1:21" ht="45" x14ac:dyDescent="0.25">
      <c r="A102" s="7" t="s">
        <v>92</v>
      </c>
      <c r="B102" s="7" t="s">
        <v>217</v>
      </c>
      <c r="C102" s="17">
        <f>VLOOKUP(B102,'1.1'!$C$2:$N$655,10,FALSE)</f>
        <v>1.706920136369956</v>
      </c>
      <c r="D102" s="17">
        <f>VLOOKUP(B102,'1.1'!$C$2:$N$655,8,FALSE)</f>
        <v>-40.711293428258166</v>
      </c>
      <c r="E102" s="17">
        <f>VLOOKUP(B102,'1.1'!$C$2:$N$655,9,FALSE)</f>
        <v>-0.33302813978675799</v>
      </c>
      <c r="F102" s="17">
        <f>VLOOKUP(B102,'1.1'!$C$2:$N$655,11,FALSE)</f>
        <v>-0.17766003161390287</v>
      </c>
      <c r="G102" s="17">
        <f>VLOOKUP(B102,'1.1'!$C$2:$N$655,12,FALSE)</f>
        <v>-0.19510469921281534</v>
      </c>
      <c r="H102" s="17">
        <f>VLOOKUP(B102,'1.1'!$C$2:$N$655,4,FALSE)</f>
        <v>141</v>
      </c>
      <c r="I102" s="17">
        <f>VLOOKUP(B102,'1.1'!$C$2:$N$655,5,FALSE)</f>
        <v>200.45553014427401</v>
      </c>
      <c r="J102" s="17">
        <f>VLOOKUP(B102,'1.1'!$C$2:$N$655,6,FALSE)</f>
        <v>1.3354354262986099</v>
      </c>
      <c r="K102" s="17">
        <f>VLOOKUP(B102,'1.1'!$C$2:$N$655,7,FALSE)</f>
        <v>1.4216704265551401</v>
      </c>
      <c r="L102" s="18">
        <f t="shared" si="4"/>
        <v>-4.879390731637498</v>
      </c>
      <c r="S102" s="20">
        <v>9.6</v>
      </c>
      <c r="T102" s="20">
        <v>12.51</v>
      </c>
      <c r="U102" s="21">
        <f t="shared" si="3"/>
        <v>30.312500000000007</v>
      </c>
    </row>
  </sheetData>
  <autoFilter ref="A1:L102" xr:uid="{00000000-0009-0000-0000-000003000000}">
    <sortState ref="A2:L102">
      <sortCondition descending="1" ref="L1:L102"/>
    </sortState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A9" sqref="A9"/>
    </sheetView>
  </sheetViews>
  <sheetFormatPr baseColWidth="10" defaultRowHeight="15" x14ac:dyDescent="0.25"/>
  <sheetData>
    <row r="1" spans="1:2" x14ac:dyDescent="0.25">
      <c r="A1" t="s">
        <v>250</v>
      </c>
    </row>
    <row r="2" spans="1:2" ht="30" x14ac:dyDescent="0.25">
      <c r="A2" s="22" t="s">
        <v>113</v>
      </c>
      <c r="B2" s="22" t="s">
        <v>208</v>
      </c>
    </row>
    <row r="3" spans="1:2" x14ac:dyDescent="0.25">
      <c r="A3" t="s">
        <v>94</v>
      </c>
    </row>
    <row r="4" spans="1:2" x14ac:dyDescent="0.25">
      <c r="A4" t="s">
        <v>122</v>
      </c>
    </row>
    <row r="5" spans="1:2" x14ac:dyDescent="0.25">
      <c r="A5" t="s">
        <v>67</v>
      </c>
    </row>
    <row r="6" spans="1:2" x14ac:dyDescent="0.25">
      <c r="A6" t="s">
        <v>110</v>
      </c>
    </row>
    <row r="7" spans="1:2" ht="90" x14ac:dyDescent="0.25">
      <c r="A7" s="7" t="s">
        <v>104</v>
      </c>
    </row>
    <row r="8" spans="1:2" x14ac:dyDescent="0.25">
      <c r="A8" s="7" t="s">
        <v>28</v>
      </c>
    </row>
    <row r="9" spans="1:2" x14ac:dyDescent="0.25">
      <c r="A9" s="7" t="s">
        <v>34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J103"/>
  <sheetViews>
    <sheetView workbookViewId="0">
      <selection activeCell="E3" sqref="E3"/>
    </sheetView>
  </sheetViews>
  <sheetFormatPr baseColWidth="10" defaultRowHeight="15" x14ac:dyDescent="0.25"/>
  <cols>
    <col min="4" max="7" width="11.42578125" style="1"/>
  </cols>
  <sheetData>
    <row r="1" spans="3:10" x14ac:dyDescent="0.25">
      <c r="C1" s="1">
        <f>CORREL(C3:C63,$H$3:$H$63)</f>
        <v>-0.10144694557879427</v>
      </c>
      <c r="D1" s="1">
        <f>CORREL(D3:D63,$H$3:$H$63)</f>
        <v>-9.3806735290312013E-2</v>
      </c>
      <c r="E1" s="1">
        <f>CORREL(E3:E63,$H$3:$H$63)</f>
        <v>0.46919009726344463</v>
      </c>
      <c r="F1" s="1">
        <f>CORREL(F3:F63,$H$3:$H$63)</f>
        <v>0.36638011582786162</v>
      </c>
      <c r="G1" s="1">
        <f>CORREL(G3:G63,$H$3:$H$63)</f>
        <v>0.3898976919269494</v>
      </c>
    </row>
    <row r="2" spans="3:10" ht="31.5" x14ac:dyDescent="0.25">
      <c r="C2" s="6" t="s">
        <v>12</v>
      </c>
      <c r="D2" s="6" t="s">
        <v>13</v>
      </c>
      <c r="E2" s="6" t="s">
        <v>14</v>
      </c>
      <c r="F2" s="6" t="s">
        <v>15</v>
      </c>
      <c r="G2" s="15" t="s">
        <v>238</v>
      </c>
      <c r="H2" s="16" t="s">
        <v>248</v>
      </c>
      <c r="J2">
        <f>CORREL(E3:E103,G3:G103)</f>
        <v>0.69477957164207205</v>
      </c>
    </row>
    <row r="3" spans="3:10" x14ac:dyDescent="0.25">
      <c r="C3" s="17">
        <v>99</v>
      </c>
      <c r="D3" s="17">
        <v>1290.5734448358401</v>
      </c>
      <c r="E3" s="17">
        <v>8.9168760836726495</v>
      </c>
      <c r="F3" s="17">
        <v>13.0360954023822</v>
      </c>
      <c r="G3" s="18">
        <v>9.9353940725229428</v>
      </c>
      <c r="H3" s="21">
        <v>1729.1366906474821</v>
      </c>
    </row>
    <row r="4" spans="3:10" x14ac:dyDescent="0.25">
      <c r="C4" s="17">
        <v>80</v>
      </c>
      <c r="D4" s="17">
        <v>501.73509589862101</v>
      </c>
      <c r="E4" s="17">
        <v>4.2317895511165302</v>
      </c>
      <c r="F4" s="17">
        <v>6.2716886987327598</v>
      </c>
      <c r="G4" s="18">
        <v>5.1581197771481797</v>
      </c>
      <c r="H4" s="21">
        <v>487.31466227347607</v>
      </c>
    </row>
    <row r="5" spans="3:10" x14ac:dyDescent="0.25">
      <c r="C5" s="17">
        <v>9</v>
      </c>
      <c r="D5" s="17">
        <v>55.165101081132903</v>
      </c>
      <c r="E5" s="17">
        <v>4.9248315824402704</v>
      </c>
      <c r="F5" s="17">
        <v>6.12945567568143</v>
      </c>
      <c r="G5" s="18">
        <v>4.3299843837920005</v>
      </c>
      <c r="H5" s="21">
        <v>3993.3506204852747</v>
      </c>
    </row>
    <row r="6" spans="3:10" x14ac:dyDescent="0.25">
      <c r="C6" s="17">
        <v>448</v>
      </c>
      <c r="D6" s="17">
        <v>3064.79462269135</v>
      </c>
      <c r="E6" s="17">
        <v>4.6698050821432799</v>
      </c>
      <c r="F6" s="17">
        <v>6.8410594256503297</v>
      </c>
      <c r="G6" s="18">
        <v>3.8204724792138887</v>
      </c>
      <c r="H6" s="21">
        <v>1265.4091392136027</v>
      </c>
    </row>
    <row r="7" spans="3:10" x14ac:dyDescent="0.25">
      <c r="C7" s="17">
        <v>24</v>
      </c>
      <c r="D7" s="17">
        <v>67.103809744119602</v>
      </c>
      <c r="E7" s="17">
        <v>1.16967661492527</v>
      </c>
      <c r="F7" s="17">
        <v>2.7959920726716501</v>
      </c>
      <c r="G7" s="18">
        <v>3.862765192923292</v>
      </c>
      <c r="H7" s="21">
        <v>181.27772848269746</v>
      </c>
    </row>
    <row r="8" spans="3:10" x14ac:dyDescent="0.25">
      <c r="C8" s="17">
        <v>69</v>
      </c>
      <c r="D8" s="17">
        <v>380.71196088683803</v>
      </c>
      <c r="E8" s="17">
        <v>2.8572107990258799</v>
      </c>
      <c r="F8" s="17">
        <v>5.5175646505338802</v>
      </c>
      <c r="G8" s="18">
        <v>3.7020921157916047</v>
      </c>
      <c r="H8" s="21">
        <v>-96.897959183673464</v>
      </c>
    </row>
    <row r="9" spans="3:10" x14ac:dyDescent="0.25">
      <c r="C9" s="17">
        <v>87</v>
      </c>
      <c r="D9" s="17">
        <v>66.537316290661707</v>
      </c>
      <c r="E9" s="17">
        <v>1.4552079177108299</v>
      </c>
      <c r="F9" s="17">
        <v>0.76479673897312295</v>
      </c>
      <c r="G9" s="18">
        <v>3.2360185731374935</v>
      </c>
      <c r="H9" s="21">
        <v>-81.702466189339702</v>
      </c>
    </row>
    <row r="10" spans="3:10" x14ac:dyDescent="0.25">
      <c r="C10" s="17">
        <v>116</v>
      </c>
      <c r="D10" s="17">
        <v>720.46192592289299</v>
      </c>
      <c r="E10" s="17">
        <v>4.2936744346315496</v>
      </c>
      <c r="F10" s="17">
        <v>6.2108786717490796</v>
      </c>
      <c r="G10" s="18">
        <v>3.0059373576236501</v>
      </c>
      <c r="H10" s="21">
        <v>30.564362714013949</v>
      </c>
    </row>
    <row r="11" spans="3:10" x14ac:dyDescent="0.25">
      <c r="C11" s="17">
        <v>64</v>
      </c>
      <c r="D11" s="17">
        <v>292.841508346144</v>
      </c>
      <c r="E11" s="17">
        <v>2.2270370929036298</v>
      </c>
      <c r="F11" s="17">
        <v>4.5756485679084999</v>
      </c>
      <c r="G11" s="18">
        <v>2.9794105204032988</v>
      </c>
      <c r="H11" s="21">
        <v>608.39363241678723</v>
      </c>
    </row>
    <row r="12" spans="3:10" x14ac:dyDescent="0.25">
      <c r="C12" s="17">
        <v>33</v>
      </c>
      <c r="D12" s="17">
        <v>76.924470964819207</v>
      </c>
      <c r="E12" s="17">
        <v>1.31422426754778</v>
      </c>
      <c r="F12" s="17">
        <v>2.3310445746914898</v>
      </c>
      <c r="G12" s="25">
        <v>2.8504190290525058</v>
      </c>
      <c r="H12" s="21">
        <v>1.5659955257270708</v>
      </c>
    </row>
    <row r="13" spans="3:10" x14ac:dyDescent="0.25">
      <c r="C13" s="17">
        <v>327</v>
      </c>
      <c r="D13" s="17">
        <v>1714.4913214226301</v>
      </c>
      <c r="E13" s="17">
        <v>3.5980722743573499</v>
      </c>
      <c r="F13" s="17">
        <v>5.24309272606307</v>
      </c>
      <c r="G13" s="18">
        <v>2.4958595063141882</v>
      </c>
      <c r="H13" s="21">
        <v>485.06360631340959</v>
      </c>
    </row>
    <row r="14" spans="3:10" x14ac:dyDescent="0.25">
      <c r="C14" s="17">
        <v>51</v>
      </c>
      <c r="D14" s="17">
        <v>325.44596012961102</v>
      </c>
      <c r="E14" s="17">
        <v>3.0429641554753002</v>
      </c>
      <c r="F14" s="17">
        <v>6.3812933358747301</v>
      </c>
      <c r="G14" s="18">
        <v>2.258357131530043</v>
      </c>
      <c r="H14" s="21">
        <v>-50.739957716701902</v>
      </c>
    </row>
    <row r="15" spans="3:10" x14ac:dyDescent="0.25">
      <c r="C15" s="17">
        <v>139</v>
      </c>
      <c r="D15" s="17">
        <v>713.45655800588395</v>
      </c>
      <c r="E15" s="17">
        <v>3.0599547780567802</v>
      </c>
      <c r="F15" s="17">
        <v>5.1327809928480903</v>
      </c>
      <c r="G15" s="18">
        <v>2.1821961532327321</v>
      </c>
      <c r="H15" s="21">
        <v>351.09780439121761</v>
      </c>
    </row>
    <row r="16" spans="3:10" x14ac:dyDescent="0.25">
      <c r="C16" s="17">
        <v>270</v>
      </c>
      <c r="D16" s="17">
        <v>1966.9980129124599</v>
      </c>
      <c r="E16" s="17">
        <v>4.65609374876927</v>
      </c>
      <c r="F16" s="17">
        <v>7.2851778256016999</v>
      </c>
      <c r="G16" s="18">
        <v>1.8804215407810418</v>
      </c>
      <c r="H16" s="21">
        <v>141.93032917865133</v>
      </c>
    </row>
    <row r="17" spans="3:8" x14ac:dyDescent="0.25">
      <c r="C17" s="17">
        <v>148</v>
      </c>
      <c r="D17" s="17">
        <v>1154.7603473286099</v>
      </c>
      <c r="E17" s="17">
        <v>3.6876447558705099</v>
      </c>
      <c r="F17" s="17">
        <v>7.80243477924739</v>
      </c>
      <c r="G17" s="18">
        <v>1.8891047391175564</v>
      </c>
      <c r="H17" s="21">
        <v>336.4055299539171</v>
      </c>
    </row>
    <row r="18" spans="3:8" x14ac:dyDescent="0.25">
      <c r="C18" s="17">
        <v>33</v>
      </c>
      <c r="D18" s="17">
        <v>160.58614143170399</v>
      </c>
      <c r="E18" s="17">
        <v>3.0816713226112502</v>
      </c>
      <c r="F18" s="17">
        <v>4.86624671005164</v>
      </c>
      <c r="G18" s="18">
        <v>1.8164414104898785</v>
      </c>
      <c r="H18" s="21">
        <v>655.97410241318426</v>
      </c>
    </row>
    <row r="19" spans="3:8" x14ac:dyDescent="0.25">
      <c r="C19" s="17">
        <v>495</v>
      </c>
      <c r="D19" s="17">
        <v>3369.6644553528199</v>
      </c>
      <c r="E19" s="17">
        <v>3.04611206275947</v>
      </c>
      <c r="F19" s="17">
        <v>6.8074029401066998</v>
      </c>
      <c r="G19" s="18">
        <v>1.7114257843753009</v>
      </c>
      <c r="H19" s="21">
        <v>373.07180851063839</v>
      </c>
    </row>
    <row r="20" spans="3:8" x14ac:dyDescent="0.25">
      <c r="C20" s="17">
        <v>439</v>
      </c>
      <c r="D20" s="17">
        <v>2181.0236357599501</v>
      </c>
      <c r="E20" s="17">
        <v>2.7450651766261398</v>
      </c>
      <c r="F20" s="17">
        <v>4.9681631794076297</v>
      </c>
      <c r="G20" s="18">
        <v>1.529562066956375</v>
      </c>
      <c r="H20" s="21">
        <v>180.30690537084396</v>
      </c>
    </row>
    <row r="21" spans="3:8" x14ac:dyDescent="0.25">
      <c r="C21" s="17">
        <v>43</v>
      </c>
      <c r="D21" s="17">
        <v>201.990926168859</v>
      </c>
      <c r="E21" s="17">
        <v>4.52215357280748</v>
      </c>
      <c r="F21" s="17">
        <v>4.6974633992757902</v>
      </c>
      <c r="G21" s="18">
        <v>1.41529722807703</v>
      </c>
      <c r="H21" s="21">
        <v>120.69169814115384</v>
      </c>
    </row>
    <row r="22" spans="3:8" x14ac:dyDescent="0.25">
      <c r="C22" s="17">
        <v>6429</v>
      </c>
      <c r="D22" s="17">
        <v>24709.034160618699</v>
      </c>
      <c r="E22" s="17">
        <v>2.8732069249431902</v>
      </c>
      <c r="F22" s="17">
        <v>3.8433713113421502</v>
      </c>
      <c r="G22" s="18">
        <v>1.3555145265193285</v>
      </c>
      <c r="H22" s="21">
        <v>550.04262574595055</v>
      </c>
    </row>
    <row r="23" spans="3:8" x14ac:dyDescent="0.25">
      <c r="C23" s="17">
        <v>85</v>
      </c>
      <c r="D23" s="17">
        <v>356.339552965015</v>
      </c>
      <c r="E23" s="17">
        <v>3.12620673284811</v>
      </c>
      <c r="F23" s="17">
        <v>4.1922300348825301</v>
      </c>
      <c r="G23" s="18">
        <v>1.224501475359187</v>
      </c>
      <c r="H23" s="21">
        <v>560.15228426395947</v>
      </c>
    </row>
    <row r="24" spans="3:8" x14ac:dyDescent="0.25">
      <c r="C24" s="17">
        <v>40</v>
      </c>
      <c r="D24" s="17">
        <v>138.811588990968</v>
      </c>
      <c r="E24" s="17">
        <v>2.1129441170021899</v>
      </c>
      <c r="F24" s="17">
        <v>3.4702897247741902</v>
      </c>
      <c r="G24" s="18">
        <v>1.0646728658478222</v>
      </c>
      <c r="H24" s="21">
        <v>101.6359918200409</v>
      </c>
    </row>
    <row r="25" spans="3:8" x14ac:dyDescent="0.25">
      <c r="C25" s="17">
        <v>11123</v>
      </c>
      <c r="D25" s="17">
        <v>52274.387077526197</v>
      </c>
      <c r="E25" s="17">
        <v>2.33475082850777</v>
      </c>
      <c r="F25" s="17">
        <v>4.6996661941496196</v>
      </c>
      <c r="G25" s="18">
        <v>1.0929107329163668</v>
      </c>
      <c r="H25" s="21">
        <v>53.179012345679034</v>
      </c>
    </row>
    <row r="26" spans="3:8" x14ac:dyDescent="0.25">
      <c r="C26" s="17">
        <v>78</v>
      </c>
      <c r="D26" s="17">
        <v>360.43811165168898</v>
      </c>
      <c r="E26" s="17">
        <v>4.2855599151016799</v>
      </c>
      <c r="F26" s="17">
        <v>4.6210014314319103</v>
      </c>
      <c r="G26" s="18">
        <v>0.90733939382278184</v>
      </c>
      <c r="H26" s="21">
        <v>2060.2665820374482</v>
      </c>
    </row>
    <row r="27" spans="3:8" x14ac:dyDescent="0.25">
      <c r="C27" s="17">
        <v>1324</v>
      </c>
      <c r="D27" s="17">
        <v>5158.4425345412501</v>
      </c>
      <c r="E27" s="17">
        <v>2.1059109531258602</v>
      </c>
      <c r="F27" s="17">
        <v>3.8961046333393101</v>
      </c>
      <c r="G27" s="18">
        <v>1.0181467924442773</v>
      </c>
      <c r="H27" s="21">
        <v>318.73500820603465</v>
      </c>
    </row>
    <row r="28" spans="3:8" x14ac:dyDescent="0.25">
      <c r="C28" s="17">
        <v>664</v>
      </c>
      <c r="D28" s="17">
        <v>2075.5549038164299</v>
      </c>
      <c r="E28" s="17">
        <v>2.61371090201414</v>
      </c>
      <c r="F28" s="17">
        <v>3.1258356985187201</v>
      </c>
      <c r="G28" s="18">
        <v>0.98246394228333966</v>
      </c>
      <c r="H28" s="21">
        <v>32.369477911646591</v>
      </c>
    </row>
    <row r="29" spans="3:8" x14ac:dyDescent="0.25">
      <c r="C29" s="17">
        <v>295</v>
      </c>
      <c r="D29" s="17">
        <v>1002.4650578883</v>
      </c>
      <c r="E29" s="17">
        <v>2.0525420035598598</v>
      </c>
      <c r="F29" s="17">
        <v>3.3981866369095002</v>
      </c>
      <c r="G29" s="18">
        <v>0.97969492140104075</v>
      </c>
      <c r="H29" s="21">
        <v>1137.6592732420952</v>
      </c>
    </row>
    <row r="30" spans="3:8" x14ac:dyDescent="0.25">
      <c r="C30" s="17">
        <v>47</v>
      </c>
      <c r="D30" s="17">
        <v>172.903558327816</v>
      </c>
      <c r="E30" s="17">
        <v>1.79147315469194</v>
      </c>
      <c r="F30" s="17">
        <v>3.6787991133578002</v>
      </c>
      <c r="G30" s="18">
        <v>0.97844681200207606</v>
      </c>
      <c r="H30" s="21">
        <v>417.83625730994152</v>
      </c>
    </row>
    <row r="31" spans="3:8" x14ac:dyDescent="0.25">
      <c r="C31" s="17">
        <v>607</v>
      </c>
      <c r="D31" s="17">
        <v>3098.86091024801</v>
      </c>
      <c r="E31" s="17">
        <v>3.5519542348689299</v>
      </c>
      <c r="F31" s="17">
        <v>5.1052074303921096</v>
      </c>
      <c r="G31" s="18">
        <v>0.79251946750891111</v>
      </c>
      <c r="H31" s="21">
        <v>417.25321888412014</v>
      </c>
    </row>
    <row r="32" spans="3:8" x14ac:dyDescent="0.25">
      <c r="C32" s="17">
        <v>289</v>
      </c>
      <c r="D32" s="17">
        <v>910.93529995298002</v>
      </c>
      <c r="E32" s="17">
        <v>2.4224073302168301</v>
      </c>
      <c r="F32" s="17">
        <v>3.1520252593528699</v>
      </c>
      <c r="G32" s="18">
        <v>0.75909079349619168</v>
      </c>
      <c r="H32" s="21">
        <v>215.48728280030218</v>
      </c>
    </row>
    <row r="33" spans="3:8" x14ac:dyDescent="0.25">
      <c r="C33" s="17">
        <v>147</v>
      </c>
      <c r="D33" s="17">
        <v>395.69850632362102</v>
      </c>
      <c r="E33" s="17">
        <v>1.48036146341335</v>
      </c>
      <c r="F33" s="17">
        <v>2.6918265736300699</v>
      </c>
      <c r="G33" s="18">
        <v>0.60510824102780114</v>
      </c>
      <c r="H33" s="21">
        <v>1798.9195678271308</v>
      </c>
    </row>
    <row r="34" spans="3:8" x14ac:dyDescent="0.25">
      <c r="C34" s="17">
        <v>48</v>
      </c>
      <c r="D34" s="17">
        <v>111.334905779921</v>
      </c>
      <c r="E34" s="17">
        <v>1.2958723958581699</v>
      </c>
      <c r="F34" s="17">
        <v>2.31947720374834</v>
      </c>
      <c r="G34" s="18">
        <v>0.61918478706876146</v>
      </c>
      <c r="H34" s="21">
        <v>148.87085868830289</v>
      </c>
    </row>
    <row r="35" spans="3:8" x14ac:dyDescent="0.25">
      <c r="C35" s="17">
        <v>479</v>
      </c>
      <c r="D35" s="17">
        <v>2326.7898089699402</v>
      </c>
      <c r="E35" s="17">
        <v>3.17409179630322</v>
      </c>
      <c r="F35" s="17">
        <v>4.8575987661167996</v>
      </c>
      <c r="G35" s="18">
        <v>0.39377159571076059</v>
      </c>
      <c r="H35" s="21">
        <v>823.55947955390332</v>
      </c>
    </row>
    <row r="36" spans="3:8" x14ac:dyDescent="0.25">
      <c r="C36" s="17">
        <v>466</v>
      </c>
      <c r="D36" s="17">
        <v>1656.62602757523</v>
      </c>
      <c r="E36" s="17">
        <v>1.9124591851551</v>
      </c>
      <c r="F36" s="17">
        <v>3.5549914754833201</v>
      </c>
      <c r="G36" s="18">
        <v>0.42217682759228847</v>
      </c>
      <c r="H36" s="21">
        <v>654.39578240508934</v>
      </c>
    </row>
    <row r="37" spans="3:8" x14ac:dyDescent="0.25">
      <c r="C37" s="17">
        <v>579</v>
      </c>
      <c r="D37" s="17">
        <v>1861.73294144426</v>
      </c>
      <c r="E37" s="17">
        <v>1.8490750208908799</v>
      </c>
      <c r="F37" s="17">
        <v>3.2154282235652198</v>
      </c>
      <c r="G37" s="18">
        <v>0.31215574377769262</v>
      </c>
      <c r="H37" s="21">
        <v>264.37541308658297</v>
      </c>
    </row>
    <row r="38" spans="3:8" x14ac:dyDescent="0.25">
      <c r="C38" s="17">
        <v>438</v>
      </c>
      <c r="D38" s="17">
        <v>1368.2768887954301</v>
      </c>
      <c r="E38" s="17">
        <v>1.5289510014598799</v>
      </c>
      <c r="F38" s="17">
        <v>3.1239198374324899</v>
      </c>
      <c r="G38" s="18">
        <v>0.31438083699921249</v>
      </c>
      <c r="H38" s="21">
        <v>91.911181601903252</v>
      </c>
    </row>
    <row r="39" spans="3:8" x14ac:dyDescent="0.25">
      <c r="C39" s="17">
        <v>950</v>
      </c>
      <c r="D39" s="17">
        <v>3192.2604337115799</v>
      </c>
      <c r="E39" s="17">
        <v>2.2960083124355299</v>
      </c>
      <c r="F39" s="17">
        <v>3.3602741407490302</v>
      </c>
      <c r="G39" s="18">
        <v>9.5414101398994533E-2</v>
      </c>
      <c r="H39" s="21">
        <v>137.51439994578845</v>
      </c>
    </row>
    <row r="40" spans="3:8" x14ac:dyDescent="0.25">
      <c r="C40" s="17">
        <v>297</v>
      </c>
      <c r="D40" s="17">
        <v>389.26422177255199</v>
      </c>
      <c r="E40" s="17">
        <v>1.46641270570482</v>
      </c>
      <c r="F40" s="17">
        <v>1.31065394536213</v>
      </c>
      <c r="G40" s="18">
        <v>0.1332184079984467</v>
      </c>
      <c r="H40" s="21">
        <v>220.33426183844011</v>
      </c>
    </row>
    <row r="41" spans="3:8" x14ac:dyDescent="0.25">
      <c r="C41" s="17">
        <v>170</v>
      </c>
      <c r="D41" s="17">
        <v>502.71511317463597</v>
      </c>
      <c r="E41" s="17">
        <v>2.0033789326162901</v>
      </c>
      <c r="F41" s="17">
        <v>2.95714772455668</v>
      </c>
      <c r="G41" s="18">
        <v>7.8253556798593304E-2</v>
      </c>
      <c r="H41" s="21">
        <v>-85.407832377151422</v>
      </c>
    </row>
    <row r="42" spans="3:8" x14ac:dyDescent="0.25">
      <c r="C42" s="17">
        <v>21930</v>
      </c>
      <c r="D42" s="17">
        <v>63111.6747046858</v>
      </c>
      <c r="E42" s="17">
        <v>2.2208711798084102</v>
      </c>
      <c r="F42" s="17">
        <v>2.87786934357892</v>
      </c>
      <c r="G42" s="18">
        <v>7.1174562905594707E-2</v>
      </c>
      <c r="H42" s="21">
        <v>315.98130841121497</v>
      </c>
    </row>
    <row r="43" spans="3:8" x14ac:dyDescent="0.25">
      <c r="C43" s="17">
        <v>727</v>
      </c>
      <c r="D43" s="17">
        <v>1899.66722894297</v>
      </c>
      <c r="E43" s="17">
        <v>2.00083084652992</v>
      </c>
      <c r="F43" s="17">
        <v>2.6130223231677698</v>
      </c>
      <c r="G43" s="18">
        <v>3.6431807038296626E-2</v>
      </c>
      <c r="H43" s="21">
        <v>51.835188254795185</v>
      </c>
    </row>
    <row r="44" spans="3:8" x14ac:dyDescent="0.25">
      <c r="C44" s="17">
        <v>21</v>
      </c>
      <c r="D44" s="17">
        <v>79.699815928936005</v>
      </c>
      <c r="E44" s="17">
        <v>2.88565972589311</v>
      </c>
      <c r="F44" s="17">
        <v>3.79522932994933</v>
      </c>
      <c r="G44" s="18">
        <v>8.5343701386845633E-3</v>
      </c>
      <c r="H44" s="21">
        <v>255.55132355741762</v>
      </c>
    </row>
    <row r="45" spans="3:8" x14ac:dyDescent="0.25">
      <c r="C45" s="17">
        <v>860</v>
      </c>
      <c r="D45" s="17">
        <v>2218.91013212502</v>
      </c>
      <c r="E45" s="17">
        <v>1.94247538658769</v>
      </c>
      <c r="F45" s="17">
        <v>2.5801280606104902</v>
      </c>
      <c r="G45" s="18">
        <v>-7.943268519369287E-3</v>
      </c>
      <c r="H45" s="21">
        <v>678.20163487738409</v>
      </c>
    </row>
    <row r="46" spans="3:8" x14ac:dyDescent="0.25">
      <c r="C46" s="17">
        <v>81</v>
      </c>
      <c r="D46" s="17">
        <v>141.15625118929901</v>
      </c>
      <c r="E46" s="17">
        <v>1.4499997721961999</v>
      </c>
      <c r="F46" s="17">
        <v>1.7426697677691201</v>
      </c>
      <c r="G46" s="18">
        <v>-3.286160013229833E-2</v>
      </c>
      <c r="H46" s="21">
        <v>265.59288128578328</v>
      </c>
    </row>
    <row r="47" spans="3:8" x14ac:dyDescent="0.25">
      <c r="C47" s="17">
        <v>793</v>
      </c>
      <c r="D47" s="17">
        <v>2348.9833386670798</v>
      </c>
      <c r="E47" s="17">
        <v>2.21423331608651</v>
      </c>
      <c r="F47" s="17">
        <v>2.9621479680543299</v>
      </c>
      <c r="G47" s="18">
        <v>-4.2672000649328634E-2</v>
      </c>
      <c r="H47" s="21">
        <v>115.80928481806777</v>
      </c>
    </row>
    <row r="48" spans="3:8" x14ac:dyDescent="0.25">
      <c r="C48" s="17">
        <v>182</v>
      </c>
      <c r="D48" s="17">
        <v>278.65289496537298</v>
      </c>
      <c r="E48" s="17">
        <v>1.4513577109018501</v>
      </c>
      <c r="F48" s="17">
        <v>1.5310598624470999</v>
      </c>
      <c r="G48" s="18">
        <v>-0.12554163502207749</v>
      </c>
      <c r="H48" s="21">
        <v>97.858842188739104</v>
      </c>
    </row>
    <row r="49" spans="3:8" x14ac:dyDescent="0.25">
      <c r="C49" s="17">
        <v>1816</v>
      </c>
      <c r="D49" s="17">
        <v>6083.9873181120502</v>
      </c>
      <c r="E49" s="17">
        <v>2.4610255139506498</v>
      </c>
      <c r="F49" s="17">
        <v>3.3502132808987102</v>
      </c>
      <c r="G49" s="18">
        <v>-0.20906951535340623</v>
      </c>
      <c r="H49" s="21">
        <v>581.29916264907388</v>
      </c>
    </row>
    <row r="50" spans="3:8" x14ac:dyDescent="0.25">
      <c r="C50" s="17">
        <v>197</v>
      </c>
      <c r="D50" s="17">
        <v>633.622454158962</v>
      </c>
      <c r="E50" s="17">
        <v>2.40015560925612</v>
      </c>
      <c r="F50" s="17">
        <v>3.2163576353246799</v>
      </c>
      <c r="G50" s="18">
        <v>-0.18557797610905752</v>
      </c>
      <c r="H50" s="21">
        <v>-97.073254221816512</v>
      </c>
    </row>
    <row r="51" spans="3:8" x14ac:dyDescent="0.25">
      <c r="C51" s="17">
        <v>74</v>
      </c>
      <c r="D51" s="17">
        <v>216.08953845500901</v>
      </c>
      <c r="E51" s="17">
        <v>2.8755184283127702</v>
      </c>
      <c r="F51" s="17">
        <v>2.9201288980406699</v>
      </c>
      <c r="G51" s="18">
        <v>-0.28682180316309869</v>
      </c>
      <c r="H51" s="21">
        <v>395.21457239888855</v>
      </c>
    </row>
    <row r="52" spans="3:8" x14ac:dyDescent="0.25">
      <c r="C52" s="17">
        <v>318</v>
      </c>
      <c r="D52" s="17">
        <v>718.39897781517402</v>
      </c>
      <c r="E52" s="17">
        <v>1.5644024963133401</v>
      </c>
      <c r="F52" s="17">
        <v>2.2591162824376498</v>
      </c>
      <c r="G52" s="18">
        <v>-0.21634931396290069</v>
      </c>
      <c r="H52" s="21">
        <v>255.82857142857142</v>
      </c>
    </row>
    <row r="53" spans="3:8" x14ac:dyDescent="0.25">
      <c r="C53" s="17">
        <v>1864</v>
      </c>
      <c r="D53" s="17">
        <v>5514.4384265578701</v>
      </c>
      <c r="E53" s="17">
        <v>2.4300836129473802</v>
      </c>
      <c r="F53" s="17">
        <v>2.9583897138186002</v>
      </c>
      <c r="G53" s="18">
        <v>-0.2787552136078133</v>
      </c>
      <c r="H53" s="21">
        <v>51.019178632392801</v>
      </c>
    </row>
    <row r="54" spans="3:8" x14ac:dyDescent="0.25">
      <c r="C54" s="17">
        <v>200</v>
      </c>
      <c r="D54" s="17">
        <v>400.37779884599098</v>
      </c>
      <c r="E54" s="17">
        <v>1.1243768294155601</v>
      </c>
      <c r="F54" s="17">
        <v>2.0018889942299598</v>
      </c>
      <c r="G54" s="18">
        <v>-0.19007515331990699</v>
      </c>
      <c r="H54" s="21">
        <v>130.48275862068968</v>
      </c>
    </row>
    <row r="55" spans="3:8" x14ac:dyDescent="0.25">
      <c r="C55" s="17">
        <v>41</v>
      </c>
      <c r="D55" s="17">
        <v>115.04966732580201</v>
      </c>
      <c r="E55" s="17">
        <v>2.2080984130138299</v>
      </c>
      <c r="F55" s="17">
        <v>2.80608944697078</v>
      </c>
      <c r="G55" s="18">
        <v>-0.30755580289755186</v>
      </c>
      <c r="H55" s="21">
        <v>-99.652436720816013</v>
      </c>
    </row>
    <row r="56" spans="3:8" x14ac:dyDescent="0.25">
      <c r="C56" s="17">
        <v>4947</v>
      </c>
      <c r="D56" s="17">
        <v>8887.9902510428801</v>
      </c>
      <c r="E56" s="17">
        <v>1.4712244990256</v>
      </c>
      <c r="F56" s="17">
        <v>1.7966424602876201</v>
      </c>
      <c r="G56" s="18">
        <v>-0.34230084419283058</v>
      </c>
      <c r="H56" s="21">
        <v>135.3923205342237</v>
      </c>
    </row>
    <row r="57" spans="3:8" x14ac:dyDescent="0.25">
      <c r="C57" s="17">
        <v>748</v>
      </c>
      <c r="D57" s="17">
        <v>2515.49804767873</v>
      </c>
      <c r="E57" s="17">
        <v>2.2147675564482698</v>
      </c>
      <c r="F57" s="17">
        <v>3.3629653043833301</v>
      </c>
      <c r="G57" s="18">
        <v>-0.3874839755579611</v>
      </c>
      <c r="H57" s="21">
        <v>-59.280023605783413</v>
      </c>
    </row>
    <row r="58" spans="3:8" x14ac:dyDescent="0.25">
      <c r="C58" s="17">
        <v>10966</v>
      </c>
      <c r="D58" s="17">
        <v>34459.609474655903</v>
      </c>
      <c r="E58" s="17">
        <v>2.1782940040962</v>
      </c>
      <c r="F58" s="17">
        <v>3.14240465754659</v>
      </c>
      <c r="G58" s="18">
        <v>-0.40535812390420545</v>
      </c>
      <c r="H58" s="21">
        <v>324.34882386689611</v>
      </c>
    </row>
    <row r="59" spans="3:8" x14ac:dyDescent="0.25">
      <c r="C59" s="17">
        <v>1449</v>
      </c>
      <c r="D59" s="17">
        <v>2339.4900677874698</v>
      </c>
      <c r="E59" s="17">
        <v>1.1801507692601501</v>
      </c>
      <c r="F59" s="17">
        <v>1.61455491220667</v>
      </c>
      <c r="G59" s="18">
        <v>-0.40078797239947839</v>
      </c>
      <c r="H59" s="21">
        <v>-5.9923796328368528</v>
      </c>
    </row>
    <row r="60" spans="3:8" x14ac:dyDescent="0.25">
      <c r="C60" s="17">
        <v>1386</v>
      </c>
      <c r="D60" s="17">
        <v>2435.1128488704599</v>
      </c>
      <c r="E60" s="17">
        <v>1.4748504832924501</v>
      </c>
      <c r="F60" s="17">
        <v>1.7569356773957101</v>
      </c>
      <c r="G60" s="18">
        <v>-0.46370124315261835</v>
      </c>
      <c r="H60" s="21">
        <v>778.5060975609756</v>
      </c>
    </row>
    <row r="61" spans="3:8" x14ac:dyDescent="0.25">
      <c r="C61" s="17">
        <v>50</v>
      </c>
      <c r="D61" s="17">
        <v>49.054294385016</v>
      </c>
      <c r="E61" s="17">
        <v>0.89982168495655102</v>
      </c>
      <c r="F61" s="17">
        <v>0.98108588770031901</v>
      </c>
      <c r="G61" s="18">
        <v>-0.58081230396429617</v>
      </c>
      <c r="H61" s="21">
        <v>178.90625</v>
      </c>
    </row>
    <row r="62" spans="3:8" x14ac:dyDescent="0.25">
      <c r="C62" s="17">
        <v>7724</v>
      </c>
      <c r="D62" s="17">
        <v>21277.266543849099</v>
      </c>
      <c r="E62" s="17">
        <v>2.1861719677262399</v>
      </c>
      <c r="F62" s="17">
        <v>2.7546953060395101</v>
      </c>
      <c r="G62" s="18">
        <v>-0.69059497558388272</v>
      </c>
      <c r="H62" s="21">
        <v>3.0154849225753955</v>
      </c>
    </row>
    <row r="63" spans="3:8" x14ac:dyDescent="0.25">
      <c r="C63" s="17">
        <v>8053</v>
      </c>
      <c r="D63" s="17">
        <v>21557.799869053499</v>
      </c>
      <c r="E63" s="17">
        <v>2.2000362025498701</v>
      </c>
      <c r="F63" s="17">
        <v>2.6769899253760698</v>
      </c>
      <c r="G63" s="18">
        <v>-0.69410850369920396</v>
      </c>
      <c r="H63" s="21">
        <v>124.5603576751118</v>
      </c>
    </row>
    <row r="64" spans="3:8" x14ac:dyDescent="0.25">
      <c r="C64" s="17">
        <v>314</v>
      </c>
      <c r="D64" s="17">
        <v>739.64774384535804</v>
      </c>
      <c r="E64" s="17">
        <v>2.21985515686357</v>
      </c>
      <c r="F64" s="17">
        <v>2.3555660632017799</v>
      </c>
      <c r="G64" s="18">
        <v>-0.73385521192219993</v>
      </c>
      <c r="H64" s="21">
        <v>129.20133111480868</v>
      </c>
    </row>
    <row r="65" spans="3:8" x14ac:dyDescent="0.25">
      <c r="C65" s="17">
        <v>624</v>
      </c>
      <c r="D65" s="17">
        <v>1826.38134140335</v>
      </c>
      <c r="E65" s="17">
        <v>1.7891353177002201</v>
      </c>
      <c r="F65" s="17">
        <v>2.9268931753258798</v>
      </c>
      <c r="G65" s="18">
        <v>-0.72590973286040006</v>
      </c>
      <c r="H65" s="21">
        <v>124.72565958440347</v>
      </c>
    </row>
    <row r="66" spans="3:8" x14ac:dyDescent="0.25">
      <c r="C66" s="17">
        <v>1025</v>
      </c>
      <c r="D66" s="17">
        <v>3095.2953626816202</v>
      </c>
      <c r="E66" s="17">
        <v>2.0615679544646599</v>
      </c>
      <c r="F66" s="17">
        <v>3.0198003538357199</v>
      </c>
      <c r="G66" s="18">
        <v>-0.77434217909007219</v>
      </c>
      <c r="H66" s="21">
        <v>351.11111111111109</v>
      </c>
    </row>
    <row r="67" spans="3:8" x14ac:dyDescent="0.25">
      <c r="C67" s="17">
        <v>103</v>
      </c>
      <c r="D67" s="17">
        <v>176.71303462516499</v>
      </c>
      <c r="E67" s="17">
        <v>1.1951599335207499</v>
      </c>
      <c r="F67" s="17">
        <v>1.7156605303414101</v>
      </c>
      <c r="G67" s="18">
        <v>-0.72330721883618776</v>
      </c>
      <c r="H67" s="21">
        <v>34.642662302236779</v>
      </c>
    </row>
    <row r="68" spans="3:8" x14ac:dyDescent="0.25">
      <c r="C68" s="17">
        <v>2013</v>
      </c>
      <c r="D68" s="17">
        <v>7382.5342412232403</v>
      </c>
      <c r="E68" s="17">
        <v>2.4827040280689698</v>
      </c>
      <c r="F68" s="17">
        <v>3.6674288331958498</v>
      </c>
      <c r="G68" s="18">
        <v>-0.8012313363181367</v>
      </c>
      <c r="H68" s="21">
        <v>329.22625595892924</v>
      </c>
    </row>
    <row r="69" spans="3:8" x14ac:dyDescent="0.25">
      <c r="C69" s="17">
        <v>6575</v>
      </c>
      <c r="D69" s="17">
        <v>20938.486843351999</v>
      </c>
      <c r="E69" s="17">
        <v>2.49693457200613</v>
      </c>
      <c r="F69" s="17">
        <v>3.1845607366314801</v>
      </c>
      <c r="G69" s="18">
        <v>-0.8130420435009944</v>
      </c>
      <c r="H69" s="21">
        <v>177.94132575373055</v>
      </c>
    </row>
    <row r="70" spans="3:8" x14ac:dyDescent="0.25">
      <c r="C70" s="17">
        <v>115</v>
      </c>
      <c r="D70" s="17">
        <v>182.65148558118401</v>
      </c>
      <c r="E70" s="17">
        <v>1.29841411282187</v>
      </c>
      <c r="F70" s="17">
        <v>1.58827378766247</v>
      </c>
      <c r="G70" s="18">
        <v>-0.73868514810546704</v>
      </c>
      <c r="H70" s="21">
        <v>5.3909044455799693</v>
      </c>
    </row>
    <row r="71" spans="3:8" x14ac:dyDescent="0.25">
      <c r="C71" s="17">
        <v>486</v>
      </c>
      <c r="D71" s="17">
        <v>1135.6892578541299</v>
      </c>
      <c r="E71" s="17">
        <v>1.9049531844111101</v>
      </c>
      <c r="F71" s="17">
        <v>2.3368091725393598</v>
      </c>
      <c r="G71" s="18">
        <v>-0.79717007239444071</v>
      </c>
      <c r="H71" s="21">
        <v>666.5606783253844</v>
      </c>
    </row>
    <row r="72" spans="3:8" x14ac:dyDescent="0.25">
      <c r="C72" s="17">
        <v>5823</v>
      </c>
      <c r="D72" s="17">
        <v>15472.5915590978</v>
      </c>
      <c r="E72" s="17">
        <v>1.4669496564105999</v>
      </c>
      <c r="F72" s="17">
        <v>2.65715122086515</v>
      </c>
      <c r="G72" s="18">
        <v>-0.84150807719435117</v>
      </c>
      <c r="H72" s="21">
        <v>36.618181818181817</v>
      </c>
    </row>
    <row r="73" spans="3:8" x14ac:dyDescent="0.25">
      <c r="C73" s="17">
        <v>870</v>
      </c>
      <c r="D73" s="17">
        <v>2321.57726044022</v>
      </c>
      <c r="E73" s="17">
        <v>2.2744841229299002</v>
      </c>
      <c r="F73" s="17">
        <v>2.6684796097014001</v>
      </c>
      <c r="G73" s="18">
        <v>-0.87937297260497294</v>
      </c>
      <c r="H73" s="21">
        <v>218.69918699186996</v>
      </c>
    </row>
    <row r="74" spans="3:8" x14ac:dyDescent="0.25">
      <c r="C74" s="17">
        <v>437</v>
      </c>
      <c r="D74" s="17">
        <v>1082.1499423943501</v>
      </c>
      <c r="E74" s="17">
        <v>2.1057606461357699</v>
      </c>
      <c r="F74" s="17">
        <v>2.4763156576529699</v>
      </c>
      <c r="G74" s="18">
        <v>-0.84727491269990973</v>
      </c>
      <c r="H74" s="21">
        <v>278.92961202269595</v>
      </c>
    </row>
    <row r="75" spans="3:8" x14ac:dyDescent="0.25">
      <c r="C75" s="17">
        <v>1184</v>
      </c>
      <c r="D75" s="17">
        <v>2913.5383628071299</v>
      </c>
      <c r="E75" s="17">
        <v>1.8890387782562701</v>
      </c>
      <c r="F75" s="17">
        <v>2.4607587523708898</v>
      </c>
      <c r="G75" s="18">
        <v>-0.91504927927736313</v>
      </c>
      <c r="H75" s="21">
        <v>198.07692307692309</v>
      </c>
    </row>
    <row r="76" spans="3:8" x14ac:dyDescent="0.25">
      <c r="C76" s="17">
        <v>390</v>
      </c>
      <c r="D76" s="17">
        <v>854.37204178050195</v>
      </c>
      <c r="E76" s="17">
        <v>1.6471713315790999</v>
      </c>
      <c r="F76" s="17">
        <v>2.1906975430269302</v>
      </c>
      <c r="G76" s="18">
        <v>-0.91976438414222195</v>
      </c>
      <c r="H76" s="21">
        <v>-13.522079019649269</v>
      </c>
    </row>
    <row r="77" spans="3:8" x14ac:dyDescent="0.25">
      <c r="C77" s="17">
        <v>21</v>
      </c>
      <c r="D77" s="17">
        <v>87.503720876295105</v>
      </c>
      <c r="E77" s="17">
        <v>1.87461812084629</v>
      </c>
      <c r="F77" s="17">
        <v>4.1668438512521497</v>
      </c>
      <c r="G77" s="18">
        <v>-1.0017579661029021</v>
      </c>
      <c r="H77" s="21">
        <v>-61.217813423385394</v>
      </c>
    </row>
    <row r="78" spans="3:8" x14ac:dyDescent="0.25">
      <c r="C78" s="17">
        <v>853</v>
      </c>
      <c r="D78" s="17">
        <v>1524.45594430191</v>
      </c>
      <c r="E78" s="17">
        <v>1.39325636526589</v>
      </c>
      <c r="F78" s="17">
        <v>1.78716992297996</v>
      </c>
      <c r="G78" s="18">
        <v>-1.0176995657842118</v>
      </c>
      <c r="H78" s="21">
        <v>-37.319884726224792</v>
      </c>
    </row>
    <row r="79" spans="3:8" x14ac:dyDescent="0.25">
      <c r="C79" s="17">
        <v>253</v>
      </c>
      <c r="D79" s="17">
        <v>598.75459690391995</v>
      </c>
      <c r="E79" s="17">
        <v>2.1028306314302099</v>
      </c>
      <c r="F79" s="17">
        <v>2.36661896009455</v>
      </c>
      <c r="G79" s="18">
        <v>-1.1572135414320259</v>
      </c>
      <c r="H79" s="21">
        <v>417.94228356336259</v>
      </c>
    </row>
    <row r="80" spans="3:8" x14ac:dyDescent="0.25">
      <c r="C80" s="17">
        <v>570</v>
      </c>
      <c r="D80" s="17">
        <v>1097.2916030623001</v>
      </c>
      <c r="E80" s="17">
        <v>1.88025471191657</v>
      </c>
      <c r="F80" s="17">
        <v>1.9250729878285999</v>
      </c>
      <c r="G80" s="18">
        <v>-1.212744959393206</v>
      </c>
      <c r="H80" s="21">
        <v>180.30634573304155</v>
      </c>
    </row>
    <row r="81" spans="3:8" x14ac:dyDescent="0.25">
      <c r="C81" s="17">
        <v>374</v>
      </c>
      <c r="D81" s="17">
        <v>994.16897430550296</v>
      </c>
      <c r="E81" s="17">
        <v>2.2103453810441298</v>
      </c>
      <c r="F81" s="17">
        <v>2.65820581365108</v>
      </c>
      <c r="G81" s="18">
        <v>-1.25056453032652</v>
      </c>
      <c r="H81" s="21">
        <v>-71.769722814498934</v>
      </c>
    </row>
    <row r="82" spans="3:8" x14ac:dyDescent="0.25">
      <c r="C82" s="17">
        <v>149</v>
      </c>
      <c r="D82" s="17">
        <v>343.42826199647999</v>
      </c>
      <c r="E82" s="17">
        <v>1.62302703885424</v>
      </c>
      <c r="F82" s="17">
        <v>2.3048876644059</v>
      </c>
      <c r="G82" s="18">
        <v>-1.3002859305353818</v>
      </c>
      <c r="H82" s="21">
        <v>72.912524850894613</v>
      </c>
    </row>
    <row r="83" spans="3:8" x14ac:dyDescent="0.25">
      <c r="C83" s="17">
        <v>9835</v>
      </c>
      <c r="D83" s="17">
        <v>21600.997211379901</v>
      </c>
      <c r="E83" s="17">
        <v>1.9287098921308901</v>
      </c>
      <c r="F83" s="17">
        <v>2.1963393199166199</v>
      </c>
      <c r="G83" s="18">
        <v>-1.3865073799092276</v>
      </c>
      <c r="H83" s="21">
        <v>279.32432432432432</v>
      </c>
    </row>
    <row r="84" spans="3:8" x14ac:dyDescent="0.25">
      <c r="C84" s="17">
        <v>1894</v>
      </c>
      <c r="D84" s="17">
        <v>3639.2219800185399</v>
      </c>
      <c r="E84" s="17">
        <v>1.7297156417256601</v>
      </c>
      <c r="F84" s="17">
        <v>1.9214477191227799</v>
      </c>
      <c r="G84" s="18">
        <v>-1.4033377890909906</v>
      </c>
      <c r="H84" s="21">
        <v>320.98623853211006</v>
      </c>
    </row>
    <row r="85" spans="3:8" x14ac:dyDescent="0.25">
      <c r="C85" s="17">
        <v>163</v>
      </c>
      <c r="D85" s="17">
        <v>365.495673855767</v>
      </c>
      <c r="E85" s="17">
        <v>1.6770647174558799</v>
      </c>
      <c r="F85" s="17">
        <v>2.24230474758139</v>
      </c>
      <c r="G85" s="18">
        <v>-1.4507040813889607</v>
      </c>
      <c r="H85" s="21">
        <v>100.09866798223976</v>
      </c>
    </row>
    <row r="86" spans="3:8" x14ac:dyDescent="0.25">
      <c r="C86" s="17">
        <v>798</v>
      </c>
      <c r="D86" s="17">
        <v>1987.98624766851</v>
      </c>
      <c r="E86" s="17">
        <v>1.7053420583724499</v>
      </c>
      <c r="F86" s="17">
        <v>2.4912108366773298</v>
      </c>
      <c r="G86" s="18">
        <v>-1.4755588634488157</v>
      </c>
      <c r="H86" s="21">
        <v>516.16889804325433</v>
      </c>
    </row>
    <row r="87" spans="3:8" x14ac:dyDescent="0.25">
      <c r="C87" s="17">
        <v>187</v>
      </c>
      <c r="D87" s="17">
        <v>385.11180479731399</v>
      </c>
      <c r="E87" s="17">
        <v>1.9872244919207001</v>
      </c>
      <c r="F87" s="17">
        <v>2.0594214160284201</v>
      </c>
      <c r="G87" s="18">
        <v>-1.546636195898218</v>
      </c>
      <c r="H87" s="21">
        <v>215.73785109228706</v>
      </c>
    </row>
    <row r="88" spans="3:8" x14ac:dyDescent="0.25">
      <c r="C88" s="17">
        <v>362</v>
      </c>
      <c r="D88" s="17">
        <v>778.135245623998</v>
      </c>
      <c r="E88" s="17">
        <v>1.61674710743911</v>
      </c>
      <c r="F88" s="17">
        <v>2.14954487741436</v>
      </c>
      <c r="G88" s="18">
        <v>-1.505046706032557</v>
      </c>
      <c r="H88" s="21">
        <v>62.57895883249838</v>
      </c>
    </row>
    <row r="89" spans="3:8" x14ac:dyDescent="0.25">
      <c r="C89" s="17">
        <v>756</v>
      </c>
      <c r="D89" s="17">
        <v>1770.95192458713</v>
      </c>
      <c r="E89" s="17">
        <v>1.82447507180195</v>
      </c>
      <c r="F89" s="17">
        <v>2.3425290007766302</v>
      </c>
      <c r="G89" s="18">
        <v>-1.8457496697463722</v>
      </c>
      <c r="H89" s="21">
        <v>375.62281722933636</v>
      </c>
    </row>
    <row r="90" spans="3:8" x14ac:dyDescent="0.25">
      <c r="C90" s="17">
        <v>3952</v>
      </c>
      <c r="D90" s="17">
        <v>6758.8596820202702</v>
      </c>
      <c r="E90" s="17">
        <v>1.4247404554395</v>
      </c>
      <c r="F90" s="17">
        <v>1.7102377737905501</v>
      </c>
      <c r="G90" s="18">
        <v>-1.8030169804354252</v>
      </c>
      <c r="H90" s="21">
        <v>201.02790014684285</v>
      </c>
    </row>
    <row r="91" spans="3:8" x14ac:dyDescent="0.25">
      <c r="C91" s="17">
        <v>24378</v>
      </c>
      <c r="D91" s="17">
        <v>44958.121612592302</v>
      </c>
      <c r="E91" s="17">
        <v>1.5223573695647299</v>
      </c>
      <c r="F91" s="17">
        <v>1.8442087789232999</v>
      </c>
      <c r="G91" s="18">
        <v>-1.811422573522198</v>
      </c>
      <c r="H91" s="21">
        <v>184.10757946210273</v>
      </c>
    </row>
    <row r="92" spans="3:8" x14ac:dyDescent="0.25">
      <c r="C92" s="17">
        <v>149</v>
      </c>
      <c r="D92" s="17">
        <v>259.32607603818201</v>
      </c>
      <c r="E92" s="17">
        <v>0.97039913416108803</v>
      </c>
      <c r="F92" s="17">
        <v>1.7404434633435</v>
      </c>
      <c r="G92" s="18">
        <v>-1.8110016755496399</v>
      </c>
      <c r="H92" s="21">
        <v>-32.067932067932063</v>
      </c>
    </row>
    <row r="93" spans="3:8" x14ac:dyDescent="0.25">
      <c r="C93" s="17">
        <v>15931</v>
      </c>
      <c r="D93" s="17">
        <v>30163.239153888801</v>
      </c>
      <c r="E93" s="17">
        <v>1.6588741307516399</v>
      </c>
      <c r="F93" s="17">
        <v>1.8933675948709301</v>
      </c>
      <c r="G93" s="18">
        <v>-1.9443419516301066</v>
      </c>
      <c r="H93" s="21">
        <v>354.00658616904497</v>
      </c>
    </row>
    <row r="94" spans="3:8" x14ac:dyDescent="0.25">
      <c r="C94" s="17">
        <v>91</v>
      </c>
      <c r="D94" s="17">
        <v>264.28870581090501</v>
      </c>
      <c r="E94" s="17">
        <v>2.0832042586017399</v>
      </c>
      <c r="F94" s="17">
        <v>2.9042714924275201</v>
      </c>
      <c r="G94" s="18">
        <v>-2.2362790131685948</v>
      </c>
      <c r="H94" s="21">
        <v>192.49759538313563</v>
      </c>
    </row>
    <row r="95" spans="3:8" x14ac:dyDescent="0.25">
      <c r="C95" s="17">
        <v>653</v>
      </c>
      <c r="D95" s="17">
        <v>846.34368780907198</v>
      </c>
      <c r="E95" s="17">
        <v>1.2322036883298899</v>
      </c>
      <c r="F95" s="17">
        <v>1.2960852799526399</v>
      </c>
      <c r="G95" s="18">
        <v>-2.4181051713737602</v>
      </c>
      <c r="H95" s="21">
        <v>103.02846759539675</v>
      </c>
    </row>
    <row r="96" spans="3:8" x14ac:dyDescent="0.25">
      <c r="C96" s="17">
        <v>157</v>
      </c>
      <c r="D96" s="17">
        <v>275.41424287064001</v>
      </c>
      <c r="E96" s="17">
        <v>1.52037517104749</v>
      </c>
      <c r="F96" s="17">
        <v>1.75423084630981</v>
      </c>
      <c r="G96" s="18">
        <v>-2.4775050191295742</v>
      </c>
      <c r="H96" s="21">
        <v>225.69269521410581</v>
      </c>
    </row>
    <row r="97" spans="3:8" x14ac:dyDescent="0.25">
      <c r="C97" s="17">
        <v>1141</v>
      </c>
      <c r="D97" s="17">
        <v>2132.8632284789301</v>
      </c>
      <c r="E97" s="17">
        <v>1.64047382786661</v>
      </c>
      <c r="F97" s="17">
        <v>1.8692929259236899</v>
      </c>
      <c r="G97" s="18">
        <v>-2.6311921565305991</v>
      </c>
      <c r="H97" s="21">
        <v>372.24755700325733</v>
      </c>
    </row>
    <row r="98" spans="3:8" x14ac:dyDescent="0.25">
      <c r="C98" s="17">
        <v>1627</v>
      </c>
      <c r="D98" s="17">
        <v>2529.1763489416298</v>
      </c>
      <c r="E98" s="17">
        <v>1.32446174765007</v>
      </c>
      <c r="F98" s="17">
        <v>1.55450298029603</v>
      </c>
      <c r="G98" s="18">
        <v>-2.708790361350129</v>
      </c>
      <c r="H98" s="21">
        <v>47.896879240162818</v>
      </c>
    </row>
    <row r="99" spans="3:8" x14ac:dyDescent="0.25">
      <c r="C99" s="17">
        <v>1088</v>
      </c>
      <c r="D99" s="17">
        <v>1579.50703744357</v>
      </c>
      <c r="E99" s="17">
        <v>1.2090378883294799</v>
      </c>
      <c r="F99" s="17">
        <v>1.45175279176799</v>
      </c>
      <c r="G99" s="18">
        <v>-2.8877911922825543</v>
      </c>
      <c r="H99" s="21">
        <v>5.5214723926380493</v>
      </c>
    </row>
    <row r="100" spans="3:8" x14ac:dyDescent="0.25">
      <c r="C100" s="17">
        <v>166</v>
      </c>
      <c r="D100" s="17">
        <v>416.96830186946301</v>
      </c>
      <c r="E100" s="17">
        <v>1.8352808205029301</v>
      </c>
      <c r="F100" s="17">
        <v>2.5118572401774899</v>
      </c>
      <c r="G100" s="18">
        <v>-3.4987996697016501</v>
      </c>
      <c r="H100" s="21">
        <v>406.10909090909092</v>
      </c>
    </row>
    <row r="101" spans="3:8" x14ac:dyDescent="0.25">
      <c r="C101" s="17">
        <v>236</v>
      </c>
      <c r="D101" s="17">
        <v>258.61036591185302</v>
      </c>
      <c r="E101" s="17">
        <v>1.0238274434360399</v>
      </c>
      <c r="F101" s="17">
        <v>1.09580663521971</v>
      </c>
      <c r="G101" s="18">
        <v>-4.5242343605409943</v>
      </c>
      <c r="H101" s="21">
        <v>-40</v>
      </c>
    </row>
    <row r="102" spans="3:8" x14ac:dyDescent="0.25">
      <c r="C102" s="17">
        <v>189</v>
      </c>
      <c r="D102" s="17">
        <v>927.38991298480005</v>
      </c>
      <c r="E102" s="17">
        <v>2.7269493123841699</v>
      </c>
      <c r="F102" s="17">
        <v>4.9068249364275101</v>
      </c>
      <c r="G102" s="18">
        <v>-4.759823794459348</v>
      </c>
      <c r="H102" s="21">
        <v>756.19047619047615</v>
      </c>
    </row>
    <row r="103" spans="3:8" x14ac:dyDescent="0.25">
      <c r="C103" s="17">
        <v>141</v>
      </c>
      <c r="D103" s="17">
        <v>200.45553014427401</v>
      </c>
      <c r="E103" s="17">
        <v>1.3354354262986099</v>
      </c>
      <c r="F103" s="17">
        <v>1.4216704265551401</v>
      </c>
      <c r="G103" s="18">
        <v>-4.879390731637498</v>
      </c>
      <c r="H103" s="21">
        <v>30.312500000000007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Workbook</vt:lpstr>
      <vt:lpstr>Content</vt:lpstr>
      <vt:lpstr>1.1</vt:lpstr>
      <vt:lpstr>Auswertung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freunekm</dc:creator>
  <cp:lastModifiedBy>Michael Freunek</cp:lastModifiedBy>
  <dcterms:created xsi:type="dcterms:W3CDTF">2019-09-11T13:20:19Z</dcterms:created>
  <dcterms:modified xsi:type="dcterms:W3CDTF">2019-09-21T12:48:36Z</dcterms:modified>
</cp:coreProperties>
</file>