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DMINI~1\AppData\Local\Temp\Rar$DIa10860.11805\"/>
    </mc:Choice>
  </mc:AlternateContent>
  <bookViews>
    <workbookView xWindow="-120" yWindow="-120" windowWidth="29040" windowHeight="15990" tabRatio="484" activeTab="1"/>
  </bookViews>
  <sheets>
    <sheet name="XML struktura - v5" sheetId="12" r:id="rId1"/>
    <sheet name="Naknadne provjere" sheetId="13" r:id="rId2"/>
    <sheet name="Real-time provjere i greške" sheetId="14" r:id="rId3"/>
    <sheet name="Primjer izračuna" sheetId="15" r:id="rId4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7" i="15" l="1"/>
  <c r="D27" i="15"/>
  <c r="C27" i="15"/>
  <c r="B27" i="15"/>
  <c r="C23" i="15"/>
  <c r="C24" i="15" s="1"/>
  <c r="B23" i="15"/>
  <c r="B24" i="15" s="1"/>
  <c r="E22" i="15"/>
  <c r="E24" i="15" s="1"/>
  <c r="D22" i="15"/>
  <c r="D24" i="15" s="1"/>
  <c r="C19" i="15"/>
  <c r="B19" i="15"/>
  <c r="E15" i="15"/>
  <c r="D15" i="15"/>
  <c r="C11" i="15"/>
  <c r="C37" i="15" s="1"/>
  <c r="B11" i="15"/>
  <c r="B37" i="15" s="1"/>
  <c r="E10" i="15"/>
  <c r="E12" i="15" s="1"/>
  <c r="E38" i="15" s="1"/>
  <c r="D10" i="15"/>
  <c r="D12" i="15" s="1"/>
  <c r="D38" i="15" s="1"/>
  <c r="C7" i="15"/>
  <c r="B7" i="15"/>
  <c r="E3" i="15"/>
  <c r="D3" i="15"/>
  <c r="D30" i="15" l="1"/>
  <c r="D34" i="15" s="1"/>
  <c r="E30" i="15"/>
  <c r="E34" i="15" s="1"/>
  <c r="C22" i="15"/>
  <c r="B22" i="15"/>
  <c r="B12" i="15"/>
  <c r="B30" i="15" s="1"/>
  <c r="B34" i="15" s="1"/>
  <c r="B29" i="15"/>
  <c r="B33" i="15" s="1"/>
  <c r="C12" i="15"/>
  <c r="C29" i="15"/>
  <c r="C33" i="15" s="1"/>
  <c r="D11" i="15"/>
  <c r="D23" i="15"/>
  <c r="E11" i="15"/>
  <c r="E23" i="15"/>
  <c r="E37" i="15" l="1"/>
  <c r="E39" i="15" s="1"/>
  <c r="E29" i="15"/>
  <c r="E33" i="15" s="1"/>
  <c r="E35" i="15" s="1"/>
  <c r="C38" i="15"/>
  <c r="C39" i="15" s="1"/>
  <c r="C10" i="15"/>
  <c r="B35" i="15"/>
  <c r="C30" i="15"/>
  <c r="C34" i="15" s="1"/>
  <c r="C35" i="15" s="1"/>
  <c r="D37" i="15"/>
  <c r="D39" i="15" s="1"/>
  <c r="D29" i="15"/>
  <c r="D33" i="15" s="1"/>
  <c r="D35" i="15" s="1"/>
  <c r="B38" i="15"/>
  <c r="B39" i="15" s="1"/>
  <c r="B10" i="15"/>
</calcChain>
</file>

<file path=xl/comments1.xml><?xml version="1.0" encoding="utf-8"?>
<comments xmlns="http://schemas.openxmlformats.org/spreadsheetml/2006/main">
  <authors>
    <author>tc={BA10B8E5-1A9D-4667-AB75-E2A85EB4B1BB}</author>
  </authors>
  <commentList>
    <comment ref="K4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Kako se zna da se radi o avansnom računu?</t>
        </r>
      </text>
    </comment>
  </commentList>
</comments>
</file>

<file path=xl/sharedStrings.xml><?xml version="1.0" encoding="utf-8"?>
<sst xmlns="http://schemas.openxmlformats.org/spreadsheetml/2006/main" count="1013" uniqueCount="593">
  <si>
    <t>Naziv polja</t>
  </si>
  <si>
    <t>XML tag</t>
  </si>
  <si>
    <t>Atr/ Elem</t>
  </si>
  <si>
    <t>Obv.</t>
  </si>
  <si>
    <t>Opis polja</t>
  </si>
  <si>
    <t>Format polja</t>
  </si>
  <si>
    <t>Ovisnost/Provjera</t>
  </si>
  <si>
    <t>Identifikator</t>
  </si>
  <si>
    <t>Id</t>
  </si>
  <si>
    <t>Atribut</t>
  </si>
  <si>
    <t>[1, 1]</t>
  </si>
  <si>
    <t>Atribut koji se koristi za kreiranje i provjeru potpisa. Nepromjenljiva vrijednost „Zahtjev".</t>
  </si>
  <si>
    <t>string</t>
  </si>
  <si>
    <t>Verzija</t>
  </si>
  <si>
    <t>Version</t>
  </si>
  <si>
    <t>Atributi koji se koriste za određivanje usklađenosti s XSD šemom. Za ovu verziju nepromjenljiva vrijednost je „1".</t>
  </si>
  <si>
    <t>positive integer</t>
  </si>
  <si>
    <t>Zaglavlje</t>
  </si>
  <si>
    <t>Header</t>
  </si>
  <si>
    <t>Element</t>
  </si>
  <si>
    <t>XML element koji predstavlja zaglavlje računa koje sadrži podatke o poslatoj poruci (zahtjevu).</t>
  </si>
  <si>
    <t>Univerzalni jedinstveni identifikator</t>
  </si>
  <si>
    <t>UUID</t>
  </si>
  <si>
    <t xml:space="preserve">UUID koji generiše ENU za svaku registrovanu elektronsku poruku o prodaji poslatu Centralnom registru računa. </t>
  </si>
  <si>
    <t>[0-9a-fA-F]{8}-[0-9a-fA-F]{4}-[1-5][0-9a-fA-F]{3}-[89abAB][0-9a-fA-F]{3}-[0-9a-fA-F]{12}</t>
  </si>
  <si>
    <t>Datum i vrijeme slanja</t>
  </si>
  <si>
    <t>SendDateTime</t>
  </si>
  <si>
    <t>Datum i vrijeme slanja poruke u UPC</t>
  </si>
  <si>
    <t>UTCSType</t>
  </si>
  <si>
    <t>1. Vrijeme centralnog EFI servisa i vrijeme poslato od klijenta (Header.SendDateTime) trebaju biti unutar dozvoljenog raspona (+-30min).</t>
  </si>
  <si>
    <t>Tip naknadne dostave</t>
  </si>
  <si>
    <t>SubseqDelivType</t>
  </si>
  <si>
    <t>[0, 1]</t>
  </si>
  <si>
    <t>Poruka zahtjeva naknadno je dostavljena</t>
  </si>
  <si>
    <t>NOINTERNET, BOUNDBOOK, SERVICE, TECHNICALERROR, BUSINESSNEEDS</t>
  </si>
  <si>
    <t>1. Vrijednost mora biti nešto iz pripadajuće liste.
2. Validacije za vrijednost:
- NULL - Datum i vrijeme izdavanja računa (IssueDateTime) mora biti jednako vremenu dostave (Header.SendDateTime) 
- SERVICE ili TECHNICALERROR - Datum i vrijeme izdavanja računa (IssueDateTime) mora biti maksimalno 48h unazad
- BOUNDBOOK ili BUSINESSNEEDS - Datum i vrijeme izdavanja računa (IssueDateTime) mora biti maksimalno 7 dana unazad 
- NOINTERNET - Datum i vrijeme izdavanja računa (IssueDateTime) može biti ili u tekućem mjesecu, ili u prošlom ako je današnji datum manji od 15. u mjesecu</t>
  </si>
  <si>
    <t>Račun</t>
  </si>
  <si>
    <t>Invoice</t>
  </si>
  <si>
    <t>XML element koji predstavlja jedinstven račun.</t>
  </si>
  <si>
    <t>Tip računa</t>
  </si>
  <si>
    <t>InvType</t>
  </si>
  <si>
    <t>Tip računa tj. financijskog dokumenta koji se fiskalizuje.</t>
  </si>
  <si>
    <t>INVOICE, CORRECTIVE, SUMMARY, PERIODICAL, ADVANCE, CREDIT_NOTE</t>
  </si>
  <si>
    <r>
      <t xml:space="preserve">1. Vrijednost mora biti nešto iz pripadajuće liste. 
</t>
    </r>
    <r>
      <rPr>
        <b/>
        <sz val="11"/>
        <color rgb="FFFF0000"/>
        <rFont val="Calibri"/>
        <family val="2"/>
        <scheme val="minor"/>
      </rPr>
      <t>2. Od 1.10.2021. je obavezno polje.</t>
    </r>
    <r>
      <rPr>
        <sz val="11"/>
        <color theme="1"/>
        <rFont val="Calibri"/>
        <family val="2"/>
        <scheme val="minor"/>
      </rPr>
      <t xml:space="preserve">
3. Ovisno o tipu računa su neka polja obavezna (u poljima su međuovisnosti opisane).</t>
    </r>
  </si>
  <si>
    <t>Vrsta računa</t>
  </si>
  <si>
    <t>TypeOfInv</t>
  </si>
  <si>
    <t>Vrsta računa (gotovinski, bezgotovinski)</t>
  </si>
  <si>
    <t>CASH, NONCASH</t>
  </si>
  <si>
    <t>1. Vrsta računa (TypeOfInv) i metode plaćanja (PayMethods-&gt; PayMethod.Type) moraju odgovarati po specifikaciji. CASH vrsta računa može sadržavati i CASH i NONCASH načine plaćanja dok NONCASH računi mogu sadržavati isključivo NONCASH načine plaćanja.
2. CASH - Prije registracije računa nužno je registrirati gotovinski depozit</t>
  </si>
  <si>
    <t xml:space="preserve">Vrsta računa koji izdaje kupac </t>
  </si>
  <si>
    <t>TypeOfSelfiss</t>
  </si>
  <si>
    <t>Unosi se samo ako se račun automatski izdaje.</t>
  </si>
  <si>
    <t>AGREEMENT, DOMESTIC, ABROAD, SELF, OTHER</t>
  </si>
  <si>
    <t>1. Ako je NULL izdavatelj je prodavac, inače je izdavatelj kupac
te su svi podaci o kupcu obavezni.</t>
  </si>
  <si>
    <t>Pojednostavljeni račun</t>
  </si>
  <si>
    <t>IsSimplifiedInv</t>
  </si>
  <si>
    <t>Račun je pojednostavljen</t>
  </si>
  <si>
    <t>boolean</t>
  </si>
  <si>
    <t>1. Od 1.10.2021. se ovo polje izbacuje jer nije potrebno.</t>
  </si>
  <si>
    <t>Datum i vrijeme izdavanja</t>
  </si>
  <si>
    <t>IssueDateTime</t>
  </si>
  <si>
    <t>Datum i vrijeme kada je račun kreiran i izdat od strane ENU.</t>
  </si>
  <si>
    <t>1. Datum i vrijeme izdavanja računa (IssueDateTime) ne smije biti u budućnosti (uz toleranciju od +30min. od vremena na EFI centralnom sistemu).</t>
  </si>
  <si>
    <t>Broj računa</t>
  </si>
  <si>
    <t>InvNum</t>
  </si>
  <si>
    <t>Broj računa.</t>
  </si>
  <si>
    <t>[a-z]{2}[0-9]{3}[a-z]{2}[0-9]{3}\/[1-9]{1}[0-9]{0,14}\/[0-9]{4}\/[a-z]{2}[0-9]{3}[a-z]{2}[0-9]{3}</t>
  </si>
  <si>
    <t>1. Broj računa mora biti sastavljen od kôda poslovnog prostora,  rednog broja računa, godine izdavanja računa i kôda ENU na kojem je izdat račun.</t>
  </si>
  <si>
    <t>Redni broj računa</t>
  </si>
  <si>
    <t>InvOrdNum</t>
  </si>
  <si>
    <t>Redni broj računa.</t>
  </si>
  <si>
    <t>ENU kôd</t>
  </si>
  <si>
    <t>TCRCode</t>
  </si>
  <si>
    <t xml:space="preserve">Kôd uređaja koji je izdao račun. </t>
  </si>
  <si>
    <t>RegistrationCodeSType</t>
  </si>
  <si>
    <t>1. Mora pripadati izdavaocu, poslovnom prostoru u kojem je izdat račun, softver ENU treba biti validan u trenutku izdavanja i biti jednak onome na računu te ENU mora biti validna u trenutku izdavanja.</t>
  </si>
  <si>
    <t>Kôd operatera</t>
  </si>
  <si>
    <t>OperatorCode</t>
  </si>
  <si>
    <t>Upućivanje na kôd operatera koji rukuje ENU i izdaje račune.</t>
  </si>
  <si>
    <t>1. Operater mora pripadati izdavaocu i biti validan u trenutku izdavanja.</t>
  </si>
  <si>
    <t>Kôd poslovnog prostora</t>
  </si>
  <si>
    <t>BusinUnitCode</t>
  </si>
  <si>
    <t>Kôd poslovne jedinice (prostora).</t>
  </si>
  <si>
    <t>1. Poslovni prostor mora pripadati izdavaocu i biti validan u trenutku izdavanja.</t>
  </si>
  <si>
    <t>Kôd softvera</t>
  </si>
  <si>
    <t>SoftCode</t>
  </si>
  <si>
    <t>1. Mora biti definiran na ENU i biti validan u trenutku izdavanja.</t>
  </si>
  <si>
    <t>Kôd izdavaoca računa (IKOF)</t>
  </si>
  <si>
    <t>IIC</t>
  </si>
  <si>
    <t>Kôd računa izdavaoca izračunat kao haš MD5 iz atributa IKOF Potpis.</t>
  </si>
  <si>
    <t>Hex32SType</t>
  </si>
  <si>
    <t>1. Naknadna provjera CHK_BSN_020.</t>
  </si>
  <si>
    <t>IKOF Potpis</t>
  </si>
  <si>
    <t>IICSignature</t>
  </si>
  <si>
    <t>Povezani parametri kôda računa potpisanog izdavaoca</t>
  </si>
  <si>
    <t>Hex512SType</t>
  </si>
  <si>
    <t>Izdavalac je obveznik PDV-a</t>
  </si>
  <si>
    <t>IsIssuerInVAT</t>
  </si>
  <si>
    <t>Izdavalac je u registru PDV-a</t>
  </si>
  <si>
    <t>1. Provjera da se podatak u EFI sistemu slaže s onim na računu.</t>
  </si>
  <si>
    <t>Iznos oslobođen PDV-a</t>
  </si>
  <si>
    <t>Ukupni iznos robe i pruženih usluga kada se PDV ne obračunava (samo za nePDV obveznike).</t>
  </si>
  <si>
    <t>DecimalNegSType</t>
  </si>
  <si>
    <r>
      <t xml:space="preserve">1. Ne smije biti negativna vrijednost ako se ne radi o korektivnom računu.
</t>
    </r>
    <r>
      <rPr>
        <b/>
        <sz val="11"/>
        <color rgb="FFFF0000"/>
        <rFont val="Calibri"/>
        <family val="2"/>
        <scheme val="minor"/>
      </rPr>
      <t>2. Od 1.10.2021. TotPriceWoVAT = ROUND (SUM (PriceBefVAT for all SameTaxes) + TaxFreeAmt, 2).</t>
    </r>
  </si>
  <si>
    <t>Iznos marže</t>
  </si>
  <si>
    <t>MarkupAmt</t>
  </si>
  <si>
    <t>Iznos koji se odnosi na posebnu proceduru za šemu marže. Odnosi se na čl. 45 i čl. 46 st.1 Zakona o PDV-u.</t>
  </si>
  <si>
    <t>1. Ne smije biti negativna vrijednost ako se ne radi o korektivnom računu.</t>
  </si>
  <si>
    <t>Vrijednost robe/usluge za izvoz</t>
  </si>
  <si>
    <t>GoodsExAmt</t>
  </si>
  <si>
    <t>Iznos robe za izvoz iz Crne Gore</t>
  </si>
  <si>
    <t>1. Ne smije biti negativna vrijednost ako se ne radi o korektivnom računu. 
2. Ako postoji GoodsExAmt mora biti kupac popunjen.</t>
  </si>
  <si>
    <t>Ukupni iznos računa bez PDV-a</t>
  </si>
  <si>
    <t>TotPriceWoVAT</t>
  </si>
  <si>
    <t>1. Ne smije biti negativna vrijednost ako se ne radi o korektivnom računu.
2. Naknadna provjera CHK-AMT-005.
3. Od 1.10.2021. TotPriceWoVAT = ROUND (SUM (PriceBefVAT for all SameTaxes) + TaxFreeAmt, 2).</t>
  </si>
  <si>
    <t>Ukupni iznos PDV-a</t>
  </si>
  <si>
    <t>TotVATAmt</t>
  </si>
  <si>
    <t>Ukupni iznos PDV-a na računu. Obavezno ako je izdavalac u sistemu PDV-a.</t>
  </si>
  <si>
    <r>
      <t xml:space="preserve">1. Ne smije biti negativna vrijednost ako se ne radi o korektivnom  računu.
2. Podatak šalju samo PDV obveznici.
3. Naknadna provjera CHK-AMT-009.
</t>
    </r>
    <r>
      <rPr>
        <b/>
        <sz val="11"/>
        <color rgb="FFFF0000"/>
        <rFont val="Calibri"/>
        <family val="2"/>
        <scheme val="minor"/>
      </rPr>
      <t>4. Od 1.10.2021. TotVATAmt = SUM(SameTaxes.VATAmt)</t>
    </r>
  </si>
  <si>
    <t>Ukupna cijena</t>
  </si>
  <si>
    <t>TotPrice</t>
  </si>
  <si>
    <t>Ukupna cijena svih stavki uključujući poreze i popuste.</t>
  </si>
  <si>
    <t>1. Ne smije biti negativna vrijednost ako se ne radi o korektivnom računu.
2. TotPrice = TotPriceWoVAT + TotVATAmt  + SUM (Amt for all Fees).
3. TotPrice = SUM (Amt for all PaymentMethods).
4. Naknadna provjera CHK-AMT-024.
5. Naknadna provjera CHK-AMT-025.
6. Naknadna provjera CHK-AMT-026.</t>
  </si>
  <si>
    <t>Ukupna cijena koju kupac plaća nakon svih popusta i umanjenja</t>
  </si>
  <si>
    <t>TotPriceToPay</t>
  </si>
  <si>
    <t>Cijena prozvoda koju kupac plaća nakon dodatnih popusta i umanjenja..
Ovaj podatak je informativnog karaktera i ne utiče na obračun u smislu poreske osnovice i obračunatog PDV-a iskazanog na računu.</t>
  </si>
  <si>
    <t>Da li postoji obrnuto zaračunavanje</t>
  </si>
  <si>
    <t>IsReverseCharge</t>
  </si>
  <si>
    <t>Ako postoji, kupac mora da plati PDV. Trenutno u Zakonu Crne Gore ne postoji ova opcija pa se za ovo polje uvijek šalje vrijednost false.</t>
  </si>
  <si>
    <t>Rok plaćanja</t>
  </si>
  <si>
    <t>PayDeadline</t>
  </si>
  <si>
    <t>[0,1]</t>
  </si>
  <si>
    <t>Posljednji dan za plaćanje</t>
  </si>
  <si>
    <t>DateSType</t>
  </si>
  <si>
    <t>Broj žiro računa</t>
  </si>
  <si>
    <t>BankAccNum</t>
  </si>
  <si>
    <t>Broj žiro računa na koji kupac treba uplatiti iznos za plaćanje računa</t>
  </si>
  <si>
    <t>String50SType</t>
  </si>
  <si>
    <t>Napomena</t>
  </si>
  <si>
    <t>Note</t>
  </si>
  <si>
    <t>Napomena na računu</t>
  </si>
  <si>
    <t>String200SType</t>
  </si>
  <si>
    <t>Broj paragon bloka</t>
  </si>
  <si>
    <t>ParagonBlockNum</t>
  </si>
  <si>
    <t>Ako je račun kreiran na paragon bloku, unosi se broj tog paragon bloka.</t>
  </si>
  <si>
    <t>String20SType</t>
  </si>
  <si>
    <t>Poreski period</t>
  </si>
  <si>
    <t>TaxPeriod</t>
  </si>
  <si>
    <t>Poreski period kojem pripada račun.</t>
  </si>
  <si>
    <t>TaxPeriodSType</t>
  </si>
  <si>
    <t>Načini plaćanja</t>
  </si>
  <si>
    <t>PayMethods</t>
  </si>
  <si>
    <t>XML element koji predstavlja listu načina plaćanja.</t>
  </si>
  <si>
    <t>Način plaćanja</t>
  </si>
  <si>
    <t>PayMethod</t>
  </si>
  <si>
    <t>[1, 10]</t>
  </si>
  <si>
    <t>XML element koji predstavlja jedan način plaćanja.</t>
  </si>
  <si>
    <t>Vrsta</t>
  </si>
  <si>
    <t>Type</t>
  </si>
  <si>
    <t>Vrsta načina plaćanja.</t>
  </si>
  <si>
    <t>BANKNOTE, CARD, BUSINESSCARD, SVOUCHER, COMPANY, ORDER, ADVANCE, ACCOUNT, FACTORING, OTHER, OTHER-CASH</t>
  </si>
  <si>
    <t>1. Mora odgovarati vrsti računa po specifikaciji.
2. U sumarnom računu ne smije biti metode plaćanja ORDER.</t>
  </si>
  <si>
    <t>Iznos</t>
  </si>
  <si>
    <t>Amt</t>
  </si>
  <si>
    <t>Iznos plaćen načinom plaćanja u valuti u kojoj je račun izdat. Obavezan je ako postoji više načina plaćanja.</t>
  </si>
  <si>
    <t>Kartica izdata od strane preduzeća</t>
  </si>
  <si>
    <t>CompCard</t>
  </si>
  <si>
    <t>Broj kartice izdate od strane preduzeća, ako je način plaćanja kartica preduzeća. Obavezno je ako je za način/vrstu plaćanja navedeno: COMPANY</t>
  </si>
  <si>
    <t>1. Podaci o kartici izdatoj od strane preduzeća moraju postojati ako se radi o plaćanju COMPANY.</t>
  </si>
  <si>
    <t>IKOF avansnog računa</t>
  </si>
  <si>
    <t>AdvIIC</t>
  </si>
  <si>
    <t>IKOF avansnog računa iz kojeg je plaćen ovaj dio ovog računa.
Obavezno je ako je za način/vrstu plaćanja navedeno: ADVANCE i SVOUCHER</t>
  </si>
  <si>
    <t>1. Od 1.10.2021. će biti obavezno ako je za način/vrstu plaćanja navedeno: ADVANCE i SVOUCHER.
2. Naknadna provjera CHK_BSN_021.</t>
  </si>
  <si>
    <t>Broj bankovnog računa</t>
  </si>
  <si>
    <t>BankAcc</t>
  </si>
  <si>
    <t>Broj bankovnog računa kupca na koji se vrši povrat novca.</t>
  </si>
  <si>
    <t>Vaučeri</t>
  </si>
  <si>
    <t>Vouchers</t>
  </si>
  <si>
    <t>XML element koji sadrži listu brojeva vaučera, ako je način plaćanja SVOUCHER. Obavezno je ako je za način/vrstu plaćanja navedeno: SVOUCHER.</t>
  </si>
  <si>
    <t>1. Podaci o vaučeru moraju postojati ako se radi o plaćanju SVOUCHER.</t>
  </si>
  <si>
    <t xml:space="preserve">Vaučer </t>
  </si>
  <si>
    <t>Voucher</t>
  </si>
  <si>
    <t>[1, 20]</t>
  </si>
  <si>
    <t>XML element koji sadrži jedan broj vaučera</t>
  </si>
  <si>
    <t>Broj</t>
  </si>
  <si>
    <t>Num</t>
  </si>
  <si>
    <t>Broj vaučera</t>
  </si>
  <si>
    <t>VoucherNumSType</t>
  </si>
  <si>
    <t>Valuta</t>
  </si>
  <si>
    <t>Currency</t>
  </si>
  <si>
    <t>XML element koji predstavlja valutu u kojoj je iznos na računu iskazan. Jedina valuta koja se trenutno šalje je euro (€).</t>
  </si>
  <si>
    <t>Kôd</t>
  </si>
  <si>
    <t>Code</t>
  </si>
  <si>
    <t>Kôd valute u kojoj je iznos na računu iskazan.</t>
  </si>
  <si>
    <t>CurrencyCodeSType enums</t>
  </si>
  <si>
    <t>Kurs razmjene</t>
  </si>
  <si>
    <t>ExRate</t>
  </si>
  <si>
    <t>Kurs razmjene primijenjen za izračunavanje ekvivalentnog iznosa ukupnog iznosa izraženog u valuti različitoj od €.</t>
  </si>
  <si>
    <t>positive double</t>
  </si>
  <si>
    <t xml:space="preserve">Prodavac </t>
  </si>
  <si>
    <t>Seller</t>
  </si>
  <si>
    <t>XML element koji predstavlja podatke prodavca.</t>
  </si>
  <si>
    <t>Vrsta identifikacije</t>
  </si>
  <si>
    <t>IDType</t>
  </si>
  <si>
    <t>Vrsta identifikacionog broja prodavca</t>
  </si>
  <si>
    <t>IDTypeSType</t>
  </si>
  <si>
    <t>1. Ako je IDType TIN i registrovan je u EFI sistemu onda prodavaoc mora biti aktivan.
2. Ako je prodavaoc izdavaoc onda IDType mora biti TIN i TIN u certifikatu mora odgovarati onom od izdavaoca.</t>
  </si>
  <si>
    <t>Identifikacioni broj</t>
  </si>
  <si>
    <t>IDNum</t>
  </si>
  <si>
    <t>Identifikacioni broj prodavca</t>
  </si>
  <si>
    <t>1. Ako je IDType = TIN znači da se radi o kupcu iz Crne Gore (PIB, eID ili JMBG) tj. format mora biti ispravan (8 ili 13 znamenki). Inače može biti bilo koja kombinacija od max. 20 znakova.</t>
  </si>
  <si>
    <t>Naziv</t>
  </si>
  <si>
    <t>Name</t>
  </si>
  <si>
    <t>Naziv prodavca</t>
  </si>
  <si>
    <t>String400SType</t>
  </si>
  <si>
    <t>Adresa</t>
  </si>
  <si>
    <t>Address</t>
  </si>
  <si>
    <t>Adresa prodavca. Obavezno ako je prodavac  stranac</t>
  </si>
  <si>
    <r>
      <t xml:space="preserve">1. Ako je IDType različit od TIN i ID, podatak mora postojati.
</t>
    </r>
    <r>
      <rPr>
        <b/>
        <sz val="11"/>
        <color rgb="FFFF0000"/>
        <rFont val="Calibri"/>
        <family val="2"/>
        <scheme val="minor"/>
      </rPr>
      <t>2. Od 1.10.2021. će biti obavezno ako je IDType različit od TIN.</t>
    </r>
  </si>
  <si>
    <t>Grad</t>
  </si>
  <si>
    <t>Town</t>
  </si>
  <si>
    <t>Grad prodavca. Obavezno ako je prodavac  stranac.</t>
  </si>
  <si>
    <t>String100SType</t>
  </si>
  <si>
    <t>Država</t>
  </si>
  <si>
    <t>Country</t>
  </si>
  <si>
    <t>Država prodavca. Obavezno ako je prodavac  stranac.</t>
  </si>
  <si>
    <t>CountryCodeSType</t>
  </si>
  <si>
    <t>Kupac</t>
  </si>
  <si>
    <t>Buyer</t>
  </si>
  <si>
    <t>XML element koji predstavlja podatke kupca.</t>
  </si>
  <si>
    <t>1. Podatak mora postojati ako se radi o slučaju samoizdavanja ili postoji iznos za izvoz robe iz CG (GoodsExAmt != NULL), i u tom slučaju su svi podaci o kupcu osim TIC obavezni.</t>
  </si>
  <si>
    <t>Vrsta identifikacionog broja kupca. Obavezno ako se radi o samoizdavanju ili ako se radi o izvozu robe iz CG.</t>
  </si>
  <si>
    <r>
      <t xml:space="preserve">1. Odabir iz liste: TIN, ID, PASS, VAT, TAX, SOC.
2. Ako je kupac izdavaoc (TypeOfSelfiss != NULL) onda IDType mora biti TIN, i TIN u certifikatu mora odgovarati onom od izdavaoca.
</t>
    </r>
    <r>
      <rPr>
        <b/>
        <sz val="11"/>
        <color rgb="FFFF0000"/>
        <rFont val="Calibri"/>
        <family val="2"/>
        <scheme val="minor"/>
      </rPr>
      <t>3. Od 1.10.2021. će biti obavezno ako se unose podaci o kupcu.</t>
    </r>
  </si>
  <si>
    <t>Identifikacioni broj kupca. 
Obavezno ako se radi o samoizdavanju ili ako se radi o izvozu robe iz CG.</t>
  </si>
  <si>
    <r>
      <t xml:space="preserve">1. Ako je IDType = TIN znači da se radi o kupcu iz Crne Gore (PIB, eID ili JMBG) tj. format mora biti ispravan (8 ili 13 znamenki). Inače može biti bilo koja kombinacija od max. 20 znakova.
</t>
    </r>
    <r>
      <rPr>
        <b/>
        <sz val="11"/>
        <color rgb="FFFF0000"/>
        <rFont val="Calibri"/>
        <family val="2"/>
        <scheme val="minor"/>
      </rPr>
      <t>2. Od 1.10.2021. će biti obavezno ako se unose podaci o kupcu.</t>
    </r>
    <r>
      <rPr>
        <sz val="11"/>
        <color theme="1"/>
        <rFont val="Calibri"/>
        <family val="2"/>
        <scheme val="minor"/>
      </rPr>
      <t xml:space="preserve">
3. Obavezno ako se radi o samoizdavanju ili ako se radi o izvozu robe iz CG.</t>
    </r>
  </si>
  <si>
    <t>Naziv kupca. 
Obavezno ako se radi o samoizdavanju ili ako se radi o izvozu robe iz CG.</t>
  </si>
  <si>
    <r>
      <t xml:space="preserve">1. Od 1.10.2021. će biti obavezno ako se unose podaci o kupcu.
</t>
    </r>
    <r>
      <rPr>
        <sz val="11"/>
        <rFont val="Calibri"/>
        <family val="2"/>
        <scheme val="minor"/>
      </rPr>
      <t>2. Obavezno ako se radi o samoizdavanju ili ako se radi o izvozu robe iz CG.</t>
    </r>
  </si>
  <si>
    <t>Adresa kupca.
Obavezno ako se radi o samoizdavanju ili ako se radi o izvozu robe iz CG.</t>
  </si>
  <si>
    <t>1. Obavezno ako se radi o samoizdavanju ili ako se radi o izvozu robe iz CG.</t>
  </si>
  <si>
    <t>Grad kupca. 
Obavezno ako se radi o samoizdavanju ili ako se radi o izvozu robe iz CG.</t>
  </si>
  <si>
    <t>Država prodavca. 
Obavezno ako se radi o samoizdavanju ili ako se radi o izvozu robe iz CG.</t>
  </si>
  <si>
    <t>Broj poreske identifikacione kartice</t>
  </si>
  <si>
    <t>TIC</t>
  </si>
  <si>
    <t>Broj poreske identifikacione kartice koju izadaje Uprava prihoda i carine stranim diplomatskim predstavništima njihovim članovima i članovima njihovih porodica (član 25 Zakona o PDV-u)</t>
  </si>
  <si>
    <t>Stavke</t>
  </si>
  <si>
    <t>Items</t>
  </si>
  <si>
    <t>XML element koji predstavlja listi stavki računa.</t>
  </si>
  <si>
    <t>1. Podatak mora postojati ako se ne radi o tipu računu SUMMARY (ili postoji SumInvIICRefs), PERIODICAL ili CREDIT_NOTE.</t>
  </si>
  <si>
    <t>S (stavka)</t>
  </si>
  <si>
    <t>I (Item)</t>
  </si>
  <si>
    <t>[1, 1000]</t>
  </si>
  <si>
    <t>XML element koji predstavlja jednu stavku.</t>
  </si>
  <si>
    <t>N (naziv)</t>
  </si>
  <si>
    <t>N (Name)</t>
  </si>
  <si>
    <t>Naziv stavke (roba ili usluge)</t>
  </si>
  <si>
    <t>K (kôd)</t>
  </si>
  <si>
    <t>C (Code)</t>
  </si>
  <si>
    <t>Kôd stavke iz bar koda ili slično prikazivanje.</t>
  </si>
  <si>
    <t>JM (jedinica mjere)</t>
  </si>
  <si>
    <t>U (Unit of measure)</t>
  </si>
  <si>
    <t>Koja je jedinica mjere stavke (komad, jedinica za mjerenje težine, jedinica za mjerenje dužine, itd.)</t>
  </si>
  <si>
    <t>Kol. (količina)</t>
  </si>
  <si>
    <t>Q (Quantity)</t>
  </si>
  <si>
    <t>Količina ili broj stavki.</t>
  </si>
  <si>
    <t>DoubleNegForQuantitySType</t>
  </si>
  <si>
    <t>JCB (jedinična cijena bez PDV-a)</t>
  </si>
  <si>
    <t>UPB (Unique price without VAT)</t>
  </si>
  <si>
    <t>Jedinična cijena prije dodavanja PDV-a</t>
  </si>
  <si>
    <t>Decimal4SType</t>
  </si>
  <si>
    <t>1. Naknadna provjera CHK-AMT-027.</t>
  </si>
  <si>
    <t>JCS (jedinična cijena s PDV-om)</t>
  </si>
  <si>
    <t>UPA (Unique price with VAT)</t>
  </si>
  <si>
    <t>Jedinična cijena poslije dodavanja PDV-a</t>
  </si>
  <si>
    <t>1. Naknadna provjera CHK-AMT-022.</t>
  </si>
  <si>
    <t>R (rabat)</t>
  </si>
  <si>
    <t>R (Rebate)</t>
  </si>
  <si>
    <t>Procenat rabata.</t>
  </si>
  <si>
    <t>RR (UPB je početna ili UPA)</t>
  </si>
  <si>
    <t>RR</t>
  </si>
  <si>
    <t>Da li osnova za izračune UPB (true) ili UPA (false). 
Po defaultu je RR = true tj. kreće se s izračunima od UPB.</t>
  </si>
  <si>
    <t>CP (Poreska osnovica; engl. PB)</t>
  </si>
  <si>
    <t>PB (Price before VAT)</t>
  </si>
  <si>
    <t>Poreska osnovica. Tj. ukupna cijena robe i usluga prije oporezivanja</t>
  </si>
  <si>
    <t>Decimal4NegSType</t>
  </si>
  <si>
    <t>1. Naknadna provjera CHK-AMT-023.
2. Naknadna provjera CHK-AMT-008.
3. Naknadna provjera CHK-AMT-028.</t>
  </si>
  <si>
    <t>Stopa PDV-a (engl. VR)</t>
  </si>
  <si>
    <t>VR (VAT rate)</t>
  </si>
  <si>
    <t>Stopa PDV-a. Obavezno ako je izdavalac u sistemu PDV-a.</t>
  </si>
  <si>
    <t>1. Mora biti validna u trenutku izdavanja.</t>
  </si>
  <si>
    <t>IZUZEĆE (izuzeće od plaćanja PDV-a; engl. EX)</t>
  </si>
  <si>
    <t>EX (Exempt from VAT)</t>
  </si>
  <si>
    <t>Izuzeće od plaćanja PDV-a.</t>
  </si>
  <si>
    <t>ExemptFromVATSType</t>
  </si>
  <si>
    <t>Iznos PDV-a (engl. VA)</t>
  </si>
  <si>
    <t>VA (VAT amount)</t>
  </si>
  <si>
    <t>Iznos PDV-a za robu i usluge. Obavezno ako je izdavalac u sistemu PDV-a.</t>
  </si>
  <si>
    <t>1. Naknadna provjera CHK-AMT-023.
2. Naknadna provjera CHK-AMT-021.</t>
  </si>
  <si>
    <t>Prodajna cijena (engl. PA)</t>
  </si>
  <si>
    <t>PA (Price after applying VAT)</t>
  </si>
  <si>
    <t>Prodajna cijena tj. ukupna cijena robe nakon oporezivanja i primjene popusta.</t>
  </si>
  <si>
    <t>1. Naknadna provjera CHK-AMT-023.
2. Naknadna provjera CHK-AMT-007.
3. Naknadna provjera CHK-AMT-010.</t>
  </si>
  <si>
    <t>IN (investicija)</t>
  </si>
  <si>
    <t>IN (Is Investment)</t>
  </si>
  <si>
    <t>Ako je stavka investicija.</t>
  </si>
  <si>
    <t>VD (Datum važenja vaučera)</t>
  </si>
  <si>
    <t>VD (Voucher date)</t>
  </si>
  <si>
    <t>VSN (Serijski broj vaučera)</t>
  </si>
  <si>
    <t>VSN (Voucher Serial Number)</t>
  </si>
  <si>
    <t>VS (Prodani vaučeri)</t>
  </si>
  <si>
    <t>VS (Voucher sold)</t>
  </si>
  <si>
    <t>Lista prodanih vaučera na stavki.</t>
  </si>
  <si>
    <t>1. Od 1.10.2021. će se izbaciti. Zamjena su tagovi VD i VSN.</t>
  </si>
  <si>
    <t>VD (Vaučer podaci)</t>
  </si>
  <si>
    <t>VD (Voucher data)</t>
  </si>
  <si>
    <t>Generalni podaci o prodanim vaučerima.</t>
  </si>
  <si>
    <t>D (Datum važenja vaučera)</t>
  </si>
  <si>
    <t>D (Date)</t>
  </si>
  <si>
    <t>Datum važenja vaučera.</t>
  </si>
  <si>
    <t>N (Nominalna vrijednost vaučera)</t>
  </si>
  <si>
    <t>N (Nominal value)</t>
  </si>
  <si>
    <t>Nominalna vrijednost vaučera.</t>
  </si>
  <si>
    <t>DecimalSType</t>
  </si>
  <si>
    <t>VN (Lista vaučer brojeva)</t>
  </si>
  <si>
    <t>VN (Voucher sold numbers)</t>
  </si>
  <si>
    <t>Lista serijskih brojeva vaučera.</t>
  </si>
  <si>
    <t>V (Vaučer broj)</t>
  </si>
  <si>
    <t>V (Voucher number)</t>
  </si>
  <si>
    <t>Vaučer</t>
  </si>
  <si>
    <t>Num (Serijski broj vaučera)</t>
  </si>
  <si>
    <t>Num (Number)</t>
  </si>
  <si>
    <t>Serijski broj vaučera.</t>
  </si>
  <si>
    <t>Stavke koje podliježu istoj poreskoj stopi / izuzeću</t>
  </si>
  <si>
    <t>SameTaxes</t>
  </si>
  <si>
    <t xml:space="preserve">XML element koji predstavlja listu zbirnih stavki koje podliježu istoj poreskoj stopi / izuzeću. Za svaku stopu PDV-a postoji samo jedan XML element. Obavezno ako je izdavalac u sistemu PDV-a.  </t>
  </si>
  <si>
    <t xml:space="preserve">1. Mora postojati vrijednost ako je izdavaoc obveznik PDV-a. </t>
  </si>
  <si>
    <t>Isti porez</t>
  </si>
  <si>
    <t>SameTax</t>
  </si>
  <si>
    <t>XML element koji predstavlja jednu istu poresku stavku.</t>
  </si>
  <si>
    <t>Broj stavki</t>
  </si>
  <si>
    <t>NumOfItems</t>
  </si>
  <si>
    <t>1. Naknadna provjera CHK-AMT-001.</t>
  </si>
  <si>
    <t>Cijena bez PDV-a</t>
  </si>
  <si>
    <t>PriceBefVAT</t>
  </si>
  <si>
    <t>1. Naknadna provjera CHK-AMT-023.
2. Naknadna provjera CHK-AMT-002.</t>
  </si>
  <si>
    <t>Stopa PDV-a</t>
  </si>
  <si>
    <t>VATRate</t>
  </si>
  <si>
    <r>
      <t xml:space="preserve">1. Ako postoji mora biti validna u trenutku izdavanja.
</t>
    </r>
    <r>
      <rPr>
        <sz val="11"/>
        <rFont val="Calibri"/>
        <family val="2"/>
        <scheme val="minor"/>
      </rPr>
      <t>2. Kod PDV obveznika mora se slati ili ExemptFromVAT ili VATRate i VATAmt.</t>
    </r>
  </si>
  <si>
    <t>Iznos PDV-a</t>
  </si>
  <si>
    <t>VATAmt</t>
  </si>
  <si>
    <t>1. Naknadna provjera CHK-AMT-023.
2. Naknadna provjera CHK-AMT-003.
3. Kod PDV obveznika mora se slati ili ExemptFromVAT ili VATRate i VATAmt.</t>
  </si>
  <si>
    <t>Izuzeto od PDV-a</t>
  </si>
  <si>
    <t>ExemptFromVAT</t>
  </si>
  <si>
    <t>Izuzeto od PDV-a.</t>
  </si>
  <si>
    <t>1. Kod PDV obveznika mora se slati ili ExemptFromVAT ili VATRate i VATAmt.</t>
  </si>
  <si>
    <t>Odobrenja</t>
  </si>
  <si>
    <t>Approvals</t>
  </si>
  <si>
    <t xml:space="preserve">XML element koji predstavlja listu odobrenja za knjižna odobrenja. Za svaku stopu PDV-a odnosno oslobođenja postoji samo jedan XML element.
Obavezno ako se radi o tipu računa CREDIT_NOTE.  </t>
  </si>
  <si>
    <t>1. Obavezno ako je tip racuna CREDIT_NOTE.</t>
  </si>
  <si>
    <t>Odobrenje</t>
  </si>
  <si>
    <t>Approval</t>
  </si>
  <si>
    <t>XML element koji predstavlja odobrenje za jednu poresku stopu.</t>
  </si>
  <si>
    <t>Iznos popusta (osnovica, bez PDV-a)</t>
  </si>
  <si>
    <t>Discount</t>
  </si>
  <si>
    <t>Apsolutni iznos odobrenja koji se odnosi na popust, bez PDV-a.</t>
  </si>
  <si>
    <t>Iznos povrata (osnovica, bez PDV-a)</t>
  </si>
  <si>
    <t>Return</t>
  </si>
  <si>
    <t>Apsolutni iznos odobrenja koji se odnosi na povrat, bez PDV-a.</t>
  </si>
  <si>
    <t>Stopa PDV-a na koju se odnosi odobrenje.</t>
  </si>
  <si>
    <t>Iznos PDV-a koji se odobrava.</t>
  </si>
  <si>
    <t>Oslobođeno od PDV-a</t>
  </si>
  <si>
    <t>Iznos odobrenja koji se odnosi na oslobođenja.</t>
  </si>
  <si>
    <t>Ukupan iznos</t>
  </si>
  <si>
    <t>TotalAmt</t>
  </si>
  <si>
    <t>Ukupni iznos (osnovica + PDV) koji se odobrava.</t>
  </si>
  <si>
    <t>1. TotalAmt = Discount + Return + VATAmt</t>
  </si>
  <si>
    <t>Naknade</t>
  </si>
  <si>
    <t>Fees</t>
  </si>
  <si>
    <t>XML element koji predstavlja listu naknada</t>
  </si>
  <si>
    <t>Naknada</t>
  </si>
  <si>
    <t>Fee</t>
  </si>
  <si>
    <t>XML element koji predstavlja jednu naknadu</t>
  </si>
  <si>
    <t>Vrsta naknade</t>
  </si>
  <si>
    <t>PACK, COMMISSION, OTHER</t>
  </si>
  <si>
    <t>Iznos naknade</t>
  </si>
  <si>
    <t>1. Naknadna provjera CHK-AMT-023.</t>
  </si>
  <si>
    <t>Nenaplativi dug</t>
  </si>
  <si>
    <t>BadDebtInv</t>
  </si>
  <si>
    <t>XML elementi grupišu podatke za originalni račun koji će biti proglašen nenaplativim s trenutnim računom.</t>
  </si>
  <si>
    <t>IKOF referenca</t>
  </si>
  <si>
    <t>IICRef</t>
  </si>
  <si>
    <t>IKOF referenca na originalni račun</t>
  </si>
  <si>
    <t>Datum i vrijeme kreiranja i izdavanja originalnog računa od strane ENU.</t>
  </si>
  <si>
    <t>Korektivni račun</t>
  </si>
  <si>
    <t>CorrectiveInv</t>
  </si>
  <si>
    <t>XML elementi grupišu podatke za originalni račun koji će biti ispravljen trenutnim računom.</t>
  </si>
  <si>
    <t>1. Obavezna vrijednost u slučaju CORRECTIVE tipa računa.
2. Elementi TaxFreeAmt, MarkUpAmt, GoodsExAmt, TotPriceWoVAT, TotVATAmt, TotPrice i TotalPriceToPay smiju imati negativni iznos.</t>
  </si>
  <si>
    <t>1. Naknadna provjera CHK_BSN_022.</t>
  </si>
  <si>
    <t>Datum i vrijeme kada je originalni račun kreiran i izdat od strane ENU.</t>
  </si>
  <si>
    <t>Vrsta korektivnog računa</t>
  </si>
  <si>
    <r>
      <t xml:space="preserve">CORRECTIVE, </t>
    </r>
    <r>
      <rPr>
        <i/>
        <sz val="11"/>
        <color theme="0" tint="-0.34998626667073579"/>
        <rFont val="Calibri"/>
        <family val="2"/>
        <scheme val="minor"/>
      </rPr>
      <t>DEBIT, CREDIT,</t>
    </r>
    <r>
      <rPr>
        <sz val="11"/>
        <color theme="1"/>
        <rFont val="Calibri"/>
        <family val="2"/>
        <scheme val="minor"/>
      </rPr>
      <t xml:space="preserve"> ERROR_CORRECTIVE</t>
    </r>
  </si>
  <si>
    <t>Zbirni račun sa listom IKOF-a na koje se poziva</t>
  </si>
  <si>
    <t>SumInvIICRefs</t>
  </si>
  <si>
    <t>XML element koji sadrži listu IKOF-a na koje se odnosi račun, npr. ako je sažeti račun, on sadrži pozivanje na svaki pojedinačni račun koji je ranije izdat i fiskalizovan i uključen u ovaj zbirni račun.</t>
  </si>
  <si>
    <r>
      <t xml:space="preserve">1. Metoda plaćanja ne smije biti ORDER
2. Stavke se mogu izostaviti
3. Ne smije postojati ako postoji IICRefs
</t>
    </r>
    <r>
      <rPr>
        <b/>
        <sz val="11"/>
        <color rgb="FFFF0000"/>
        <rFont val="Calibri"/>
        <family val="2"/>
        <scheme val="minor"/>
      </rPr>
      <t>4. Od 1.10.2021. će se izbaciti. Zamjena IICRefs.</t>
    </r>
  </si>
  <si>
    <t>SumInvIICRef</t>
  </si>
  <si>
    <t>XML element koji sadrži jedan referentni IKOF, npr. referencu računa koji je dio zbirnog računa.</t>
  </si>
  <si>
    <t>IKOF</t>
  </si>
  <si>
    <t>IKOF računa na koji se poziva u zbirnom računu</t>
  </si>
  <si>
    <t>Datum i vrijeme kada je račun na koji se poziva u zbirnom računu kreiran i izdat od strane ENU.</t>
  </si>
  <si>
    <t>Amount</t>
  </si>
  <si>
    <t>Iznos sa referentnog računa</t>
  </si>
  <si>
    <t>Reference na IKOF-e</t>
  </si>
  <si>
    <t>IICRefs</t>
  </si>
  <si>
    <t>1. Vrijednost mora postojati u slučaju tipa računa SUMMARY, PERIODICAL i CREDIT_NOTE.</t>
  </si>
  <si>
    <t>Referenca na IKOF</t>
  </si>
  <si>
    <t>IKOF poziv</t>
  </si>
  <si>
    <t>IKOF orginalnog računa na koji se poziva ovaj račun</t>
  </si>
  <si>
    <t>1. Naknadna provjera CHK_BSN_007.
2. Naknadna provjera CHK_BSN_011.</t>
  </si>
  <si>
    <t>Datum i vrijeme izdavanja orginalnog računa</t>
  </si>
  <si>
    <t>Iznos s orginalnog računa na koji se poziva ovaj račun</t>
  </si>
  <si>
    <t>Datum ili period isporuke</t>
  </si>
  <si>
    <t>SupplyDateOrPeriod</t>
  </si>
  <si>
    <t>XML element koji predstavlja datum isporuke ili period isporuke, ako se razlikuje od datuma izdavanja računa.</t>
  </si>
  <si>
    <t>1. Datum početka mora biti prije datuma kraja isporuke.
2. Datum početka i kraja moraju se odnositi na isti mjesec.</t>
  </si>
  <si>
    <t>Početak</t>
  </si>
  <si>
    <t>Start</t>
  </si>
  <si>
    <t>Datum početka isporuke</t>
  </si>
  <si>
    <t>Kraj</t>
  </si>
  <si>
    <t>End</t>
  </si>
  <si>
    <t>Posljednji dan isporuke</t>
  </si>
  <si>
    <t>Potpis</t>
  </si>
  <si>
    <t>Signature</t>
  </si>
  <si>
    <t>XML element koji predstavlja potpis za račun.</t>
  </si>
  <si>
    <t>GREŠKA</t>
  </si>
  <si>
    <t>OPIS (CG)</t>
  </si>
  <si>
    <t>Provjera</t>
  </si>
  <si>
    <t>OPIS (ENG)</t>
  </si>
  <si>
    <t>CHK-AMT-001</t>
  </si>
  <si>
    <t>Broj artikala u sažetku istog poreza nije tačan.</t>
  </si>
  <si>
    <r>
      <rPr>
        <sz val="11"/>
        <color rgb="FF00B0F0"/>
        <rFont val="Calibri"/>
        <family val="2"/>
        <scheme val="minor"/>
      </rPr>
      <t>IF (IsIssuerInVAT=true)</t>
    </r>
    <r>
      <rPr>
        <sz val="11"/>
        <color rgb="FF242E45"/>
        <rFont val="Calibri"/>
        <family val="2"/>
        <scheme val="minor"/>
      </rPr>
      <t xml:space="preserve"> -&gt; </t>
    </r>
    <r>
      <rPr>
        <sz val="11"/>
        <color rgb="FFFF0000"/>
        <rFont val="Calibri"/>
        <family val="2"/>
        <scheme val="minor"/>
      </rPr>
      <t>SameTax.NumOfItems</t>
    </r>
    <r>
      <rPr>
        <sz val="11"/>
        <color rgb="FF242E45"/>
        <rFont val="Calibri"/>
        <family val="2"/>
        <scheme val="minor"/>
      </rPr>
      <t xml:space="preserve"> = COUNT (number of Items (I) with VR = VATRate)</t>
    </r>
  </si>
  <si>
    <t>Number of items in the same tax is not correct.</t>
  </si>
  <si>
    <t>CHK-AMT-002</t>
  </si>
  <si>
    <t>Iznos poreske osnovice u sažetku istog poreza nije tačan.</t>
  </si>
  <si>
    <r>
      <rPr>
        <sz val="11"/>
        <color rgb="FF00B0F0"/>
        <rFont val="Calibri"/>
        <family val="2"/>
        <scheme val="minor"/>
      </rPr>
      <t>IF (IsIssuerInVAT=true)</t>
    </r>
    <r>
      <rPr>
        <sz val="11"/>
        <color rgb="FF242E45"/>
        <rFont val="Calibri"/>
        <family val="2"/>
        <scheme val="minor"/>
      </rPr>
      <t xml:space="preserve"> -&gt; </t>
    </r>
    <r>
      <rPr>
        <sz val="11"/>
        <color rgb="FFFF0000"/>
        <rFont val="Calibri"/>
        <family val="2"/>
        <scheme val="minor"/>
      </rPr>
      <t>SameTax.PriceBefVAT</t>
    </r>
    <r>
      <rPr>
        <sz val="11"/>
        <color rgb="FF242E45"/>
        <rFont val="Calibri"/>
        <family val="2"/>
        <scheme val="minor"/>
      </rPr>
      <t xml:space="preserve"> = ROUND (SUM (PB for all Items (I) with VR = VATRate), 4)    </t>
    </r>
    <r>
      <rPr>
        <sz val="11"/>
        <color rgb="FF00B050"/>
        <rFont val="Calibri"/>
        <family val="2"/>
        <scheme val="minor"/>
      </rPr>
      <t xml:space="preserve"> [tol. +-0.01€]</t>
    </r>
  </si>
  <si>
    <t>Amount without VAT in the same tax is not correct.</t>
  </si>
  <si>
    <t>CHK-AMT-003</t>
  </si>
  <si>
    <t>Iznos PDV-a u sažetku istog poreza nije tačan.</t>
  </si>
  <si>
    <r>
      <rPr>
        <sz val="11"/>
        <color rgb="FF00B0F0"/>
        <rFont val="Calibri"/>
        <family val="2"/>
        <scheme val="minor"/>
      </rPr>
      <t>IF (IsIssuerInVAT=true)</t>
    </r>
    <r>
      <rPr>
        <sz val="11"/>
        <color rgb="FF242E45"/>
        <rFont val="Calibri"/>
        <family val="2"/>
        <scheme val="minor"/>
      </rPr>
      <t xml:space="preserve"> -&gt; </t>
    </r>
    <r>
      <rPr>
        <sz val="11"/>
        <color rgb="FFFF0000"/>
        <rFont val="Calibri"/>
        <family val="2"/>
        <scheme val="minor"/>
      </rPr>
      <t>SameTax.VATAmt</t>
    </r>
    <r>
      <rPr>
        <sz val="11"/>
        <color rgb="FF242E45"/>
        <rFont val="Calibri"/>
        <family val="2"/>
        <scheme val="minor"/>
      </rPr>
      <t xml:space="preserve"> = ROUND (SUM (VA for all Items (I) with VR = VATRate), 4)    </t>
    </r>
    <r>
      <rPr>
        <sz val="11"/>
        <color rgb="FF00B050"/>
        <rFont val="Calibri"/>
        <family val="2"/>
        <scheme val="minor"/>
      </rPr>
      <t xml:space="preserve"> [tol. +-0.01€]</t>
    </r>
  </si>
  <si>
    <t>VAT amount in the same tax is not correct.</t>
  </si>
  <si>
    <t>CHK-AMT-005</t>
  </si>
  <si>
    <t>Ukupni iznos bez PDV-a nije tačan.</t>
  </si>
  <si>
    <t>Invoice.TotPriceWoVAT = ROUND (SUM (PriceBefVAT for all SameTaxes) + TaxFreeAmt, 2)     [tol. +-0.01€]</t>
  </si>
  <si>
    <t>Total price without VAT is not correct.</t>
  </si>
  <si>
    <t>CHK-AMT-007</t>
  </si>
  <si>
    <t>Prodajna cijena artikla nije tačna.</t>
  </si>
  <si>
    <t>IF (RR = true) -&gt; PA = ROUND(PB + VA, 4)     [tol. +-0.01€]</t>
  </si>
  <si>
    <t>Item price after VAT is not correct.</t>
  </si>
  <si>
    <t>CHK-AMT-008</t>
  </si>
  <si>
    <t>Poreska osnovica artikla nije tačna.</t>
  </si>
  <si>
    <t>IF (RR = true) -&gt; PB = ROUND(UPB*(1-R/100)*Q, 4)     [tol. +-0.01€]</t>
  </si>
  <si>
    <t>Item price before VAT is not correct.</t>
  </si>
  <si>
    <t>CHK-AMT-009</t>
  </si>
  <si>
    <t>Ukupni iznos PDV-a nije tačan.</t>
  </si>
  <si>
    <r>
      <rPr>
        <sz val="11"/>
        <color rgb="FFFF0000"/>
        <rFont val="Calibri"/>
        <family val="2"/>
        <scheme val="minor"/>
      </rPr>
      <t>Invoice:TotVATAmt</t>
    </r>
    <r>
      <rPr>
        <sz val="11"/>
        <color rgb="FF242E45"/>
        <rFont val="Calibri"/>
        <family val="2"/>
        <scheme val="minor"/>
      </rPr>
      <t xml:space="preserve"> = ROUND (SUM (VA for all Items)), 2)     </t>
    </r>
    <r>
      <rPr>
        <sz val="11"/>
        <color rgb="FF00B050"/>
        <rFont val="Calibri"/>
        <family val="2"/>
        <scheme val="minor"/>
      </rPr>
      <t>[tol. +-0.01€]</t>
    </r>
  </si>
  <si>
    <t>Total VAT amount is not correct.</t>
  </si>
  <si>
    <t>CHK-AMT-010</t>
  </si>
  <si>
    <t>IF (RR = false) -&gt; PA = ROUND(UPA*Q, 4)     [tol. +-0.01€]</t>
  </si>
  <si>
    <t>CHK-AMT-021</t>
  </si>
  <si>
    <t>Iznos PDV-a na artiklu nije tačan.</t>
  </si>
  <si>
    <r>
      <rPr>
        <sz val="11"/>
        <color rgb="FF00B0F0"/>
        <rFont val="Calibri"/>
        <family val="2"/>
        <scheme val="minor"/>
      </rPr>
      <t>IF (RR = true)</t>
    </r>
    <r>
      <rPr>
        <sz val="11"/>
        <color rgb="FF242E45"/>
        <rFont val="Calibri"/>
        <family val="2"/>
        <scheme val="minor"/>
      </rPr>
      <t xml:space="preserve"> -&gt; </t>
    </r>
    <r>
      <rPr>
        <sz val="11"/>
        <color rgb="FFFF0000"/>
        <rFont val="Calibri"/>
        <family val="2"/>
        <scheme val="minor"/>
      </rPr>
      <t>VA</t>
    </r>
    <r>
      <rPr>
        <sz val="11"/>
        <color rgb="FF242E45"/>
        <rFont val="Calibri"/>
        <family val="2"/>
        <scheme val="minor"/>
      </rPr>
      <t xml:space="preserve"> = ROUND(PB * VR/100, 4)     </t>
    </r>
    <r>
      <rPr>
        <sz val="11"/>
        <color rgb="FF00B050"/>
        <rFont val="Calibri"/>
        <family val="2"/>
        <scheme val="minor"/>
      </rPr>
      <t>[tol. +-0.01€]</t>
    </r>
  </si>
  <si>
    <t>VAT amount on item is not correct.</t>
  </si>
  <si>
    <t>CHK-AMT-022</t>
  </si>
  <si>
    <t>Jedinična cijena artikla s PDV-om nije tačna.</t>
  </si>
  <si>
    <t>IF (RR = true) -&gt; UPA = ROUND(UPB*(1+VR/100)*(1-R/100), 4)     [tol. +-0.01€]</t>
  </si>
  <si>
    <t>Item unit price with VAT is not correct.</t>
  </si>
  <si>
    <t>CHK-AMT-023</t>
  </si>
  <si>
    <t>Na računu se pojavljuju negativni iznosi.</t>
  </si>
  <si>
    <r>
      <rPr>
        <sz val="11"/>
        <color rgb="FF00B0F0"/>
        <rFont val="Calibri"/>
        <family val="2"/>
        <scheme val="minor"/>
      </rPr>
      <t xml:space="preserve">IF (InvType NOT IN (CREDIT_NOTE, CORRECTIVE)) </t>
    </r>
    <r>
      <rPr>
        <sz val="11"/>
        <color rgb="FF242E45"/>
        <rFont val="Calibri"/>
        <family val="2"/>
        <scheme val="minor"/>
      </rPr>
      <t>-&gt; Amounts on Items &amp; SameTaxes can't be negative</t>
    </r>
  </si>
  <si>
    <t>Negative amounts are on invoice.</t>
  </si>
  <si>
    <t>CHK-AMT-024</t>
  </si>
  <si>
    <t>Suma na IKOF referencama mora biti jednaka sumi na računu.</t>
  </si>
  <si>
    <r>
      <rPr>
        <sz val="11"/>
        <color rgb="FF00B0F0"/>
        <rFont val="Calibri"/>
        <family val="2"/>
        <scheme val="minor"/>
      </rPr>
      <t>IF (InvType IN (SUMMARY, PERIODICAL))</t>
    </r>
    <r>
      <rPr>
        <sz val="11"/>
        <color rgb="FF242E45"/>
        <rFont val="Calibri"/>
        <family val="2"/>
        <scheme val="minor"/>
      </rPr>
      <t xml:space="preserve"> -&gt; </t>
    </r>
    <r>
      <rPr>
        <sz val="11"/>
        <color rgb="FFFF0000"/>
        <rFont val="Calibri"/>
        <family val="2"/>
        <scheme val="minor"/>
      </rPr>
      <t>Invoice.TotPrice</t>
    </r>
    <r>
      <rPr>
        <sz val="11"/>
        <color rgb="FF242E45"/>
        <rFont val="Calibri"/>
        <family val="2"/>
        <scheme val="minor"/>
      </rPr>
      <t xml:space="preserve"> = SUM (Amount for all IICRefs)</t>
    </r>
  </si>
  <si>
    <t>Amount on IKOF references must be equal to the invoice total price.</t>
  </si>
  <si>
    <t>CHK-AMT-025</t>
  </si>
  <si>
    <t>Suma na IKOF referencama mora biti veća ili jednaka od iznosa na računu.</t>
  </si>
  <si>
    <r>
      <rPr>
        <sz val="11"/>
        <color rgb="FF00B0F0"/>
        <rFont val="Calibri"/>
        <family val="2"/>
        <scheme val="minor"/>
      </rPr>
      <t>IF (InvType IN (CREDIT_NOTE))</t>
    </r>
    <r>
      <rPr>
        <sz val="11"/>
        <color rgb="FF242E45"/>
        <rFont val="Calibri"/>
        <family val="2"/>
        <scheme val="minor"/>
      </rPr>
      <t xml:space="preserve"> -&gt; </t>
    </r>
    <r>
      <rPr>
        <sz val="11"/>
        <color rgb="FFFF0000"/>
        <rFont val="Calibri"/>
        <family val="2"/>
        <scheme val="minor"/>
      </rPr>
      <t>Invoice.TotPrice</t>
    </r>
    <r>
      <rPr>
        <sz val="11"/>
        <color rgb="FF242E45"/>
        <rFont val="Calibri"/>
        <family val="2"/>
        <scheme val="minor"/>
      </rPr>
      <t xml:space="preserve"> &lt; = SUM (Amount for all IICRefs)</t>
    </r>
  </si>
  <si>
    <t>Amount on IKOF references must be higher or equal to the invoice total price.</t>
  </si>
  <si>
    <t>CHK-AMT-026</t>
  </si>
  <si>
    <t>Suma odobrenja nije jednaka iznosu na računu.</t>
  </si>
  <si>
    <r>
      <rPr>
        <sz val="11"/>
        <color rgb="FF00B0F0"/>
        <rFont val="Calibri"/>
        <family val="2"/>
        <scheme val="minor"/>
      </rPr>
      <t>IF (InvType IN (CREDIT_NOTE))</t>
    </r>
    <r>
      <rPr>
        <sz val="11"/>
        <color rgb="FF242E45"/>
        <rFont val="Calibri"/>
        <family val="2"/>
        <scheme val="minor"/>
      </rPr>
      <t xml:space="preserve"> -&gt; </t>
    </r>
    <r>
      <rPr>
        <sz val="11"/>
        <color rgb="FFFF0000"/>
        <rFont val="Calibri"/>
        <family val="2"/>
        <scheme val="minor"/>
      </rPr>
      <t>Invoice.TotPrice</t>
    </r>
    <r>
      <rPr>
        <sz val="11"/>
        <color rgb="FF242E45"/>
        <rFont val="Calibri"/>
        <family val="2"/>
        <scheme val="minor"/>
      </rPr>
      <t xml:space="preserve"> = SUM (TotalAmt for all Approvals)</t>
    </r>
  </si>
  <si>
    <t>Amount of approvals is not equal to the invoice total price.</t>
  </si>
  <si>
    <t>CHK-AMT-027</t>
  </si>
  <si>
    <t>Jedinična cijena artikla bez PDV-a nije tačna.</t>
  </si>
  <si>
    <t>IF (RR = false) -&gt; UPB = UPA / ((1+VR/100)* (1-R/100))     [tol. +-0.01€]</t>
  </si>
  <si>
    <t>Item unit price without VAT is not correct.</t>
  </si>
  <si>
    <t>CHK-AMT-028</t>
  </si>
  <si>
    <r>
      <rPr>
        <sz val="11"/>
        <color rgb="FF00B0F0"/>
        <rFont val="Calibri"/>
        <family val="2"/>
        <scheme val="minor"/>
      </rPr>
      <t>IF (RR = false)</t>
    </r>
    <r>
      <rPr>
        <sz val="11"/>
        <color rgb="FF242E45"/>
        <rFont val="Calibri"/>
        <family val="2"/>
        <scheme val="minor"/>
      </rPr>
      <t xml:space="preserve"> -&gt; </t>
    </r>
    <r>
      <rPr>
        <sz val="11"/>
        <color rgb="FFFF0000"/>
        <rFont val="Calibri"/>
        <family val="2"/>
        <scheme val="minor"/>
      </rPr>
      <t>PB</t>
    </r>
    <r>
      <rPr>
        <sz val="11"/>
        <color rgb="FF242E45"/>
        <rFont val="Calibri"/>
        <family val="2"/>
        <scheme val="minor"/>
      </rPr>
      <t xml:space="preserve"> = PA - VA     </t>
    </r>
    <r>
      <rPr>
        <sz val="11"/>
        <color rgb="FF00B050"/>
        <rFont val="Calibri"/>
        <family val="2"/>
        <scheme val="minor"/>
      </rPr>
      <t>[tol. +-0.01€]</t>
    </r>
  </si>
  <si>
    <t>CHK_BSN_007</t>
  </si>
  <si>
    <t>Originalni račun nije fiskalizovan.</t>
  </si>
  <si>
    <t>Original invoice is not fiscalized.</t>
  </si>
  <si>
    <t>CHK_BSN_008</t>
  </si>
  <si>
    <t>Gotovinski račun je fiskalizovan prije registracije inicijalnog gotovinskog depozita.</t>
  </si>
  <si>
    <t>Cash invoice is fiscalized before initial cash deposit.</t>
  </si>
  <si>
    <t>CHK_BSN_011</t>
  </si>
  <si>
    <t>Referencirani IKOF nije fiskalizovani ili kupac nije isti na računima.</t>
  </si>
  <si>
    <t>Referenced IKOF is not fiscalized or buyer is not the same on invoices.</t>
  </si>
  <si>
    <t>CHK_BSN_012</t>
  </si>
  <si>
    <t>Korektivni i originalni račun nemaju istog izdavatelja/prodavca/kupca.</t>
  </si>
  <si>
    <t>Corrective and original invoice do not have same issuer/seller/buyer.</t>
  </si>
  <si>
    <t>CHK_BSN_020</t>
  </si>
  <si>
    <t>IKOF nije jedinstven.</t>
  </si>
  <si>
    <t>IKOF is not unique.</t>
  </si>
  <si>
    <t>CHK_BSN_021</t>
  </si>
  <si>
    <t>IKOF avansnog računa nije fiskalizovan.</t>
  </si>
  <si>
    <t>Advance IKOF is not fiscalized.</t>
  </si>
  <si>
    <t>CHK_BSN_022</t>
  </si>
  <si>
    <t>IKOF korigovanog računa nije u grešci.</t>
  </si>
  <si>
    <t>IKOF of corrected invoice is not in error.</t>
  </si>
  <si>
    <t>Kôd greške</t>
  </si>
  <si>
    <t>Porijeklo greške</t>
  </si>
  <si>
    <t>Opis greške</t>
  </si>
  <si>
    <t>Klijent</t>
  </si>
  <si>
    <t>Došlo je do izuzeća tokom ekstrakcije primljene XML poruke tokom provjere veličine.</t>
  </si>
  <si>
    <t>Primljena XML poruka premašuje dozvoljenu veličinu.</t>
  </si>
  <si>
    <t>Vrijeme klijenta razlikuje se od vremena servera u minutima više nego što je dozvoljeno (+-30 min) ili je vrijeme u budućnosti.</t>
  </si>
  <si>
    <t>Izuzetak se dogodio tokom ekstrakcije primljene XML poruke tokom provjere XML-a na osnovu XSD-a.</t>
  </si>
  <si>
    <t>Neuspješna potvrda XML poruke.</t>
  </si>
  <si>
    <t>Izuzetak dogodilo se tokom ekstrakcije primljene XML poruke tokom provjere potpisa.</t>
  </si>
  <si>
    <t>Element „potpis“ nedostaje u primljenoj XML poruci.</t>
  </si>
  <si>
    <t>Element „XML zahtjev“ nedostaje u primljenoj XML poruci.</t>
  </si>
  <si>
    <t>Došlo je do izuzeća tokom ekstrakcije XML elementa potpisa tokom provjere potpisa.</t>
  </si>
  <si>
    <t>Dostavljeno više od jednog XML elementa potpisa.</t>
  </si>
  <si>
    <t xml:space="preserve">Potpisan pogrešan XML element </t>
  </si>
  <si>
    <t>Navedena pogrešna metoda potpisa klijenta.</t>
  </si>
  <si>
    <t xml:space="preserve">Navedena pogrešna metoda kanonizacije </t>
  </si>
  <si>
    <t>Navedena pogrešna metoda izvoda.</t>
  </si>
  <si>
    <t>Kriptografski potpis pogrešan.</t>
  </si>
  <si>
    <t>Pogrešan proračun izvoda.</t>
  </si>
  <si>
    <t>Pogrešan cjelokupni potpis</t>
  </si>
  <si>
    <t>Postoji više ključnih informacija nego što je potrebno.</t>
  </si>
  <si>
    <t>Priloženi certifikat nije certifikat vrste X509.</t>
  </si>
  <si>
    <t>Dostavljeni certifikat nije valjan.</t>
  </si>
  <si>
    <t>Certifikat nije izdao Registrovani CA</t>
  </si>
  <si>
    <t>Certifikat je istekao.</t>
  </si>
  <si>
    <t>Uporediti TIN u XML-u s TIN-om u certifikatu</t>
  </si>
  <si>
    <t xml:space="preserve">Opozvan status certifikata </t>
  </si>
  <si>
    <t>Status certifikata nepoznat</t>
  </si>
  <si>
    <t>Kôd poslovne jedinice ne odnosi se na aktivnu poslovnu jedinicu (prostor) poreskog obveznika.</t>
  </si>
  <si>
    <t>Kôd softvera ne odnosi se na aktivni softver.</t>
  </si>
  <si>
    <t>Kôd održavaoca ne odnosi se na aktivnog održavaoca.</t>
  </si>
  <si>
    <t>Status PDV-a izdavaoca ne odgovara atributu „izdavalac je obveznik PDV-a“.</t>
  </si>
  <si>
    <t>„Važi od“ ne može biti u prošlosti.</t>
  </si>
  <si>
    <t>„Važi do“ ne može biti u prošlosti.</t>
  </si>
  <si>
    <t>„Važi do“ ne može biti prije „važi od“.</t>
  </si>
  <si>
    <t>Aktivni ENU nije moguće ažurirati.</t>
  </si>
  <si>
    <t>Iznos gotovine za INITIAL operaciju ne može biti negativan.</t>
  </si>
  <si>
    <t>Iznos gotovine ne može biti nula za operaciju WITHDRAW.</t>
  </si>
  <si>
    <t>Poreski obveznik ne postoji u Registru poreskih obveznika.</t>
  </si>
  <si>
    <t>ENU kôd klijenta ne odnosi se na registrovani ili aktivni ENU ili ENU ne pripada navedenom izdavaču.</t>
  </si>
  <si>
    <t>Vrsta identifikacije mora biti TIN (JMB/PIB).</t>
  </si>
  <si>
    <t>Poreski obveznik nije aktivan u registru poreskih obveznika.</t>
  </si>
  <si>
    <t>Gotovinski depozit s operacijom INITIAL već je registrovan za tekući dan.</t>
  </si>
  <si>
    <t>Deaktivirani ENU se ne može mijenjati.</t>
  </si>
  <si>
    <t>Gotovinski depozit s operacijom INITIAL nije registrovan za tekući dan.</t>
  </si>
  <si>
    <t>9xx</t>
  </si>
  <si>
    <t>Server</t>
  </si>
  <si>
    <t>Izuzeci za interni server.</t>
  </si>
  <si>
    <t>KORISNIK RAČUNA:
1. KREĆE OD UPB (ROUND 2)
2. UPA = UPB * (1+VR/100)* (1-R/100)
3. PB = UPB*(1-R/100)*Q
4. VA = PB *(VR/100)
5. PA = PB + VA</t>
  </si>
  <si>
    <t>KORISNIK RAČUNA:
1. KREĆE OD UPA (ROUND 2)
2. UPB = UPA / ((1+VR/100)* (1-R/100))
3. PA = UPA*Q
4. VA = PA*(1-1/(1+VR/100))
5. PB = PA - VA</t>
  </si>
  <si>
    <t>STAVKA 1</t>
  </si>
  <si>
    <t>UPB (bez PDV i popusta)</t>
  </si>
  <si>
    <t>VR</t>
  </si>
  <si>
    <t>R</t>
  </si>
  <si>
    <t>RR (TRUE ako se kreće od UPB)</t>
  </si>
  <si>
    <t>UPA (s popustom i PDV)</t>
  </si>
  <si>
    <t>Q</t>
  </si>
  <si>
    <t>PA (s popustom i PDV)</t>
  </si>
  <si>
    <t>PB (s popustom bez PDV-a)</t>
  </si>
  <si>
    <t>VA</t>
  </si>
  <si>
    <t>STAVKA 2</t>
  </si>
  <si>
    <t>ISTI POREZ 1</t>
  </si>
  <si>
    <t>SameTax.VATRate</t>
  </si>
  <si>
    <t>SameTax.NumOfItems = COUNT (number of items (I) with VR = VATRate)</t>
  </si>
  <si>
    <t>SameTax.PriceBefVAT = ROUND (SUM (PB for all items (I) with VR = VATRate), 2)</t>
  </si>
  <si>
    <t>SameTax.VATAmt = ROUND (SUM (VA for all items (I) with VR = VATRate), 2)</t>
  </si>
  <si>
    <t>RAČUN</t>
  </si>
  <si>
    <t xml:space="preserve">TotPriceWoVAT = ROUND ((SUM (PriceBefVAT for all sameTaxes) + TaxFreeAmt </t>
  </si>
  <si>
    <t>TotVATAmt = ROUND (SUM (VATAmt for all sameTaxes)), 2)</t>
  </si>
  <si>
    <t>TotPrice =  TotPriceWoVAT + TotVATAmt</t>
  </si>
  <si>
    <t xml:space="preserve">TotPriceWoVAT = ROUND ((SUM (PB for all Items) + TaxFreeAmt </t>
  </si>
  <si>
    <t>TotVATAmt = ROUND (SUM (VA for all Items)), 2)</t>
  </si>
  <si>
    <t>KORISNIK RAČUNA:
1. KREĆE OD UPB (ROUND 4)
2. UPA = UPB * (1+VR/100)* (1-R/100) -&gt; CHK-AMT-022
3. PB = UPB*(1-R/100)*Q -&gt; CHK-AMT-008
4. VA = PB *(VR/100) -&gt; CHK-AMT-021
5. PA = PB + VA -&gt; CHK-AMT-007</t>
  </si>
  <si>
    <t>KORISNIK RAČUNA:
1. KREĆE OD UPA (ROUND 4)
2. UPB = UPA / ((1+VR/100)* (1-R/100)) -&gt; CHK-AMT-027
3. PA = UPA*Q -&gt; CHK-AMT-010
4. VA = PA*(1-1/(1+VR/100))
5. PB = PA - VA -&gt; CHK-AMT-028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</si>
</sst>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\ [$€-1];[Red]\-#,##0\ [$€-1]"/>
    <numFmt numFmtId="165" formatCode="#,##0.0000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Arial Narrow"/>
      <family val="2"/>
    </font>
    <font>
      <sz val="11"/>
      <name val="Arial Narrow"/>
      <family val="2"/>
    </font>
    <font>
      <sz val="1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0" tint="-0.34998626667073579"/>
      <name val="Arial Narrow"/>
      <family val="2"/>
    </font>
    <font>
      <i/>
      <sz val="11"/>
      <color theme="0" tint="-0.34998626667073579"/>
      <name val="Calibri"/>
      <family val="2"/>
      <scheme val="minor"/>
    </font>
    <font>
      <b/>
      <sz val="11"/>
      <color rgb="FFF3F4F9"/>
      <name val="Calibri"/>
      <family val="2"/>
      <scheme val="minor"/>
    </font>
    <font>
      <sz val="11"/>
      <color rgb="FF242E45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theme="0" tint="-0.249977111117893"/>
      <name val="Arial Narrow"/>
      <family val="2"/>
    </font>
    <font>
      <sz val="11"/>
      <color theme="0" tint="-0.249977111117893"/>
      <name val="Calibri"/>
      <family val="2"/>
      <scheme val="minor"/>
    </font>
    <font>
      <strike/>
      <sz val="11"/>
      <color rgb="FF9C5700"/>
      <name val="Calibri"/>
      <family val="2"/>
      <scheme val="minor"/>
    </font>
    <font>
      <strike/>
      <sz val="11"/>
      <color rgb="FF242E45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i/>
      <sz val="11"/>
      <color rgb="FF9C5700"/>
      <name val="Calibri"/>
      <family val="2"/>
      <scheme val="minor"/>
    </font>
    <font>
      <b/>
      <sz val="11"/>
      <color rgb="FF9C5700"/>
      <name val="Calibri"/>
      <family val="2"/>
      <scheme val="minor"/>
    </font>
    <font>
      <b/>
      <sz val="11"/>
      <color theme="0" tint="-0.1499984740745262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rgb="FF006100"/>
      <name val="Calibri"/>
      <family val="2"/>
      <charset val="238"/>
      <scheme val="minor"/>
    </font>
    <font>
      <b/>
      <sz val="1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  <fill>
      <patternFill patternType="solid">
        <fgColor rgb="FFA5A5A5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EB9C"/>
      </patternFill>
    </fill>
    <fill>
      <patternFill patternType="solid">
        <fgColor rgb="FF6386C5"/>
        <bgColor rgb="FF000000"/>
      </patternFill>
    </fill>
    <fill>
      <patternFill patternType="solid">
        <fgColor rgb="FFD3D9EA"/>
        <bgColor rgb="FF000000"/>
      </patternFill>
    </fill>
    <fill>
      <patternFill patternType="solid">
        <fgColor rgb="FFEAEDF5"/>
        <bgColor rgb="FF000000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theme="7" tint="0.59996337778862885"/>
      </patternFill>
    </fill>
    <fill>
      <patternFill patternType="solid">
        <fgColor rgb="FFC6EFCE"/>
      </patternFill>
    </fill>
    <fill>
      <patternFill patternType="solid">
        <fgColor rgb="FFFFFF00"/>
        <bgColor theme="7" tint="0.59996337778862885"/>
      </patternFill>
    </fill>
    <fill>
      <patternFill patternType="solid">
        <fgColor theme="5" tint="0.59999389629810485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F3F4F9"/>
      </left>
      <right style="medium">
        <color rgb="FFF3F4F9"/>
      </right>
      <top style="medium">
        <color rgb="FFF3F4F9"/>
      </top>
      <bottom style="thick">
        <color rgb="FFF3F4F9"/>
      </bottom>
      <diagonal/>
    </border>
    <border>
      <left style="medium">
        <color rgb="FFF3F4F9"/>
      </left>
      <right style="medium">
        <color rgb="FFF3F4F9"/>
      </right>
      <top style="thick">
        <color rgb="FFF3F4F9"/>
      </top>
      <bottom style="medium">
        <color rgb="FFF3F4F9"/>
      </bottom>
      <diagonal/>
    </border>
    <border>
      <left style="medium">
        <color rgb="FFF3F4F9"/>
      </left>
      <right style="medium">
        <color rgb="FFF3F4F9"/>
      </right>
      <top style="medium">
        <color rgb="FFF3F4F9"/>
      </top>
      <bottom style="medium">
        <color rgb="FFF3F4F9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F3F4F9"/>
      </left>
      <right style="medium">
        <color rgb="FFF3F4F9"/>
      </right>
      <top style="medium">
        <color rgb="FFF3F4F9"/>
      </top>
      <bottom/>
      <diagonal/>
    </border>
    <border>
      <left style="medium">
        <color rgb="FFF3F4F9"/>
      </left>
      <right style="medium">
        <color rgb="FFF3F4F9"/>
      </right>
      <top/>
      <bottom style="medium">
        <color rgb="FFF3F4F9"/>
      </bottom>
      <diagonal/>
    </border>
    <border>
      <left/>
      <right/>
      <top/>
      <bottom style="medium">
        <color rgb="FFF3F4F9"/>
      </bottom>
      <diagonal/>
    </border>
    <border>
      <left/>
      <right/>
      <top style="medium">
        <color rgb="FFF3F4F9"/>
      </top>
      <bottom style="medium">
        <color rgb="FFF3F4F9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double">
        <color rgb="FF92D050"/>
      </left>
      <right style="double">
        <color rgb="FF92D050"/>
      </right>
      <top style="double">
        <color rgb="FF92D050"/>
      </top>
      <bottom style="double">
        <color rgb="FF92D050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medium">
        <color rgb="FFF3F4F9"/>
      </left>
      <right style="medium">
        <color rgb="FFF3F4F9"/>
      </right>
      <top/>
      <bottom/>
      <diagonal/>
    </border>
  </borders>
  <cellStyleXfs count="5">
    <xf numFmtId="0" fontId="0" fillId="0" borderId="0"/>
    <xf numFmtId="0" fontId="2" fillId="3" borderId="2" applyNumberFormat="0" applyAlignment="0" applyProtection="0"/>
    <xf numFmtId="0" fontId="8" fillId="6" borderId="0" applyNumberFormat="0" applyBorder="0" applyAlignment="0" applyProtection="0"/>
    <xf numFmtId="0" fontId="21" fillId="0" borderId="0"/>
    <xf numFmtId="0" fontId="28" fillId="14" borderId="0" applyNumberFormat="0" applyBorder="0" applyAlignment="0" applyProtection="0"/>
  </cellStyleXfs>
  <cellXfs count="166">
    <xf numFmtId="0" fontId="0" fillId="0" borderId="0" xfId="0"/>
    <xf numFmtId="0" fontId="1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left" vertical="center" wrapText="1"/>
    </xf>
    <xf numFmtId="0" fontId="0" fillId="0" borderId="0" xfId="0" applyFont="1"/>
    <xf numFmtId="0" fontId="2" fillId="3" borderId="2" xfId="1" applyFont="1" applyAlignment="1">
      <alignment horizontal="center" vertical="center" wrapText="1"/>
    </xf>
    <xf numFmtId="0" fontId="2" fillId="3" borderId="3" xfId="1" applyFont="1" applyBorder="1" applyAlignment="1">
      <alignment vertical="center" wrapText="1"/>
    </xf>
    <xf numFmtId="49" fontId="2" fillId="3" borderId="3" xfId="1" applyNumberFormat="1" applyFont="1" applyBorder="1" applyAlignment="1">
      <alignment vertical="top" wrapText="1"/>
    </xf>
    <xf numFmtId="0" fontId="0" fillId="0" borderId="1" xfId="0" applyFont="1" applyBorder="1" applyAlignment="1">
      <alignment vertical="center" wrapText="1"/>
    </xf>
    <xf numFmtId="49" fontId="0" fillId="0" borderId="1" xfId="0" applyNumberFormat="1" applyFont="1" applyBorder="1" applyAlignment="1">
      <alignment vertical="top" wrapText="1"/>
    </xf>
    <xf numFmtId="0" fontId="0" fillId="0" borderId="0" xfId="0" applyFont="1" applyAlignment="1">
      <alignment vertical="center"/>
    </xf>
    <xf numFmtId="0" fontId="0" fillId="0" borderId="0" xfId="0" applyFont="1" applyAlignment="1">
      <alignment vertical="center" wrapText="1"/>
    </xf>
    <xf numFmtId="49" fontId="0" fillId="0" borderId="0" xfId="0" applyNumberFormat="1" applyFont="1" applyAlignment="1">
      <alignment vertical="top" wrapText="1"/>
    </xf>
    <xf numFmtId="49" fontId="0" fillId="0" borderId="1" xfId="0" applyNumberFormat="1" applyBorder="1" applyAlignment="1">
      <alignment vertical="top" wrapText="1"/>
    </xf>
    <xf numFmtId="0" fontId="10" fillId="2" borderId="1" xfId="0" applyFont="1" applyFill="1" applyBorder="1" applyAlignment="1">
      <alignment horizontal="left" vertical="center" wrapText="1"/>
    </xf>
    <xf numFmtId="0" fontId="11" fillId="0" borderId="0" xfId="0" applyFont="1"/>
    <xf numFmtId="0" fontId="1" fillId="0" borderId="7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12" fillId="7" borderId="9" xfId="0" applyFont="1" applyFill="1" applyBorder="1" applyAlignment="1">
      <alignment horizontal="left" wrapText="1" readingOrder="1"/>
    </xf>
    <xf numFmtId="0" fontId="13" fillId="8" borderId="10" xfId="0" applyFont="1" applyFill="1" applyBorder="1" applyAlignment="1">
      <alignment horizontal="left" wrapText="1" readingOrder="1"/>
    </xf>
    <xf numFmtId="0" fontId="12" fillId="7" borderId="11" xfId="0" applyFont="1" applyFill="1" applyBorder="1" applyAlignment="1">
      <alignment horizontal="left" wrapText="1" readingOrder="1"/>
    </xf>
    <xf numFmtId="0" fontId="13" fillId="9" borderId="11" xfId="0" applyFont="1" applyFill="1" applyBorder="1" applyAlignment="1">
      <alignment horizontal="left" wrapText="1" readingOrder="1"/>
    </xf>
    <xf numFmtId="0" fontId="13" fillId="8" borderId="11" xfId="0" applyFont="1" applyFill="1" applyBorder="1" applyAlignment="1">
      <alignment horizontal="left" wrapText="1" readingOrder="1"/>
    </xf>
    <xf numFmtId="0" fontId="3" fillId="0" borderId="13" xfId="0" applyFont="1" applyBorder="1" applyAlignment="1">
      <alignment vertical="center" wrapText="1"/>
    </xf>
    <xf numFmtId="0" fontId="3" fillId="0" borderId="14" xfId="0" applyFont="1" applyBorder="1" applyAlignment="1">
      <alignment vertical="center" wrapText="1"/>
    </xf>
    <xf numFmtId="0" fontId="3" fillId="0" borderId="14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2" xfId="0" applyFont="1" applyBorder="1" applyAlignment="1">
      <alignment vertical="center" wrapText="1"/>
    </xf>
    <xf numFmtId="0" fontId="16" fillId="2" borderId="1" xfId="0" applyFont="1" applyFill="1" applyBorder="1" applyAlignment="1">
      <alignment horizontal="left" vertical="center" wrapText="1"/>
    </xf>
    <xf numFmtId="0" fontId="17" fillId="0" borderId="0" xfId="0" applyFont="1"/>
    <xf numFmtId="0" fontId="18" fillId="6" borderId="11" xfId="2" applyFont="1" applyBorder="1" applyAlignment="1">
      <alignment horizontal="left" wrapText="1" readingOrder="1"/>
    </xf>
    <xf numFmtId="0" fontId="19" fillId="9" borderId="11" xfId="0" applyFont="1" applyFill="1" applyBorder="1" applyAlignment="1">
      <alignment horizontal="left" wrapText="1" readingOrder="1"/>
    </xf>
    <xf numFmtId="0" fontId="6" fillId="0" borderId="0" xfId="0" applyFont="1"/>
    <xf numFmtId="0" fontId="13" fillId="8" borderId="16" xfId="0" applyFont="1" applyFill="1" applyBorder="1" applyAlignment="1">
      <alignment horizontal="left" wrapText="1" readingOrder="1"/>
    </xf>
    <xf numFmtId="0" fontId="13" fillId="8" borderId="17" xfId="0" applyFont="1" applyFill="1" applyBorder="1" applyAlignment="1">
      <alignment horizontal="left" wrapText="1" readingOrder="1"/>
    </xf>
    <xf numFmtId="0" fontId="7" fillId="0" borderId="0" xfId="0" applyFont="1"/>
    <xf numFmtId="0" fontId="13" fillId="8" borderId="18" xfId="0" applyFont="1" applyFill="1" applyBorder="1" applyAlignment="1">
      <alignment horizontal="left" wrapText="1" readingOrder="1"/>
    </xf>
    <xf numFmtId="0" fontId="13" fillId="9" borderId="19" xfId="0" applyFont="1" applyFill="1" applyBorder="1" applyAlignment="1">
      <alignment horizontal="left" wrapText="1" readingOrder="1"/>
    </xf>
    <xf numFmtId="0" fontId="13" fillId="8" borderId="19" xfId="0" applyFont="1" applyFill="1" applyBorder="1" applyAlignment="1">
      <alignment horizontal="left" wrapText="1" readingOrder="1"/>
    </xf>
    <xf numFmtId="49" fontId="20" fillId="0" borderId="1" xfId="0" applyNumberFormat="1" applyFont="1" applyBorder="1" applyAlignment="1">
      <alignment vertical="top" wrapText="1"/>
    </xf>
    <xf numFmtId="164" fontId="0" fillId="0" borderId="0" xfId="0" applyNumberFormat="1" applyFont="1"/>
    <xf numFmtId="0" fontId="21" fillId="0" borderId="0" xfId="3"/>
    <xf numFmtId="0" fontId="20" fillId="0" borderId="1" xfId="0" applyFont="1" applyBorder="1" applyAlignment="1">
      <alignment vertical="center" wrapText="1"/>
    </xf>
    <xf numFmtId="0" fontId="0" fillId="0" borderId="1" xfId="0" applyFont="1" applyBorder="1" applyAlignment="1">
      <alignment vertical="top" wrapText="1"/>
    </xf>
    <xf numFmtId="0" fontId="4" fillId="2" borderId="1" xfId="0" applyFont="1" applyFill="1" applyBorder="1" applyAlignment="1">
      <alignment horizontal="left" vertical="center" wrapText="1"/>
    </xf>
    <xf numFmtId="0" fontId="4" fillId="5" borderId="1" xfId="0" applyFont="1" applyFill="1" applyBorder="1" applyAlignment="1">
      <alignment horizontal="left" vertical="center" wrapText="1"/>
    </xf>
    <xf numFmtId="0" fontId="5" fillId="5" borderId="1" xfId="0" applyFont="1" applyFill="1" applyBorder="1" applyAlignment="1">
      <alignment vertical="center" wrapText="1"/>
    </xf>
    <xf numFmtId="49" fontId="5" fillId="5" borderId="1" xfId="0" applyNumberFormat="1" applyFont="1" applyFill="1" applyBorder="1" applyAlignment="1">
      <alignment vertical="top" wrapText="1"/>
    </xf>
    <xf numFmtId="49" fontId="12" fillId="7" borderId="11" xfId="0" applyNumberFormat="1" applyFont="1" applyFill="1" applyBorder="1" applyAlignment="1">
      <alignment horizontal="left" wrapText="1" readingOrder="1"/>
    </xf>
    <xf numFmtId="0" fontId="2" fillId="3" borderId="2" xfId="1" applyFont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1" fillId="5" borderId="1" xfId="0" applyFont="1" applyFill="1" applyBorder="1" applyAlignment="1">
      <alignment horizontal="left" vertical="center" wrapText="1"/>
    </xf>
    <xf numFmtId="0" fontId="21" fillId="10" borderId="0" xfId="3" applyFill="1"/>
    <xf numFmtId="0" fontId="26" fillId="11" borderId="0" xfId="3" applyFont="1" applyFill="1"/>
    <xf numFmtId="0" fontId="28" fillId="14" borderId="0" xfId="4"/>
    <xf numFmtId="0" fontId="1" fillId="2" borderId="7" xfId="0" applyFont="1" applyFill="1" applyBorder="1" applyAlignment="1">
      <alignment horizontal="left" vertical="center" wrapText="1"/>
    </xf>
    <xf numFmtId="0" fontId="0" fillId="0" borderId="7" xfId="0" applyFont="1" applyBorder="1" applyAlignment="1">
      <alignment vertical="center" wrapText="1"/>
    </xf>
    <xf numFmtId="49" fontId="0" fillId="0" borderId="7" xfId="0" applyNumberFormat="1" applyFont="1" applyBorder="1" applyAlignment="1">
      <alignment vertical="top" wrapText="1"/>
    </xf>
    <xf numFmtId="0" fontId="10" fillId="2" borderId="8" xfId="0" applyFont="1" applyFill="1" applyBorder="1" applyAlignment="1">
      <alignment horizontal="left" vertical="center" wrapText="1"/>
    </xf>
    <xf numFmtId="0" fontId="4" fillId="2" borderId="8" xfId="0" applyFont="1" applyFill="1" applyBorder="1" applyAlignment="1">
      <alignment horizontal="left" vertical="center" wrapText="1"/>
    </xf>
    <xf numFmtId="0" fontId="4" fillId="0" borderId="8" xfId="0" applyFont="1" applyBorder="1" applyAlignment="1">
      <alignment horizontal="left" vertical="center" wrapText="1"/>
    </xf>
    <xf numFmtId="49" fontId="0" fillId="0" borderId="8" xfId="0" applyNumberFormat="1" applyFont="1" applyBorder="1" applyAlignment="1">
      <alignment vertical="top" wrapText="1"/>
    </xf>
    <xf numFmtId="0" fontId="10" fillId="2" borderId="41" xfId="0" applyFont="1" applyFill="1" applyBorder="1" applyAlignment="1">
      <alignment horizontal="left" vertical="center" wrapText="1"/>
    </xf>
    <xf numFmtId="0" fontId="4" fillId="0" borderId="42" xfId="0" applyFont="1" applyBorder="1" applyAlignment="1">
      <alignment horizontal="left" vertical="center" wrapText="1"/>
    </xf>
    <xf numFmtId="49" fontId="0" fillId="0" borderId="42" xfId="0" applyNumberFormat="1" applyFont="1" applyBorder="1" applyAlignment="1">
      <alignment vertical="top" wrapText="1"/>
    </xf>
    <xf numFmtId="49" fontId="0" fillId="0" borderId="43" xfId="0" applyNumberFormat="1" applyFont="1" applyBorder="1" applyAlignment="1">
      <alignment vertical="top" wrapText="1"/>
    </xf>
    <xf numFmtId="0" fontId="10" fillId="2" borderId="44" xfId="0" applyFont="1" applyFill="1" applyBorder="1" applyAlignment="1">
      <alignment horizontal="left" vertical="center" wrapText="1"/>
    </xf>
    <xf numFmtId="0" fontId="4" fillId="2" borderId="45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49" fontId="0" fillId="0" borderId="45" xfId="0" applyNumberFormat="1" applyFont="1" applyBorder="1" applyAlignment="1">
      <alignment vertical="top" wrapText="1"/>
    </xf>
    <xf numFmtId="49" fontId="0" fillId="0" borderId="46" xfId="0" applyNumberFormat="1" applyFont="1" applyBorder="1" applyAlignment="1">
      <alignment vertical="top" wrapText="1"/>
    </xf>
    <xf numFmtId="0" fontId="9" fillId="11" borderId="0" xfId="3" applyFont="1" applyFill="1"/>
    <xf numFmtId="0" fontId="9" fillId="10" borderId="0" xfId="3" applyFont="1" applyFill="1"/>
    <xf numFmtId="0" fontId="26" fillId="10" borderId="0" xfId="3" applyFont="1" applyFill="1"/>
    <xf numFmtId="0" fontId="29" fillId="11" borderId="31" xfId="1" applyFont="1" applyFill="1" applyBorder="1" applyAlignment="1">
      <alignment wrapText="1"/>
    </xf>
    <xf numFmtId="0" fontId="5" fillId="11" borderId="0" xfId="3" applyFont="1" applyFill="1"/>
    <xf numFmtId="0" fontId="5" fillId="11" borderId="29" xfId="3" applyFont="1" applyFill="1" applyBorder="1" applyAlignment="1">
      <alignment horizontal="right"/>
    </xf>
    <xf numFmtId="0" fontId="5" fillId="11" borderId="32" xfId="3" applyFont="1" applyFill="1" applyBorder="1"/>
    <xf numFmtId="0" fontId="5" fillId="11" borderId="1" xfId="3" applyFont="1" applyFill="1" applyBorder="1" applyAlignment="1">
      <alignment horizontal="right"/>
    </xf>
    <xf numFmtId="0" fontId="5" fillId="11" borderId="4" xfId="3" applyFont="1" applyFill="1" applyBorder="1" applyAlignment="1">
      <alignment horizontal="right"/>
    </xf>
    <xf numFmtId="0" fontId="5" fillId="11" borderId="33" xfId="3" applyFont="1" applyFill="1" applyBorder="1" applyAlignment="1">
      <alignment horizontal="right"/>
    </xf>
    <xf numFmtId="0" fontId="5" fillId="11" borderId="1" xfId="3" applyFont="1" applyFill="1" applyBorder="1"/>
    <xf numFmtId="0" fontId="5" fillId="11" borderId="4" xfId="3" applyFont="1" applyFill="1" applyBorder="1"/>
    <xf numFmtId="0" fontId="5" fillId="11" borderId="33" xfId="3" applyFont="1" applyFill="1" applyBorder="1"/>
    <xf numFmtId="0" fontId="5" fillId="11" borderId="25" xfId="3" applyFont="1" applyFill="1" applyBorder="1"/>
    <xf numFmtId="0" fontId="5" fillId="11" borderId="30" xfId="3" applyFont="1" applyFill="1" applyBorder="1"/>
    <xf numFmtId="0" fontId="5" fillId="11" borderId="34" xfId="3" applyFont="1" applyFill="1" applyBorder="1"/>
    <xf numFmtId="0" fontId="5" fillId="11" borderId="22" xfId="3" applyFont="1" applyFill="1" applyBorder="1" applyAlignment="1">
      <alignment horizontal="right"/>
    </xf>
    <xf numFmtId="0" fontId="5" fillId="11" borderId="21" xfId="3" applyFont="1" applyFill="1" applyBorder="1"/>
    <xf numFmtId="0" fontId="5" fillId="11" borderId="29" xfId="3" applyFont="1" applyFill="1" applyBorder="1"/>
    <xf numFmtId="0" fontId="5" fillId="11" borderId="23" xfId="3" applyFont="1" applyFill="1" applyBorder="1"/>
    <xf numFmtId="2" fontId="5" fillId="11" borderId="23" xfId="3" applyNumberFormat="1" applyFont="1" applyFill="1" applyBorder="1"/>
    <xf numFmtId="2" fontId="5" fillId="11" borderId="4" xfId="3" applyNumberFormat="1" applyFont="1" applyFill="1" applyBorder="1"/>
    <xf numFmtId="2" fontId="5" fillId="11" borderId="33" xfId="3" applyNumberFormat="1" applyFont="1" applyFill="1" applyBorder="1"/>
    <xf numFmtId="2" fontId="5" fillId="11" borderId="24" xfId="3" applyNumberFormat="1" applyFont="1" applyFill="1" applyBorder="1"/>
    <xf numFmtId="2" fontId="5" fillId="11" borderId="30" xfId="3" applyNumberFormat="1" applyFont="1" applyFill="1" applyBorder="1"/>
    <xf numFmtId="2" fontId="5" fillId="11" borderId="34" xfId="3" applyNumberFormat="1" applyFont="1" applyFill="1" applyBorder="1"/>
    <xf numFmtId="2" fontId="5" fillId="11" borderId="22" xfId="3" applyNumberFormat="1" applyFont="1" applyFill="1" applyBorder="1"/>
    <xf numFmtId="2" fontId="5" fillId="11" borderId="29" xfId="3" applyNumberFormat="1" applyFont="1" applyFill="1" applyBorder="1"/>
    <xf numFmtId="2" fontId="5" fillId="11" borderId="35" xfId="3" applyNumberFormat="1" applyFont="1" applyFill="1" applyBorder="1"/>
    <xf numFmtId="2" fontId="5" fillId="11" borderId="1" xfId="3" applyNumberFormat="1" applyFont="1" applyFill="1" applyBorder="1"/>
    <xf numFmtId="2" fontId="5" fillId="11" borderId="6" xfId="3" applyNumberFormat="1" applyFont="1" applyFill="1" applyBorder="1"/>
    <xf numFmtId="2" fontId="5" fillId="11" borderId="25" xfId="3" applyNumberFormat="1" applyFont="1" applyFill="1" applyBorder="1"/>
    <xf numFmtId="2" fontId="5" fillId="11" borderId="36" xfId="3" applyNumberFormat="1" applyFont="1" applyFill="1" applyBorder="1"/>
    <xf numFmtId="0" fontId="4" fillId="0" borderId="42" xfId="0" applyFont="1" applyFill="1" applyBorder="1" applyAlignment="1">
      <alignment horizontal="left" vertical="center" wrapText="1"/>
    </xf>
    <xf numFmtId="0" fontId="4" fillId="0" borderId="45" xfId="0" applyFont="1" applyFill="1" applyBorder="1" applyAlignment="1">
      <alignment horizontal="left" vertical="center" wrapText="1"/>
    </xf>
    <xf numFmtId="0" fontId="29" fillId="13" borderId="37" xfId="3" applyFont="1" applyFill="1" applyBorder="1" applyAlignment="1">
      <alignment horizontal="left"/>
    </xf>
    <xf numFmtId="0" fontId="29" fillId="13" borderId="38" xfId="3" applyFont="1" applyFill="1" applyBorder="1" applyAlignment="1">
      <alignment horizontal="left"/>
    </xf>
    <xf numFmtId="0" fontId="29" fillId="13" borderId="39" xfId="3" applyFont="1" applyFill="1" applyBorder="1" applyAlignment="1">
      <alignment horizontal="left"/>
    </xf>
    <xf numFmtId="0" fontId="29" fillId="13" borderId="40" xfId="3" applyFont="1" applyFill="1" applyBorder="1" applyAlignment="1">
      <alignment horizontal="left"/>
    </xf>
    <xf numFmtId="2" fontId="29" fillId="13" borderId="39" xfId="3" applyNumberFormat="1" applyFont="1" applyFill="1" applyBorder="1" applyAlignment="1">
      <alignment horizontal="left"/>
    </xf>
    <xf numFmtId="2" fontId="29" fillId="13" borderId="40" xfId="3" applyNumberFormat="1" applyFont="1" applyFill="1" applyBorder="1" applyAlignment="1">
      <alignment horizontal="left"/>
    </xf>
    <xf numFmtId="2" fontId="29" fillId="13" borderId="38" xfId="3" applyNumberFormat="1" applyFont="1" applyFill="1" applyBorder="1" applyAlignment="1">
      <alignment horizontal="left"/>
    </xf>
    <xf numFmtId="0" fontId="25" fillId="10" borderId="37" xfId="3" applyFont="1" applyFill="1" applyBorder="1" applyAlignment="1">
      <alignment horizontal="left"/>
    </xf>
    <xf numFmtId="0" fontId="25" fillId="12" borderId="37" xfId="3" applyFont="1" applyFill="1" applyBorder="1" applyAlignment="1">
      <alignment horizontal="left"/>
    </xf>
    <xf numFmtId="0" fontId="29" fillId="11" borderId="20" xfId="1" applyFont="1" applyFill="1" applyBorder="1" applyAlignment="1">
      <alignment wrapText="1"/>
    </xf>
    <xf numFmtId="0" fontId="29" fillId="11" borderId="48" xfId="1" applyFont="1" applyFill="1" applyBorder="1" applyAlignment="1">
      <alignment wrapText="1"/>
    </xf>
    <xf numFmtId="0" fontId="29" fillId="13" borderId="20" xfId="1" applyFont="1" applyFill="1" applyBorder="1" applyAlignment="1">
      <alignment horizontal="left" wrapText="1"/>
    </xf>
    <xf numFmtId="0" fontId="5" fillId="11" borderId="47" xfId="3" applyFont="1" applyFill="1" applyBorder="1"/>
    <xf numFmtId="0" fontId="29" fillId="13" borderId="47" xfId="3" applyFont="1" applyFill="1" applyBorder="1" applyAlignment="1">
      <alignment horizontal="left"/>
    </xf>
    <xf numFmtId="165" fontId="5" fillId="11" borderId="47" xfId="3" applyNumberFormat="1" applyFont="1" applyFill="1" applyBorder="1" applyAlignment="1">
      <alignment horizontal="right"/>
    </xf>
    <xf numFmtId="0" fontId="5" fillId="11" borderId="47" xfId="3" applyFont="1" applyFill="1" applyBorder="1" applyAlignment="1">
      <alignment horizontal="right"/>
    </xf>
    <xf numFmtId="0" fontId="21" fillId="0" borderId="0" xfId="3" applyAlignment="1">
      <alignment horizontal="right"/>
    </xf>
    <xf numFmtId="0" fontId="22" fillId="0" borderId="47" xfId="3" applyFont="1" applyBorder="1" applyAlignment="1">
      <alignment horizontal="right"/>
    </xf>
    <xf numFmtId="0" fontId="23" fillId="6" borderId="47" xfId="2" applyFont="1" applyBorder="1" applyAlignment="1">
      <alignment horizontal="right" wrapText="1"/>
    </xf>
    <xf numFmtId="0" fontId="24" fillId="6" borderId="47" xfId="2" applyFont="1" applyBorder="1" applyAlignment="1">
      <alignment horizontal="right"/>
    </xf>
    <xf numFmtId="0" fontId="23" fillId="6" borderId="47" xfId="2" applyFont="1" applyBorder="1" applyAlignment="1">
      <alignment horizontal="right" vertical="top"/>
    </xf>
    <xf numFmtId="0" fontId="24" fillId="6" borderId="47" xfId="2" applyFont="1" applyBorder="1" applyAlignment="1">
      <alignment horizontal="right" vertical="top"/>
    </xf>
    <xf numFmtId="0" fontId="21" fillId="0" borderId="47" xfId="3" applyBorder="1" applyAlignment="1">
      <alignment horizontal="right"/>
    </xf>
    <xf numFmtId="0" fontId="23" fillId="6" borderId="47" xfId="2" applyFont="1" applyBorder="1" applyAlignment="1">
      <alignment horizontal="right"/>
    </xf>
    <xf numFmtId="0" fontId="22" fillId="0" borderId="20" xfId="3" applyFont="1" applyBorder="1" applyAlignment="1">
      <alignment horizontal="right"/>
    </xf>
    <xf numFmtId="0" fontId="23" fillId="6" borderId="21" xfId="2" applyFont="1" applyBorder="1" applyAlignment="1">
      <alignment horizontal="right" wrapText="1"/>
    </xf>
    <xf numFmtId="0" fontId="24" fillId="6" borderId="23" xfId="2" applyFont="1" applyBorder="1" applyAlignment="1">
      <alignment horizontal="right"/>
    </xf>
    <xf numFmtId="0" fontId="23" fillId="6" borderId="23" xfId="2" applyFont="1" applyBorder="1" applyAlignment="1">
      <alignment horizontal="right" vertical="top"/>
    </xf>
    <xf numFmtId="0" fontId="24" fillId="6" borderId="23" xfId="2" applyFont="1" applyBorder="1" applyAlignment="1">
      <alignment horizontal="right" vertical="top"/>
    </xf>
    <xf numFmtId="0" fontId="21" fillId="0" borderId="23" xfId="3" applyBorder="1" applyAlignment="1">
      <alignment horizontal="right"/>
    </xf>
    <xf numFmtId="0" fontId="23" fillId="6" borderId="23" xfId="2" applyFont="1" applyBorder="1" applyAlignment="1">
      <alignment horizontal="right"/>
    </xf>
    <xf numFmtId="0" fontId="23" fillId="6" borderId="24" xfId="2" applyFont="1" applyBorder="1" applyAlignment="1">
      <alignment horizontal="right"/>
    </xf>
    <xf numFmtId="0" fontId="23" fillId="6" borderId="26" xfId="2" applyFont="1" applyBorder="1" applyAlignment="1">
      <alignment horizontal="right"/>
    </xf>
    <xf numFmtId="0" fontId="23" fillId="6" borderId="27" xfId="2" applyFont="1" applyBorder="1" applyAlignment="1">
      <alignment horizontal="right"/>
    </xf>
    <xf numFmtId="0" fontId="23" fillId="6" borderId="28" xfId="2" applyFont="1" applyBorder="1" applyAlignment="1">
      <alignment horizontal="right"/>
    </xf>
    <xf numFmtId="0" fontId="23" fillId="6" borderId="21" xfId="2" applyFont="1" applyBorder="1" applyAlignment="1">
      <alignment horizontal="right"/>
    </xf>
    <xf numFmtId="0" fontId="27" fillId="10" borderId="0" xfId="3" applyFont="1" applyFill="1" applyAlignment="1">
      <alignment horizontal="right"/>
    </xf>
    <xf numFmtId="0" fontId="29" fillId="15" borderId="47" xfId="3" applyFont="1" applyFill="1" applyBorder="1" applyAlignment="1">
      <alignment horizontal="left"/>
    </xf>
    <xf numFmtId="0" fontId="1" fillId="16" borderId="1" xfId="0" applyFont="1" applyFill="1" applyBorder="1" applyAlignment="1">
      <alignment horizontal="left" vertical="center" wrapText="1"/>
    </xf>
    <xf numFmtId="0" fontId="0" fillId="16" borderId="1" xfId="0" applyFont="1" applyFill="1" applyBorder="1" applyAlignment="1">
      <alignment vertical="center" wrapText="1"/>
    </xf>
    <xf numFmtId="49" fontId="0" fillId="16" borderId="1" xfId="0" applyNumberFormat="1" applyFont="1" applyFill="1" applyBorder="1" applyAlignment="1">
      <alignment vertical="top" wrapText="1"/>
    </xf>
    <xf numFmtId="0" fontId="3" fillId="0" borderId="1" xfId="0" applyFont="1" applyBorder="1" applyAlignment="1">
      <alignment horizontal="left" vertical="center" wrapText="1"/>
    </xf>
    <xf numFmtId="0" fontId="1" fillId="5" borderId="1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4" fillId="0" borderId="8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5" borderId="4" xfId="0" applyFont="1" applyFill="1" applyBorder="1" applyAlignment="1">
      <alignment horizontal="left" vertical="center" wrapText="1"/>
    </xf>
    <xf numFmtId="0" fontId="4" fillId="5" borderId="5" xfId="0" applyFont="1" applyFill="1" applyBorder="1" applyAlignment="1">
      <alignment horizontal="left" vertical="center" wrapText="1"/>
    </xf>
    <xf numFmtId="0" fontId="4" fillId="5" borderId="6" xfId="0" applyFont="1" applyFill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0" fontId="4" fillId="0" borderId="42" xfId="0" applyFont="1" applyBorder="1" applyAlignment="1">
      <alignment horizontal="left" vertical="center" wrapText="1"/>
    </xf>
    <xf numFmtId="0" fontId="1" fillId="5" borderId="4" xfId="0" applyFont="1" applyFill="1" applyBorder="1" applyAlignment="1">
      <alignment horizontal="left" vertical="center" wrapText="1"/>
    </xf>
    <xf numFmtId="0" fontId="1" fillId="5" borderId="5" xfId="0" applyFont="1" applyFill="1" applyBorder="1" applyAlignment="1">
      <alignment horizontal="left" vertical="center" wrapText="1"/>
    </xf>
    <xf numFmtId="0" fontId="1" fillId="5" borderId="6" xfId="0" applyFont="1" applyFill="1" applyBorder="1" applyAlignment="1">
      <alignment horizontal="left" vertical="center" wrapText="1"/>
    </xf>
    <xf numFmtId="0" fontId="3" fillId="16" borderId="1" xfId="0" applyFont="1" applyFill="1" applyBorder="1" applyAlignment="1">
      <alignment horizontal="left" vertical="center" wrapText="1"/>
    </xf>
    <xf numFmtId="0" fontId="2" fillId="3" borderId="2" xfId="1" applyFont="1" applyAlignment="1">
      <alignment horizontal="center" vertical="center"/>
    </xf>
    <xf numFmtId="0" fontId="13" fillId="0" borderId="49" xfId="0" applyFont="1" applyFill="1" applyBorder="1" applyAlignment="1">
      <alignment horizontal="left" wrapText="1" readingOrder="1"/>
    </xf>
  </cellXfs>
  <cellStyles count="5">
    <cellStyle name="Check Cell" xfId="1" builtinId="23"/>
    <cellStyle name="Good" xfId="4" builtinId="26"/>
    <cellStyle name="Neutral" xfId="2" builtinId="28"/>
    <cellStyle name="Normal" xfId="0" builtinId="0"/>
    <cellStyle name="Normalno 2" xfId="3"/>
  </cellStyles>
  <dxfs count="0"/>
  <tableStyles count="0" defaultTableStyle="TableStyleMedium2" defaultPivotStyle="PivotStyleLight16"/>
  <colors>
    <mruColors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Ivana Bokun" id="{24927C4F-3AA7-4D6D-8AFE-2BEE5D2FA5D4}" userId="S::ibokun@neos.hr::5d03b0da-f847-43ac-9615-eaec8136ee6a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K41" dT="2021-03-16T09:04:53.18" personId="{24927C4F-3AA7-4D6D-8AFE-2BEE5D2FA5D4}" id="{BA10B8E5-1A9D-4667-AB75-E2A85EB4B1BB}">
    <text>Kako se zna da se radi o avansnom računu?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128"/>
  <sheetViews>
    <sheetView topLeftCell="A17" workbookViewId="0">
      <selection activeCell="M43" sqref="M43"/>
    </sheetView>
  </sheetViews>
  <sheetFormatPr defaultColWidth="9.140625" defaultRowHeight="15" x14ac:dyDescent="0.25"/>
  <cols>
    <col min="1" max="2" width="3" style="10" customWidth="1"/>
    <col min="3" max="3" width="2.85546875" style="10" customWidth="1"/>
    <col min="4" max="6" width="9.140625" style="10"/>
    <col min="7" max="7" width="7.85546875" style="10" customWidth="1"/>
    <col min="8" max="8" width="13.85546875" style="10" customWidth="1"/>
    <col min="9" max="9" width="9.85546875" style="10" customWidth="1"/>
    <col min="10" max="10" width="9" style="10" customWidth="1"/>
    <col min="11" max="11" width="40" style="11" customWidth="1"/>
    <col min="12" max="12" width="34.7109375" style="11" customWidth="1"/>
    <col min="13" max="13" width="44.7109375" style="12" customWidth="1"/>
    <col min="14" max="16384" width="9.140625" style="4"/>
  </cols>
  <sheetData>
    <row r="1" spans="1:13" ht="16.5" thickTop="1" thickBot="1" x14ac:dyDescent="0.3">
      <c r="A1" s="164" t="s">
        <v>0</v>
      </c>
      <c r="B1" s="164"/>
      <c r="C1" s="164"/>
      <c r="D1" s="164"/>
      <c r="E1" s="164"/>
      <c r="F1" s="164"/>
      <c r="G1" s="164"/>
      <c r="H1" s="50" t="s">
        <v>1</v>
      </c>
      <c r="I1" s="5" t="s">
        <v>2</v>
      </c>
      <c r="J1" s="50" t="s">
        <v>3</v>
      </c>
      <c r="K1" s="5" t="s">
        <v>4</v>
      </c>
      <c r="L1" s="6" t="s">
        <v>5</v>
      </c>
      <c r="M1" s="7" t="s">
        <v>6</v>
      </c>
    </row>
    <row r="2" spans="1:13" ht="33.75" thickTop="1" x14ac:dyDescent="0.25">
      <c r="A2" s="149" t="s">
        <v>7</v>
      </c>
      <c r="B2" s="149"/>
      <c r="C2" s="149"/>
      <c r="D2" s="149"/>
      <c r="E2" s="149"/>
      <c r="F2" s="149"/>
      <c r="G2" s="149"/>
      <c r="H2" s="51" t="s">
        <v>8</v>
      </c>
      <c r="I2" s="51" t="s">
        <v>9</v>
      </c>
      <c r="J2" s="51" t="s">
        <v>10</v>
      </c>
      <c r="K2" s="51" t="s">
        <v>11</v>
      </c>
      <c r="L2" s="8" t="s">
        <v>12</v>
      </c>
      <c r="M2" s="9"/>
    </row>
    <row r="3" spans="1:13" ht="49.5" x14ac:dyDescent="0.25">
      <c r="A3" s="149" t="s">
        <v>13</v>
      </c>
      <c r="B3" s="149"/>
      <c r="C3" s="149"/>
      <c r="D3" s="149"/>
      <c r="E3" s="149"/>
      <c r="F3" s="149"/>
      <c r="G3" s="149"/>
      <c r="H3" s="51" t="s">
        <v>14</v>
      </c>
      <c r="I3" s="51" t="s">
        <v>9</v>
      </c>
      <c r="J3" s="51" t="s">
        <v>10</v>
      </c>
      <c r="K3" s="51" t="s">
        <v>15</v>
      </c>
      <c r="L3" s="8" t="s">
        <v>16</v>
      </c>
      <c r="M3" s="9"/>
    </row>
    <row r="4" spans="1:13" ht="33" x14ac:dyDescent="0.25">
      <c r="A4" s="149" t="s">
        <v>17</v>
      </c>
      <c r="B4" s="149"/>
      <c r="C4" s="149"/>
      <c r="D4" s="149"/>
      <c r="E4" s="149"/>
      <c r="F4" s="149"/>
      <c r="G4" s="149"/>
      <c r="H4" s="51" t="s">
        <v>18</v>
      </c>
      <c r="I4" s="51" t="s">
        <v>19</v>
      </c>
      <c r="J4" s="51" t="s">
        <v>10</v>
      </c>
      <c r="K4" s="51" t="s">
        <v>20</v>
      </c>
      <c r="L4" s="9"/>
      <c r="M4" s="9"/>
    </row>
    <row r="5" spans="1:13" ht="49.5" x14ac:dyDescent="0.25">
      <c r="A5" s="2"/>
      <c r="B5" s="149" t="s">
        <v>21</v>
      </c>
      <c r="C5" s="149"/>
      <c r="D5" s="149"/>
      <c r="E5" s="149"/>
      <c r="F5" s="149"/>
      <c r="G5" s="149"/>
      <c r="H5" s="51" t="s">
        <v>22</v>
      </c>
      <c r="I5" s="51" t="s">
        <v>9</v>
      </c>
      <c r="J5" s="51" t="s">
        <v>10</v>
      </c>
      <c r="K5" s="51" t="s">
        <v>23</v>
      </c>
      <c r="L5" s="8" t="s">
        <v>24</v>
      </c>
      <c r="M5" s="9"/>
    </row>
    <row r="6" spans="1:13" ht="60" x14ac:dyDescent="0.25">
      <c r="A6" s="2"/>
      <c r="B6" s="149" t="s">
        <v>25</v>
      </c>
      <c r="C6" s="149"/>
      <c r="D6" s="149"/>
      <c r="E6" s="149"/>
      <c r="F6" s="149"/>
      <c r="G6" s="149"/>
      <c r="H6" s="51" t="s">
        <v>26</v>
      </c>
      <c r="I6" s="51" t="s">
        <v>9</v>
      </c>
      <c r="J6" s="51" t="s">
        <v>10</v>
      </c>
      <c r="K6" s="51" t="s">
        <v>27</v>
      </c>
      <c r="L6" s="8" t="s">
        <v>28</v>
      </c>
      <c r="M6" s="9" t="s">
        <v>29</v>
      </c>
    </row>
    <row r="7" spans="1:13" ht="240" x14ac:dyDescent="0.25">
      <c r="A7" s="2"/>
      <c r="B7" s="151" t="s">
        <v>30</v>
      </c>
      <c r="C7" s="151"/>
      <c r="D7" s="151"/>
      <c r="E7" s="151"/>
      <c r="F7" s="151"/>
      <c r="G7" s="151"/>
      <c r="H7" s="51" t="s">
        <v>31</v>
      </c>
      <c r="I7" s="51" t="s">
        <v>9</v>
      </c>
      <c r="J7" s="51" t="s">
        <v>32</v>
      </c>
      <c r="K7" s="51" t="s">
        <v>33</v>
      </c>
      <c r="L7" s="8" t="s">
        <v>34</v>
      </c>
      <c r="M7" s="9" t="s">
        <v>35</v>
      </c>
    </row>
    <row r="8" spans="1:13" ht="16.5" x14ac:dyDescent="0.25">
      <c r="A8" s="149" t="s">
        <v>36</v>
      </c>
      <c r="B8" s="149"/>
      <c r="C8" s="149"/>
      <c r="D8" s="149"/>
      <c r="E8" s="149"/>
      <c r="F8" s="149"/>
      <c r="G8" s="149"/>
      <c r="H8" s="51" t="s">
        <v>37</v>
      </c>
      <c r="I8" s="51" t="s">
        <v>19</v>
      </c>
      <c r="J8" s="16" t="s">
        <v>10</v>
      </c>
      <c r="K8" s="51" t="s">
        <v>38</v>
      </c>
      <c r="L8" s="9"/>
      <c r="M8" s="9"/>
    </row>
    <row r="9" spans="1:13" ht="75" x14ac:dyDescent="0.25">
      <c r="A9" s="3"/>
      <c r="B9" s="151" t="s">
        <v>39</v>
      </c>
      <c r="C9" s="151"/>
      <c r="D9" s="151"/>
      <c r="E9" s="151"/>
      <c r="F9" s="151"/>
      <c r="G9" s="151"/>
      <c r="H9" s="51" t="s">
        <v>40</v>
      </c>
      <c r="I9" s="51" t="s">
        <v>19</v>
      </c>
      <c r="J9" s="51" t="s">
        <v>32</v>
      </c>
      <c r="K9" s="51" t="s">
        <v>41</v>
      </c>
      <c r="L9" s="8" t="s">
        <v>42</v>
      </c>
      <c r="M9" s="9" t="s">
        <v>43</v>
      </c>
    </row>
    <row r="10" spans="1:13" ht="120" x14ac:dyDescent="0.25">
      <c r="A10" s="1"/>
      <c r="B10" s="149" t="s">
        <v>44</v>
      </c>
      <c r="C10" s="149"/>
      <c r="D10" s="149"/>
      <c r="E10" s="149"/>
      <c r="F10" s="149"/>
      <c r="G10" s="149"/>
      <c r="H10" s="51" t="s">
        <v>45</v>
      </c>
      <c r="I10" s="51" t="s">
        <v>9</v>
      </c>
      <c r="J10" s="17" t="s">
        <v>10</v>
      </c>
      <c r="K10" s="51" t="s">
        <v>46</v>
      </c>
      <c r="L10" s="8" t="s">
        <v>47</v>
      </c>
      <c r="M10" s="9" t="s">
        <v>48</v>
      </c>
    </row>
    <row r="11" spans="1:13" ht="45" x14ac:dyDescent="0.25">
      <c r="A11" s="1"/>
      <c r="B11" s="151" t="s">
        <v>49</v>
      </c>
      <c r="C11" s="151"/>
      <c r="D11" s="151"/>
      <c r="E11" s="151"/>
      <c r="F11" s="151"/>
      <c r="G11" s="151"/>
      <c r="H11" s="51" t="s">
        <v>50</v>
      </c>
      <c r="I11" s="51" t="s">
        <v>9</v>
      </c>
      <c r="J11" s="51" t="s">
        <v>32</v>
      </c>
      <c r="K11" s="51" t="s">
        <v>51</v>
      </c>
      <c r="L11" s="8" t="s">
        <v>52</v>
      </c>
      <c r="M11" s="9" t="s">
        <v>53</v>
      </c>
    </row>
    <row r="12" spans="1:13" s="30" customFormat="1" ht="16.5" customHeight="1" x14ac:dyDescent="0.25">
      <c r="A12" s="29"/>
      <c r="B12" s="151" t="s">
        <v>54</v>
      </c>
      <c r="C12" s="151"/>
      <c r="D12" s="151"/>
      <c r="E12" s="151"/>
      <c r="F12" s="151"/>
      <c r="G12" s="151"/>
      <c r="H12" s="51" t="s">
        <v>55</v>
      </c>
      <c r="I12" s="51" t="s">
        <v>9</v>
      </c>
      <c r="J12" s="51" t="s">
        <v>32</v>
      </c>
      <c r="K12" s="51" t="s">
        <v>56</v>
      </c>
      <c r="L12" s="8" t="s">
        <v>57</v>
      </c>
      <c r="M12" s="40" t="s">
        <v>58</v>
      </c>
    </row>
    <row r="13" spans="1:13" ht="60" x14ac:dyDescent="0.25">
      <c r="A13" s="1"/>
      <c r="B13" s="149" t="s">
        <v>59</v>
      </c>
      <c r="C13" s="149"/>
      <c r="D13" s="149"/>
      <c r="E13" s="149"/>
      <c r="F13" s="149"/>
      <c r="G13" s="149"/>
      <c r="H13" s="51" t="s">
        <v>60</v>
      </c>
      <c r="I13" s="51" t="s">
        <v>9</v>
      </c>
      <c r="J13" s="51" t="s">
        <v>10</v>
      </c>
      <c r="K13" s="51" t="s">
        <v>61</v>
      </c>
      <c r="L13" s="8" t="s">
        <v>28</v>
      </c>
      <c r="M13" s="9" t="s">
        <v>62</v>
      </c>
    </row>
    <row r="14" spans="1:13" ht="60" x14ac:dyDescent="0.25">
      <c r="A14" s="1"/>
      <c r="B14" s="149" t="s">
        <v>63</v>
      </c>
      <c r="C14" s="149"/>
      <c r="D14" s="149"/>
      <c r="E14" s="149"/>
      <c r="F14" s="149"/>
      <c r="G14" s="149"/>
      <c r="H14" s="51" t="s">
        <v>64</v>
      </c>
      <c r="I14" s="51" t="s">
        <v>9</v>
      </c>
      <c r="J14" s="51" t="s">
        <v>10</v>
      </c>
      <c r="K14" s="51" t="s">
        <v>65</v>
      </c>
      <c r="L14" s="8" t="s">
        <v>66</v>
      </c>
      <c r="M14" s="9" t="s">
        <v>67</v>
      </c>
    </row>
    <row r="15" spans="1:13" ht="16.5" x14ac:dyDescent="0.25">
      <c r="A15" s="1"/>
      <c r="B15" s="149" t="s">
        <v>68</v>
      </c>
      <c r="C15" s="149"/>
      <c r="D15" s="149"/>
      <c r="E15" s="149"/>
      <c r="F15" s="149"/>
      <c r="G15" s="149"/>
      <c r="H15" s="51" t="s">
        <v>69</v>
      </c>
      <c r="I15" s="51" t="s">
        <v>9</v>
      </c>
      <c r="J15" s="51" t="s">
        <v>10</v>
      </c>
      <c r="K15" s="51" t="s">
        <v>70</v>
      </c>
      <c r="L15" s="8" t="s">
        <v>16</v>
      </c>
      <c r="M15" s="9"/>
    </row>
    <row r="16" spans="1:13" ht="75" x14ac:dyDescent="0.25">
      <c r="A16" s="1"/>
      <c r="B16" s="149" t="s">
        <v>71</v>
      </c>
      <c r="C16" s="149"/>
      <c r="D16" s="149"/>
      <c r="E16" s="149"/>
      <c r="F16" s="149"/>
      <c r="G16" s="149"/>
      <c r="H16" s="51" t="s">
        <v>72</v>
      </c>
      <c r="I16" s="51" t="s">
        <v>9</v>
      </c>
      <c r="J16" s="51" t="s">
        <v>10</v>
      </c>
      <c r="K16" s="51" t="s">
        <v>73</v>
      </c>
      <c r="L16" s="8" t="s">
        <v>74</v>
      </c>
      <c r="M16" s="9" t="s">
        <v>75</v>
      </c>
    </row>
    <row r="17" spans="1:13" ht="33" x14ac:dyDescent="0.25">
      <c r="A17" s="1"/>
      <c r="B17" s="149" t="s">
        <v>76</v>
      </c>
      <c r="C17" s="149"/>
      <c r="D17" s="149"/>
      <c r="E17" s="149"/>
      <c r="F17" s="149"/>
      <c r="G17" s="149"/>
      <c r="H17" s="51" t="s">
        <v>77</v>
      </c>
      <c r="I17" s="51" t="s">
        <v>9</v>
      </c>
      <c r="J17" s="51" t="s">
        <v>10</v>
      </c>
      <c r="K17" s="51" t="s">
        <v>78</v>
      </c>
      <c r="L17" s="8" t="s">
        <v>74</v>
      </c>
      <c r="M17" s="9" t="s">
        <v>79</v>
      </c>
    </row>
    <row r="18" spans="1:13" ht="30" x14ac:dyDescent="0.25">
      <c r="A18" s="1"/>
      <c r="B18" s="149" t="s">
        <v>80</v>
      </c>
      <c r="C18" s="149"/>
      <c r="D18" s="149"/>
      <c r="E18" s="149"/>
      <c r="F18" s="149"/>
      <c r="G18" s="149"/>
      <c r="H18" s="51" t="s">
        <v>81</v>
      </c>
      <c r="I18" s="51" t="s">
        <v>9</v>
      </c>
      <c r="J18" s="51" t="s">
        <v>10</v>
      </c>
      <c r="K18" s="51" t="s">
        <v>82</v>
      </c>
      <c r="L18" s="8" t="s">
        <v>74</v>
      </c>
      <c r="M18" s="9" t="s">
        <v>83</v>
      </c>
    </row>
    <row r="19" spans="1:13" ht="30" x14ac:dyDescent="0.25">
      <c r="A19" s="1"/>
      <c r="B19" s="149" t="s">
        <v>84</v>
      </c>
      <c r="C19" s="149"/>
      <c r="D19" s="149"/>
      <c r="E19" s="149"/>
      <c r="F19" s="149"/>
      <c r="G19" s="149"/>
      <c r="H19" s="51" t="s">
        <v>85</v>
      </c>
      <c r="I19" s="51" t="s">
        <v>9</v>
      </c>
      <c r="J19" s="51" t="s">
        <v>10</v>
      </c>
      <c r="K19" s="51" t="s">
        <v>84</v>
      </c>
      <c r="L19" s="8" t="s">
        <v>74</v>
      </c>
      <c r="M19" s="9" t="s">
        <v>86</v>
      </c>
    </row>
    <row r="20" spans="1:13" ht="33" x14ac:dyDescent="0.25">
      <c r="A20" s="1"/>
      <c r="B20" s="149" t="s">
        <v>87</v>
      </c>
      <c r="C20" s="149"/>
      <c r="D20" s="149"/>
      <c r="E20" s="149"/>
      <c r="F20" s="149"/>
      <c r="G20" s="149"/>
      <c r="H20" s="51" t="s">
        <v>88</v>
      </c>
      <c r="I20" s="51" t="s">
        <v>9</v>
      </c>
      <c r="J20" s="51" t="s">
        <v>10</v>
      </c>
      <c r="K20" s="51" t="s">
        <v>89</v>
      </c>
      <c r="L20" s="8" t="s">
        <v>90</v>
      </c>
      <c r="M20" s="9" t="s">
        <v>91</v>
      </c>
    </row>
    <row r="21" spans="1:13" ht="33" x14ac:dyDescent="0.25">
      <c r="A21" s="1"/>
      <c r="B21" s="149" t="s">
        <v>92</v>
      </c>
      <c r="C21" s="149"/>
      <c r="D21" s="149"/>
      <c r="E21" s="149"/>
      <c r="F21" s="149"/>
      <c r="G21" s="149"/>
      <c r="H21" s="51" t="s">
        <v>93</v>
      </c>
      <c r="I21" s="51" t="s">
        <v>9</v>
      </c>
      <c r="J21" s="51" t="s">
        <v>10</v>
      </c>
      <c r="K21" s="51" t="s">
        <v>94</v>
      </c>
      <c r="L21" s="8" t="s">
        <v>95</v>
      </c>
      <c r="M21" s="9"/>
    </row>
    <row r="22" spans="1:13" ht="30" x14ac:dyDescent="0.25">
      <c r="A22" s="1"/>
      <c r="B22" s="149" t="s">
        <v>96</v>
      </c>
      <c r="C22" s="149"/>
      <c r="D22" s="149"/>
      <c r="E22" s="149"/>
      <c r="F22" s="149"/>
      <c r="G22" s="149"/>
      <c r="H22" s="51" t="s">
        <v>97</v>
      </c>
      <c r="I22" s="51" t="s">
        <v>9</v>
      </c>
      <c r="J22" s="51" t="s">
        <v>10</v>
      </c>
      <c r="K22" s="51" t="s">
        <v>98</v>
      </c>
      <c r="L22" s="8" t="s">
        <v>57</v>
      </c>
      <c r="M22" s="9" t="s">
        <v>99</v>
      </c>
    </row>
    <row r="23" spans="1:13" ht="75" x14ac:dyDescent="0.25">
      <c r="A23" s="1"/>
      <c r="B23" s="151" t="s">
        <v>100</v>
      </c>
      <c r="C23" s="151"/>
      <c r="D23" s="151"/>
      <c r="E23" s="151"/>
      <c r="F23" s="151"/>
      <c r="G23" s="151"/>
      <c r="H23" s="51"/>
      <c r="I23" s="51" t="s">
        <v>9</v>
      </c>
      <c r="J23" s="51" t="s">
        <v>32</v>
      </c>
      <c r="K23" s="51" t="s">
        <v>101</v>
      </c>
      <c r="L23" s="8" t="s">
        <v>102</v>
      </c>
      <c r="M23" s="9" t="s">
        <v>103</v>
      </c>
    </row>
    <row r="24" spans="1:13" ht="49.5" x14ac:dyDescent="0.25">
      <c r="A24" s="1"/>
      <c r="B24" s="151" t="s">
        <v>104</v>
      </c>
      <c r="C24" s="151"/>
      <c r="D24" s="151"/>
      <c r="E24" s="151"/>
      <c r="F24" s="151"/>
      <c r="G24" s="151"/>
      <c r="H24" s="51" t="s">
        <v>105</v>
      </c>
      <c r="I24" s="51" t="s">
        <v>9</v>
      </c>
      <c r="J24" s="51" t="s">
        <v>32</v>
      </c>
      <c r="K24" s="51" t="s">
        <v>106</v>
      </c>
      <c r="L24" s="8" t="s">
        <v>102</v>
      </c>
      <c r="M24" s="9" t="s">
        <v>107</v>
      </c>
    </row>
    <row r="25" spans="1:13" ht="60" x14ac:dyDescent="0.25">
      <c r="A25" s="1"/>
      <c r="B25" s="151" t="s">
        <v>108</v>
      </c>
      <c r="C25" s="151"/>
      <c r="D25" s="151"/>
      <c r="E25" s="151"/>
      <c r="F25" s="151"/>
      <c r="G25" s="151"/>
      <c r="H25" s="51" t="s">
        <v>109</v>
      </c>
      <c r="I25" s="51" t="s">
        <v>9</v>
      </c>
      <c r="J25" s="51" t="s">
        <v>32</v>
      </c>
      <c r="K25" s="51" t="s">
        <v>110</v>
      </c>
      <c r="L25" s="8" t="s">
        <v>102</v>
      </c>
      <c r="M25" s="9" t="s">
        <v>111</v>
      </c>
    </row>
    <row r="26" spans="1:13" ht="90" x14ac:dyDescent="0.25">
      <c r="A26" s="1"/>
      <c r="B26" s="149" t="s">
        <v>112</v>
      </c>
      <c r="C26" s="149"/>
      <c r="D26" s="149"/>
      <c r="E26" s="149"/>
      <c r="F26" s="149"/>
      <c r="G26" s="149"/>
      <c r="H26" s="51" t="s">
        <v>113</v>
      </c>
      <c r="I26" s="51" t="s">
        <v>9</v>
      </c>
      <c r="J26" s="51" t="s">
        <v>10</v>
      </c>
      <c r="K26" s="51" t="s">
        <v>112</v>
      </c>
      <c r="L26" s="8" t="s">
        <v>102</v>
      </c>
      <c r="M26" s="9" t="s">
        <v>114</v>
      </c>
    </row>
    <row r="27" spans="1:13" ht="90" x14ac:dyDescent="0.25">
      <c r="A27" s="1"/>
      <c r="B27" s="151" t="s">
        <v>115</v>
      </c>
      <c r="C27" s="151"/>
      <c r="D27" s="151"/>
      <c r="E27" s="151"/>
      <c r="F27" s="151"/>
      <c r="G27" s="151"/>
      <c r="H27" s="51" t="s">
        <v>116</v>
      </c>
      <c r="I27" s="51" t="s">
        <v>9</v>
      </c>
      <c r="J27" s="51" t="s">
        <v>32</v>
      </c>
      <c r="K27" s="51" t="s">
        <v>117</v>
      </c>
      <c r="L27" s="8" t="s">
        <v>102</v>
      </c>
      <c r="M27" s="9" t="s">
        <v>118</v>
      </c>
    </row>
    <row r="28" spans="1:13" ht="135" x14ac:dyDescent="0.25">
      <c r="A28" s="1"/>
      <c r="B28" s="149" t="s">
        <v>119</v>
      </c>
      <c r="C28" s="149"/>
      <c r="D28" s="149"/>
      <c r="E28" s="149"/>
      <c r="F28" s="149"/>
      <c r="G28" s="149"/>
      <c r="H28" s="51" t="s">
        <v>120</v>
      </c>
      <c r="I28" s="51" t="s">
        <v>9</v>
      </c>
      <c r="J28" s="51" t="s">
        <v>10</v>
      </c>
      <c r="K28" s="51" t="s">
        <v>121</v>
      </c>
      <c r="L28" s="8" t="s">
        <v>102</v>
      </c>
      <c r="M28" s="9" t="s">
        <v>122</v>
      </c>
    </row>
    <row r="29" spans="1:13" ht="99" customHeight="1" x14ac:dyDescent="0.25">
      <c r="A29" s="1"/>
      <c r="B29" s="151" t="s">
        <v>123</v>
      </c>
      <c r="C29" s="151"/>
      <c r="D29" s="151"/>
      <c r="E29" s="151"/>
      <c r="F29" s="151"/>
      <c r="G29" s="151"/>
      <c r="H29" s="51" t="s">
        <v>124</v>
      </c>
      <c r="I29" s="51" t="s">
        <v>9</v>
      </c>
      <c r="J29" s="51" t="s">
        <v>32</v>
      </c>
      <c r="K29" s="51" t="s">
        <v>125</v>
      </c>
      <c r="L29" s="8" t="s">
        <v>102</v>
      </c>
      <c r="M29" s="9" t="s">
        <v>107</v>
      </c>
    </row>
    <row r="30" spans="1:13" ht="49.5" x14ac:dyDescent="0.25">
      <c r="A30" s="1"/>
      <c r="B30" s="151" t="s">
        <v>126</v>
      </c>
      <c r="C30" s="151"/>
      <c r="D30" s="151"/>
      <c r="E30" s="151"/>
      <c r="F30" s="151"/>
      <c r="G30" s="151"/>
      <c r="H30" s="51" t="s">
        <v>127</v>
      </c>
      <c r="I30" s="51" t="s">
        <v>9</v>
      </c>
      <c r="J30" s="51" t="s">
        <v>32</v>
      </c>
      <c r="K30" s="51" t="s">
        <v>128</v>
      </c>
      <c r="L30" s="8" t="s">
        <v>57</v>
      </c>
      <c r="M30" s="8"/>
    </row>
    <row r="31" spans="1:13" ht="16.5" x14ac:dyDescent="0.25">
      <c r="A31" s="1"/>
      <c r="B31" s="151" t="s">
        <v>129</v>
      </c>
      <c r="C31" s="151"/>
      <c r="D31" s="151"/>
      <c r="E31" s="151"/>
      <c r="F31" s="151"/>
      <c r="G31" s="151"/>
      <c r="H31" s="51" t="s">
        <v>130</v>
      </c>
      <c r="I31" s="51" t="s">
        <v>9</v>
      </c>
      <c r="J31" s="51" t="s">
        <v>131</v>
      </c>
      <c r="K31" s="51" t="s">
        <v>132</v>
      </c>
      <c r="L31" s="8" t="s">
        <v>133</v>
      </c>
      <c r="M31" s="9"/>
    </row>
    <row r="32" spans="1:13" ht="33" x14ac:dyDescent="0.25">
      <c r="A32" s="3"/>
      <c r="B32" s="151" t="s">
        <v>134</v>
      </c>
      <c r="C32" s="151"/>
      <c r="D32" s="151"/>
      <c r="E32" s="151"/>
      <c r="F32" s="151"/>
      <c r="G32" s="151"/>
      <c r="H32" s="51" t="s">
        <v>135</v>
      </c>
      <c r="I32" s="51" t="s">
        <v>9</v>
      </c>
      <c r="J32" s="51" t="s">
        <v>131</v>
      </c>
      <c r="K32" s="51" t="s">
        <v>136</v>
      </c>
      <c r="L32" s="8" t="s">
        <v>137</v>
      </c>
      <c r="M32" s="8"/>
    </row>
    <row r="33" spans="1:13" ht="16.5" customHeight="1" x14ac:dyDescent="0.25">
      <c r="A33" s="3"/>
      <c r="B33" s="151" t="s">
        <v>138</v>
      </c>
      <c r="C33" s="151"/>
      <c r="D33" s="151"/>
      <c r="E33" s="151"/>
      <c r="F33" s="151"/>
      <c r="G33" s="151"/>
      <c r="H33" s="51" t="s">
        <v>139</v>
      </c>
      <c r="I33" s="51" t="s">
        <v>9</v>
      </c>
      <c r="J33" s="51" t="s">
        <v>131</v>
      </c>
      <c r="K33" s="51" t="s">
        <v>140</v>
      </c>
      <c r="L33" s="8" t="s">
        <v>141</v>
      </c>
      <c r="M33" s="8"/>
    </row>
    <row r="34" spans="1:13" ht="33" x14ac:dyDescent="0.25">
      <c r="A34" s="1"/>
      <c r="B34" s="151" t="s">
        <v>142</v>
      </c>
      <c r="C34" s="151"/>
      <c r="D34" s="151"/>
      <c r="E34" s="151"/>
      <c r="F34" s="151"/>
      <c r="G34" s="151"/>
      <c r="H34" s="51" t="s">
        <v>143</v>
      </c>
      <c r="I34" s="51" t="s">
        <v>9</v>
      </c>
      <c r="J34" s="51" t="s">
        <v>131</v>
      </c>
      <c r="K34" s="51" t="s">
        <v>144</v>
      </c>
      <c r="L34" s="8" t="s">
        <v>145</v>
      </c>
      <c r="M34" s="9"/>
    </row>
    <row r="35" spans="1:13" ht="16.5" x14ac:dyDescent="0.25">
      <c r="A35" s="1"/>
      <c r="B35" s="151" t="s">
        <v>146</v>
      </c>
      <c r="C35" s="151"/>
      <c r="D35" s="151"/>
      <c r="E35" s="151"/>
      <c r="F35" s="151"/>
      <c r="G35" s="151"/>
      <c r="H35" s="51" t="s">
        <v>147</v>
      </c>
      <c r="I35" s="51" t="s">
        <v>9</v>
      </c>
      <c r="J35" s="51" t="s">
        <v>131</v>
      </c>
      <c r="K35" s="51" t="s">
        <v>148</v>
      </c>
      <c r="L35" s="9" t="s">
        <v>149</v>
      </c>
      <c r="M35" s="9"/>
    </row>
    <row r="36" spans="1:13" ht="33" x14ac:dyDescent="0.25">
      <c r="A36" s="1"/>
      <c r="B36" s="149" t="s">
        <v>150</v>
      </c>
      <c r="C36" s="149"/>
      <c r="D36" s="149"/>
      <c r="E36" s="149"/>
      <c r="F36" s="149"/>
      <c r="G36" s="149"/>
      <c r="H36" s="51" t="s">
        <v>151</v>
      </c>
      <c r="I36" s="51" t="s">
        <v>19</v>
      </c>
      <c r="J36" s="51" t="s">
        <v>10</v>
      </c>
      <c r="K36" s="51" t="s">
        <v>152</v>
      </c>
      <c r="L36" s="9"/>
      <c r="M36" s="9"/>
    </row>
    <row r="37" spans="1:13" ht="33" x14ac:dyDescent="0.25">
      <c r="A37" s="1"/>
      <c r="B37" s="1"/>
      <c r="C37" s="163" t="s">
        <v>153</v>
      </c>
      <c r="D37" s="163"/>
      <c r="E37" s="163"/>
      <c r="F37" s="163"/>
      <c r="G37" s="163"/>
      <c r="H37" s="146" t="s">
        <v>154</v>
      </c>
      <c r="I37" s="146" t="s">
        <v>19</v>
      </c>
      <c r="J37" s="146" t="s">
        <v>155</v>
      </c>
      <c r="K37" s="146" t="s">
        <v>156</v>
      </c>
      <c r="L37" s="148"/>
      <c r="M37" s="148"/>
    </row>
    <row r="38" spans="1:13" ht="60" x14ac:dyDescent="0.25">
      <c r="A38" s="1"/>
      <c r="B38" s="1"/>
      <c r="C38" s="1"/>
      <c r="D38" s="163" t="s">
        <v>157</v>
      </c>
      <c r="E38" s="163"/>
      <c r="F38" s="163"/>
      <c r="G38" s="163"/>
      <c r="H38" s="146" t="s">
        <v>158</v>
      </c>
      <c r="I38" s="146" t="s">
        <v>9</v>
      </c>
      <c r="J38" s="146" t="s">
        <v>10</v>
      </c>
      <c r="K38" s="146" t="s">
        <v>159</v>
      </c>
      <c r="L38" s="147" t="s">
        <v>160</v>
      </c>
      <c r="M38" s="148" t="s">
        <v>161</v>
      </c>
    </row>
    <row r="39" spans="1:13" ht="49.5" x14ac:dyDescent="0.25">
      <c r="A39" s="1"/>
      <c r="B39" s="1"/>
      <c r="C39" s="1"/>
      <c r="D39" s="149" t="s">
        <v>162</v>
      </c>
      <c r="E39" s="149"/>
      <c r="F39" s="149"/>
      <c r="G39" s="149"/>
      <c r="H39" s="51" t="s">
        <v>163</v>
      </c>
      <c r="I39" s="51" t="s">
        <v>9</v>
      </c>
      <c r="J39" s="51" t="s">
        <v>10</v>
      </c>
      <c r="K39" s="51" t="s">
        <v>164</v>
      </c>
      <c r="L39" s="8" t="s">
        <v>102</v>
      </c>
      <c r="M39" s="9"/>
    </row>
    <row r="40" spans="1:13" ht="66" x14ac:dyDescent="0.25">
      <c r="A40" s="1"/>
      <c r="B40" s="1"/>
      <c r="C40" s="1"/>
      <c r="D40" s="151" t="s">
        <v>165</v>
      </c>
      <c r="E40" s="151"/>
      <c r="F40" s="151"/>
      <c r="G40" s="151"/>
      <c r="H40" s="51" t="s">
        <v>166</v>
      </c>
      <c r="I40" s="51" t="s">
        <v>9</v>
      </c>
      <c r="J40" s="51" t="s">
        <v>32</v>
      </c>
      <c r="K40" s="51" t="s">
        <v>167</v>
      </c>
      <c r="L40" s="8" t="s">
        <v>137</v>
      </c>
      <c r="M40" s="9" t="s">
        <v>168</v>
      </c>
    </row>
    <row r="41" spans="1:13" ht="66" x14ac:dyDescent="0.25">
      <c r="A41" s="3"/>
      <c r="B41" s="3"/>
      <c r="C41" s="3"/>
      <c r="D41" s="151" t="s">
        <v>169</v>
      </c>
      <c r="E41" s="151"/>
      <c r="F41" s="151"/>
      <c r="G41" s="151"/>
      <c r="H41" s="51" t="s">
        <v>170</v>
      </c>
      <c r="I41" s="51" t="s">
        <v>9</v>
      </c>
      <c r="J41" s="51" t="s">
        <v>32</v>
      </c>
      <c r="K41" s="51" t="s">
        <v>171</v>
      </c>
      <c r="L41" s="8" t="s">
        <v>90</v>
      </c>
      <c r="M41" s="40" t="s">
        <v>172</v>
      </c>
    </row>
    <row r="42" spans="1:13" ht="33" customHeight="1" x14ac:dyDescent="0.25">
      <c r="A42" s="3"/>
      <c r="B42" s="3"/>
      <c r="C42" s="3"/>
      <c r="D42" s="151" t="s">
        <v>173</v>
      </c>
      <c r="E42" s="151"/>
      <c r="F42" s="151"/>
      <c r="G42" s="151"/>
      <c r="H42" s="51" t="s">
        <v>174</v>
      </c>
      <c r="I42" s="51" t="s">
        <v>9</v>
      </c>
      <c r="J42" s="51" t="s">
        <v>32</v>
      </c>
      <c r="K42" s="51" t="s">
        <v>175</v>
      </c>
      <c r="L42" s="8" t="s">
        <v>145</v>
      </c>
      <c r="M42" s="9"/>
    </row>
    <row r="43" spans="1:13" ht="66" x14ac:dyDescent="0.25">
      <c r="A43" s="1"/>
      <c r="B43" s="1"/>
      <c r="C43" s="1"/>
      <c r="D43" s="151" t="s">
        <v>176</v>
      </c>
      <c r="E43" s="151"/>
      <c r="F43" s="151"/>
      <c r="G43" s="151"/>
      <c r="H43" s="51" t="s">
        <v>177</v>
      </c>
      <c r="I43" s="51" t="s">
        <v>19</v>
      </c>
      <c r="J43" s="51" t="s">
        <v>32</v>
      </c>
      <c r="K43" s="51" t="s">
        <v>178</v>
      </c>
      <c r="L43" s="9"/>
      <c r="M43" s="9" t="s">
        <v>179</v>
      </c>
    </row>
    <row r="44" spans="1:13" ht="16.5" x14ac:dyDescent="0.25">
      <c r="A44" s="1"/>
      <c r="B44" s="1"/>
      <c r="C44" s="1"/>
      <c r="D44" s="1"/>
      <c r="E44" s="151" t="s">
        <v>180</v>
      </c>
      <c r="F44" s="151"/>
      <c r="G44" s="151"/>
      <c r="H44" s="51" t="s">
        <v>181</v>
      </c>
      <c r="I44" s="51" t="s">
        <v>19</v>
      </c>
      <c r="J44" s="51" t="s">
        <v>182</v>
      </c>
      <c r="K44" s="51" t="s">
        <v>183</v>
      </c>
      <c r="L44" s="9"/>
      <c r="M44" s="9"/>
    </row>
    <row r="45" spans="1:13" ht="16.5" x14ac:dyDescent="0.25">
      <c r="A45" s="1"/>
      <c r="B45" s="1"/>
      <c r="C45" s="1"/>
      <c r="D45" s="1"/>
      <c r="E45" s="1"/>
      <c r="F45" s="151" t="s">
        <v>184</v>
      </c>
      <c r="G45" s="151"/>
      <c r="H45" s="51" t="s">
        <v>185</v>
      </c>
      <c r="I45" s="51" t="s">
        <v>9</v>
      </c>
      <c r="J45" s="51" t="s">
        <v>10</v>
      </c>
      <c r="K45" s="51" t="s">
        <v>186</v>
      </c>
      <c r="L45" s="9" t="s">
        <v>187</v>
      </c>
      <c r="M45" s="9"/>
    </row>
    <row r="46" spans="1:13" ht="49.5" x14ac:dyDescent="0.25">
      <c r="A46" s="1"/>
      <c r="B46" s="151" t="s">
        <v>188</v>
      </c>
      <c r="C46" s="151"/>
      <c r="D46" s="151"/>
      <c r="E46" s="151"/>
      <c r="F46" s="151"/>
      <c r="G46" s="151"/>
      <c r="H46" s="51" t="s">
        <v>189</v>
      </c>
      <c r="I46" s="51" t="s">
        <v>19</v>
      </c>
      <c r="J46" s="51" t="s">
        <v>32</v>
      </c>
      <c r="K46" s="51" t="s">
        <v>190</v>
      </c>
      <c r="L46" s="9"/>
      <c r="M46" s="9"/>
    </row>
    <row r="47" spans="1:13" ht="16.5" x14ac:dyDescent="0.25">
      <c r="A47" s="1"/>
      <c r="B47" s="1"/>
      <c r="C47" s="151" t="s">
        <v>191</v>
      </c>
      <c r="D47" s="151"/>
      <c r="E47" s="151"/>
      <c r="F47" s="151"/>
      <c r="G47" s="151"/>
      <c r="H47" s="51" t="s">
        <v>192</v>
      </c>
      <c r="I47" s="51" t="s">
        <v>9</v>
      </c>
      <c r="J47" s="51" t="s">
        <v>10</v>
      </c>
      <c r="K47" s="51" t="s">
        <v>193</v>
      </c>
      <c r="L47" s="9" t="s">
        <v>194</v>
      </c>
      <c r="M47" s="9"/>
    </row>
    <row r="48" spans="1:13" ht="49.5" x14ac:dyDescent="0.25">
      <c r="A48" s="1"/>
      <c r="B48" s="1"/>
      <c r="C48" s="151" t="s">
        <v>195</v>
      </c>
      <c r="D48" s="151"/>
      <c r="E48" s="151"/>
      <c r="F48" s="151"/>
      <c r="G48" s="151"/>
      <c r="H48" s="51" t="s">
        <v>196</v>
      </c>
      <c r="I48" s="51" t="s">
        <v>9</v>
      </c>
      <c r="J48" s="51" t="s">
        <v>10</v>
      </c>
      <c r="K48" s="51" t="s">
        <v>197</v>
      </c>
      <c r="L48" s="9" t="s">
        <v>198</v>
      </c>
      <c r="M48" s="9"/>
    </row>
    <row r="49" spans="1:13" ht="16.5" x14ac:dyDescent="0.25">
      <c r="A49" s="1"/>
      <c r="B49" s="149" t="s">
        <v>199</v>
      </c>
      <c r="C49" s="149"/>
      <c r="D49" s="149"/>
      <c r="E49" s="149"/>
      <c r="F49" s="149"/>
      <c r="G49" s="149"/>
      <c r="H49" s="51" t="s">
        <v>200</v>
      </c>
      <c r="I49" s="51" t="s">
        <v>19</v>
      </c>
      <c r="J49" s="51" t="s">
        <v>10</v>
      </c>
      <c r="K49" s="51" t="s">
        <v>201</v>
      </c>
      <c r="L49" s="9"/>
      <c r="M49" s="9"/>
    </row>
    <row r="50" spans="1:13" ht="75" x14ac:dyDescent="0.25">
      <c r="A50" s="1"/>
      <c r="B50" s="1"/>
      <c r="C50" s="149" t="s">
        <v>202</v>
      </c>
      <c r="D50" s="149"/>
      <c r="E50" s="149"/>
      <c r="F50" s="149"/>
      <c r="G50" s="149"/>
      <c r="H50" s="51" t="s">
        <v>203</v>
      </c>
      <c r="I50" s="51" t="s">
        <v>9</v>
      </c>
      <c r="J50" s="51" t="s">
        <v>10</v>
      </c>
      <c r="K50" s="51" t="s">
        <v>204</v>
      </c>
      <c r="L50" s="8" t="s">
        <v>205</v>
      </c>
      <c r="M50" s="9" t="s">
        <v>206</v>
      </c>
    </row>
    <row r="51" spans="1:13" ht="60" x14ac:dyDescent="0.25">
      <c r="A51" s="1"/>
      <c r="B51" s="1"/>
      <c r="C51" s="149" t="s">
        <v>207</v>
      </c>
      <c r="D51" s="149"/>
      <c r="E51" s="149"/>
      <c r="F51" s="149"/>
      <c r="G51" s="149"/>
      <c r="H51" s="51" t="s">
        <v>208</v>
      </c>
      <c r="I51" s="51" t="s">
        <v>9</v>
      </c>
      <c r="J51" s="51" t="s">
        <v>10</v>
      </c>
      <c r="K51" s="51" t="s">
        <v>209</v>
      </c>
      <c r="L51" s="8" t="s">
        <v>145</v>
      </c>
      <c r="M51" s="9" t="s">
        <v>210</v>
      </c>
    </row>
    <row r="52" spans="1:13" ht="16.5" x14ac:dyDescent="0.25">
      <c r="A52" s="1"/>
      <c r="B52" s="1"/>
      <c r="C52" s="149" t="s">
        <v>211</v>
      </c>
      <c r="D52" s="149"/>
      <c r="E52" s="149"/>
      <c r="F52" s="149"/>
      <c r="G52" s="149"/>
      <c r="H52" s="51" t="s">
        <v>212</v>
      </c>
      <c r="I52" s="51" t="s">
        <v>9</v>
      </c>
      <c r="J52" s="51" t="s">
        <v>10</v>
      </c>
      <c r="K52" s="51" t="s">
        <v>213</v>
      </c>
      <c r="L52" s="8" t="s">
        <v>214</v>
      </c>
      <c r="M52" s="9"/>
    </row>
    <row r="53" spans="1:13" ht="60" x14ac:dyDescent="0.25">
      <c r="A53" s="1"/>
      <c r="B53" s="1"/>
      <c r="C53" s="151" t="s">
        <v>215</v>
      </c>
      <c r="D53" s="151"/>
      <c r="E53" s="151"/>
      <c r="F53" s="151"/>
      <c r="G53" s="151"/>
      <c r="H53" s="51" t="s">
        <v>216</v>
      </c>
      <c r="I53" s="51" t="s">
        <v>9</v>
      </c>
      <c r="J53" s="51" t="s">
        <v>32</v>
      </c>
      <c r="K53" s="51" t="s">
        <v>217</v>
      </c>
      <c r="L53" s="8" t="s">
        <v>141</v>
      </c>
      <c r="M53" s="9" t="s">
        <v>218</v>
      </c>
    </row>
    <row r="54" spans="1:13" ht="60" x14ac:dyDescent="0.25">
      <c r="A54" s="1"/>
      <c r="B54" s="1"/>
      <c r="C54" s="151" t="s">
        <v>219</v>
      </c>
      <c r="D54" s="151"/>
      <c r="E54" s="151"/>
      <c r="F54" s="151"/>
      <c r="G54" s="151"/>
      <c r="H54" s="51" t="s">
        <v>220</v>
      </c>
      <c r="I54" s="51" t="s">
        <v>9</v>
      </c>
      <c r="J54" s="51" t="s">
        <v>32</v>
      </c>
      <c r="K54" s="51" t="s">
        <v>221</v>
      </c>
      <c r="L54" s="8" t="s">
        <v>222</v>
      </c>
      <c r="M54" s="9" t="s">
        <v>218</v>
      </c>
    </row>
    <row r="55" spans="1:13" ht="60" x14ac:dyDescent="0.25">
      <c r="A55" s="1"/>
      <c r="B55" s="1"/>
      <c r="C55" s="151" t="s">
        <v>223</v>
      </c>
      <c r="D55" s="151"/>
      <c r="E55" s="151"/>
      <c r="F55" s="151"/>
      <c r="G55" s="151"/>
      <c r="H55" s="51" t="s">
        <v>224</v>
      </c>
      <c r="I55" s="51" t="s">
        <v>9</v>
      </c>
      <c r="J55" s="51" t="s">
        <v>32</v>
      </c>
      <c r="K55" s="51" t="s">
        <v>225</v>
      </c>
      <c r="L55" s="8" t="s">
        <v>226</v>
      </c>
      <c r="M55" s="9" t="s">
        <v>218</v>
      </c>
    </row>
    <row r="56" spans="1:13" ht="60" x14ac:dyDescent="0.25">
      <c r="A56" s="1"/>
      <c r="B56" s="151" t="s">
        <v>227</v>
      </c>
      <c r="C56" s="151"/>
      <c r="D56" s="151"/>
      <c r="E56" s="151"/>
      <c r="F56" s="151"/>
      <c r="G56" s="151"/>
      <c r="H56" s="51" t="s">
        <v>228</v>
      </c>
      <c r="I56" s="51" t="s">
        <v>19</v>
      </c>
      <c r="J56" s="51" t="s">
        <v>32</v>
      </c>
      <c r="K56" s="51" t="s">
        <v>229</v>
      </c>
      <c r="L56" s="9"/>
      <c r="M56" s="13" t="s">
        <v>230</v>
      </c>
    </row>
    <row r="57" spans="1:13" ht="90" x14ac:dyDescent="0.25">
      <c r="A57" s="1"/>
      <c r="B57" s="1"/>
      <c r="C57" s="151" t="s">
        <v>202</v>
      </c>
      <c r="D57" s="151"/>
      <c r="E57" s="151"/>
      <c r="F57" s="151"/>
      <c r="G57" s="151"/>
      <c r="H57" s="51" t="s">
        <v>203</v>
      </c>
      <c r="I57" s="51" t="s">
        <v>9</v>
      </c>
      <c r="J57" s="51" t="s">
        <v>32</v>
      </c>
      <c r="K57" s="51" t="s">
        <v>231</v>
      </c>
      <c r="L57" s="8" t="s">
        <v>205</v>
      </c>
      <c r="M57" s="13" t="s">
        <v>232</v>
      </c>
    </row>
    <row r="58" spans="1:13" ht="120" x14ac:dyDescent="0.25">
      <c r="A58" s="1"/>
      <c r="B58" s="1"/>
      <c r="C58" s="151" t="s">
        <v>207</v>
      </c>
      <c r="D58" s="151"/>
      <c r="E58" s="151"/>
      <c r="F58" s="151"/>
      <c r="G58" s="151"/>
      <c r="H58" s="51" t="s">
        <v>208</v>
      </c>
      <c r="I58" s="51" t="s">
        <v>9</v>
      </c>
      <c r="J58" s="51" t="s">
        <v>32</v>
      </c>
      <c r="K58" s="51" t="s">
        <v>233</v>
      </c>
      <c r="L58" s="8" t="s">
        <v>145</v>
      </c>
      <c r="M58" s="13" t="s">
        <v>234</v>
      </c>
    </row>
    <row r="59" spans="1:13" ht="60" x14ac:dyDescent="0.25">
      <c r="A59" s="1"/>
      <c r="B59" s="1"/>
      <c r="C59" s="151" t="s">
        <v>211</v>
      </c>
      <c r="D59" s="151"/>
      <c r="E59" s="151"/>
      <c r="F59" s="151"/>
      <c r="G59" s="151"/>
      <c r="H59" s="51" t="s">
        <v>212</v>
      </c>
      <c r="I59" s="51" t="s">
        <v>9</v>
      </c>
      <c r="J59" s="51" t="s">
        <v>32</v>
      </c>
      <c r="K59" s="51" t="s">
        <v>235</v>
      </c>
      <c r="L59" s="8" t="s">
        <v>214</v>
      </c>
      <c r="M59" s="40" t="s">
        <v>236</v>
      </c>
    </row>
    <row r="60" spans="1:13" ht="49.5" x14ac:dyDescent="0.25">
      <c r="A60" s="1"/>
      <c r="B60" s="1"/>
      <c r="C60" s="151" t="s">
        <v>215</v>
      </c>
      <c r="D60" s="151"/>
      <c r="E60" s="151"/>
      <c r="F60" s="151"/>
      <c r="G60" s="151"/>
      <c r="H60" s="51" t="s">
        <v>216</v>
      </c>
      <c r="I60" s="51" t="s">
        <v>9</v>
      </c>
      <c r="J60" s="51" t="s">
        <v>32</v>
      </c>
      <c r="K60" s="51" t="s">
        <v>237</v>
      </c>
      <c r="L60" s="8" t="s">
        <v>141</v>
      </c>
      <c r="M60" s="44" t="s">
        <v>238</v>
      </c>
    </row>
    <row r="61" spans="1:13" ht="49.5" x14ac:dyDescent="0.25">
      <c r="A61" s="1"/>
      <c r="B61" s="1"/>
      <c r="C61" s="151" t="s">
        <v>219</v>
      </c>
      <c r="D61" s="151"/>
      <c r="E61" s="151"/>
      <c r="F61" s="151"/>
      <c r="G61" s="151"/>
      <c r="H61" s="51" t="s">
        <v>220</v>
      </c>
      <c r="I61" s="51" t="s">
        <v>9</v>
      </c>
      <c r="J61" s="51" t="s">
        <v>32</v>
      </c>
      <c r="K61" s="51" t="s">
        <v>239</v>
      </c>
      <c r="L61" s="8" t="s">
        <v>222</v>
      </c>
      <c r="M61" s="44" t="s">
        <v>238</v>
      </c>
    </row>
    <row r="62" spans="1:13" ht="49.5" x14ac:dyDescent="0.25">
      <c r="A62" s="1"/>
      <c r="B62" s="1"/>
      <c r="C62" s="151" t="s">
        <v>223</v>
      </c>
      <c r="D62" s="151"/>
      <c r="E62" s="151"/>
      <c r="F62" s="151"/>
      <c r="G62" s="151"/>
      <c r="H62" s="51" t="s">
        <v>224</v>
      </c>
      <c r="I62" s="51" t="s">
        <v>9</v>
      </c>
      <c r="J62" s="51" t="s">
        <v>32</v>
      </c>
      <c r="K62" s="51" t="s">
        <v>240</v>
      </c>
      <c r="L62" s="8" t="s">
        <v>226</v>
      </c>
      <c r="M62" s="44" t="s">
        <v>238</v>
      </c>
    </row>
    <row r="63" spans="1:13" ht="66" x14ac:dyDescent="0.25">
      <c r="A63" s="3"/>
      <c r="B63" s="3"/>
      <c r="C63" s="151" t="s">
        <v>241</v>
      </c>
      <c r="D63" s="151"/>
      <c r="E63" s="151"/>
      <c r="F63" s="151"/>
      <c r="G63" s="151"/>
      <c r="H63" s="51" t="s">
        <v>242</v>
      </c>
      <c r="I63" s="51" t="s">
        <v>9</v>
      </c>
      <c r="J63" s="51" t="s">
        <v>32</v>
      </c>
      <c r="K63" s="51" t="s">
        <v>243</v>
      </c>
      <c r="L63" s="8" t="s">
        <v>145</v>
      </c>
      <c r="M63" s="8"/>
    </row>
    <row r="64" spans="1:13" ht="45" x14ac:dyDescent="0.25">
      <c r="A64" s="1"/>
      <c r="B64" s="149" t="s">
        <v>244</v>
      </c>
      <c r="C64" s="149"/>
      <c r="D64" s="149"/>
      <c r="E64" s="149"/>
      <c r="F64" s="149"/>
      <c r="G64" s="149"/>
      <c r="H64" s="51" t="s">
        <v>245</v>
      </c>
      <c r="I64" s="51" t="s">
        <v>19</v>
      </c>
      <c r="J64" s="51" t="s">
        <v>32</v>
      </c>
      <c r="K64" s="51" t="s">
        <v>246</v>
      </c>
      <c r="L64" s="8"/>
      <c r="M64" s="9" t="s">
        <v>247</v>
      </c>
    </row>
    <row r="65" spans="1:13" ht="16.5" x14ac:dyDescent="0.25">
      <c r="A65" s="1"/>
      <c r="B65" s="1"/>
      <c r="C65" s="149" t="s">
        <v>248</v>
      </c>
      <c r="D65" s="149"/>
      <c r="E65" s="149"/>
      <c r="F65" s="149"/>
      <c r="G65" s="149"/>
      <c r="H65" s="51" t="s">
        <v>249</v>
      </c>
      <c r="I65" s="51" t="s">
        <v>19</v>
      </c>
      <c r="J65" s="51" t="s">
        <v>250</v>
      </c>
      <c r="K65" s="51" t="s">
        <v>251</v>
      </c>
      <c r="L65" s="8"/>
      <c r="M65" s="44"/>
    </row>
    <row r="66" spans="1:13" ht="16.5" x14ac:dyDescent="0.25">
      <c r="A66" s="1"/>
      <c r="B66" s="1"/>
      <c r="C66" s="1"/>
      <c r="D66" s="149" t="s">
        <v>252</v>
      </c>
      <c r="E66" s="149"/>
      <c r="F66" s="149"/>
      <c r="G66" s="149"/>
      <c r="H66" s="51" t="s">
        <v>253</v>
      </c>
      <c r="I66" s="51" t="s">
        <v>9</v>
      </c>
      <c r="J66" s="51" t="s">
        <v>10</v>
      </c>
      <c r="K66" s="51" t="s">
        <v>254</v>
      </c>
      <c r="L66" s="8" t="s">
        <v>137</v>
      </c>
      <c r="M66" s="44"/>
    </row>
    <row r="67" spans="1:13" ht="16.5" x14ac:dyDescent="0.25">
      <c r="A67" s="1"/>
      <c r="B67" s="1"/>
      <c r="C67" s="1"/>
      <c r="D67" s="151" t="s">
        <v>255</v>
      </c>
      <c r="E67" s="151"/>
      <c r="F67" s="151"/>
      <c r="G67" s="151"/>
      <c r="H67" s="51" t="s">
        <v>256</v>
      </c>
      <c r="I67" s="51" t="s">
        <v>9</v>
      </c>
      <c r="J67" s="51" t="s">
        <v>32</v>
      </c>
      <c r="K67" s="51" t="s">
        <v>257</v>
      </c>
      <c r="L67" s="8" t="s">
        <v>137</v>
      </c>
      <c r="M67" s="44"/>
    </row>
    <row r="68" spans="1:13" ht="49.5" x14ac:dyDescent="0.25">
      <c r="A68" s="1"/>
      <c r="B68" s="1"/>
      <c r="C68" s="1"/>
      <c r="D68" s="149" t="s">
        <v>258</v>
      </c>
      <c r="E68" s="149"/>
      <c r="F68" s="149"/>
      <c r="G68" s="149"/>
      <c r="H68" s="51" t="s">
        <v>259</v>
      </c>
      <c r="I68" s="51" t="s">
        <v>9</v>
      </c>
      <c r="J68" s="51" t="s">
        <v>10</v>
      </c>
      <c r="K68" s="51" t="s">
        <v>260</v>
      </c>
      <c r="L68" s="8" t="s">
        <v>137</v>
      </c>
      <c r="M68" s="44"/>
    </row>
    <row r="69" spans="1:13" ht="16.5" x14ac:dyDescent="0.25">
      <c r="A69" s="1"/>
      <c r="B69" s="1"/>
      <c r="C69" s="1"/>
      <c r="D69" s="149" t="s">
        <v>261</v>
      </c>
      <c r="E69" s="149"/>
      <c r="F69" s="149"/>
      <c r="G69" s="149"/>
      <c r="H69" s="51" t="s">
        <v>262</v>
      </c>
      <c r="I69" s="51" t="s">
        <v>9</v>
      </c>
      <c r="J69" s="51" t="s">
        <v>10</v>
      </c>
      <c r="K69" s="51" t="s">
        <v>263</v>
      </c>
      <c r="L69" s="8" t="s">
        <v>264</v>
      </c>
      <c r="M69" s="44"/>
    </row>
    <row r="70" spans="1:13" ht="49.5" x14ac:dyDescent="0.25">
      <c r="A70" s="1"/>
      <c r="B70" s="1"/>
      <c r="C70" s="1"/>
      <c r="D70" s="149" t="s">
        <v>265</v>
      </c>
      <c r="E70" s="149"/>
      <c r="F70" s="149"/>
      <c r="G70" s="149"/>
      <c r="H70" s="51" t="s">
        <v>266</v>
      </c>
      <c r="I70" s="51" t="s">
        <v>9</v>
      </c>
      <c r="J70" s="51" t="s">
        <v>10</v>
      </c>
      <c r="K70" s="51" t="s">
        <v>267</v>
      </c>
      <c r="L70" s="8" t="s">
        <v>268</v>
      </c>
      <c r="M70" s="44" t="s">
        <v>269</v>
      </c>
    </row>
    <row r="71" spans="1:13" ht="33" x14ac:dyDescent="0.25">
      <c r="A71" s="1"/>
      <c r="B71" s="1"/>
      <c r="C71" s="1"/>
      <c r="D71" s="149" t="s">
        <v>270</v>
      </c>
      <c r="E71" s="149"/>
      <c r="F71" s="149"/>
      <c r="G71" s="149"/>
      <c r="H71" s="51" t="s">
        <v>271</v>
      </c>
      <c r="I71" s="51" t="s">
        <v>9</v>
      </c>
      <c r="J71" s="51" t="s">
        <v>10</v>
      </c>
      <c r="K71" s="51" t="s">
        <v>272</v>
      </c>
      <c r="L71" s="8" t="s">
        <v>268</v>
      </c>
      <c r="M71" s="44" t="s">
        <v>273</v>
      </c>
    </row>
    <row r="72" spans="1:13" ht="16.5" x14ac:dyDescent="0.25">
      <c r="A72" s="1"/>
      <c r="B72" s="1"/>
      <c r="C72" s="1"/>
      <c r="D72" s="151" t="s">
        <v>274</v>
      </c>
      <c r="E72" s="151"/>
      <c r="F72" s="151"/>
      <c r="G72" s="151"/>
      <c r="H72" s="51" t="s">
        <v>275</v>
      </c>
      <c r="I72" s="51" t="s">
        <v>9</v>
      </c>
      <c r="J72" s="51" t="s">
        <v>32</v>
      </c>
      <c r="K72" s="51" t="s">
        <v>276</v>
      </c>
      <c r="L72" s="8" t="s">
        <v>268</v>
      </c>
      <c r="M72" s="44"/>
    </row>
    <row r="73" spans="1:13" ht="66" x14ac:dyDescent="0.25">
      <c r="A73" s="1"/>
      <c r="B73" s="1"/>
      <c r="C73" s="1"/>
      <c r="D73" s="151" t="s">
        <v>277</v>
      </c>
      <c r="E73" s="151"/>
      <c r="F73" s="151"/>
      <c r="G73" s="151"/>
      <c r="H73" s="51" t="s">
        <v>278</v>
      </c>
      <c r="I73" s="51" t="s">
        <v>9</v>
      </c>
      <c r="J73" s="51" t="s">
        <v>32</v>
      </c>
      <c r="K73" s="51" t="s">
        <v>279</v>
      </c>
      <c r="L73" s="8" t="s">
        <v>57</v>
      </c>
      <c r="M73" s="44"/>
    </row>
    <row r="74" spans="1:13" ht="45" x14ac:dyDescent="0.25">
      <c r="A74" s="1"/>
      <c r="B74" s="1"/>
      <c r="C74" s="1"/>
      <c r="D74" s="149" t="s">
        <v>280</v>
      </c>
      <c r="E74" s="149"/>
      <c r="F74" s="149"/>
      <c r="G74" s="149"/>
      <c r="H74" s="51" t="s">
        <v>281</v>
      </c>
      <c r="I74" s="51" t="s">
        <v>9</v>
      </c>
      <c r="J74" s="51" t="s">
        <v>10</v>
      </c>
      <c r="K74" s="51" t="s">
        <v>282</v>
      </c>
      <c r="L74" s="8" t="s">
        <v>283</v>
      </c>
      <c r="M74" s="44" t="s">
        <v>284</v>
      </c>
    </row>
    <row r="75" spans="1:13" ht="33" x14ac:dyDescent="0.25">
      <c r="A75" s="1"/>
      <c r="B75" s="1"/>
      <c r="C75" s="1"/>
      <c r="D75" s="151" t="s">
        <v>285</v>
      </c>
      <c r="E75" s="151"/>
      <c r="F75" s="151"/>
      <c r="G75" s="151"/>
      <c r="H75" s="51" t="s">
        <v>286</v>
      </c>
      <c r="I75" s="51" t="s">
        <v>9</v>
      </c>
      <c r="J75" s="51" t="s">
        <v>32</v>
      </c>
      <c r="K75" s="51" t="s">
        <v>287</v>
      </c>
      <c r="L75" s="8" t="s">
        <v>268</v>
      </c>
      <c r="M75" s="44" t="s">
        <v>288</v>
      </c>
    </row>
    <row r="76" spans="1:13" ht="33" x14ac:dyDescent="0.25">
      <c r="A76" s="1"/>
      <c r="B76" s="1"/>
      <c r="C76" s="1"/>
      <c r="D76" s="151" t="s">
        <v>289</v>
      </c>
      <c r="E76" s="151"/>
      <c r="F76" s="151"/>
      <c r="G76" s="151"/>
      <c r="H76" s="51" t="s">
        <v>290</v>
      </c>
      <c r="I76" s="51" t="s">
        <v>9</v>
      </c>
      <c r="J76" s="51" t="s">
        <v>32</v>
      </c>
      <c r="K76" s="51" t="s">
        <v>291</v>
      </c>
      <c r="L76" s="8" t="s">
        <v>292</v>
      </c>
      <c r="M76" s="44"/>
    </row>
    <row r="77" spans="1:13" ht="33" x14ac:dyDescent="0.25">
      <c r="A77" s="1"/>
      <c r="B77" s="1"/>
      <c r="C77" s="1"/>
      <c r="D77" s="151" t="s">
        <v>293</v>
      </c>
      <c r="E77" s="151"/>
      <c r="F77" s="151"/>
      <c r="G77" s="151"/>
      <c r="H77" s="51" t="s">
        <v>294</v>
      </c>
      <c r="I77" s="51" t="s">
        <v>9</v>
      </c>
      <c r="J77" s="51" t="s">
        <v>32</v>
      </c>
      <c r="K77" s="51" t="s">
        <v>295</v>
      </c>
      <c r="L77" s="8" t="s">
        <v>283</v>
      </c>
      <c r="M77" s="44" t="s">
        <v>296</v>
      </c>
    </row>
    <row r="78" spans="1:13" ht="45" x14ac:dyDescent="0.25">
      <c r="A78" s="1"/>
      <c r="B78" s="1"/>
      <c r="C78" s="1"/>
      <c r="D78" s="149" t="s">
        <v>297</v>
      </c>
      <c r="E78" s="149"/>
      <c r="F78" s="149"/>
      <c r="G78" s="149"/>
      <c r="H78" s="51" t="s">
        <v>298</v>
      </c>
      <c r="I78" s="51" t="s">
        <v>9</v>
      </c>
      <c r="J78" s="51" t="s">
        <v>10</v>
      </c>
      <c r="K78" s="51" t="s">
        <v>299</v>
      </c>
      <c r="L78" s="8" t="s">
        <v>283</v>
      </c>
      <c r="M78" s="44" t="s">
        <v>300</v>
      </c>
    </row>
    <row r="79" spans="1:13" ht="33" x14ac:dyDescent="0.25">
      <c r="A79" s="1"/>
      <c r="B79" s="1"/>
      <c r="C79" s="1"/>
      <c r="D79" s="151" t="s">
        <v>301</v>
      </c>
      <c r="E79" s="151"/>
      <c r="F79" s="151"/>
      <c r="G79" s="151"/>
      <c r="H79" s="51" t="s">
        <v>302</v>
      </c>
      <c r="I79" s="51" t="s">
        <v>9</v>
      </c>
      <c r="J79" s="51" t="s">
        <v>32</v>
      </c>
      <c r="K79" s="51" t="s">
        <v>303</v>
      </c>
      <c r="L79" s="8" t="s">
        <v>57</v>
      </c>
      <c r="M79" s="44"/>
    </row>
    <row r="80" spans="1:13" ht="16.5" customHeight="1" x14ac:dyDescent="0.25">
      <c r="A80" s="1"/>
      <c r="B80" s="1"/>
      <c r="C80" s="1"/>
      <c r="D80" s="160" t="s">
        <v>304</v>
      </c>
      <c r="E80" s="161"/>
      <c r="F80" s="161"/>
      <c r="G80" s="162"/>
      <c r="H80" s="51" t="s">
        <v>305</v>
      </c>
      <c r="I80" s="51" t="s">
        <v>9</v>
      </c>
      <c r="J80" s="51" t="s">
        <v>32</v>
      </c>
      <c r="K80" s="51"/>
      <c r="L80" s="8" t="s">
        <v>133</v>
      </c>
      <c r="M80" s="44"/>
    </row>
    <row r="81" spans="1:13" ht="30" customHeight="1" x14ac:dyDescent="0.25">
      <c r="A81" s="1"/>
      <c r="B81" s="1"/>
      <c r="C81" s="1"/>
      <c r="D81" s="160" t="s">
        <v>306</v>
      </c>
      <c r="E81" s="161"/>
      <c r="F81" s="161"/>
      <c r="G81" s="162"/>
      <c r="H81" s="51" t="s">
        <v>307</v>
      </c>
      <c r="I81" s="51" t="s">
        <v>9</v>
      </c>
      <c r="J81" s="51" t="s">
        <v>32</v>
      </c>
      <c r="K81" s="51"/>
      <c r="L81" s="8" t="s">
        <v>187</v>
      </c>
      <c r="M81" s="44"/>
    </row>
    <row r="82" spans="1:13" s="15" customFormat="1" ht="30" x14ac:dyDescent="0.25">
      <c r="A82" s="14"/>
      <c r="B82" s="14"/>
      <c r="C82" s="14"/>
      <c r="D82" s="154" t="s">
        <v>308</v>
      </c>
      <c r="E82" s="154"/>
      <c r="F82" s="154"/>
      <c r="G82" s="154"/>
      <c r="H82" s="8" t="s">
        <v>309</v>
      </c>
      <c r="I82" s="8" t="s">
        <v>19</v>
      </c>
      <c r="J82" s="8" t="s">
        <v>32</v>
      </c>
      <c r="K82" s="8" t="s">
        <v>310</v>
      </c>
      <c r="L82" s="8"/>
      <c r="M82" s="43" t="s">
        <v>311</v>
      </c>
    </row>
    <row r="83" spans="1:13" s="15" customFormat="1" ht="30" x14ac:dyDescent="0.25">
      <c r="A83" s="14"/>
      <c r="B83" s="14"/>
      <c r="C83" s="14"/>
      <c r="D83" s="45"/>
      <c r="E83" s="154" t="s">
        <v>312</v>
      </c>
      <c r="F83" s="154"/>
      <c r="G83" s="154"/>
      <c r="H83" s="8" t="s">
        <v>313</v>
      </c>
      <c r="I83" s="8" t="s">
        <v>19</v>
      </c>
      <c r="J83" s="8" t="s">
        <v>10</v>
      </c>
      <c r="K83" s="8" t="s">
        <v>314</v>
      </c>
      <c r="L83" s="8"/>
      <c r="M83" s="8"/>
    </row>
    <row r="84" spans="1:13" s="15" customFormat="1" ht="16.5" x14ac:dyDescent="0.25">
      <c r="A84" s="14"/>
      <c r="B84" s="14"/>
      <c r="C84" s="14"/>
      <c r="D84" s="45"/>
      <c r="E84" s="45"/>
      <c r="F84" s="154" t="s">
        <v>315</v>
      </c>
      <c r="G84" s="154"/>
      <c r="H84" s="8" t="s">
        <v>316</v>
      </c>
      <c r="I84" s="8" t="s">
        <v>9</v>
      </c>
      <c r="J84" s="8" t="s">
        <v>10</v>
      </c>
      <c r="K84" s="8" t="s">
        <v>317</v>
      </c>
      <c r="L84" s="8" t="s">
        <v>133</v>
      </c>
      <c r="M84" s="8"/>
    </row>
    <row r="85" spans="1:13" s="15" customFormat="1" ht="30" x14ac:dyDescent="0.25">
      <c r="A85" s="14"/>
      <c r="B85" s="14"/>
      <c r="C85" s="14"/>
      <c r="D85" s="45"/>
      <c r="E85" s="45"/>
      <c r="F85" s="154" t="s">
        <v>318</v>
      </c>
      <c r="G85" s="154"/>
      <c r="H85" s="8" t="s">
        <v>319</v>
      </c>
      <c r="I85" s="8" t="s">
        <v>9</v>
      </c>
      <c r="J85" s="8" t="s">
        <v>10</v>
      </c>
      <c r="K85" s="8" t="s">
        <v>320</v>
      </c>
      <c r="L85" s="8" t="s">
        <v>321</v>
      </c>
      <c r="M85" s="8"/>
    </row>
    <row r="86" spans="1:13" s="15" customFormat="1" ht="30" x14ac:dyDescent="0.25">
      <c r="A86" s="14"/>
      <c r="B86" s="14"/>
      <c r="C86" s="14"/>
      <c r="D86" s="45"/>
      <c r="E86" s="154" t="s">
        <v>322</v>
      </c>
      <c r="F86" s="154"/>
      <c r="G86" s="154"/>
      <c r="H86" s="8" t="s">
        <v>323</v>
      </c>
      <c r="I86" s="8" t="s">
        <v>19</v>
      </c>
      <c r="J86" s="8" t="s">
        <v>10</v>
      </c>
      <c r="K86" s="8" t="s">
        <v>324</v>
      </c>
      <c r="L86" s="8"/>
      <c r="M86" s="8"/>
    </row>
    <row r="87" spans="1:13" s="15" customFormat="1" ht="30" x14ac:dyDescent="0.25">
      <c r="A87" s="14"/>
      <c r="B87" s="14"/>
      <c r="C87" s="14"/>
      <c r="D87" s="45"/>
      <c r="E87" s="45"/>
      <c r="F87" s="154" t="s">
        <v>325</v>
      </c>
      <c r="G87" s="154"/>
      <c r="H87" s="8" t="s">
        <v>326</v>
      </c>
      <c r="I87" s="8" t="s">
        <v>19</v>
      </c>
      <c r="J87" s="8" t="s">
        <v>250</v>
      </c>
      <c r="K87" s="8" t="s">
        <v>327</v>
      </c>
      <c r="L87" s="8"/>
      <c r="M87" s="8"/>
    </row>
    <row r="88" spans="1:13" s="15" customFormat="1" ht="66" x14ac:dyDescent="0.25">
      <c r="A88" s="14"/>
      <c r="B88" s="14"/>
      <c r="C88" s="14"/>
      <c r="D88" s="45"/>
      <c r="E88" s="45"/>
      <c r="F88" s="45"/>
      <c r="G88" s="52" t="s">
        <v>328</v>
      </c>
      <c r="H88" s="8" t="s">
        <v>329</v>
      </c>
      <c r="I88" s="8" t="s">
        <v>9</v>
      </c>
      <c r="J88" s="8" t="s">
        <v>10</v>
      </c>
      <c r="K88" s="8" t="s">
        <v>330</v>
      </c>
      <c r="L88" s="8" t="s">
        <v>187</v>
      </c>
      <c r="M88" s="8"/>
    </row>
    <row r="89" spans="1:13" ht="82.5" x14ac:dyDescent="0.25">
      <c r="A89" s="1"/>
      <c r="B89" s="151" t="s">
        <v>331</v>
      </c>
      <c r="C89" s="151"/>
      <c r="D89" s="151"/>
      <c r="E89" s="151"/>
      <c r="F89" s="151"/>
      <c r="G89" s="151"/>
      <c r="H89" s="51" t="s">
        <v>332</v>
      </c>
      <c r="I89" s="51" t="s">
        <v>19</v>
      </c>
      <c r="J89" s="51" t="s">
        <v>32</v>
      </c>
      <c r="K89" s="51" t="s">
        <v>333</v>
      </c>
      <c r="L89" s="8"/>
      <c r="M89" s="44" t="s">
        <v>334</v>
      </c>
    </row>
    <row r="90" spans="1:13" ht="33" x14ac:dyDescent="0.25">
      <c r="A90" s="1"/>
      <c r="B90" s="1"/>
      <c r="C90" s="151" t="s">
        <v>335</v>
      </c>
      <c r="D90" s="151"/>
      <c r="E90" s="151"/>
      <c r="F90" s="151"/>
      <c r="G90" s="151"/>
      <c r="H90" s="51" t="s">
        <v>336</v>
      </c>
      <c r="I90" s="51" t="s">
        <v>19</v>
      </c>
      <c r="J90" s="51" t="s">
        <v>182</v>
      </c>
      <c r="K90" s="51" t="s">
        <v>337</v>
      </c>
      <c r="L90" s="8"/>
      <c r="M90" s="8"/>
    </row>
    <row r="91" spans="1:13" ht="16.5" x14ac:dyDescent="0.25">
      <c r="A91" s="1"/>
      <c r="B91" s="1"/>
      <c r="C91" s="1"/>
      <c r="D91" s="151" t="s">
        <v>338</v>
      </c>
      <c r="E91" s="151"/>
      <c r="F91" s="151"/>
      <c r="G91" s="151"/>
      <c r="H91" s="51" t="s">
        <v>339</v>
      </c>
      <c r="I91" s="51" t="s">
        <v>9</v>
      </c>
      <c r="J91" s="51" t="s">
        <v>10</v>
      </c>
      <c r="K91" s="51" t="s">
        <v>338</v>
      </c>
      <c r="L91" s="8" t="s">
        <v>16</v>
      </c>
      <c r="M91" s="8" t="s">
        <v>340</v>
      </c>
    </row>
    <row r="92" spans="1:13" ht="30" x14ac:dyDescent="0.25">
      <c r="A92" s="1"/>
      <c r="B92" s="1"/>
      <c r="C92" s="1"/>
      <c r="D92" s="151" t="s">
        <v>341</v>
      </c>
      <c r="E92" s="151"/>
      <c r="F92" s="151"/>
      <c r="G92" s="151"/>
      <c r="H92" s="51" t="s">
        <v>342</v>
      </c>
      <c r="I92" s="51" t="s">
        <v>9</v>
      </c>
      <c r="J92" s="51" t="s">
        <v>10</v>
      </c>
      <c r="K92" s="51" t="s">
        <v>341</v>
      </c>
      <c r="L92" s="8" t="s">
        <v>283</v>
      </c>
      <c r="M92" s="8" t="s">
        <v>343</v>
      </c>
    </row>
    <row r="93" spans="1:13" ht="60" x14ac:dyDescent="0.25">
      <c r="A93" s="1"/>
      <c r="B93" s="1"/>
      <c r="C93" s="1"/>
      <c r="D93" s="151" t="s">
        <v>344</v>
      </c>
      <c r="E93" s="151"/>
      <c r="F93" s="151"/>
      <c r="G93" s="151"/>
      <c r="H93" s="51" t="s">
        <v>345</v>
      </c>
      <c r="I93" s="51" t="s">
        <v>9</v>
      </c>
      <c r="J93" s="51" t="s">
        <v>32</v>
      </c>
      <c r="K93" s="51" t="s">
        <v>344</v>
      </c>
      <c r="L93" s="8" t="s">
        <v>102</v>
      </c>
      <c r="M93" s="8" t="s">
        <v>346</v>
      </c>
    </row>
    <row r="94" spans="1:13" ht="60" x14ac:dyDescent="0.25">
      <c r="A94" s="1"/>
      <c r="B94" s="1"/>
      <c r="C94" s="1"/>
      <c r="D94" s="151" t="s">
        <v>347</v>
      </c>
      <c r="E94" s="151"/>
      <c r="F94" s="151"/>
      <c r="G94" s="151"/>
      <c r="H94" s="51" t="s">
        <v>348</v>
      </c>
      <c r="I94" s="51" t="s">
        <v>9</v>
      </c>
      <c r="J94" s="51" t="s">
        <v>32</v>
      </c>
      <c r="K94" s="51" t="s">
        <v>347</v>
      </c>
      <c r="L94" s="8" t="s">
        <v>283</v>
      </c>
      <c r="M94" s="8" t="s">
        <v>349</v>
      </c>
    </row>
    <row r="95" spans="1:13" ht="33" x14ac:dyDescent="0.25">
      <c r="A95" s="1"/>
      <c r="B95" s="1"/>
      <c r="C95" s="1"/>
      <c r="D95" s="151" t="s">
        <v>350</v>
      </c>
      <c r="E95" s="151"/>
      <c r="F95" s="151"/>
      <c r="G95" s="151"/>
      <c r="H95" s="51" t="s">
        <v>351</v>
      </c>
      <c r="I95" s="51" t="s">
        <v>9</v>
      </c>
      <c r="J95" s="51" t="s">
        <v>32</v>
      </c>
      <c r="K95" s="51" t="s">
        <v>352</v>
      </c>
      <c r="L95" s="8" t="s">
        <v>292</v>
      </c>
      <c r="M95" s="8" t="s">
        <v>353</v>
      </c>
    </row>
    <row r="96" spans="1:13" ht="99" x14ac:dyDescent="0.25">
      <c r="A96" s="3"/>
      <c r="B96" s="160" t="s">
        <v>354</v>
      </c>
      <c r="C96" s="161"/>
      <c r="D96" s="161"/>
      <c r="E96" s="161"/>
      <c r="F96" s="161"/>
      <c r="G96" s="162"/>
      <c r="H96" s="53" t="s">
        <v>355</v>
      </c>
      <c r="I96" s="53" t="s">
        <v>19</v>
      </c>
      <c r="J96" s="53" t="s">
        <v>32</v>
      </c>
      <c r="K96" s="53" t="s">
        <v>356</v>
      </c>
      <c r="L96" s="8"/>
      <c r="M96" s="44" t="s">
        <v>357</v>
      </c>
    </row>
    <row r="97" spans="1:15" ht="33" x14ac:dyDescent="0.25">
      <c r="A97" s="3"/>
      <c r="B97" s="53"/>
      <c r="C97" s="160" t="s">
        <v>358</v>
      </c>
      <c r="D97" s="161"/>
      <c r="E97" s="161"/>
      <c r="F97" s="161"/>
      <c r="G97" s="162"/>
      <c r="H97" s="53" t="s">
        <v>359</v>
      </c>
      <c r="I97" s="53" t="s">
        <v>19</v>
      </c>
      <c r="J97" s="53" t="s">
        <v>182</v>
      </c>
      <c r="K97" s="53" t="s">
        <v>360</v>
      </c>
      <c r="L97" s="8"/>
      <c r="M97" s="44"/>
    </row>
    <row r="98" spans="1:15" ht="33" customHeight="1" x14ac:dyDescent="0.25">
      <c r="A98" s="3"/>
      <c r="B98" s="53"/>
      <c r="C98" s="53"/>
      <c r="D98" s="160" t="s">
        <v>361</v>
      </c>
      <c r="E98" s="161"/>
      <c r="F98" s="161"/>
      <c r="G98" s="162"/>
      <c r="H98" s="53" t="s">
        <v>362</v>
      </c>
      <c r="I98" s="53" t="s">
        <v>9</v>
      </c>
      <c r="J98" s="53" t="s">
        <v>32</v>
      </c>
      <c r="K98" s="53" t="s">
        <v>363</v>
      </c>
      <c r="L98" s="8" t="s">
        <v>102</v>
      </c>
      <c r="M98" s="44"/>
      <c r="N98" s="41">
        <v>-100</v>
      </c>
      <c r="O98" s="41">
        <v>-100</v>
      </c>
    </row>
    <row r="99" spans="1:15" ht="33" customHeight="1" x14ac:dyDescent="0.25">
      <c r="A99" s="3"/>
      <c r="B99" s="53"/>
      <c r="C99" s="53"/>
      <c r="D99" s="160" t="s">
        <v>364</v>
      </c>
      <c r="E99" s="161"/>
      <c r="F99" s="161"/>
      <c r="G99" s="162"/>
      <c r="H99" s="53" t="s">
        <v>365</v>
      </c>
      <c r="I99" s="53" t="s">
        <v>9</v>
      </c>
      <c r="J99" s="53" t="s">
        <v>32</v>
      </c>
      <c r="K99" s="53" t="s">
        <v>366</v>
      </c>
      <c r="L99" s="8" t="s">
        <v>102</v>
      </c>
      <c r="M99" s="44"/>
      <c r="N99" s="41">
        <v>-100</v>
      </c>
      <c r="O99" s="41">
        <v>-100</v>
      </c>
    </row>
    <row r="100" spans="1:15" ht="16.5" x14ac:dyDescent="0.25">
      <c r="A100" s="3"/>
      <c r="B100" s="53"/>
      <c r="C100" s="53"/>
      <c r="D100" s="160" t="s">
        <v>344</v>
      </c>
      <c r="E100" s="161"/>
      <c r="F100" s="161"/>
      <c r="G100" s="162"/>
      <c r="H100" s="53" t="s">
        <v>345</v>
      </c>
      <c r="I100" s="53" t="s">
        <v>9</v>
      </c>
      <c r="J100" s="53" t="s">
        <v>32</v>
      </c>
      <c r="K100" s="53" t="s">
        <v>367</v>
      </c>
      <c r="L100" s="8" t="s">
        <v>102</v>
      </c>
      <c r="M100" s="44" t="s">
        <v>288</v>
      </c>
      <c r="N100" s="4">
        <v>21</v>
      </c>
    </row>
    <row r="101" spans="1:15" ht="16.5" x14ac:dyDescent="0.25">
      <c r="A101" s="3"/>
      <c r="B101" s="53"/>
      <c r="C101" s="53"/>
      <c r="D101" s="160" t="s">
        <v>347</v>
      </c>
      <c r="E101" s="161"/>
      <c r="F101" s="161"/>
      <c r="G101" s="162"/>
      <c r="H101" s="53" t="s">
        <v>348</v>
      </c>
      <c r="I101" s="53" t="s">
        <v>9</v>
      </c>
      <c r="J101" s="53" t="s">
        <v>32</v>
      </c>
      <c r="K101" s="53" t="s">
        <v>368</v>
      </c>
      <c r="L101" s="8" t="s">
        <v>102</v>
      </c>
      <c r="M101" s="44"/>
      <c r="N101" s="41">
        <v>-42</v>
      </c>
    </row>
    <row r="102" spans="1:15" ht="33" x14ac:dyDescent="0.25">
      <c r="A102" s="3"/>
      <c r="B102" s="53"/>
      <c r="C102" s="53"/>
      <c r="D102" s="160" t="s">
        <v>369</v>
      </c>
      <c r="E102" s="161"/>
      <c r="F102" s="161"/>
      <c r="G102" s="162"/>
      <c r="H102" s="53" t="s">
        <v>351</v>
      </c>
      <c r="I102" s="53" t="s">
        <v>9</v>
      </c>
      <c r="J102" s="53" t="s">
        <v>32</v>
      </c>
      <c r="K102" s="53" t="s">
        <v>370</v>
      </c>
      <c r="L102" s="8" t="s">
        <v>102</v>
      </c>
      <c r="M102" s="44"/>
      <c r="N102" s="41"/>
      <c r="O102" s="41">
        <v>-200</v>
      </c>
    </row>
    <row r="103" spans="1:15" ht="16.5" x14ac:dyDescent="0.25">
      <c r="A103" s="3"/>
      <c r="B103" s="53"/>
      <c r="C103" s="53"/>
      <c r="D103" s="160" t="s">
        <v>371</v>
      </c>
      <c r="E103" s="161"/>
      <c r="F103" s="161"/>
      <c r="G103" s="162"/>
      <c r="H103" s="53" t="s">
        <v>372</v>
      </c>
      <c r="I103" s="53" t="s">
        <v>9</v>
      </c>
      <c r="J103" s="53" t="s">
        <v>10</v>
      </c>
      <c r="K103" s="53" t="s">
        <v>373</v>
      </c>
      <c r="L103" s="8" t="s">
        <v>102</v>
      </c>
      <c r="M103" s="44" t="s">
        <v>374</v>
      </c>
      <c r="N103" s="41">
        <v>-242</v>
      </c>
      <c r="O103" s="41">
        <v>-200</v>
      </c>
    </row>
    <row r="104" spans="1:15" ht="16.5" x14ac:dyDescent="0.25">
      <c r="A104" s="1"/>
      <c r="B104" s="151" t="s">
        <v>375</v>
      </c>
      <c r="C104" s="151"/>
      <c r="D104" s="151"/>
      <c r="E104" s="151"/>
      <c r="F104" s="151"/>
      <c r="G104" s="151"/>
      <c r="H104" s="51" t="s">
        <v>376</v>
      </c>
      <c r="I104" s="51" t="s">
        <v>19</v>
      </c>
      <c r="J104" s="51" t="s">
        <v>32</v>
      </c>
      <c r="K104" s="51" t="s">
        <v>377</v>
      </c>
      <c r="L104" s="8"/>
      <c r="M104" s="8"/>
    </row>
    <row r="105" spans="1:15" ht="16.5" x14ac:dyDescent="0.25">
      <c r="A105" s="1"/>
      <c r="B105" s="1"/>
      <c r="C105" s="151" t="s">
        <v>378</v>
      </c>
      <c r="D105" s="151"/>
      <c r="E105" s="151"/>
      <c r="F105" s="151"/>
      <c r="G105" s="151"/>
      <c r="H105" s="51" t="s">
        <v>379</v>
      </c>
      <c r="I105" s="51" t="s">
        <v>19</v>
      </c>
      <c r="J105" s="51" t="s">
        <v>182</v>
      </c>
      <c r="K105" s="51" t="s">
        <v>380</v>
      </c>
      <c r="L105" s="8"/>
      <c r="M105" s="8"/>
    </row>
    <row r="106" spans="1:15" ht="16.5" x14ac:dyDescent="0.25">
      <c r="A106" s="1"/>
      <c r="B106" s="1"/>
      <c r="C106" s="1"/>
      <c r="D106" s="151" t="s">
        <v>157</v>
      </c>
      <c r="E106" s="151"/>
      <c r="F106" s="151"/>
      <c r="G106" s="151"/>
      <c r="H106" s="51" t="s">
        <v>158</v>
      </c>
      <c r="I106" s="51" t="s">
        <v>9</v>
      </c>
      <c r="J106" s="51" t="s">
        <v>10</v>
      </c>
      <c r="K106" s="51" t="s">
        <v>381</v>
      </c>
      <c r="L106" s="8" t="s">
        <v>382</v>
      </c>
      <c r="M106" s="8"/>
    </row>
    <row r="107" spans="1:15" ht="16.5" x14ac:dyDescent="0.25">
      <c r="A107" s="1"/>
      <c r="B107" s="1"/>
      <c r="C107" s="1"/>
      <c r="D107" s="151" t="s">
        <v>162</v>
      </c>
      <c r="E107" s="151"/>
      <c r="F107" s="151"/>
      <c r="G107" s="151"/>
      <c r="H107" s="51" t="s">
        <v>163</v>
      </c>
      <c r="I107" s="51" t="s">
        <v>9</v>
      </c>
      <c r="J107" s="51" t="s">
        <v>10</v>
      </c>
      <c r="K107" s="51" t="s">
        <v>383</v>
      </c>
      <c r="L107" s="8" t="s">
        <v>102</v>
      </c>
      <c r="M107" s="8" t="s">
        <v>384</v>
      </c>
    </row>
    <row r="108" spans="1:15" ht="49.5" x14ac:dyDescent="0.25">
      <c r="A108" s="1"/>
      <c r="B108" s="151" t="s">
        <v>385</v>
      </c>
      <c r="C108" s="151"/>
      <c r="D108" s="151"/>
      <c r="E108" s="151"/>
      <c r="F108" s="151"/>
      <c r="G108" s="151"/>
      <c r="H108" s="51" t="s">
        <v>386</v>
      </c>
      <c r="I108" s="51" t="s">
        <v>19</v>
      </c>
      <c r="J108" s="51" t="s">
        <v>32</v>
      </c>
      <c r="K108" s="51" t="s">
        <v>387</v>
      </c>
      <c r="L108" s="8"/>
      <c r="M108" s="8"/>
    </row>
    <row r="109" spans="1:15" ht="16.5" x14ac:dyDescent="0.25">
      <c r="A109" s="1"/>
      <c r="B109" s="1"/>
      <c r="C109" s="151" t="s">
        <v>388</v>
      </c>
      <c r="D109" s="151"/>
      <c r="E109" s="151"/>
      <c r="F109" s="151"/>
      <c r="G109" s="151"/>
      <c r="H109" s="51" t="s">
        <v>389</v>
      </c>
      <c r="I109" s="51" t="s">
        <v>9</v>
      </c>
      <c r="J109" s="51" t="s">
        <v>10</v>
      </c>
      <c r="K109" s="51" t="s">
        <v>390</v>
      </c>
      <c r="L109" s="8" t="s">
        <v>90</v>
      </c>
      <c r="M109" s="8"/>
    </row>
    <row r="110" spans="1:15" ht="33" x14ac:dyDescent="0.25">
      <c r="A110" s="1"/>
      <c r="B110" s="1"/>
      <c r="C110" s="151" t="s">
        <v>59</v>
      </c>
      <c r="D110" s="151"/>
      <c r="E110" s="151"/>
      <c r="F110" s="151"/>
      <c r="G110" s="151"/>
      <c r="H110" s="51" t="s">
        <v>60</v>
      </c>
      <c r="I110" s="51" t="s">
        <v>9</v>
      </c>
      <c r="J110" s="51" t="s">
        <v>10</v>
      </c>
      <c r="K110" s="51" t="s">
        <v>391</v>
      </c>
      <c r="L110" s="8" t="s">
        <v>28</v>
      </c>
      <c r="M110" s="8"/>
    </row>
    <row r="111" spans="1:15" ht="90" x14ac:dyDescent="0.25">
      <c r="A111" s="1"/>
      <c r="B111" s="151" t="s">
        <v>392</v>
      </c>
      <c r="C111" s="151"/>
      <c r="D111" s="151"/>
      <c r="E111" s="151"/>
      <c r="F111" s="151"/>
      <c r="G111" s="151"/>
      <c r="H111" s="51" t="s">
        <v>393</v>
      </c>
      <c r="I111" s="51" t="s">
        <v>19</v>
      </c>
      <c r="J111" s="51" t="s">
        <v>32</v>
      </c>
      <c r="K111" s="51" t="s">
        <v>394</v>
      </c>
      <c r="L111" s="8"/>
      <c r="M111" s="9" t="s">
        <v>395</v>
      </c>
    </row>
    <row r="112" spans="1:15" ht="16.5" x14ac:dyDescent="0.25">
      <c r="A112" s="1"/>
      <c r="B112" s="1"/>
      <c r="C112" s="151" t="s">
        <v>388</v>
      </c>
      <c r="D112" s="151"/>
      <c r="E112" s="151"/>
      <c r="F112" s="151"/>
      <c r="G112" s="151"/>
      <c r="H112" s="51" t="s">
        <v>389</v>
      </c>
      <c r="I112" s="51" t="s">
        <v>9</v>
      </c>
      <c r="J112" s="51" t="s">
        <v>10</v>
      </c>
      <c r="K112" s="51" t="s">
        <v>390</v>
      </c>
      <c r="L112" s="8" t="s">
        <v>90</v>
      </c>
      <c r="M112" s="9" t="s">
        <v>396</v>
      </c>
    </row>
    <row r="113" spans="1:13" ht="33" x14ac:dyDescent="0.25">
      <c r="A113" s="1"/>
      <c r="B113" s="1"/>
      <c r="C113" s="151" t="s">
        <v>59</v>
      </c>
      <c r="D113" s="151"/>
      <c r="E113" s="151"/>
      <c r="F113" s="151"/>
      <c r="G113" s="151"/>
      <c r="H113" s="51" t="s">
        <v>60</v>
      </c>
      <c r="I113" s="51" t="s">
        <v>9</v>
      </c>
      <c r="J113" s="51" t="s">
        <v>10</v>
      </c>
      <c r="K113" s="51" t="s">
        <v>397</v>
      </c>
      <c r="L113" s="8" t="s">
        <v>28</v>
      </c>
      <c r="M113" s="9"/>
    </row>
    <row r="114" spans="1:13" ht="30.75" thickBot="1" x14ac:dyDescent="0.3">
      <c r="A114" s="57"/>
      <c r="B114" s="57"/>
      <c r="C114" s="158" t="s">
        <v>157</v>
      </c>
      <c r="D114" s="158"/>
      <c r="E114" s="158"/>
      <c r="F114" s="158"/>
      <c r="G114" s="158"/>
      <c r="H114" s="16" t="s">
        <v>158</v>
      </c>
      <c r="I114" s="16" t="s">
        <v>9</v>
      </c>
      <c r="J114" s="16" t="s">
        <v>10</v>
      </c>
      <c r="K114" s="16" t="s">
        <v>398</v>
      </c>
      <c r="L114" s="58" t="s">
        <v>399</v>
      </c>
      <c r="M114" s="59"/>
    </row>
    <row r="115" spans="1:13" s="15" customFormat="1" ht="83.25" thickTop="1" x14ac:dyDescent="0.25">
      <c r="A115" s="64"/>
      <c r="B115" s="159" t="s">
        <v>400</v>
      </c>
      <c r="C115" s="159"/>
      <c r="D115" s="159"/>
      <c r="E115" s="159"/>
      <c r="F115" s="159"/>
      <c r="G115" s="159"/>
      <c r="H115" s="106" t="s">
        <v>401</v>
      </c>
      <c r="I115" s="65" t="s">
        <v>19</v>
      </c>
      <c r="J115" s="65" t="s">
        <v>32</v>
      </c>
      <c r="K115" s="65" t="s">
        <v>402</v>
      </c>
      <c r="L115" s="66"/>
      <c r="M115" s="67" t="s">
        <v>403</v>
      </c>
    </row>
    <row r="116" spans="1:13" s="15" customFormat="1" ht="66" customHeight="1" thickBot="1" x14ac:dyDescent="0.3">
      <c r="A116" s="68"/>
      <c r="B116" s="69"/>
      <c r="C116" s="152" t="s">
        <v>400</v>
      </c>
      <c r="D116" s="152"/>
      <c r="E116" s="152"/>
      <c r="F116" s="152"/>
      <c r="G116" s="152"/>
      <c r="H116" s="107" t="s">
        <v>404</v>
      </c>
      <c r="I116" s="70" t="s">
        <v>19</v>
      </c>
      <c r="J116" s="70" t="s">
        <v>250</v>
      </c>
      <c r="K116" s="70" t="s">
        <v>405</v>
      </c>
      <c r="L116" s="71"/>
      <c r="M116" s="72"/>
    </row>
    <row r="117" spans="1:13" s="15" customFormat="1" ht="17.25" thickTop="1" x14ac:dyDescent="0.25">
      <c r="A117" s="60"/>
      <c r="B117" s="61"/>
      <c r="C117" s="61"/>
      <c r="D117" s="153" t="s">
        <v>406</v>
      </c>
      <c r="E117" s="153"/>
      <c r="F117" s="153"/>
      <c r="G117" s="153"/>
      <c r="H117" s="62" t="s">
        <v>88</v>
      </c>
      <c r="I117" s="62" t="s">
        <v>9</v>
      </c>
      <c r="J117" s="62" t="s">
        <v>10</v>
      </c>
      <c r="K117" s="62" t="s">
        <v>407</v>
      </c>
      <c r="L117" s="63" t="s">
        <v>90</v>
      </c>
      <c r="M117" s="63"/>
    </row>
    <row r="118" spans="1:13" s="15" customFormat="1" ht="33" x14ac:dyDescent="0.25">
      <c r="A118" s="14"/>
      <c r="B118" s="45"/>
      <c r="C118" s="45"/>
      <c r="D118" s="154" t="s">
        <v>59</v>
      </c>
      <c r="E118" s="154"/>
      <c r="F118" s="154"/>
      <c r="G118" s="154"/>
      <c r="H118" s="52" t="s">
        <v>60</v>
      </c>
      <c r="I118" s="52" t="s">
        <v>9</v>
      </c>
      <c r="J118" s="52" t="s">
        <v>10</v>
      </c>
      <c r="K118" s="52" t="s">
        <v>408</v>
      </c>
      <c r="L118" s="9" t="s">
        <v>28</v>
      </c>
      <c r="M118" s="9"/>
    </row>
    <row r="119" spans="1:13" s="15" customFormat="1" ht="16.5" x14ac:dyDescent="0.25">
      <c r="A119" s="14"/>
      <c r="B119" s="14"/>
      <c r="C119" s="14"/>
      <c r="D119" s="155" t="s">
        <v>409</v>
      </c>
      <c r="E119" s="156"/>
      <c r="F119" s="156"/>
      <c r="G119" s="157"/>
      <c r="H119" s="46" t="s">
        <v>409</v>
      </c>
      <c r="I119" s="46" t="s">
        <v>9</v>
      </c>
      <c r="J119" s="46" t="s">
        <v>32</v>
      </c>
      <c r="K119" s="46" t="s">
        <v>410</v>
      </c>
      <c r="L119" s="47" t="s">
        <v>102</v>
      </c>
      <c r="M119" s="48"/>
    </row>
    <row r="120" spans="1:13" ht="75" x14ac:dyDescent="0.25">
      <c r="A120" s="3"/>
      <c r="B120" s="150" t="s">
        <v>411</v>
      </c>
      <c r="C120" s="150"/>
      <c r="D120" s="150"/>
      <c r="E120" s="150"/>
      <c r="F120" s="150"/>
      <c r="G120" s="150"/>
      <c r="H120" s="9" t="s">
        <v>412</v>
      </c>
      <c r="I120" s="9" t="s">
        <v>19</v>
      </c>
      <c r="J120" s="9" t="s">
        <v>32</v>
      </c>
      <c r="K120" s="9" t="s">
        <v>402</v>
      </c>
      <c r="L120" s="9"/>
      <c r="M120" s="9" t="s">
        <v>413</v>
      </c>
    </row>
    <row r="121" spans="1:13" ht="45" x14ac:dyDescent="0.25">
      <c r="A121" s="3"/>
      <c r="B121" s="53"/>
      <c r="C121" s="150" t="s">
        <v>414</v>
      </c>
      <c r="D121" s="150"/>
      <c r="E121" s="150"/>
      <c r="F121" s="150"/>
      <c r="G121" s="150"/>
      <c r="H121" s="9" t="s">
        <v>389</v>
      </c>
      <c r="I121" s="9" t="s">
        <v>19</v>
      </c>
      <c r="J121" s="9" t="s">
        <v>250</v>
      </c>
      <c r="K121" s="9" t="s">
        <v>405</v>
      </c>
      <c r="L121" s="9"/>
      <c r="M121" s="9"/>
    </row>
    <row r="122" spans="1:13" ht="30" x14ac:dyDescent="0.25">
      <c r="A122" s="3"/>
      <c r="B122" s="53"/>
      <c r="C122" s="53"/>
      <c r="D122" s="150" t="s">
        <v>415</v>
      </c>
      <c r="E122" s="150"/>
      <c r="F122" s="150"/>
      <c r="G122" s="150"/>
      <c r="H122" s="9" t="s">
        <v>88</v>
      </c>
      <c r="I122" s="9" t="s">
        <v>9</v>
      </c>
      <c r="J122" s="9" t="s">
        <v>10</v>
      </c>
      <c r="K122" s="9" t="s">
        <v>416</v>
      </c>
      <c r="L122" s="9" t="s">
        <v>90</v>
      </c>
      <c r="M122" s="9" t="s">
        <v>417</v>
      </c>
    </row>
    <row r="123" spans="1:13" ht="30" x14ac:dyDescent="0.25">
      <c r="A123" s="3"/>
      <c r="B123" s="53"/>
      <c r="C123" s="53"/>
      <c r="D123" s="150" t="s">
        <v>59</v>
      </c>
      <c r="E123" s="150"/>
      <c r="F123" s="150"/>
      <c r="G123" s="150"/>
      <c r="H123" s="9" t="s">
        <v>60</v>
      </c>
      <c r="I123" s="9" t="s">
        <v>9</v>
      </c>
      <c r="J123" s="9" t="s">
        <v>10</v>
      </c>
      <c r="K123" s="9" t="s">
        <v>418</v>
      </c>
      <c r="L123" s="9" t="s">
        <v>28</v>
      </c>
      <c r="M123" s="9"/>
    </row>
    <row r="124" spans="1:13" ht="30" x14ac:dyDescent="0.25">
      <c r="A124" s="3"/>
      <c r="B124" s="53"/>
      <c r="C124" s="53"/>
      <c r="D124" s="150" t="s">
        <v>409</v>
      </c>
      <c r="E124" s="150"/>
      <c r="F124" s="150"/>
      <c r="G124" s="150"/>
      <c r="H124" s="9" t="s">
        <v>409</v>
      </c>
      <c r="I124" s="9" t="s">
        <v>9</v>
      </c>
      <c r="J124" s="9" t="s">
        <v>10</v>
      </c>
      <c r="K124" s="9" t="s">
        <v>419</v>
      </c>
      <c r="L124" s="9" t="s">
        <v>102</v>
      </c>
      <c r="M124" s="9"/>
    </row>
    <row r="125" spans="1:13" ht="60" x14ac:dyDescent="0.25">
      <c r="A125" s="1"/>
      <c r="B125" s="151" t="s">
        <v>420</v>
      </c>
      <c r="C125" s="151"/>
      <c r="D125" s="151"/>
      <c r="E125" s="151"/>
      <c r="F125" s="151"/>
      <c r="G125" s="151"/>
      <c r="H125" s="51" t="s">
        <v>421</v>
      </c>
      <c r="I125" s="51" t="s">
        <v>19</v>
      </c>
      <c r="J125" s="51" t="s">
        <v>32</v>
      </c>
      <c r="K125" s="51" t="s">
        <v>422</v>
      </c>
      <c r="L125" s="9"/>
      <c r="M125" s="9" t="s">
        <v>423</v>
      </c>
    </row>
    <row r="126" spans="1:13" ht="16.5" x14ac:dyDescent="0.25">
      <c r="A126" s="1"/>
      <c r="B126" s="1"/>
      <c r="C126" s="151" t="s">
        <v>424</v>
      </c>
      <c r="D126" s="151"/>
      <c r="E126" s="151"/>
      <c r="F126" s="151"/>
      <c r="G126" s="151"/>
      <c r="H126" s="51" t="s">
        <v>425</v>
      </c>
      <c r="I126" s="51" t="s">
        <v>9</v>
      </c>
      <c r="J126" s="51" t="s">
        <v>10</v>
      </c>
      <c r="K126" s="51" t="s">
        <v>426</v>
      </c>
      <c r="L126" s="9" t="s">
        <v>133</v>
      </c>
      <c r="M126" s="9"/>
    </row>
    <row r="127" spans="1:13" ht="16.5" x14ac:dyDescent="0.25">
      <c r="A127" s="1"/>
      <c r="B127" s="1"/>
      <c r="C127" s="151" t="s">
        <v>427</v>
      </c>
      <c r="D127" s="151"/>
      <c r="E127" s="151"/>
      <c r="F127" s="151"/>
      <c r="G127" s="151"/>
      <c r="H127" s="51" t="s">
        <v>428</v>
      </c>
      <c r="I127" s="51" t="s">
        <v>9</v>
      </c>
      <c r="J127" s="51" t="s">
        <v>10</v>
      </c>
      <c r="K127" s="51" t="s">
        <v>429</v>
      </c>
      <c r="L127" s="9" t="s">
        <v>133</v>
      </c>
      <c r="M127" s="9"/>
    </row>
    <row r="128" spans="1:13" ht="16.5" x14ac:dyDescent="0.25">
      <c r="A128" s="149" t="s">
        <v>430</v>
      </c>
      <c r="B128" s="149"/>
      <c r="C128" s="149"/>
      <c r="D128" s="149"/>
      <c r="E128" s="149"/>
      <c r="F128" s="149"/>
      <c r="G128" s="149"/>
      <c r="H128" s="51" t="s">
        <v>431</v>
      </c>
      <c r="I128" s="51" t="s">
        <v>19</v>
      </c>
      <c r="J128" s="51" t="s">
        <v>10</v>
      </c>
      <c r="K128" s="51" t="s">
        <v>432</v>
      </c>
      <c r="L128" s="9"/>
      <c r="M128" s="9"/>
    </row>
  </sheetData>
  <mergeCells count="127">
    <mergeCell ref="A1:G1"/>
    <mergeCell ref="A2:G2"/>
    <mergeCell ref="A3:G3"/>
    <mergeCell ref="A4:G4"/>
    <mergeCell ref="B5:G5"/>
    <mergeCell ref="B6:G6"/>
    <mergeCell ref="B13:G13"/>
    <mergeCell ref="B14:G14"/>
    <mergeCell ref="B15:G15"/>
    <mergeCell ref="B16:G16"/>
    <mergeCell ref="B17:G17"/>
    <mergeCell ref="B18:G18"/>
    <mergeCell ref="B7:G7"/>
    <mergeCell ref="A8:G8"/>
    <mergeCell ref="B9:G9"/>
    <mergeCell ref="B10:G10"/>
    <mergeCell ref="B11:G11"/>
    <mergeCell ref="B12:G12"/>
    <mergeCell ref="B25:G25"/>
    <mergeCell ref="B26:G26"/>
    <mergeCell ref="B27:G27"/>
    <mergeCell ref="B28:G28"/>
    <mergeCell ref="B29:G29"/>
    <mergeCell ref="B30:G30"/>
    <mergeCell ref="B19:G19"/>
    <mergeCell ref="B20:G20"/>
    <mergeCell ref="B21:G21"/>
    <mergeCell ref="B22:G22"/>
    <mergeCell ref="B23:G23"/>
    <mergeCell ref="B24:G24"/>
    <mergeCell ref="C37:G37"/>
    <mergeCell ref="D38:G38"/>
    <mergeCell ref="D39:G39"/>
    <mergeCell ref="D40:G40"/>
    <mergeCell ref="D41:G41"/>
    <mergeCell ref="D42:G42"/>
    <mergeCell ref="B31:G31"/>
    <mergeCell ref="B32:G32"/>
    <mergeCell ref="B33:G33"/>
    <mergeCell ref="B34:G34"/>
    <mergeCell ref="B35:G35"/>
    <mergeCell ref="B36:G36"/>
    <mergeCell ref="B49:G49"/>
    <mergeCell ref="C50:G50"/>
    <mergeCell ref="C51:G51"/>
    <mergeCell ref="C52:G52"/>
    <mergeCell ref="C53:G53"/>
    <mergeCell ref="C54:G54"/>
    <mergeCell ref="D43:G43"/>
    <mergeCell ref="E44:G44"/>
    <mergeCell ref="F45:G45"/>
    <mergeCell ref="B46:G46"/>
    <mergeCell ref="C47:G47"/>
    <mergeCell ref="C48:G48"/>
    <mergeCell ref="C61:G61"/>
    <mergeCell ref="C62:G62"/>
    <mergeCell ref="C63:G63"/>
    <mergeCell ref="B64:G64"/>
    <mergeCell ref="C65:G65"/>
    <mergeCell ref="D66:G66"/>
    <mergeCell ref="C55:G55"/>
    <mergeCell ref="B56:G56"/>
    <mergeCell ref="C57:G57"/>
    <mergeCell ref="C58:G58"/>
    <mergeCell ref="C59:G59"/>
    <mergeCell ref="C60:G60"/>
    <mergeCell ref="D73:G73"/>
    <mergeCell ref="D74:G74"/>
    <mergeCell ref="D75:G75"/>
    <mergeCell ref="D76:G76"/>
    <mergeCell ref="D77:G77"/>
    <mergeCell ref="D78:G78"/>
    <mergeCell ref="D67:G67"/>
    <mergeCell ref="D68:G68"/>
    <mergeCell ref="D69:G69"/>
    <mergeCell ref="D70:G70"/>
    <mergeCell ref="D71:G71"/>
    <mergeCell ref="D72:G72"/>
    <mergeCell ref="F85:G85"/>
    <mergeCell ref="E86:G86"/>
    <mergeCell ref="F87:G87"/>
    <mergeCell ref="B89:G89"/>
    <mergeCell ref="C90:G90"/>
    <mergeCell ref="D91:G91"/>
    <mergeCell ref="D79:G79"/>
    <mergeCell ref="D80:G80"/>
    <mergeCell ref="D81:G81"/>
    <mergeCell ref="D82:G82"/>
    <mergeCell ref="E83:G83"/>
    <mergeCell ref="F84:G84"/>
    <mergeCell ref="D98:G98"/>
    <mergeCell ref="D99:G99"/>
    <mergeCell ref="D100:G100"/>
    <mergeCell ref="D102:G102"/>
    <mergeCell ref="D101:G101"/>
    <mergeCell ref="D103:G103"/>
    <mergeCell ref="D92:G92"/>
    <mergeCell ref="D93:G93"/>
    <mergeCell ref="D95:G95"/>
    <mergeCell ref="D94:G94"/>
    <mergeCell ref="B96:G96"/>
    <mergeCell ref="C97:G97"/>
    <mergeCell ref="C110:G110"/>
    <mergeCell ref="B111:G111"/>
    <mergeCell ref="C112:G112"/>
    <mergeCell ref="C113:G113"/>
    <mergeCell ref="C114:G114"/>
    <mergeCell ref="B115:G115"/>
    <mergeCell ref="B104:G104"/>
    <mergeCell ref="C105:G105"/>
    <mergeCell ref="D106:G106"/>
    <mergeCell ref="D107:G107"/>
    <mergeCell ref="B108:G108"/>
    <mergeCell ref="C109:G109"/>
    <mergeCell ref="A128:G128"/>
    <mergeCell ref="D122:G122"/>
    <mergeCell ref="D123:G123"/>
    <mergeCell ref="D124:G124"/>
    <mergeCell ref="B125:G125"/>
    <mergeCell ref="C126:G126"/>
    <mergeCell ref="C127:G127"/>
    <mergeCell ref="C116:G116"/>
    <mergeCell ref="D117:G117"/>
    <mergeCell ref="D118:G118"/>
    <mergeCell ref="D119:G119"/>
    <mergeCell ref="B120:G120"/>
    <mergeCell ref="C121:G121"/>
  </mergeCells>
  <pageMargins left="0.7" right="0.7" top="0.75" bottom="0.75" header="0.3" footer="0.3"/>
  <pageSetup paperSize="9" orientation="portrait" verticalDpi="4294967294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zoomScale="90" zoomScaleNormal="90" workbookViewId="0">
      <selection activeCell="C28" sqref="C28"/>
    </sheetView>
  </sheetViews>
  <sheetFormatPr defaultRowHeight="15" x14ac:dyDescent="0.25"/>
  <cols>
    <col min="1" max="1" width="16.28515625" style="4" customWidth="1"/>
    <col min="2" max="2" width="74.140625" style="4" customWidth="1"/>
    <col min="3" max="3" width="105.5703125" style="4" customWidth="1"/>
    <col min="4" max="4" width="72.5703125" style="4" customWidth="1"/>
    <col min="5" max="16384" width="9.140625" style="4"/>
  </cols>
  <sheetData>
    <row r="1" spans="1:4" ht="15.75" thickBot="1" x14ac:dyDescent="0.3">
      <c r="A1" s="18" t="s">
        <v>433</v>
      </c>
      <c r="B1" s="18" t="s">
        <v>434</v>
      </c>
      <c r="C1" s="18" t="s">
        <v>435</v>
      </c>
      <c r="D1" s="18" t="s">
        <v>436</v>
      </c>
    </row>
    <row r="2" spans="1:4" x14ac:dyDescent="0.25">
      <c r="A2" s="20" t="s">
        <v>437</v>
      </c>
      <c r="B2" s="19" t="s">
        <v>438</v>
      </c>
      <c r="C2" s="19" t="s">
        <v>439</v>
      </c>
      <c r="D2" s="22" t="s">
        <v>440</v>
      </c>
    </row>
    <row r="3" spans="1:4" x14ac:dyDescent="0.25">
      <c r="A3" s="20" t="s">
        <v>441</v>
      </c>
      <c r="B3" s="21" t="s">
        <v>442</v>
      </c>
      <c r="C3" s="21" t="s">
        <v>443</v>
      </c>
      <c r="D3" s="21" t="s">
        <v>444</v>
      </c>
    </row>
    <row r="4" spans="1:4" x14ac:dyDescent="0.25">
      <c r="A4" s="20" t="s">
        <v>445</v>
      </c>
      <c r="B4" s="34" t="s">
        <v>446</v>
      </c>
      <c r="C4" s="34" t="s">
        <v>447</v>
      </c>
      <c r="D4" s="22" t="s">
        <v>448</v>
      </c>
    </row>
    <row r="5" spans="1:4" s="36" customFormat="1" x14ac:dyDescent="0.25">
      <c r="A5" s="20" t="s">
        <v>449</v>
      </c>
      <c r="B5" s="21" t="s">
        <v>450</v>
      </c>
      <c r="C5" s="21" t="s">
        <v>451</v>
      </c>
      <c r="D5" s="21" t="s">
        <v>452</v>
      </c>
    </row>
    <row r="6" spans="1:4" ht="15.75" thickBot="1" x14ac:dyDescent="0.3">
      <c r="A6" s="20" t="s">
        <v>453</v>
      </c>
      <c r="B6" s="37" t="s">
        <v>454</v>
      </c>
      <c r="C6" s="21" t="s">
        <v>455</v>
      </c>
      <c r="D6" s="22" t="s">
        <v>456</v>
      </c>
    </row>
    <row r="7" spans="1:4" ht="15.75" thickBot="1" x14ac:dyDescent="0.3">
      <c r="A7" s="20" t="s">
        <v>457</v>
      </c>
      <c r="B7" s="37" t="s">
        <v>458</v>
      </c>
      <c r="C7" s="21" t="s">
        <v>459</v>
      </c>
      <c r="D7" s="21" t="s">
        <v>460</v>
      </c>
    </row>
    <row r="8" spans="1:4" ht="15.75" thickBot="1" x14ac:dyDescent="0.3">
      <c r="A8" s="20" t="s">
        <v>461</v>
      </c>
      <c r="B8" s="22" t="s">
        <v>462</v>
      </c>
      <c r="C8" s="21" t="s">
        <v>463</v>
      </c>
      <c r="D8" s="22" t="s">
        <v>464</v>
      </c>
    </row>
    <row r="9" spans="1:4" x14ac:dyDescent="0.25">
      <c r="A9" s="20" t="s">
        <v>465</v>
      </c>
      <c r="B9" s="38" t="s">
        <v>454</v>
      </c>
      <c r="C9" s="21" t="s">
        <v>466</v>
      </c>
      <c r="D9" s="21" t="s">
        <v>456</v>
      </c>
    </row>
    <row r="10" spans="1:4" ht="15.75" thickBot="1" x14ac:dyDescent="0.3">
      <c r="A10" s="20" t="s">
        <v>467</v>
      </c>
      <c r="B10" s="39" t="s">
        <v>468</v>
      </c>
      <c r="C10" s="21" t="s">
        <v>469</v>
      </c>
      <c r="D10" s="22" t="s">
        <v>470</v>
      </c>
    </row>
    <row r="11" spans="1:4" x14ac:dyDescent="0.25">
      <c r="A11" s="20" t="s">
        <v>471</v>
      </c>
      <c r="B11" s="38" t="s">
        <v>472</v>
      </c>
      <c r="C11" s="21" t="s">
        <v>473</v>
      </c>
      <c r="D11" s="21" t="s">
        <v>474</v>
      </c>
    </row>
    <row r="12" spans="1:4" ht="15.75" thickBot="1" x14ac:dyDescent="0.3">
      <c r="A12" s="20" t="s">
        <v>475</v>
      </c>
      <c r="B12" s="22" t="s">
        <v>476</v>
      </c>
      <c r="C12" s="21" t="s">
        <v>477</v>
      </c>
      <c r="D12" s="22" t="s">
        <v>478</v>
      </c>
    </row>
    <row r="13" spans="1:4" ht="15.75" thickBot="1" x14ac:dyDescent="0.3">
      <c r="A13" s="20" t="s">
        <v>479</v>
      </c>
      <c r="B13" s="21" t="s">
        <v>480</v>
      </c>
      <c r="C13" s="21" t="s">
        <v>481</v>
      </c>
      <c r="D13" s="21" t="s">
        <v>482</v>
      </c>
    </row>
    <row r="14" spans="1:4" ht="15.75" thickBot="1" x14ac:dyDescent="0.3">
      <c r="A14" s="20" t="s">
        <v>483</v>
      </c>
      <c r="B14" s="21" t="s">
        <v>484</v>
      </c>
      <c r="C14" s="21" t="s">
        <v>485</v>
      </c>
      <c r="D14" s="22" t="s">
        <v>486</v>
      </c>
    </row>
    <row r="15" spans="1:4" ht="15.75" thickBot="1" x14ac:dyDescent="0.3">
      <c r="A15" s="20" t="s">
        <v>487</v>
      </c>
      <c r="B15" s="21" t="s">
        <v>488</v>
      </c>
      <c r="C15" s="21" t="s">
        <v>489</v>
      </c>
      <c r="D15" s="21" t="s">
        <v>490</v>
      </c>
    </row>
    <row r="16" spans="1:4" ht="15.75" thickBot="1" x14ac:dyDescent="0.3">
      <c r="A16" s="20" t="s">
        <v>491</v>
      </c>
      <c r="B16" s="21" t="s">
        <v>492</v>
      </c>
      <c r="C16" s="21" t="s">
        <v>493</v>
      </c>
      <c r="D16" s="22" t="s">
        <v>494</v>
      </c>
    </row>
    <row r="17" spans="1:4" ht="15.75" thickBot="1" x14ac:dyDescent="0.3">
      <c r="A17" s="20" t="s">
        <v>495</v>
      </c>
      <c r="B17" s="21" t="s">
        <v>458</v>
      </c>
      <c r="C17" s="21" t="s">
        <v>496</v>
      </c>
      <c r="D17" s="21" t="s">
        <v>460</v>
      </c>
    </row>
    <row r="18" spans="1:4" x14ac:dyDescent="0.25">
      <c r="A18" s="49" t="s">
        <v>497</v>
      </c>
      <c r="B18" s="35" t="s">
        <v>498</v>
      </c>
      <c r="C18" s="35"/>
      <c r="D18" s="22" t="s">
        <v>499</v>
      </c>
    </row>
    <row r="19" spans="1:4" s="33" customFormat="1" ht="15.75" customHeight="1" thickBot="1" x14ac:dyDescent="0.3">
      <c r="A19" s="31" t="s">
        <v>500</v>
      </c>
      <c r="B19" s="32" t="s">
        <v>501</v>
      </c>
      <c r="C19" s="32"/>
      <c r="D19" s="32" t="s">
        <v>502</v>
      </c>
    </row>
    <row r="20" spans="1:4" x14ac:dyDescent="0.25">
      <c r="A20" s="20" t="s">
        <v>503</v>
      </c>
      <c r="B20" s="22" t="s">
        <v>504</v>
      </c>
      <c r="C20" s="22"/>
      <c r="D20" s="22" t="s">
        <v>505</v>
      </c>
    </row>
    <row r="21" spans="1:4" x14ac:dyDescent="0.25">
      <c r="A21" s="20" t="s">
        <v>506</v>
      </c>
      <c r="B21" s="21" t="s">
        <v>507</v>
      </c>
      <c r="C21" s="21"/>
      <c r="D21" s="21" t="s">
        <v>508</v>
      </c>
    </row>
    <row r="22" spans="1:4" ht="15.75" thickBot="1" x14ac:dyDescent="0.3">
      <c r="A22" s="20" t="s">
        <v>509</v>
      </c>
      <c r="B22" s="22" t="s">
        <v>510</v>
      </c>
      <c r="C22" s="22"/>
      <c r="D22" s="22" t="s">
        <v>511</v>
      </c>
    </row>
    <row r="23" spans="1:4" ht="15.75" thickBot="1" x14ac:dyDescent="0.3">
      <c r="A23" s="20" t="s">
        <v>512</v>
      </c>
      <c r="B23" s="21" t="s">
        <v>513</v>
      </c>
      <c r="C23" s="21"/>
      <c r="D23" s="21" t="s">
        <v>514</v>
      </c>
    </row>
    <row r="24" spans="1:4" ht="15.75" thickBot="1" x14ac:dyDescent="0.3">
      <c r="A24" s="20" t="s">
        <v>515</v>
      </c>
      <c r="B24" s="22" t="s">
        <v>516</v>
      </c>
      <c r="C24" s="22"/>
      <c r="D24" s="22" t="s">
        <v>517</v>
      </c>
    </row>
    <row r="25" spans="1:4" x14ac:dyDescent="0.25">
      <c r="B25" s="165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5"/>
  <sheetViews>
    <sheetView workbookViewId="0">
      <selection activeCell="F11" sqref="F11"/>
    </sheetView>
  </sheetViews>
  <sheetFormatPr defaultRowHeight="15" x14ac:dyDescent="0.25"/>
  <cols>
    <col min="1" max="1" width="10.85546875" bestFit="1" customWidth="1"/>
    <col min="2" max="2" width="15.28515625" bestFit="1" customWidth="1"/>
    <col min="3" max="3" width="105.85546875" customWidth="1"/>
    <col min="4" max="4" width="2.85546875" customWidth="1"/>
  </cols>
  <sheetData>
    <row r="1" spans="1:4" ht="17.25" thickBot="1" x14ac:dyDescent="0.3">
      <c r="A1" s="23" t="s">
        <v>518</v>
      </c>
      <c r="B1" s="24" t="s">
        <v>519</v>
      </c>
      <c r="C1" s="25" t="s">
        <v>520</v>
      </c>
      <c r="D1" s="56"/>
    </row>
    <row r="2" spans="1:4" ht="17.25" thickBot="1" x14ac:dyDescent="0.3">
      <c r="A2" s="26">
        <v>0</v>
      </c>
      <c r="B2" s="27" t="s">
        <v>521</v>
      </c>
      <c r="C2" s="28" t="s">
        <v>522</v>
      </c>
      <c r="D2" s="56"/>
    </row>
    <row r="3" spans="1:4" ht="17.25" thickBot="1" x14ac:dyDescent="0.3">
      <c r="A3" s="26">
        <v>1</v>
      </c>
      <c r="B3" s="27" t="s">
        <v>521</v>
      </c>
      <c r="C3" s="28" t="s">
        <v>523</v>
      </c>
      <c r="D3" s="56"/>
    </row>
    <row r="4" spans="1:4" ht="17.25" thickBot="1" x14ac:dyDescent="0.3">
      <c r="A4" s="26">
        <v>2</v>
      </c>
      <c r="B4" s="27" t="s">
        <v>521</v>
      </c>
      <c r="C4" s="28" t="s">
        <v>524</v>
      </c>
      <c r="D4" s="56"/>
    </row>
    <row r="5" spans="1:4" ht="17.25" thickBot="1" x14ac:dyDescent="0.3">
      <c r="A5" s="26">
        <v>10</v>
      </c>
      <c r="B5" s="27" t="s">
        <v>521</v>
      </c>
      <c r="C5" s="28" t="s">
        <v>525</v>
      </c>
      <c r="D5" s="56"/>
    </row>
    <row r="6" spans="1:4" ht="17.25" thickBot="1" x14ac:dyDescent="0.3">
      <c r="A6" s="26">
        <v>11</v>
      </c>
      <c r="B6" s="27" t="s">
        <v>521</v>
      </c>
      <c r="C6" s="28" t="s">
        <v>526</v>
      </c>
      <c r="D6" s="56"/>
    </row>
    <row r="7" spans="1:4" ht="17.25" thickBot="1" x14ac:dyDescent="0.3">
      <c r="A7" s="26">
        <v>20</v>
      </c>
      <c r="B7" s="27" t="s">
        <v>521</v>
      </c>
      <c r="C7" s="28" t="s">
        <v>527</v>
      </c>
      <c r="D7" s="56"/>
    </row>
    <row r="8" spans="1:4" ht="17.25" thickBot="1" x14ac:dyDescent="0.3">
      <c r="A8" s="26">
        <v>21</v>
      </c>
      <c r="B8" s="27" t="s">
        <v>521</v>
      </c>
      <c r="C8" s="28" t="s">
        <v>528</v>
      </c>
      <c r="D8" s="56"/>
    </row>
    <row r="9" spans="1:4" ht="17.25" thickBot="1" x14ac:dyDescent="0.3">
      <c r="A9" s="26">
        <v>22</v>
      </c>
      <c r="B9" s="27" t="s">
        <v>521</v>
      </c>
      <c r="C9" s="28" t="s">
        <v>529</v>
      </c>
      <c r="D9" s="56"/>
    </row>
    <row r="10" spans="1:4" ht="17.25" thickBot="1" x14ac:dyDescent="0.3">
      <c r="A10" s="26">
        <v>23</v>
      </c>
      <c r="B10" s="27" t="s">
        <v>521</v>
      </c>
      <c r="C10" s="28" t="s">
        <v>530</v>
      </c>
      <c r="D10" s="56"/>
    </row>
    <row r="11" spans="1:4" ht="17.25" thickBot="1" x14ac:dyDescent="0.3">
      <c r="A11" s="26">
        <v>24</v>
      </c>
      <c r="B11" s="27" t="s">
        <v>521</v>
      </c>
      <c r="C11" s="28" t="s">
        <v>531</v>
      </c>
      <c r="D11" s="56"/>
    </row>
    <row r="12" spans="1:4" ht="17.25" thickBot="1" x14ac:dyDescent="0.3">
      <c r="A12" s="26">
        <v>25</v>
      </c>
      <c r="B12" s="27" t="s">
        <v>521</v>
      </c>
      <c r="C12" s="28" t="s">
        <v>532</v>
      </c>
      <c r="D12" s="56"/>
    </row>
    <row r="13" spans="1:4" ht="17.25" thickBot="1" x14ac:dyDescent="0.3">
      <c r="A13" s="26">
        <v>26</v>
      </c>
      <c r="B13" s="27" t="s">
        <v>521</v>
      </c>
      <c r="C13" s="28" t="s">
        <v>533</v>
      </c>
      <c r="D13" s="56"/>
    </row>
    <row r="14" spans="1:4" ht="17.25" thickBot="1" x14ac:dyDescent="0.3">
      <c r="A14" s="26">
        <v>27</v>
      </c>
      <c r="B14" s="27" t="s">
        <v>521</v>
      </c>
      <c r="C14" s="28" t="s">
        <v>534</v>
      </c>
      <c r="D14" s="56"/>
    </row>
    <row r="15" spans="1:4" ht="17.25" thickBot="1" x14ac:dyDescent="0.3">
      <c r="A15" s="26">
        <v>28</v>
      </c>
      <c r="B15" s="27" t="s">
        <v>521</v>
      </c>
      <c r="C15" s="28" t="s">
        <v>535</v>
      </c>
      <c r="D15" s="56"/>
    </row>
    <row r="16" spans="1:4" ht="17.25" thickBot="1" x14ac:dyDescent="0.3">
      <c r="A16" s="26">
        <v>29</v>
      </c>
      <c r="B16" s="27" t="s">
        <v>521</v>
      </c>
      <c r="C16" s="28" t="s">
        <v>536</v>
      </c>
      <c r="D16" s="56"/>
    </row>
    <row r="17" spans="1:4" ht="17.25" thickBot="1" x14ac:dyDescent="0.3">
      <c r="A17" s="26">
        <v>30</v>
      </c>
      <c r="B17" s="27" t="s">
        <v>521</v>
      </c>
      <c r="C17" s="28" t="s">
        <v>537</v>
      </c>
      <c r="D17" s="56"/>
    </row>
    <row r="18" spans="1:4" ht="17.25" thickBot="1" x14ac:dyDescent="0.3">
      <c r="A18" s="26">
        <v>31</v>
      </c>
      <c r="B18" s="27" t="s">
        <v>521</v>
      </c>
      <c r="C18" s="28" t="s">
        <v>538</v>
      </c>
      <c r="D18" s="56"/>
    </row>
    <row r="19" spans="1:4" ht="17.25" thickBot="1" x14ac:dyDescent="0.3">
      <c r="A19" s="26">
        <v>32</v>
      </c>
      <c r="B19" s="27" t="s">
        <v>521</v>
      </c>
      <c r="C19" s="28" t="s">
        <v>539</v>
      </c>
      <c r="D19" s="56"/>
    </row>
    <row r="20" spans="1:4" ht="17.25" thickBot="1" x14ac:dyDescent="0.3">
      <c r="A20" s="26">
        <v>33</v>
      </c>
      <c r="B20" s="27" t="s">
        <v>521</v>
      </c>
      <c r="C20" s="28" t="s">
        <v>540</v>
      </c>
      <c r="D20" s="56"/>
    </row>
    <row r="21" spans="1:4" ht="17.25" thickBot="1" x14ac:dyDescent="0.3">
      <c r="A21" s="26">
        <v>34</v>
      </c>
      <c r="B21" s="27" t="s">
        <v>521</v>
      </c>
      <c r="C21" s="28" t="s">
        <v>541</v>
      </c>
      <c r="D21" s="56"/>
    </row>
    <row r="22" spans="1:4" ht="17.25" thickBot="1" x14ac:dyDescent="0.3">
      <c r="A22" s="26">
        <v>35</v>
      </c>
      <c r="B22" s="27" t="s">
        <v>521</v>
      </c>
      <c r="C22" s="28" t="s">
        <v>542</v>
      </c>
      <c r="D22" s="56"/>
    </row>
    <row r="23" spans="1:4" ht="17.25" thickBot="1" x14ac:dyDescent="0.3">
      <c r="A23" s="26">
        <v>36</v>
      </c>
      <c r="B23" s="27" t="s">
        <v>521</v>
      </c>
      <c r="C23" s="28" t="s">
        <v>543</v>
      </c>
      <c r="D23" s="56"/>
    </row>
    <row r="24" spans="1:4" ht="17.25" thickBot="1" x14ac:dyDescent="0.3">
      <c r="A24" s="26">
        <v>37</v>
      </c>
      <c r="B24" s="27" t="s">
        <v>521</v>
      </c>
      <c r="C24" s="28" t="s">
        <v>544</v>
      </c>
      <c r="D24" s="56"/>
    </row>
    <row r="25" spans="1:4" ht="17.25" thickBot="1" x14ac:dyDescent="0.3">
      <c r="A25" s="26">
        <v>38</v>
      </c>
      <c r="B25" s="27" t="s">
        <v>521</v>
      </c>
      <c r="C25" s="28" t="s">
        <v>545</v>
      </c>
      <c r="D25" s="56"/>
    </row>
    <row r="26" spans="1:4" ht="17.25" thickBot="1" x14ac:dyDescent="0.3">
      <c r="A26" s="26">
        <v>39</v>
      </c>
      <c r="B26" s="27" t="s">
        <v>521</v>
      </c>
      <c r="C26" s="28" t="s">
        <v>546</v>
      </c>
      <c r="D26" s="56"/>
    </row>
    <row r="27" spans="1:4" ht="17.25" thickBot="1" x14ac:dyDescent="0.3">
      <c r="A27" s="26">
        <v>41</v>
      </c>
      <c r="B27" s="27" t="s">
        <v>521</v>
      </c>
      <c r="C27" s="28" t="s">
        <v>547</v>
      </c>
      <c r="D27" s="56"/>
    </row>
    <row r="28" spans="1:4" ht="17.25" thickBot="1" x14ac:dyDescent="0.3">
      <c r="A28" s="26">
        <v>42</v>
      </c>
      <c r="B28" s="27" t="s">
        <v>521</v>
      </c>
      <c r="C28" s="28" t="s">
        <v>548</v>
      </c>
      <c r="D28" s="56"/>
    </row>
    <row r="29" spans="1:4" ht="17.25" thickBot="1" x14ac:dyDescent="0.3">
      <c r="A29" s="26">
        <v>43</v>
      </c>
      <c r="B29" s="27" t="s">
        <v>521</v>
      </c>
      <c r="C29" s="28" t="s">
        <v>549</v>
      </c>
      <c r="D29" s="56"/>
    </row>
    <row r="30" spans="1:4" ht="17.25" thickBot="1" x14ac:dyDescent="0.3">
      <c r="A30" s="26">
        <v>44</v>
      </c>
      <c r="B30" s="27" t="s">
        <v>521</v>
      </c>
      <c r="C30" s="28" t="s">
        <v>550</v>
      </c>
      <c r="D30" s="56"/>
    </row>
    <row r="31" spans="1:4" ht="17.25" thickBot="1" x14ac:dyDescent="0.3">
      <c r="A31" s="26">
        <v>45</v>
      </c>
      <c r="B31" s="27" t="s">
        <v>521</v>
      </c>
      <c r="C31" s="28" t="s">
        <v>551</v>
      </c>
      <c r="D31" s="56"/>
    </row>
    <row r="32" spans="1:4" ht="17.25" thickBot="1" x14ac:dyDescent="0.3">
      <c r="A32" s="26">
        <v>46</v>
      </c>
      <c r="B32" s="27" t="s">
        <v>521</v>
      </c>
      <c r="C32" s="28" t="s">
        <v>552</v>
      </c>
      <c r="D32" s="56"/>
    </row>
    <row r="33" spans="1:4" ht="17.25" thickBot="1" x14ac:dyDescent="0.3">
      <c r="A33" s="26">
        <v>47</v>
      </c>
      <c r="B33" s="27" t="s">
        <v>521</v>
      </c>
      <c r="C33" s="28" t="s">
        <v>553</v>
      </c>
      <c r="D33" s="56"/>
    </row>
    <row r="34" spans="1:4" ht="17.25" thickBot="1" x14ac:dyDescent="0.3">
      <c r="A34" s="26">
        <v>48</v>
      </c>
      <c r="B34" s="27" t="s">
        <v>521</v>
      </c>
      <c r="C34" s="28" t="s">
        <v>554</v>
      </c>
      <c r="D34" s="56"/>
    </row>
    <row r="35" spans="1:4" ht="17.25" thickBot="1" x14ac:dyDescent="0.3">
      <c r="A35" s="26">
        <v>50</v>
      </c>
      <c r="B35" s="27" t="s">
        <v>521</v>
      </c>
      <c r="C35" s="28" t="s">
        <v>555</v>
      </c>
      <c r="D35" s="56"/>
    </row>
    <row r="36" spans="1:4" ht="17.25" thickBot="1" x14ac:dyDescent="0.3">
      <c r="A36" s="26">
        <v>51</v>
      </c>
      <c r="B36" s="27" t="s">
        <v>521</v>
      </c>
      <c r="C36" s="28" t="s">
        <v>556</v>
      </c>
      <c r="D36" s="56"/>
    </row>
    <row r="37" spans="1:4" ht="17.25" thickBot="1" x14ac:dyDescent="0.3">
      <c r="A37" s="26">
        <v>52</v>
      </c>
      <c r="B37" s="27" t="s">
        <v>521</v>
      </c>
      <c r="C37" s="28" t="s">
        <v>557</v>
      </c>
      <c r="D37" s="56"/>
    </row>
    <row r="38" spans="1:4" ht="17.25" thickBot="1" x14ac:dyDescent="0.3">
      <c r="A38" s="26">
        <v>53</v>
      </c>
      <c r="B38" s="27" t="s">
        <v>521</v>
      </c>
      <c r="C38" s="28" t="s">
        <v>558</v>
      </c>
      <c r="D38" s="56"/>
    </row>
    <row r="39" spans="1:4" ht="17.25" thickBot="1" x14ac:dyDescent="0.3">
      <c r="A39" s="26">
        <v>54</v>
      </c>
      <c r="B39" s="27" t="s">
        <v>521</v>
      </c>
      <c r="C39" s="28" t="s">
        <v>559</v>
      </c>
      <c r="D39" s="56"/>
    </row>
    <row r="40" spans="1:4" ht="17.25" thickBot="1" x14ac:dyDescent="0.3">
      <c r="A40" s="26">
        <v>55</v>
      </c>
      <c r="B40" s="27" t="s">
        <v>521</v>
      </c>
      <c r="C40" s="28" t="s">
        <v>560</v>
      </c>
      <c r="D40" s="56"/>
    </row>
    <row r="41" spans="1:4" ht="17.25" thickBot="1" x14ac:dyDescent="0.3">
      <c r="A41" s="26">
        <v>56</v>
      </c>
      <c r="B41" s="27" t="s">
        <v>521</v>
      </c>
      <c r="C41" s="28" t="s">
        <v>561</v>
      </c>
      <c r="D41" s="56"/>
    </row>
    <row r="42" spans="1:4" ht="17.25" thickBot="1" x14ac:dyDescent="0.3">
      <c r="A42" s="26">
        <v>57</v>
      </c>
      <c r="B42" s="27" t="s">
        <v>521</v>
      </c>
      <c r="C42" s="28" t="s">
        <v>562</v>
      </c>
      <c r="D42" s="56"/>
    </row>
    <row r="43" spans="1:4" ht="17.25" thickBot="1" x14ac:dyDescent="0.3">
      <c r="A43" s="26">
        <v>58</v>
      </c>
      <c r="B43" s="27" t="s">
        <v>521</v>
      </c>
      <c r="C43" s="28" t="s">
        <v>563</v>
      </c>
      <c r="D43" s="56"/>
    </row>
    <row r="44" spans="1:4" ht="17.25" thickBot="1" x14ac:dyDescent="0.3">
      <c r="A44" s="26" t="s">
        <v>564</v>
      </c>
      <c r="B44" s="27" t="s">
        <v>565</v>
      </c>
      <c r="C44" s="28" t="s">
        <v>566</v>
      </c>
      <c r="D44" s="56"/>
    </row>
    <row r="45" spans="1:4" ht="10.5" customHeight="1" x14ac:dyDescent="0.25">
      <c r="A45" s="56"/>
      <c r="B45" s="56"/>
      <c r="C45" s="56"/>
      <c r="D45" s="5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"/>
  <sheetViews>
    <sheetView zoomScale="80" zoomScaleNormal="80" workbookViewId="0">
      <pane xSplit="1" topLeftCell="B1" activePane="topRight" state="frozen"/>
      <selection pane="topRight" activeCell="G1" sqref="G1"/>
    </sheetView>
  </sheetViews>
  <sheetFormatPr defaultRowHeight="15" x14ac:dyDescent="0.25"/>
  <cols>
    <col min="1" max="1" width="76.28515625" style="124" bestFit="1" customWidth="1"/>
    <col min="2" max="2" width="51" style="73" customWidth="1"/>
    <col min="3" max="3" width="37.42578125" style="55" customWidth="1"/>
    <col min="4" max="4" width="52.140625" style="116" customWidth="1"/>
    <col min="5" max="5" width="39.28515625" style="55" customWidth="1"/>
    <col min="6" max="6" width="3" style="42" customWidth="1"/>
    <col min="7" max="16384" width="9.140625" style="42"/>
  </cols>
  <sheetData>
    <row r="1" spans="1:6" ht="91.5" thickTop="1" thickBot="1" x14ac:dyDescent="0.3">
      <c r="B1" s="117" t="s">
        <v>591</v>
      </c>
      <c r="C1" s="118" t="s">
        <v>567</v>
      </c>
      <c r="D1" s="119" t="s">
        <v>592</v>
      </c>
      <c r="E1" s="76" t="s">
        <v>568</v>
      </c>
      <c r="F1" s="54"/>
    </row>
    <row r="2" spans="1:6" ht="16.5" thickTop="1" thickBot="1" x14ac:dyDescent="0.3">
      <c r="A2" s="125" t="s">
        <v>569</v>
      </c>
      <c r="B2" s="120"/>
      <c r="C2" s="120"/>
      <c r="D2" s="121"/>
      <c r="E2" s="77"/>
      <c r="F2" s="54"/>
    </row>
    <row r="3" spans="1:6" ht="16.5" thickTop="1" thickBot="1" x14ac:dyDescent="0.3">
      <c r="A3" s="126" t="s">
        <v>570</v>
      </c>
      <c r="B3" s="122">
        <v>1</v>
      </c>
      <c r="C3" s="123">
        <v>0</v>
      </c>
      <c r="D3" s="121">
        <f>ROUND(D7/((1+D4/100)*(1-D5/100)),4)</f>
        <v>0.38</v>
      </c>
      <c r="E3" s="79">
        <f>ROUND(E7/((1+E4/100)*(1-E5/100)),2)</f>
        <v>0.83</v>
      </c>
      <c r="F3" s="54"/>
    </row>
    <row r="4" spans="1:6" ht="16.5" thickTop="1" thickBot="1" x14ac:dyDescent="0.3">
      <c r="A4" s="127" t="s">
        <v>571</v>
      </c>
      <c r="B4" s="123">
        <v>21</v>
      </c>
      <c r="C4" s="123">
        <v>21</v>
      </c>
      <c r="D4" s="121">
        <v>21</v>
      </c>
      <c r="E4" s="82">
        <v>21</v>
      </c>
      <c r="F4" s="54"/>
    </row>
    <row r="5" spans="1:6" ht="16.5" thickTop="1" thickBot="1" x14ac:dyDescent="0.3">
      <c r="A5" s="127" t="s">
        <v>572</v>
      </c>
      <c r="B5" s="123">
        <v>0</v>
      </c>
      <c r="C5" s="123">
        <v>0</v>
      </c>
      <c r="D5" s="145">
        <v>5</v>
      </c>
      <c r="E5" s="82">
        <v>0</v>
      </c>
      <c r="F5" s="54"/>
    </row>
    <row r="6" spans="1:6" ht="16.5" thickTop="1" thickBot="1" x14ac:dyDescent="0.3">
      <c r="A6" s="127" t="s">
        <v>573</v>
      </c>
      <c r="B6" s="123" t="b">
        <v>1</v>
      </c>
      <c r="C6" s="123" t="b">
        <v>1</v>
      </c>
      <c r="D6" s="121" t="b">
        <v>0</v>
      </c>
      <c r="E6" s="82" t="b">
        <v>0</v>
      </c>
      <c r="F6" s="54"/>
    </row>
    <row r="7" spans="1:6" ht="16.5" thickTop="1" thickBot="1" x14ac:dyDescent="0.3">
      <c r="A7" s="128" t="s">
        <v>574</v>
      </c>
      <c r="B7" s="120">
        <f>ROUND((B3*(1+B4/100)*(1-B5/100)),4)</f>
        <v>1.21</v>
      </c>
      <c r="C7" s="120">
        <f>ROUND((C3*(1+C4/100)*(1-C5/100)),2)</f>
        <v>0</v>
      </c>
      <c r="D7" s="145">
        <v>0.43680000000000002</v>
      </c>
      <c r="E7" s="82">
        <v>1</v>
      </c>
      <c r="F7" s="54"/>
    </row>
    <row r="8" spans="1:6" ht="16.5" thickTop="1" thickBot="1" x14ac:dyDescent="0.3">
      <c r="A8" s="129" t="s">
        <v>575</v>
      </c>
      <c r="B8" s="123">
        <v>0</v>
      </c>
      <c r="C8" s="123">
        <v>0</v>
      </c>
      <c r="D8" s="145">
        <v>1500</v>
      </c>
      <c r="E8" s="82">
        <v>0</v>
      </c>
      <c r="F8" s="54"/>
    </row>
    <row r="9" spans="1:6" ht="16.5" thickTop="1" thickBot="1" x14ac:dyDescent="0.3">
      <c r="A9" s="130"/>
      <c r="B9" s="120"/>
      <c r="C9" s="120"/>
      <c r="D9" s="121"/>
      <c r="E9" s="85"/>
      <c r="F9" s="54"/>
    </row>
    <row r="10" spans="1:6" ht="16.5" thickTop="1" thickBot="1" x14ac:dyDescent="0.3">
      <c r="A10" s="131" t="s">
        <v>576</v>
      </c>
      <c r="B10" s="120">
        <f>ROUND(B11+B12, 4)</f>
        <v>0</v>
      </c>
      <c r="C10" s="120">
        <f>ROUND(C11+C12, 2)</f>
        <v>0</v>
      </c>
      <c r="D10" s="121">
        <f>ROUND(D7*D8, 4)</f>
        <v>655.20000000000005</v>
      </c>
      <c r="E10" s="85">
        <f>ROUND(E7*E8, 2)</f>
        <v>0</v>
      </c>
      <c r="F10" s="54"/>
    </row>
    <row r="11" spans="1:6" ht="16.5" thickTop="1" thickBot="1" x14ac:dyDescent="0.3">
      <c r="A11" s="131" t="s">
        <v>577</v>
      </c>
      <c r="B11" s="120">
        <f>ROUND(B3*(1-B5/100)*B8, 4)</f>
        <v>0</v>
      </c>
      <c r="C11" s="120">
        <f>ROUND(C3*(1-C5/100)*C8, 2)</f>
        <v>0</v>
      </c>
      <c r="D11" s="121">
        <f>ROUND(D10-D12, 4)</f>
        <v>541.48760000000004</v>
      </c>
      <c r="E11" s="85">
        <f>ROUND(E10-E12, 2)</f>
        <v>0</v>
      </c>
      <c r="F11" s="54"/>
    </row>
    <row r="12" spans="1:6" ht="16.5" thickTop="1" thickBot="1" x14ac:dyDescent="0.3">
      <c r="A12" s="131" t="s">
        <v>578</v>
      </c>
      <c r="B12" s="120">
        <f>ROUND(B11*B4/100, 4)</f>
        <v>0</v>
      </c>
      <c r="C12" s="120">
        <f>ROUND(C11*C4/100, 2)</f>
        <v>0</v>
      </c>
      <c r="D12" s="121">
        <f>ROUND(D10*(1-(1/(1+D4/100))), 4)</f>
        <v>113.7124</v>
      </c>
      <c r="E12" s="88">
        <f>ROUND(E10*(1-(1/(1+E4/100))), 2)</f>
        <v>0</v>
      </c>
      <c r="F12" s="54"/>
    </row>
    <row r="13" spans="1:6" ht="16.5" thickTop="1" thickBot="1" x14ac:dyDescent="0.3">
      <c r="B13" s="77"/>
      <c r="C13" s="77"/>
      <c r="D13" s="108"/>
      <c r="E13" s="77"/>
      <c r="F13" s="54"/>
    </row>
    <row r="14" spans="1:6" ht="16.5" thickTop="1" thickBot="1" x14ac:dyDescent="0.3">
      <c r="A14" s="132" t="s">
        <v>579</v>
      </c>
      <c r="B14" s="77"/>
      <c r="C14" s="77"/>
      <c r="D14" s="108"/>
      <c r="E14" s="77"/>
      <c r="F14" s="54"/>
    </row>
    <row r="15" spans="1:6" x14ac:dyDescent="0.25">
      <c r="A15" s="133" t="s">
        <v>570</v>
      </c>
      <c r="B15" s="89">
        <v>0</v>
      </c>
      <c r="C15" s="78">
        <v>0</v>
      </c>
      <c r="D15" s="109">
        <f>ROUND(D19/((1+D16/100)*(1-D17/100)),4)</f>
        <v>0</v>
      </c>
      <c r="E15" s="79">
        <f>ROUND(E19/((1+E16/100)*(1-E17/100)),2)</f>
        <v>0</v>
      </c>
      <c r="F15" s="54"/>
    </row>
    <row r="16" spans="1:6" x14ac:dyDescent="0.25">
      <c r="A16" s="134" t="s">
        <v>571</v>
      </c>
      <c r="B16" s="80">
        <v>21</v>
      </c>
      <c r="C16" s="81">
        <v>21</v>
      </c>
      <c r="D16" s="110">
        <v>21</v>
      </c>
      <c r="E16" s="82">
        <v>21</v>
      </c>
      <c r="F16" s="54"/>
    </row>
    <row r="17" spans="1:6" x14ac:dyDescent="0.25">
      <c r="A17" s="134" t="s">
        <v>572</v>
      </c>
      <c r="B17" s="80">
        <v>0</v>
      </c>
      <c r="C17" s="81">
        <v>0</v>
      </c>
      <c r="D17" s="110">
        <v>0</v>
      </c>
      <c r="E17" s="82">
        <v>0</v>
      </c>
      <c r="F17" s="54"/>
    </row>
    <row r="18" spans="1:6" x14ac:dyDescent="0.25">
      <c r="A18" s="134" t="s">
        <v>573</v>
      </c>
      <c r="B18" s="80" t="b">
        <v>1</v>
      </c>
      <c r="C18" s="81" t="b">
        <v>1</v>
      </c>
      <c r="D18" s="110" t="b">
        <v>0</v>
      </c>
      <c r="E18" s="82" t="b">
        <v>0</v>
      </c>
      <c r="F18" s="54"/>
    </row>
    <row r="19" spans="1:6" ht="15.75" thickBot="1" x14ac:dyDescent="0.3">
      <c r="A19" s="135" t="s">
        <v>574</v>
      </c>
      <c r="B19" s="83">
        <f>ROUND((B15*(1+B16/100)*(1-B17/100)),4)</f>
        <v>0</v>
      </c>
      <c r="C19" s="84">
        <f>ROUND((C15*(1+C16/100)*(1-C17/100)),2)</f>
        <v>0</v>
      </c>
      <c r="D19" s="110">
        <v>0</v>
      </c>
      <c r="E19" s="82">
        <v>0</v>
      </c>
      <c r="F19" s="54"/>
    </row>
    <row r="20" spans="1:6" x14ac:dyDescent="0.25">
      <c r="A20" s="136" t="s">
        <v>575</v>
      </c>
      <c r="B20" s="89">
        <v>1</v>
      </c>
      <c r="C20" s="81">
        <v>1</v>
      </c>
      <c r="D20" s="110">
        <v>0</v>
      </c>
      <c r="E20" s="82">
        <v>0</v>
      </c>
      <c r="F20" s="54"/>
    </row>
    <row r="21" spans="1:6" x14ac:dyDescent="0.25">
      <c r="A21" s="137"/>
      <c r="B21" s="83"/>
      <c r="C21" s="84"/>
      <c r="D21" s="110"/>
      <c r="E21" s="85"/>
      <c r="F21" s="54"/>
    </row>
    <row r="22" spans="1:6" x14ac:dyDescent="0.25">
      <c r="A22" s="138" t="s">
        <v>576</v>
      </c>
      <c r="B22" s="83">
        <f>ROUND(B23+B24, 4)</f>
        <v>0</v>
      </c>
      <c r="C22" s="84">
        <f>ROUND(C23+C24, 2)</f>
        <v>0</v>
      </c>
      <c r="D22" s="110">
        <f>ROUND(D19*D20, 4)</f>
        <v>0</v>
      </c>
      <c r="E22" s="85">
        <f>ROUND(E19*E20, 2)</f>
        <v>0</v>
      </c>
      <c r="F22" s="54"/>
    </row>
    <row r="23" spans="1:6" x14ac:dyDescent="0.25">
      <c r="A23" s="138" t="s">
        <v>577</v>
      </c>
      <c r="B23" s="83">
        <f>ROUND(B15*(1-B17/100)*B20, 4)</f>
        <v>0</v>
      </c>
      <c r="C23" s="84">
        <f>ROUND(C15*(1-C17/100)*C20, 2)</f>
        <v>0</v>
      </c>
      <c r="D23" s="110">
        <f>ROUND(D22-D24, 4)</f>
        <v>0</v>
      </c>
      <c r="E23" s="85">
        <f>ROUND(E22-E24, 2)</f>
        <v>0</v>
      </c>
      <c r="F23" s="54"/>
    </row>
    <row r="24" spans="1:6" ht="15.75" thickBot="1" x14ac:dyDescent="0.3">
      <c r="A24" s="139" t="s">
        <v>578</v>
      </c>
      <c r="B24" s="86">
        <f>ROUND(B23*B16/100, 4)</f>
        <v>0</v>
      </c>
      <c r="C24" s="87">
        <f>ROUND(C23*C16/100, 2)</f>
        <v>0</v>
      </c>
      <c r="D24" s="111">
        <f>ROUND(D22*(1-(1/(1+D16/100))), 4)</f>
        <v>0</v>
      </c>
      <c r="E24" s="88">
        <f>ROUND(E22*(1-(1/(1+E16/100))), 2)</f>
        <v>0</v>
      </c>
      <c r="F24" s="54"/>
    </row>
    <row r="25" spans="1:6" ht="15.75" thickBot="1" x14ac:dyDescent="0.3">
      <c r="B25" s="77"/>
      <c r="C25" s="77"/>
      <c r="D25" s="108"/>
      <c r="E25" s="77"/>
      <c r="F25" s="54"/>
    </row>
    <row r="26" spans="1:6" ht="16.5" thickTop="1" thickBot="1" x14ac:dyDescent="0.3">
      <c r="A26" s="132" t="s">
        <v>580</v>
      </c>
      <c r="B26" s="77"/>
      <c r="C26" s="77"/>
      <c r="D26" s="108"/>
      <c r="E26" s="77"/>
      <c r="F26" s="54"/>
    </row>
    <row r="27" spans="1:6" x14ac:dyDescent="0.25">
      <c r="A27" s="140" t="s">
        <v>581</v>
      </c>
      <c r="B27" s="90">
        <f>B4</f>
        <v>21</v>
      </c>
      <c r="C27" s="91">
        <f t="shared" ref="C27:E27" si="0">C4</f>
        <v>21</v>
      </c>
      <c r="D27" s="109">
        <f t="shared" si="0"/>
        <v>21</v>
      </c>
      <c r="E27" s="79">
        <f t="shared" si="0"/>
        <v>21</v>
      </c>
      <c r="F27" s="54"/>
    </row>
    <row r="28" spans="1:6" x14ac:dyDescent="0.25">
      <c r="A28" s="141" t="s">
        <v>582</v>
      </c>
      <c r="B28" s="92">
        <v>2</v>
      </c>
      <c r="C28" s="84">
        <v>2</v>
      </c>
      <c r="D28" s="110">
        <v>1</v>
      </c>
      <c r="E28" s="85">
        <v>2</v>
      </c>
      <c r="F28" s="54"/>
    </row>
    <row r="29" spans="1:6" x14ac:dyDescent="0.25">
      <c r="A29" s="141" t="s">
        <v>583</v>
      </c>
      <c r="B29" s="93">
        <f>ROUND(SUM(B11,B23), 2)</f>
        <v>0</v>
      </c>
      <c r="C29" s="94">
        <f t="shared" ref="C29:E29" si="1">ROUND(SUM(C11,C23), 2)</f>
        <v>0</v>
      </c>
      <c r="D29" s="112">
        <f t="shared" si="1"/>
        <v>541.49</v>
      </c>
      <c r="E29" s="95">
        <f t="shared" si="1"/>
        <v>0</v>
      </c>
      <c r="F29" s="54"/>
    </row>
    <row r="30" spans="1:6" ht="15.75" thickBot="1" x14ac:dyDescent="0.3">
      <c r="A30" s="142" t="s">
        <v>584</v>
      </c>
      <c r="B30" s="96">
        <f>ROUND(SUM(B24,B12),4)</f>
        <v>0</v>
      </c>
      <c r="C30" s="97">
        <f t="shared" ref="C30:E30" si="2">ROUND(SUM(C24,C12),4)</f>
        <v>0</v>
      </c>
      <c r="D30" s="113">
        <f t="shared" si="2"/>
        <v>113.7124</v>
      </c>
      <c r="E30" s="98">
        <f t="shared" si="2"/>
        <v>0</v>
      </c>
      <c r="F30" s="54"/>
    </row>
    <row r="31" spans="1:6" ht="15.75" thickBot="1" x14ac:dyDescent="0.3">
      <c r="B31" s="77"/>
      <c r="C31" s="77"/>
      <c r="D31" s="108"/>
      <c r="E31" s="77"/>
      <c r="F31" s="54"/>
    </row>
    <row r="32" spans="1:6" ht="16.5" thickTop="1" thickBot="1" x14ac:dyDescent="0.3">
      <c r="A32" s="132" t="s">
        <v>585</v>
      </c>
      <c r="B32" s="77"/>
      <c r="C32" s="77"/>
      <c r="D32" s="108"/>
      <c r="E32" s="77"/>
      <c r="F32" s="54"/>
    </row>
    <row r="33" spans="1:6" x14ac:dyDescent="0.25">
      <c r="A33" s="143" t="s">
        <v>586</v>
      </c>
      <c r="B33" s="99">
        <f>ROUND(SUM(B29),2)</f>
        <v>0</v>
      </c>
      <c r="C33" s="100">
        <f t="shared" ref="C33:E34" si="3">ROUND(SUM(C29),2)</f>
        <v>0</v>
      </c>
      <c r="D33" s="114">
        <f t="shared" si="3"/>
        <v>541.49</v>
      </c>
      <c r="E33" s="101">
        <f t="shared" si="3"/>
        <v>0</v>
      </c>
      <c r="F33" s="54"/>
    </row>
    <row r="34" spans="1:6" x14ac:dyDescent="0.25">
      <c r="A34" s="138" t="s">
        <v>587</v>
      </c>
      <c r="B34" s="102">
        <f>ROUND(SUM(B30),2)</f>
        <v>0</v>
      </c>
      <c r="C34" s="94">
        <f t="shared" si="3"/>
        <v>0</v>
      </c>
      <c r="D34" s="112">
        <f t="shared" si="3"/>
        <v>113.71</v>
      </c>
      <c r="E34" s="103">
        <f t="shared" si="3"/>
        <v>0</v>
      </c>
      <c r="F34" s="54"/>
    </row>
    <row r="35" spans="1:6" ht="15.75" thickBot="1" x14ac:dyDescent="0.3">
      <c r="A35" s="139" t="s">
        <v>588</v>
      </c>
      <c r="B35" s="104">
        <f>SUM(B33:B34)</f>
        <v>0</v>
      </c>
      <c r="C35" s="97">
        <f t="shared" ref="C35:E35" si="4">SUM(C33:C34)</f>
        <v>0</v>
      </c>
      <c r="D35" s="113">
        <f t="shared" si="4"/>
        <v>655.20000000000005</v>
      </c>
      <c r="E35" s="105">
        <f t="shared" si="4"/>
        <v>0</v>
      </c>
      <c r="F35" s="54"/>
    </row>
    <row r="36" spans="1:6" ht="15.75" thickBot="1" x14ac:dyDescent="0.3">
      <c r="B36" s="77"/>
      <c r="C36" s="77"/>
      <c r="D36" s="108"/>
      <c r="E36" s="77"/>
      <c r="F36" s="54"/>
    </row>
    <row r="37" spans="1:6" x14ac:dyDescent="0.25">
      <c r="A37" s="143" t="s">
        <v>589</v>
      </c>
      <c r="B37" s="99">
        <f>ROUND(SUM(B11,B23),2)</f>
        <v>0</v>
      </c>
      <c r="C37" s="100">
        <f t="shared" ref="C37:E38" si="5">ROUND(SUM(C11,C23),2)</f>
        <v>0</v>
      </c>
      <c r="D37" s="114">
        <f t="shared" si="5"/>
        <v>541.49</v>
      </c>
      <c r="E37" s="101">
        <f t="shared" si="5"/>
        <v>0</v>
      </c>
      <c r="F37" s="54"/>
    </row>
    <row r="38" spans="1:6" x14ac:dyDescent="0.25">
      <c r="A38" s="138" t="s">
        <v>590</v>
      </c>
      <c r="B38" s="102">
        <f>ROUND(SUM(B12,B24),2)</f>
        <v>0</v>
      </c>
      <c r="C38" s="94">
        <f t="shared" si="5"/>
        <v>0</v>
      </c>
      <c r="D38" s="112">
        <f t="shared" si="5"/>
        <v>113.71</v>
      </c>
      <c r="E38" s="103">
        <f t="shared" si="5"/>
        <v>0</v>
      </c>
      <c r="F38" s="54"/>
    </row>
    <row r="39" spans="1:6" ht="15.75" thickBot="1" x14ac:dyDescent="0.3">
      <c r="A39" s="139" t="s">
        <v>588</v>
      </c>
      <c r="B39" s="104">
        <f>SUM(B37:B38)</f>
        <v>0</v>
      </c>
      <c r="C39" s="97">
        <f t="shared" ref="C39:E39" si="6">SUM(C37:C38)</f>
        <v>0</v>
      </c>
      <c r="D39" s="113">
        <f t="shared" si="6"/>
        <v>655.20000000000005</v>
      </c>
      <c r="E39" s="105">
        <f t="shared" si="6"/>
        <v>0</v>
      </c>
      <c r="F39" s="54"/>
    </row>
    <row r="40" spans="1:6" x14ac:dyDescent="0.25">
      <c r="A40" s="144"/>
      <c r="B40" s="74"/>
      <c r="C40" s="75"/>
      <c r="D40" s="115"/>
      <c r="E40" s="75"/>
      <c r="F40" s="54"/>
    </row>
  </sheetData>
  <pageMargins left="0.7" right="0.7" top="0.75" bottom="0.75" header="0.3" footer="0.3"/>
  <pageSetup paperSize="9" orientation="portrait" verticalDpi="4294967294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D68255A02F3544D82BFE8D6213C75B2" ma:contentTypeVersion="12" ma:contentTypeDescription="Create a new document." ma:contentTypeScope="" ma:versionID="457ab2b21065e8eadb178def123731e7">
  <xsd:schema xmlns:xsd="http://www.w3.org/2001/XMLSchema" xmlns:xs="http://www.w3.org/2001/XMLSchema" xmlns:p="http://schemas.microsoft.com/office/2006/metadata/properties" xmlns:ns2="098922cc-c149-49a4-b3b3-506f545c600d" xmlns:ns3="2be5a14a-69b5-4c40-8326-6301f4ab0071" targetNamespace="http://schemas.microsoft.com/office/2006/metadata/properties" ma:root="true" ma:fieldsID="7795e5b0805e13021a3ede1b440f0117" ns2:_="" ns3:_="">
    <xsd:import namespace="098922cc-c149-49a4-b3b3-506f545c600d"/>
    <xsd:import namespace="2be5a14a-69b5-4c40-8326-6301f4ab007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8922cc-c149-49a4-b3b3-506f545c600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e5a14a-69b5-4c40-8326-6301f4ab0071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F4AB57C-2426-4C7E-BA98-EBA94029ED9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0E85FFE-2EF4-4722-8C48-1D6D3682717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98922cc-c149-49a4-b3b3-506f545c600d"/>
    <ds:schemaRef ds:uri="2be5a14a-69b5-4c40-8326-6301f4ab007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2A69D89-7954-413C-806A-CA427B02C332}">
  <ds:schemaRefs>
    <ds:schemaRef ds:uri="http://schemas.microsoft.com/office/2006/metadata/properties"/>
    <ds:schemaRef ds:uri="http://purl.org/dc/dcmitype/"/>
    <ds:schemaRef ds:uri="http://www.w3.org/XML/1998/namespace"/>
    <ds:schemaRef ds:uri="http://purl.org/dc/elements/1.1/"/>
    <ds:schemaRef ds:uri="http://schemas.microsoft.com/office/infopath/2007/PartnerControls"/>
    <ds:schemaRef ds:uri="http://purl.org/dc/terms/"/>
    <ds:schemaRef ds:uri="2be5a14a-69b5-4c40-8326-6301f4ab0071"/>
    <ds:schemaRef ds:uri="http://schemas.microsoft.com/office/2006/documentManagement/types"/>
    <ds:schemaRef ds:uri="http://schemas.openxmlformats.org/package/2006/metadata/core-properties"/>
    <ds:schemaRef ds:uri="098922cc-c149-49a4-b3b3-506f545c600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XML struktura - v5</vt:lpstr>
      <vt:lpstr>Naknadne provjere</vt:lpstr>
      <vt:lpstr>Real-time provjere i greške</vt:lpstr>
      <vt:lpstr>Primjer izračuna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Ivana Bokun</dc:creator>
  <cp:keywords/>
  <dc:description/>
  <cp:lastModifiedBy>Administrator</cp:lastModifiedBy>
  <cp:revision/>
  <dcterms:created xsi:type="dcterms:W3CDTF">2021-01-21T14:05:05Z</dcterms:created>
  <dcterms:modified xsi:type="dcterms:W3CDTF">2023-03-24T08:51:14Z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0x010100AD68255A02F3544D82BFE8D6213C75B2</vt:lpwstr>
  </property>
</Properties>
</file>