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5846A5E1-DCC5-463F-B5F3-3C789087EAAD}" xr6:coauthVersionLast="47" xr6:coauthVersionMax="47" xr10:uidLastSave="{00000000-0000-0000-0000-000000000000}"/>
  <bookViews>
    <workbookView xWindow="-110" yWindow="-110" windowWidth="19420" windowHeight="10420" xr2:uid="{00000000-000D-0000-FFFF-FFFF00000000}"/>
  </bookViews>
  <sheets>
    <sheet name="Instructions" sheetId="9" r:id="rId1"/>
    <sheet name="Demo Script" sheetId="10" r:id="rId2"/>
    <sheet name="Expected Result (5-person team)" sheetId="12" r:id="rId3"/>
    <sheet name="Expected Result (6-person team)" sheetId="13" r:id="rId4"/>
    <sheet name="Expected Result (7-person team)" sheetId="1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10" l="1"/>
  <c r="A48" i="10"/>
  <c r="A44" i="10"/>
  <c r="A51" i="10"/>
  <c r="A43" i="10"/>
  <c r="A52" i="10"/>
  <c r="A46" i="10"/>
  <c r="A42" i="10"/>
  <c r="A53" i="10"/>
  <c r="A47" i="10"/>
  <c r="A41" i="10"/>
  <c r="A50" i="10"/>
  <c r="A40" i="10"/>
  <c r="A38" i="10"/>
  <c r="A49" i="10"/>
  <c r="A35" i="10" l="1"/>
  <c r="A34" i="10"/>
  <c r="A36" i="10"/>
  <c r="A33" i="10"/>
  <c r="A32" i="10"/>
  <c r="A37" i="10"/>
  <c r="A25" i="10"/>
  <c r="A23" i="10"/>
  <c r="A15" i="10"/>
  <c r="A7" i="10"/>
  <c r="A28" i="10"/>
  <c r="A21" i="10"/>
  <c r="A31" i="10"/>
  <c r="A30" i="10"/>
  <c r="A29" i="10"/>
  <c r="A27" i="10"/>
  <c r="A26" i="10"/>
  <c r="A22" i="10"/>
  <c r="A20" i="10"/>
  <c r="A19" i="10"/>
  <c r="A18" i="10"/>
  <c r="A24" i="10"/>
  <c r="A11" i="10"/>
  <c r="A10" i="10"/>
  <c r="A9" i="10"/>
  <c r="A17" i="10"/>
  <c r="A14" i="10"/>
  <c r="A13" i="10"/>
  <c r="A16" i="10"/>
  <c r="A12" i="10"/>
  <c r="A8" i="10"/>
  <c r="A6" i="10"/>
  <c r="A5" i="10"/>
  <c r="A4" i="10"/>
  <c r="A2" i="10"/>
  <c r="A3" i="10"/>
</calcChain>
</file>

<file path=xl/sharedStrings.xml><?xml version="1.0" encoding="utf-8"?>
<sst xmlns="http://schemas.openxmlformats.org/spreadsheetml/2006/main" count="65" uniqueCount="46">
  <si>
    <t>ClimbSafe: startDate = 2022-04-01; nrOfWeeks = 5; priceOfGuidePerWeek = 50</t>
  </si>
  <si>
    <t>Administrator: email = admin@nmc.nt; password = admin</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</si>
  <si>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</si>
  <si>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</si>
  <si>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</si>
  <si>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</si>
  <si>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Item: name = plus; quantity = 1
   Item: name = rope; quantity = 2
Member: email = jane@hotmail.com; password = 1234; name = Jane Black; emergencyContact = (222) 987-6541; nrWeeks = 3; guideRequired = false; hotelRequired = false
   Item: name = rope; quantity = 1
   Item: name = stove; quantity = 1
   Item: name = pickaxe; quantity = 1
Member: email = jack@hotmail.com; password = 1234; name = Jack Black; emergencyContact = (222) 987-6542; nrWeeks = 4; guideRequired = true; hotelRequired = true
   Item: name = standard; quantity = 1
   Item: name = plus; quantity = 1
Member: email = julie@hotmail.com; password = 1234; name = Julie Black; emergencyContact = (222) 987-6543; nrWeeks = 1; guideRequired = true; hotelRequired = false
Member: email = jon@hotmail.com; password = 1234; name = Jon Black; emergencyContact = (222) 987-6544; nrWeeks = 3; guideRequired = true; hotelRequired = false
   Item: name = rope; quantity = 3
   Item: name = stove; quantity = 1
   Item: name = pickaxe; quantity = 2</t>
  </si>
  <si>
    <t>If you do not do that your application will not be able to read the demo file, nor will it be able to read the test file which will be used by graders for Iteration 4.</t>
  </si>
  <si>
    <t>This update contains the following:</t>
  </si>
  <si>
    <t xml:space="preserve">   3) a test for the persistence layer</t>
  </si>
  <si>
    <t xml:space="preserve">   2) a full solution for the persistence layer including updated ClimbSafe.ump and ClimbSafePersistence.ump files</t>
  </si>
  <si>
    <t xml:space="preserve">   4) a new version of ClimbSafeTransferObjects.ump which must be used for Iteration 4 and Iteration 5</t>
  </si>
  <si>
    <t xml:space="preserve">   1) an application that creates the demo file required for Iteration 5</t>
  </si>
  <si>
    <t>Assuming a ClimbSafe application with a data file as explained in the instructions.</t>
  </si>
  <si>
    <t>1) IMPORTANT: Update the serialVersionUIDs of your application to match the ones in the updated Umple files.</t>
  </si>
  <si>
    <t xml:space="preserve">The file creation is successful if no error is raised. </t>
  </si>
  <si>
    <t>The following instances should be exist after executing the demo script (for a 5-person team):</t>
  </si>
  <si>
    <t>The following instances should be exist after executing the demo script (for a 6-person team):</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</si>
  <si>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</si>
  <si>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</si>
  <si>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</si>
  <si>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</si>
  <si>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</si>
  <si>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</si>
  <si>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Run the provided DemoFileCreator in the ca.mcgill.ecse.climbsafe.demo package to create the ClimbSafeDemo.data file which is to be used for the demo.</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</si>
  <si>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</si>
  <si>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</si>
  <si>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</si>
  <si>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Equipment: name = rope; weight = 1000; pricePerWeek = 30
Equipment: name = stove; weight = 2500; pricePerWeek = 100
Equipment: name = pickaxe; weight = 2000; pricePerWeek = 50
Equipment: name = boots; weight = 3500; pricePerWeek = 80</t>
  </si>
  <si>
    <t xml:space="preserve">   5) the demo script and the expected results</t>
  </si>
  <si>
    <t>5) See the other worksheets for the demo script (with alternate steps for 5-person and 7-person teams) as well as the expected results depending on team size</t>
  </si>
  <si>
    <t>After the demo, submit your data file with the results of your demo session together with your presentation for Iteration 5 in myCourses.</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</si>
  <si>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</si>
  <si>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</si>
  <si>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</si>
  <si>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</si>
  <si>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jeremy@hotmail.com; password = 4444; name = Jeremy Black; emergencyContact = (222) 987-6546; nrWeeks = 1; guideRequired = false; hotelRequired = true
assigned to no guide for week 1; guide: $0, equipment: $0; status: Banned, no authCode, 0% refund</t>
  </si>
  <si>
    <t>IN THE REMAINING STEPS THE EQUIPMENT COST IS SHOWN IN SQUARE BRACKETS FOR 5-PERSON TEAMS</t>
  </si>
  <si>
    <t>4) IMPORTANT: You are required to use the updated transfer object to be able to show the status, authorizationCode, and refundedPercentageAmount of an assignment in the UI of your application.</t>
  </si>
  <si>
    <t>Member: email = joe@hotmail.com; password = 1234; name = Joe Black; emergencyContact = (222) 987-6540; nrWeeks = 2; guideRequired = true; hotelRequired = false
assigned to Sarah Hill (sarah@yahoo.ca) for weeks 1-2; guide: $120, equipment: $778; status: Banned, no authCode, 0% refund
   Item: name = plus; quantity = 1
   Item: name = rope; quantity = 2</t>
  </si>
  <si>
    <t>Member: email = jane@hotmail.com; password = 1234; name = Jane Black; emergencyContact = (222) 987-6541; nrWeeks = 3; guideRequired = false; hotelRequired = false
assigned to no guide for weeks 1-3; guide: $0, equipment: $540; status: Finished, authCode OK, 0% refund
   Item: name = rope; quantity = 1
   Item: name = stove; quantity = 1
   Item: name = pickaxe; quantity = 1</t>
  </si>
  <si>
    <t>Member: email = jack@hotmail.com; password = 1234; name = Jack Black; emergencyContact = (222) 987-6542; nrWeeks = 5; guideRequired = true; hotelRequired = true
assigned to Benny Hill (ben@gmail.com) for weeks 1-5; guide: $300, equipment: $2285; status: Cancelled, authCode PLUS, 10% refund
   Item: name = standard; quantity = 1
   Item: name = plus; quantity = 1</t>
  </si>
  <si>
    <t>Member: email = jon@hotmail.com; password = 1234; name = Jon Black; emergencyContact = (222) 987-6544; nrWeeks = 3; guideRequired = true; hotelRequired = false
assigned to Sarah Hill (sarah@yahoo.ca) for weeks 3-5; guide: $180, equipment: $870; status: Assigned, no authCode, 0% refund
   Item: name = rope; quantity = 3
   Item: name = stove; quantity = 1
   Item: name = pickaxe; quantity = 2</t>
  </si>
  <si>
    <t>Member: email = jennifer@hotmail.com; password = 5555; name = Jennifer Black; emergencyContact = (222) 987-6545; nrWeeks = 3; guideRequired = true; hotelRequired = true
assigned to Susi Hill (susi@gmail.com) for weeks 1-3; guide: $180, equipment: $1737; status: Cancelled, no authCode, 0% refund
   Item: name = rope; quantity = 3
   Item: name = boots; quantity = 2
   Item: name = plus;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</si>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</sst>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wrapText="1"/>
    </xf>
    <xf numFmtId="0" fontId="0" fillId="0" borderId="0" xfId="0" applyAlignment="1"/>
    <xf numFmtId="0" fontId="2" fillId="0" borderId="0" xfId="0" applyFont="1" applyAlignment="1">
      <alignment vertical="top"/>
    </xf>
    <xf numFmtId="0" fontId="0" fillId="0" borderId="0" xfId="0" quotePrefix="1"/>
    <xf numFmtId="0" fontId="0" fillId="0" borderId="0" xfId="0" applyAlignment="1">
      <alignment horizontal="left" wrapText="1"/>
    </xf>
    <xf numFmtId="0" fontId="0" fillId="0" borderId="0" xfId="0" applyAlignment="1">
      <alignment horizontal="left" vertical="top" wrapText="1"/>
    </xf>
    <xf numFmtId="0" fontId="0" fillId="0" borderId="1" xfId="0" quotePrefix="1" applyFill="1" applyBorder="1" applyAlignment="1">
      <alignment horizontal="left" wrapText="1"/>
    </xf>
    <xf numFmtId="0" fontId="1" fillId="0" borderId="1" xfId="0" quotePrefix="1" applyFont="1" applyFill="1" applyBorder="1" applyAlignment="1">
      <alignment horizontal="left" wrapText="1"/>
    </xf>
    <xf numFmtId="0" fontId="1" fillId="3" borderId="1" xfId="0" quotePrefix="1" applyFont="1" applyFill="1" applyBorder="1" applyAlignment="1">
      <alignment horizontal="left" wrapText="1"/>
    </xf>
    <xf numFmtId="0" fontId="3" fillId="3" borderId="1" xfId="0" quotePrefix="1" applyFont="1" applyFill="1" applyBorder="1" applyAlignment="1">
      <alignment horizontal="left" wrapText="1"/>
    </xf>
    <xf numFmtId="0" fontId="3" fillId="0" borderId="1" xfId="0" quotePrefix="1" applyFont="1" applyFill="1" applyBorder="1" applyAlignment="1">
      <alignment horizontal="left" wrapText="1"/>
    </xf>
    <xf numFmtId="0" fontId="0" fillId="3" borderId="1" xfId="0" quotePrefix="1" applyFill="1" applyBorder="1" applyAlignment="1">
      <alignment horizontal="left" wrapText="1"/>
    </xf>
    <xf numFmtId="0" fontId="2" fillId="2" borderId="2" xfId="0" applyFon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tabSelected="1" zoomScaleNormal="100" workbookViewId="0"/>
  </sheetViews>
  <sheetFormatPr defaultRowHeight="14.5" x14ac:dyDescent="0.35"/>
  <cols>
    <col min="1" max="1" width="13.453125" style="1" customWidth="1"/>
    <col min="2" max="2" width="55.54296875" style="2" customWidth="1"/>
    <col min="3" max="13" width="5.7265625" customWidth="1"/>
  </cols>
  <sheetData>
    <row r="1" spans="1:2" x14ac:dyDescent="0.35">
      <c r="A1" s="1" t="s">
        <v>8</v>
      </c>
    </row>
    <row r="2" spans="1:2" x14ac:dyDescent="0.35">
      <c r="A2" s="1" t="s">
        <v>12</v>
      </c>
    </row>
    <row r="3" spans="1:2" x14ac:dyDescent="0.35">
      <c r="A3" s="1" t="s">
        <v>10</v>
      </c>
    </row>
    <row r="4" spans="1:2" x14ac:dyDescent="0.35">
      <c r="A4" s="1" t="s">
        <v>9</v>
      </c>
    </row>
    <row r="5" spans="1:2" x14ac:dyDescent="0.35">
      <c r="A5" s="1" t="s">
        <v>11</v>
      </c>
    </row>
    <row r="6" spans="1:2" x14ac:dyDescent="0.35">
      <c r="A6" s="1" t="s">
        <v>29</v>
      </c>
    </row>
    <row r="7" spans="1:2" x14ac:dyDescent="0.35">
      <c r="A7" s="4" t="s">
        <v>14</v>
      </c>
    </row>
    <row r="8" spans="1:2" x14ac:dyDescent="0.35">
      <c r="A8" s="4" t="s">
        <v>7</v>
      </c>
    </row>
    <row r="9" spans="1:2" x14ac:dyDescent="0.35">
      <c r="A9" s="1" t="s">
        <v>24</v>
      </c>
    </row>
    <row r="10" spans="1:2" x14ac:dyDescent="0.35">
      <c r="A10" s="1" t="s">
        <v>15</v>
      </c>
    </row>
    <row r="11" spans="1:2" x14ac:dyDescent="0.35">
      <c r="A11" s="1" t="s">
        <v>25</v>
      </c>
    </row>
    <row r="12" spans="1:2" x14ac:dyDescent="0.35">
      <c r="A12" s="1" t="s">
        <v>26</v>
      </c>
    </row>
    <row r="13" spans="1:2" x14ac:dyDescent="0.35">
      <c r="A13" s="1" t="s">
        <v>27</v>
      </c>
    </row>
    <row r="14" spans="1:2" x14ac:dyDescent="0.35">
      <c r="B14" s="3" t="s">
        <v>0</v>
      </c>
    </row>
    <row r="15" spans="1:2" x14ac:dyDescent="0.35">
      <c r="B15" s="3" t="s">
        <v>1</v>
      </c>
    </row>
    <row r="16" spans="1:2" ht="43.5" x14ac:dyDescent="0.35">
      <c r="B16" s="2" t="s">
        <v>2</v>
      </c>
    </row>
    <row r="17" spans="1:16" ht="101.5" x14ac:dyDescent="0.35">
      <c r="B17" s="2" t="s">
        <v>3</v>
      </c>
    </row>
    <row r="18" spans="1:16" ht="29" customHeight="1" x14ac:dyDescent="0.35">
      <c r="B18" s="6" t="s">
        <v>4</v>
      </c>
      <c r="C18" s="6"/>
      <c r="D18" s="6"/>
      <c r="E18" s="6"/>
      <c r="F18" s="6"/>
      <c r="G18" s="6"/>
    </row>
    <row r="19" spans="1:16" ht="29" customHeight="1" x14ac:dyDescent="0.35">
      <c r="B19" s="6" t="s">
        <v>5</v>
      </c>
      <c r="C19" s="6"/>
      <c r="D19" s="6"/>
      <c r="E19" s="6"/>
      <c r="F19" s="6"/>
      <c r="G19" s="6"/>
      <c r="H19" s="6"/>
      <c r="I19" s="6"/>
    </row>
    <row r="20" spans="1:16" ht="218.5" customHeight="1" x14ac:dyDescent="0.35">
      <c r="B20" s="6" t="s">
        <v>6</v>
      </c>
      <c r="C20" s="6"/>
      <c r="D20" s="6"/>
      <c r="E20" s="6"/>
      <c r="F20" s="6"/>
      <c r="G20" s="6"/>
      <c r="H20" s="6"/>
      <c r="I20" s="6"/>
      <c r="J20" s="6"/>
      <c r="K20" s="6"/>
      <c r="L20" s="6"/>
      <c r="M20" s="6"/>
      <c r="N20" s="6"/>
      <c r="O20" s="6"/>
      <c r="P20" s="6"/>
    </row>
    <row r="21" spans="1:16" ht="44" customHeight="1" x14ac:dyDescent="0.35">
      <c r="A21" s="7" t="s">
        <v>45</v>
      </c>
      <c r="B21" s="7"/>
      <c r="C21" s="7"/>
      <c r="D21" s="7"/>
      <c r="E21" s="7"/>
      <c r="F21" s="7"/>
      <c r="G21" s="7"/>
      <c r="H21" s="7"/>
      <c r="I21" s="7"/>
      <c r="J21" s="7"/>
      <c r="K21" s="7"/>
      <c r="L21" s="7"/>
      <c r="M21" s="7"/>
      <c r="N21" s="7"/>
      <c r="O21" s="7"/>
      <c r="P21" s="7"/>
    </row>
    <row r="22" spans="1:16" x14ac:dyDescent="0.35">
      <c r="A22" s="4" t="s">
        <v>38</v>
      </c>
    </row>
    <row r="23" spans="1:16" x14ac:dyDescent="0.35">
      <c r="A23" s="1" t="s">
        <v>30</v>
      </c>
    </row>
  </sheetData>
  <mergeCells count="4">
    <mergeCell ref="B18:G18"/>
    <mergeCell ref="B19:I19"/>
    <mergeCell ref="B20:P20"/>
    <mergeCell ref="A21:P21"/>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54"/>
  <sheetViews>
    <sheetView zoomScaleNormal="100" workbookViewId="0">
      <selection sqref="A1:M1"/>
    </sheetView>
  </sheetViews>
  <sheetFormatPr defaultRowHeight="14.5" x14ac:dyDescent="0.35"/>
  <cols>
    <col min="1" max="1" width="13.453125" style="1" customWidth="1"/>
    <col min="2" max="2" width="55.54296875" style="2" customWidth="1"/>
    <col min="3" max="13" width="5.7265625" customWidth="1"/>
  </cols>
  <sheetData>
    <row r="1" spans="1:13" x14ac:dyDescent="0.35">
      <c r="A1" s="14" t="s">
        <v>13</v>
      </c>
      <c r="B1" s="14"/>
      <c r="C1" s="14"/>
      <c r="D1" s="14"/>
      <c r="E1" s="14"/>
      <c r="F1" s="14"/>
      <c r="G1" s="14"/>
      <c r="H1" s="14"/>
      <c r="I1" s="14"/>
      <c r="J1" s="14"/>
      <c r="K1" s="14"/>
      <c r="L1" s="14"/>
      <c r="M1" s="14"/>
    </row>
    <row r="2" spans="1:13" ht="15" customHeight="1" x14ac:dyDescent="0.35">
      <c r="A2" s="9" t="str">
        <f>"Step "&amp;ROW()-1&amp;": Set the NMC program information with a start date of 2022-Jan-13, a climbing season of -1 weeks, and a $60 weekly price for guides. [error (-1)]"</f>
        <v>Step 1: Set the NMC program information with a start date of 2022-Jan-13, a climbing season of -1 weeks, and a $60 weekly price for guides. [error (-1)]</v>
      </c>
      <c r="B2" s="9"/>
      <c r="C2" s="9"/>
      <c r="D2" s="9"/>
      <c r="E2" s="9"/>
      <c r="F2" s="9"/>
      <c r="G2" s="9"/>
      <c r="H2" s="9"/>
      <c r="I2" s="9"/>
      <c r="J2" s="9"/>
      <c r="K2" s="9"/>
      <c r="L2" s="9"/>
      <c r="M2" s="9"/>
    </row>
    <row r="3" spans="1:13" ht="15" customHeight="1" x14ac:dyDescent="0.35">
      <c r="A3" s="8" t="str">
        <f>"Step "&amp;ROW()-1&amp;": Set the NMC program information with a start date of 2022-Jan-13, a climbing season of 6 weeks, and a $60 weekly price for guides."</f>
        <v>Step 2: Set the NMC program information with a start date of 2022-Jan-13, a climbing season of 6 weeks, and a $60 weekly price for guides.</v>
      </c>
      <c r="B3" s="8"/>
      <c r="C3" s="8"/>
      <c r="D3" s="8"/>
      <c r="E3" s="8"/>
      <c r="F3" s="8"/>
      <c r="G3" s="8"/>
      <c r="H3" s="8"/>
      <c r="I3" s="8"/>
      <c r="J3" s="8"/>
      <c r="K3" s="8"/>
      <c r="L3" s="8"/>
      <c r="M3" s="8"/>
    </row>
    <row r="4" spans="1:13" ht="15" customHeight="1" x14ac:dyDescent="0.35">
      <c r="A4" s="9" t="str">
        <f>"Step "&amp;ROW()-1&amp;": Delete the pickaxe equipment. [error (used in bundle)]"</f>
        <v>Step 3: Delete the pickaxe equipment. [error (used in bundle)]</v>
      </c>
      <c r="B4" s="9"/>
      <c r="C4" s="9"/>
      <c r="D4" s="9"/>
      <c r="E4" s="9"/>
      <c r="F4" s="9"/>
      <c r="G4" s="9"/>
      <c r="H4" s="9"/>
      <c r="I4" s="9"/>
      <c r="J4" s="9"/>
      <c r="K4" s="9"/>
      <c r="L4" s="9"/>
      <c r="M4" s="9"/>
    </row>
    <row r="5" spans="1:13" ht="15" customHeight="1" x14ac:dyDescent="0.35">
      <c r="A5" s="13" t="str">
        <f>"Step "&amp;ROW()-1&amp;": &lt;&lt;NOT FOR 5-PERSON TEAMS&gt;&gt; Delete the plus equipment bundle."</f>
        <v>Step 4: &lt;&lt;NOT FOR 5-PERSON TEAMS&gt;&gt; Delete the plus equipment bundle.</v>
      </c>
      <c r="B5" s="13"/>
      <c r="C5" s="13"/>
      <c r="D5" s="13"/>
      <c r="E5" s="13"/>
      <c r="F5" s="13"/>
      <c r="G5" s="13"/>
      <c r="H5" s="13"/>
      <c r="I5" s="13"/>
      <c r="J5" s="13"/>
      <c r="K5" s="13"/>
      <c r="L5" s="13"/>
      <c r="M5" s="13"/>
    </row>
    <row r="6" spans="1:13" ht="15" customHeight="1" x14ac:dyDescent="0.35">
      <c r="A6" s="11" t="str">
        <f>"Step "&amp;ROW()-1&amp;": &lt;&lt;NOT FOR 5-PERSON TEAMS&gt;&gt; Delete the pickaxe equipment."</f>
        <v>Step 5: &lt;&lt;NOT FOR 5-PERSON TEAMS&gt;&gt; Delete the pickaxe equipment.</v>
      </c>
      <c r="B6" s="11"/>
      <c r="C6" s="11"/>
      <c r="D6" s="11"/>
      <c r="E6" s="11"/>
      <c r="F6" s="11"/>
      <c r="G6" s="11"/>
      <c r="H6" s="11"/>
      <c r="I6" s="11"/>
      <c r="J6" s="11"/>
      <c r="K6" s="11"/>
      <c r="L6" s="11"/>
      <c r="M6" s="11"/>
    </row>
    <row r="7" spans="1:13" ht="15" customHeight="1" x14ac:dyDescent="0.35">
      <c r="A7" s="10" t="str">
        <f>"Step "&amp;ROW()-1&amp;": Update the pickaxe equipment. &lt;&lt;FOR 5-PERSON TEAMS: boots instead of pickaxe&gt;&gt; [error (pickaxe/boots does not exist)] "</f>
        <v xml:space="preserve">Step 6: Update the pickaxe equipment. &lt;&lt;FOR 5-PERSON TEAMS: boots instead of pickaxe&gt;&gt; [error (pickaxe/boots does not exist)] </v>
      </c>
      <c r="B7" s="10"/>
      <c r="C7" s="10"/>
      <c r="D7" s="10"/>
      <c r="E7" s="10"/>
      <c r="F7" s="10"/>
      <c r="G7" s="10"/>
      <c r="H7" s="10"/>
      <c r="I7" s="10"/>
      <c r="J7" s="10"/>
      <c r="K7" s="10"/>
      <c r="L7" s="10"/>
      <c r="M7" s="10"/>
    </row>
    <row r="8" spans="1:13" ht="15" customHeight="1" x14ac:dyDescent="0.35">
      <c r="A8" s="9" t="str">
        <f>"Step "&amp;ROW()-1&amp;": Add the standard equipment with a weight of 3500 and a $80 weekly price. [error (standard already exists)]"</f>
        <v>Step 7: Add the standard equipment with a weight of 3500 and a $80 weekly price. [error (standard already exists)]</v>
      </c>
      <c r="B8" s="9"/>
      <c r="C8" s="9"/>
      <c r="D8" s="9"/>
      <c r="E8" s="9"/>
      <c r="F8" s="9"/>
      <c r="G8" s="9"/>
      <c r="H8" s="9"/>
      <c r="I8" s="9"/>
      <c r="J8" s="9"/>
      <c r="K8" s="9"/>
      <c r="L8" s="9"/>
      <c r="M8" s="9"/>
    </row>
    <row r="9" spans="1:13" ht="15" customHeight="1" x14ac:dyDescent="0.35">
      <c r="A9" s="9" t="str">
        <f>"Step "&amp;ROW()-1&amp;": Add the boot equipment with a weight of -1 and a $80 weekly price. [error (-1)]"</f>
        <v>Step 8: Add the boot equipment with a weight of -1 and a $80 weekly price. [error (-1)]</v>
      </c>
      <c r="B9" s="9"/>
      <c r="C9" s="9"/>
      <c r="D9" s="9"/>
      <c r="E9" s="9"/>
      <c r="F9" s="9"/>
      <c r="G9" s="9"/>
      <c r="H9" s="9"/>
      <c r="I9" s="9"/>
      <c r="J9" s="9"/>
      <c r="K9" s="9"/>
      <c r="L9" s="9"/>
      <c r="M9" s="9"/>
    </row>
    <row r="10" spans="1:13" ht="15" customHeight="1" x14ac:dyDescent="0.35">
      <c r="A10" s="8" t="str">
        <f>"Step "&amp;ROW()-1&amp;": Add the boot equipment with a weight of 3500 and a $80 weekly price."</f>
        <v>Step 9: Add the boot equipment with a weight of 3500 and a $80 weekly price.</v>
      </c>
      <c r="B10" s="8"/>
      <c r="C10" s="8"/>
      <c r="D10" s="8"/>
      <c r="E10" s="8"/>
      <c r="F10" s="8"/>
      <c r="G10" s="8"/>
      <c r="H10" s="8"/>
      <c r="I10" s="8"/>
      <c r="J10" s="8"/>
      <c r="K10" s="8"/>
      <c r="L10" s="8"/>
      <c r="M10" s="8"/>
    </row>
    <row r="11" spans="1:13" ht="15" customHeight="1" x14ac:dyDescent="0.35">
      <c r="A11" s="8" t="str">
        <f>"Step "&amp;ROW()-1&amp;": Update the boot equipment to boots with a weight of 3500 and a $80 weekly price."</f>
        <v>Step 10: Update the boot equipment to boots with a weight of 3500 and a $80 weekly price.</v>
      </c>
      <c r="B11" s="8"/>
      <c r="C11" s="8"/>
      <c r="D11" s="8"/>
      <c r="E11" s="8"/>
      <c r="F11" s="8"/>
      <c r="G11" s="8"/>
      <c r="H11" s="8"/>
      <c r="I11" s="8"/>
      <c r="J11" s="8"/>
      <c r="K11" s="8"/>
      <c r="L11" s="8"/>
      <c r="M11" s="8"/>
    </row>
    <row r="12" spans="1:13" ht="15" customHeight="1" x14ac:dyDescent="0.35">
      <c r="A12" s="13" t="str">
        <f>"Step "&amp;ROW()-1&amp;": &lt;&lt;NOT FOR 5-PERSON TEAMS&gt;&gt; Add the deluxe equipment bundle with a 40% discount, 2 ropes, 2 stoves, and 2 boots."</f>
        <v>Step 11: &lt;&lt;NOT FOR 5-PERSON TEAMS&gt;&gt; Add the deluxe equipment bundle with a 40% discount, 2 ropes, 2 stoves, and 2 boots.</v>
      </c>
      <c r="B12" s="13"/>
      <c r="C12" s="13"/>
      <c r="D12" s="13"/>
      <c r="E12" s="13"/>
      <c r="F12" s="13"/>
      <c r="G12" s="13"/>
      <c r="H12" s="13"/>
      <c r="I12" s="13"/>
      <c r="J12" s="13"/>
      <c r="K12" s="13"/>
      <c r="L12" s="13"/>
      <c r="M12" s="13"/>
    </row>
    <row r="13" spans="1:13" ht="15" customHeight="1" x14ac:dyDescent="0.35">
      <c r="A13" s="10" t="str">
        <f>"Step "&amp;ROW()-1&amp;": &lt;&lt;NOT FOR 5-PERSON TEAMS&gt;&gt; Update the deluxe equipment bundle to a 40% discount and 2 backpacks. [error (backpack does not exist)]"</f>
        <v>Step 12: &lt;&lt;NOT FOR 5-PERSON TEAMS&gt;&gt; Update the deluxe equipment bundle to a 40% discount and 2 backpacks. [error (backpack does not exist)]</v>
      </c>
      <c r="B13" s="10"/>
      <c r="C13" s="10"/>
      <c r="D13" s="10"/>
      <c r="E13" s="10"/>
      <c r="F13" s="10"/>
      <c r="G13" s="10"/>
      <c r="H13" s="10"/>
      <c r="I13" s="10"/>
      <c r="J13" s="10"/>
      <c r="K13" s="10"/>
      <c r="L13" s="10"/>
      <c r="M13" s="10"/>
    </row>
    <row r="14" spans="1:13" ht="15" customHeight="1" x14ac:dyDescent="0.35">
      <c r="A14" s="11" t="str">
        <f>"Step "&amp;ROW()-1&amp;": &lt;&lt;NOT FOR 5-PERSON TEAMS&gt;&gt; Update the deluxe equipment bundle to a 40% discount, 3 ropes, 2 stoves, and 2 boots."</f>
        <v>Step 13: &lt;&lt;NOT FOR 5-PERSON TEAMS&gt;&gt; Update the deluxe equipment bundle to a 40% discount, 3 ropes, 2 stoves, and 2 boots.</v>
      </c>
      <c r="B14" s="11"/>
      <c r="C14" s="11"/>
      <c r="D14" s="11"/>
      <c r="E14" s="11"/>
      <c r="F14" s="11"/>
      <c r="G14" s="11"/>
      <c r="H14" s="11"/>
      <c r="I14" s="11"/>
      <c r="J14" s="11"/>
      <c r="K14" s="11"/>
      <c r="L14" s="11"/>
      <c r="M14" s="11"/>
    </row>
    <row r="15" spans="1:13" ht="15" customHeight="1" x14ac:dyDescent="0.35">
      <c r="A15" s="13" t="str">
        <f>"Step "&amp;ROW()-1&amp;": &lt;&lt;ONLY FOR 7-PERSON TEAMS&gt;&gt; Add the five star hotel Mountain View at 333 Valley Street."</f>
        <v>Step 14: &lt;&lt;ONLY FOR 7-PERSON TEAMS&gt;&gt; Add the five star hotel Mountain View at 333 Valley Street.</v>
      </c>
      <c r="B15" s="13"/>
      <c r="C15" s="13"/>
      <c r="D15" s="13"/>
      <c r="E15" s="13"/>
      <c r="F15" s="13"/>
      <c r="G15" s="13"/>
      <c r="H15" s="13"/>
      <c r="I15" s="13"/>
      <c r="J15" s="13"/>
      <c r="K15" s="13"/>
      <c r="L15" s="13"/>
      <c r="M15" s="13"/>
    </row>
    <row r="16" spans="1:13" ht="15" customHeight="1" x14ac:dyDescent="0.35">
      <c r="A16" s="13" t="str">
        <f>"Step "&amp;ROW()-1&amp;": &lt;&lt;ONLY FOR 7-PERSON TEAMS&gt;&gt; Delete the hotel Climbers' Lodge."</f>
        <v>Step 15: &lt;&lt;ONLY FOR 7-PERSON TEAMS&gt;&gt; Delete the hotel Climbers' Lodge.</v>
      </c>
      <c r="B16" s="13"/>
      <c r="C16" s="13"/>
      <c r="D16" s="13"/>
      <c r="E16" s="13"/>
      <c r="F16" s="13"/>
      <c r="G16" s="13"/>
      <c r="H16" s="13"/>
      <c r="I16" s="13"/>
      <c r="J16" s="13"/>
      <c r="K16" s="13"/>
      <c r="L16" s="13"/>
      <c r="M16" s="13"/>
    </row>
    <row r="17" spans="1:15" ht="15" customHeight="1" x14ac:dyDescent="0.35">
      <c r="A17" s="13" t="str">
        <f>"Step "&amp;ROW()-1&amp;": &lt;&lt;ONLY FOR 7-PERSON TEAMS&gt;&gt; Update the High Peak hotel to Low Peak, two stars, and address 455 No View Road."</f>
        <v>Step 16: &lt;&lt;ONLY FOR 7-PERSON TEAMS&gt;&gt; Update the High Peak hotel to Low Peak, two stars, and address 455 No View Road.</v>
      </c>
      <c r="B17" s="13"/>
      <c r="C17" s="13"/>
      <c r="D17" s="13"/>
      <c r="E17" s="13"/>
      <c r="F17" s="13"/>
      <c r="G17" s="13"/>
      <c r="H17" s="13"/>
      <c r="I17" s="13"/>
      <c r="J17" s="13"/>
      <c r="K17" s="13"/>
      <c r="L17" s="13"/>
      <c r="M17" s="13"/>
    </row>
    <row r="18" spans="1:15" ht="14.5" customHeight="1" x14ac:dyDescent="0.35">
      <c r="A18" s="9" t="str">
        <f>"Step "&amp;ROW()-1&amp;": Register a guide with email bengmail.com, password 9876, name Ben Hill, and emergency contact (222) 987-6666. [error (invalid email)]"</f>
        <v>Step 17: Register a guide with email bengmail.com, password 9876, name Ben Hill, and emergency contact (222) 987-6666. [error (invalid email)]</v>
      </c>
      <c r="B18" s="9"/>
      <c r="C18" s="9"/>
      <c r="D18" s="9"/>
      <c r="E18" s="9"/>
      <c r="F18" s="9"/>
      <c r="G18" s="9"/>
      <c r="H18" s="9"/>
      <c r="I18" s="9"/>
      <c r="J18" s="9"/>
      <c r="K18" s="9"/>
      <c r="L18" s="9"/>
      <c r="M18" s="9"/>
    </row>
    <row r="19" spans="1:15" ht="15" customHeight="1" x14ac:dyDescent="0.35">
      <c r="A19" s="9" t="str">
        <f>"Step "&amp;ROW()-1&amp;": Register a guide with email admin@nmc.nt, password 9876, name Ben Hill, and emergency contact (222) 987-6666. [error (admin exists)]"</f>
        <v>Step 18: Register a guide with email admin@nmc.nt, password 9876, name Ben Hill, and emergency contact (222) 987-6666. [error (admin exists)]</v>
      </c>
      <c r="B19" s="9"/>
      <c r="C19" s="9"/>
      <c r="D19" s="9"/>
      <c r="E19" s="9"/>
      <c r="F19" s="9"/>
      <c r="G19" s="9"/>
      <c r="H19" s="9"/>
      <c r="I19" s="9"/>
      <c r="J19" s="9"/>
      <c r="K19" s="9"/>
      <c r="L19" s="9"/>
      <c r="M19" s="9"/>
    </row>
    <row r="20" spans="1:15" ht="15" customHeight="1" x14ac:dyDescent="0.35">
      <c r="A20" s="9" t="str">
        <f>"Step "&amp;ROW()-1&amp;": Register a guide with email joe@hotmail.com, password 9876, name Ben Hill, and emergency contact (222) 987-6666. [error (member exists)]"</f>
        <v>Step 19: Register a guide with email joe@hotmail.com, password 9876, name Ben Hill, and emergency contact (222) 987-6666. [error (member exists)]</v>
      </c>
      <c r="B20" s="9"/>
      <c r="C20" s="9"/>
      <c r="D20" s="9"/>
      <c r="E20" s="9"/>
      <c r="F20" s="9"/>
      <c r="G20" s="9"/>
      <c r="H20" s="9"/>
      <c r="I20" s="9"/>
      <c r="J20" s="9"/>
      <c r="K20" s="9"/>
      <c r="L20" s="9"/>
      <c r="M20" s="9"/>
    </row>
    <row r="21" spans="1:15" ht="15" customHeight="1" x14ac:dyDescent="0.35">
      <c r="A21" s="12" t="str">
        <f>"Step "&amp;ROW()-1&amp;": Register a guide with email ben@gmail.com, password 9876, name Ben Hill, and emergency contact (222) 987-6666."</f>
        <v>Step 20: Register a guide with email ben@gmail.com, password 9876, name Ben Hill, and emergency contact (222) 987-6666.</v>
      </c>
      <c r="B21" s="12"/>
      <c r="C21" s="12"/>
      <c r="D21" s="12"/>
      <c r="E21" s="12"/>
      <c r="F21" s="12"/>
      <c r="G21" s="12"/>
      <c r="H21" s="12"/>
      <c r="I21" s="12"/>
      <c r="J21" s="12"/>
      <c r="K21" s="12"/>
      <c r="L21" s="12"/>
      <c r="M21" s="12"/>
    </row>
    <row r="22" spans="1:15" ht="15" customHeight="1" x14ac:dyDescent="0.35">
      <c r="A22" s="9" t="str">
        <f>"Step "&amp;ROW()-1&amp;": Update the guide with email ben@gmail.com to an empty password, name Ben Hill, and emergency contact (222) 987-6666. [error (invalid password)]"</f>
        <v>Step 21: Update the guide with email ben@gmail.com to an empty password, name Ben Hill, and emergency contact (222) 987-6666. [error (invalid password)]</v>
      </c>
      <c r="B22" s="9"/>
      <c r="C22" s="9"/>
      <c r="D22" s="9"/>
      <c r="E22" s="9"/>
      <c r="F22" s="9"/>
      <c r="G22" s="9"/>
      <c r="H22" s="9"/>
      <c r="I22" s="9"/>
      <c r="J22" s="9"/>
      <c r="K22" s="9"/>
      <c r="L22" s="9"/>
      <c r="M22" s="9"/>
    </row>
    <row r="23" spans="1:15" ht="15" customHeight="1" x14ac:dyDescent="0.35">
      <c r="A23" s="12" t="str">
        <f>"Step "&amp;ROW()-1&amp;": Update the guide with email ben@gmail.com to password 9876, name Benny Hill, and emergency contact (222) 987-6666."</f>
        <v>Step 22: Update the guide with email ben@gmail.com to password 9876, name Benny Hill, and emergency contact (222) 987-6666.</v>
      </c>
      <c r="B23" s="12"/>
      <c r="C23" s="12"/>
      <c r="D23" s="12"/>
      <c r="E23" s="12"/>
      <c r="F23" s="12"/>
      <c r="G23" s="12"/>
      <c r="H23" s="12"/>
      <c r="I23" s="12"/>
      <c r="J23" s="12"/>
      <c r="K23" s="12"/>
      <c r="L23" s="12"/>
      <c r="M23" s="12"/>
    </row>
    <row r="24" spans="1:15" ht="15" customHeight="1" x14ac:dyDescent="0.35">
      <c r="A24" s="8" t="str">
        <f>"Step "&amp;ROW()-1&amp;": Delete the guide bob@gmail.com."</f>
        <v>Step 23: Delete the guide bob@gmail.com.</v>
      </c>
      <c r="B24" s="8"/>
      <c r="C24" s="8"/>
      <c r="D24" s="8"/>
      <c r="E24" s="8"/>
      <c r="F24" s="8"/>
      <c r="G24" s="8"/>
      <c r="H24" s="8"/>
      <c r="I24" s="8"/>
      <c r="J24" s="8"/>
      <c r="K24" s="8"/>
      <c r="L24" s="8"/>
      <c r="M24" s="8"/>
    </row>
    <row r="25" spans="1:15" ht="15" customHeight="1" x14ac:dyDescent="0.35">
      <c r="A25" s="12" t="str">
        <f>"Step "&amp;ROW()-1&amp;": Register a guide with email susi@gmail.com, password 8765, name Susi Hill, and emergency contact (222) 111-2222."</f>
        <v>Step 24: Register a guide with email susi@gmail.com, password 8765, name Susi Hill, and emergency contact (222) 111-2222.</v>
      </c>
      <c r="B25" s="12"/>
      <c r="C25" s="12"/>
      <c r="D25" s="12"/>
      <c r="E25" s="12"/>
      <c r="F25" s="12"/>
      <c r="G25" s="12"/>
      <c r="H25" s="12"/>
      <c r="I25" s="12"/>
      <c r="J25" s="12"/>
      <c r="K25" s="12"/>
      <c r="L25" s="12"/>
      <c r="M25" s="12"/>
    </row>
    <row r="26" spans="1:15" ht="30" customHeight="1" x14ac:dyDescent="0.35">
      <c r="A26" s="9" t="str">
        <f>"Step "&amp;ROW()-1&amp;": Register a member with email jennifer@@hotmail.com, password 5555, name Jennifer Black, emergency contact (222) 987-6545, 3 weeks, a guide, a hotel, and no equipment/bundles. [error (invalid email)]"</f>
        <v>Step 25: Register a member with email jennifer@@hotmail.com, password 5555, name Jennifer Black, emergency contact (222) 987-6545, 3 weeks, a guide, a hotel, and no equipment/bundles. [error (invalid email)]</v>
      </c>
      <c r="B26" s="9"/>
      <c r="C26" s="9"/>
      <c r="D26" s="9"/>
      <c r="E26" s="9"/>
      <c r="F26" s="9"/>
      <c r="G26" s="9"/>
      <c r="H26" s="9"/>
      <c r="I26" s="9"/>
      <c r="J26" s="9"/>
      <c r="K26" s="9"/>
      <c r="L26" s="9"/>
      <c r="M26" s="9"/>
    </row>
    <row r="27" spans="1:15" ht="30" customHeight="1" x14ac:dyDescent="0.35">
      <c r="A27" s="9" t="str">
        <f>"Step "&amp;ROW()-1&amp;": Register a member with email jennifer@hotmail.com, password 5555, name Jennifer Black, an empty emergency contact, 3 weeks, a guide, a hotel, and no equipment/bundles. [error (invalid emergency contact)]"</f>
        <v>Step 26: Register a member with email jennifer@hotmail.com, password 5555, name Jennifer Black, an empty emergency contact, 3 weeks, a guide, a hotel, and no equipment/bundles. [error (invalid emergency contact)]</v>
      </c>
      <c r="B27" s="9"/>
      <c r="C27" s="9"/>
      <c r="D27" s="9"/>
      <c r="E27" s="9"/>
      <c r="F27" s="9"/>
      <c r="G27" s="9"/>
      <c r="H27" s="9"/>
      <c r="I27" s="9"/>
      <c r="J27" s="9"/>
      <c r="K27" s="9"/>
      <c r="L27" s="9"/>
      <c r="M27" s="9"/>
    </row>
    <row r="28" spans="1:15" ht="30" customHeight="1" x14ac:dyDescent="0.35">
      <c r="A28" s="9" t="str">
        <f>"Step "&amp;ROW()-1&amp;": Register a member with email jennifer@hotmail.com, password 5555, name Jennifer Black, emergency contact (222) 987-6545, 7 weeks, a guide, a hotel, and no equipment/bundles. [error (7)]"</f>
        <v>Step 27: Register a member with email jennifer@hotmail.com, password 5555, name Jennifer Black, emergency contact (222) 987-6545, 7 weeks, a guide, a hotel, and no equipment/bundles. [error (7)]</v>
      </c>
      <c r="B28" s="9"/>
      <c r="C28" s="9"/>
      <c r="D28" s="9"/>
      <c r="E28" s="9"/>
      <c r="F28" s="9"/>
      <c r="G28" s="9"/>
      <c r="H28" s="9"/>
      <c r="I28" s="9"/>
      <c r="J28" s="9"/>
      <c r="K28" s="9"/>
      <c r="L28" s="9"/>
      <c r="M28" s="9"/>
    </row>
    <row r="29" spans="1:15" ht="30" customHeight="1" x14ac:dyDescent="0.35">
      <c r="A29" s="9" t="str">
        <f>"Step "&amp;ROW()-1&amp;": Register a member with email sarah@yahoo.ca, password 5555, name Jennifer Black, emergency contact (222) 987-6545, 3 weeks, a guide, a hotel, and no equipment/bundles. [error (guide exists)]"</f>
        <v>Step 28: Register a member with email sarah@yahoo.ca, password 5555, name Jennifer Black, emergency contact (222) 987-6545, 3 weeks, a guide, a hotel, and no equipment/bundles. [error (guide exists)]</v>
      </c>
      <c r="B29" s="9"/>
      <c r="C29" s="9"/>
      <c r="D29" s="9"/>
      <c r="E29" s="9"/>
      <c r="F29" s="9"/>
      <c r="G29" s="9"/>
      <c r="H29" s="9"/>
      <c r="I29" s="9"/>
      <c r="J29" s="9"/>
      <c r="K29" s="9"/>
      <c r="L29" s="9"/>
      <c r="M29" s="9"/>
      <c r="O29" s="5"/>
    </row>
    <row r="30" spans="1:15" ht="30" customHeight="1" x14ac:dyDescent="0.35">
      <c r="A30" s="12" t="str">
        <f>"Step "&amp;ROW()-1&amp;": Register a member with email jennifer@hotmail.com, password 5555, name Jennifer Black, emergency contact (222) 987-6545, 3 weeks, a guide, a hotel, and no equipment/bundles."</f>
        <v>Step 29: Register a member with email jennifer@hotmail.com, password 5555, name Jennifer Black, emergency contact (222) 987-6545, 3 weeks, a guide, a hotel, and no equipment/bundles.</v>
      </c>
      <c r="B30" s="12"/>
      <c r="C30" s="12"/>
      <c r="D30" s="12"/>
      <c r="E30" s="12"/>
      <c r="F30" s="12"/>
      <c r="G30" s="12"/>
      <c r="H30" s="12"/>
      <c r="I30" s="12"/>
      <c r="J30" s="12"/>
      <c r="K30" s="12"/>
      <c r="L30" s="12"/>
      <c r="M30" s="12"/>
    </row>
    <row r="31" spans="1:15" ht="30" customHeight="1" x14ac:dyDescent="0.35">
      <c r="A31" s="9" t="str">
        <f>"Step "&amp;ROW()-1&amp;": Update the member with email jennifer@hotmail.com to password 5555, empty name, emergency contact (222) 987-6545, 3 weeks, a guide, a hotel, and no equipment/bundles. [error (invalid name)]"</f>
        <v>Step 30: Update the member with email jennifer@hotmail.com to password 5555, empty name, emergency contact (222) 987-6545, 3 weeks, a guide, a hotel, and no equipment/bundles. [error (invalid name)]</v>
      </c>
      <c r="B31" s="9"/>
      <c r="C31" s="9"/>
      <c r="D31" s="9"/>
      <c r="E31" s="9"/>
      <c r="F31" s="9"/>
      <c r="G31" s="9"/>
      <c r="H31" s="9"/>
      <c r="I31" s="9"/>
      <c r="J31" s="9"/>
      <c r="K31" s="9"/>
      <c r="L31" s="9"/>
      <c r="M31" s="9"/>
    </row>
    <row r="32" spans="1:15" ht="30" customHeight="1" x14ac:dyDescent="0.35">
      <c r="A32" s="10" t="str">
        <f>CONCATENATE("Step "&amp;ROW()-1,": Update the member with email jennifer@hotmail.com to ", "password 5555, name Jennifer Black, emergency contact (222) 987-6545, 3 weeks, a guide, a hotel, equipment (3 backpacks, 2 boots), and bundles (1 deluxe). &lt;&lt;FOR 5-PERSON TEAMS: plus instead of deluxe&gt;&gt; [error (backpack does not exist)]")</f>
        <v>Step 31: Update the member with email jennifer@hotmail.com to password 5555, name Jennifer Black, emergency contact (222) 987-6545, 3 weeks, a guide, a hotel, equipment (3 backpacks, 2 boots), and bundles (1 deluxe). &lt;&lt;FOR 5-PERSON TEAMS: plus instead of deluxe&gt;&gt; [error (backpack does not exist)]</v>
      </c>
      <c r="B32" s="10"/>
      <c r="C32" s="10"/>
      <c r="D32" s="10"/>
      <c r="E32" s="10"/>
      <c r="F32" s="10"/>
      <c r="G32" s="10"/>
      <c r="H32" s="10"/>
      <c r="I32" s="10"/>
      <c r="J32" s="10"/>
      <c r="K32" s="10"/>
      <c r="L32" s="10"/>
      <c r="M32" s="10"/>
    </row>
    <row r="33" spans="1:13" ht="30" customHeight="1" x14ac:dyDescent="0.35">
      <c r="A33" s="9" t="str">
        <f>CONCATENATE("Step "&amp;ROW()-1,": Update the member with email jennifer@hotmail.com to ", "password 5555, name Jennifer Black, emergency contact (222) 987-6545, 3 weeks, a guide, a hotel, equipment (3 ropes, 2 boots), and bundles (1 large). [error (large does not exist)]")</f>
        <v>Step 32: Update the member with email jennifer@hotmail.com to password 5555, name Jennifer Black, emergency contact (222) 987-6545, 3 weeks, a guide, a hotel, equipment (3 ropes, 2 boots), and bundles (1 large). [error (large does not exist)]</v>
      </c>
      <c r="B33" s="9"/>
      <c r="C33" s="9"/>
      <c r="D33" s="9"/>
      <c r="E33" s="9"/>
      <c r="F33" s="9"/>
      <c r="G33" s="9"/>
      <c r="H33" s="9"/>
      <c r="I33" s="9"/>
      <c r="J33" s="9"/>
      <c r="K33" s="9"/>
      <c r="L33" s="9"/>
      <c r="M33" s="9"/>
    </row>
    <row r="34" spans="1:13" ht="30" customHeight="1" x14ac:dyDescent="0.35">
      <c r="A34" s="11" t="str">
        <f>CONCATENATE("Step "&amp;ROW()-1,": Update the member with email jennifer@hotmail.com to ", "password 5555, name Jennifer Black, emergency contact (222) 987-6545, 3 weeks, a guide, a hotel, equipment (3 ropes, 2 boots), and bundles (1 deluxe). &lt;&lt;FOR 5-PERSON TEAMS: plus instead of deluxe&gt;&gt;")</f>
        <v>Step 33: Update the member with email jennifer@hotmail.com to password 5555, name Jennifer Black, emergency contact (222) 987-6545, 3 weeks, a guide, a hotel, equipment (3 ropes, 2 boots), and bundles (1 deluxe). &lt;&lt;FOR 5-PERSON TEAMS: plus instead of deluxe&gt;&gt;</v>
      </c>
      <c r="B34" s="11"/>
      <c r="C34" s="11"/>
      <c r="D34" s="11"/>
      <c r="E34" s="11"/>
      <c r="F34" s="11"/>
      <c r="G34" s="11"/>
      <c r="H34" s="11"/>
      <c r="I34" s="11"/>
      <c r="J34" s="11"/>
      <c r="K34" s="11"/>
      <c r="L34" s="11"/>
      <c r="M34" s="11"/>
    </row>
    <row r="35" spans="1:13" ht="30" customHeight="1" x14ac:dyDescent="0.35">
      <c r="A35" s="12" t="str">
        <f>"Step "&amp;ROW()-1&amp;": Register a member with email jeremy@hotmail.com, password 4444, name Jeremy Black, emergency contact (222) 987-6546, 1 week, no guide, a hotel, and no equipment/bundles."</f>
        <v>Step 34: Register a member with email jeremy@hotmail.com, password 4444, name Jeremy Black, emergency contact (222) 987-6546, 1 week, no guide, a hotel, and no equipment/bundles.</v>
      </c>
      <c r="B35" s="12"/>
      <c r="C35" s="12"/>
      <c r="D35" s="12"/>
      <c r="E35" s="12"/>
      <c r="F35" s="12"/>
      <c r="G35" s="12"/>
      <c r="H35" s="12"/>
      <c r="I35" s="12"/>
      <c r="J35" s="12"/>
      <c r="K35" s="12"/>
      <c r="L35" s="12"/>
      <c r="M35" s="12"/>
    </row>
    <row r="36" spans="1:13" ht="15" customHeight="1" x14ac:dyDescent="0.35">
      <c r="A36" s="8" t="str">
        <f>"Step "&amp;ROW()-1&amp;": Delete the member with email julie@hotmail.com."</f>
        <v>Step 35: Delete the member with email julie@hotmail.com.</v>
      </c>
      <c r="B36" s="8"/>
      <c r="C36" s="8"/>
      <c r="D36" s="8"/>
      <c r="E36" s="8"/>
      <c r="F36" s="8"/>
      <c r="G36" s="8"/>
      <c r="H36" s="8"/>
      <c r="I36" s="8"/>
      <c r="J36" s="8"/>
      <c r="K36" s="8"/>
      <c r="L36" s="8"/>
      <c r="M36" s="8"/>
    </row>
    <row r="37" spans="1:13" ht="30" customHeight="1" x14ac:dyDescent="0.35">
      <c r="A37" s="11" t="str">
        <f>CONCATENATE("Step "&amp;ROW()-1,": Update the member with email jack@hotmail.com to ","password 1234, name Jack Black, emergency contact (222) 987-6542, 5 weeks, a guide, a hotel, no equipment, and bundles (1 standard, 1 deluxe). &lt;&lt;FOR 5-PERSON TEAMS: plus instead of deluxe&gt;&gt;")</f>
        <v>Step 36: Update the member with email jack@hotmail.com to password 1234, name Jack Black, emergency contact (222) 987-6542, 5 weeks, a guide, a hotel, no equipment, and bundles (1 standard, 1 deluxe). &lt;&lt;FOR 5-PERSON TEAMS: plus instead of deluxe&gt;&gt;</v>
      </c>
      <c r="B37" s="11"/>
      <c r="C37" s="11"/>
      <c r="D37" s="11"/>
      <c r="E37" s="11"/>
      <c r="F37" s="11"/>
      <c r="G37" s="11"/>
      <c r="H37" s="11"/>
      <c r="I37" s="11"/>
      <c r="J37" s="11"/>
      <c r="K37" s="11"/>
      <c r="L37" s="11"/>
      <c r="M37" s="11"/>
    </row>
    <row r="38" spans="1:13" ht="15" customHeight="1" x14ac:dyDescent="0.35">
      <c r="A38" s="8" t="str">
        <f>"Step "&amp;ROW()-1&amp;": Initiate the assignments"</f>
        <v>Step 37: Initiate the assignments</v>
      </c>
      <c r="B38" s="8"/>
      <c r="C38" s="8"/>
      <c r="D38" s="8"/>
      <c r="E38" s="8"/>
      <c r="F38" s="8"/>
      <c r="G38" s="8"/>
      <c r="H38" s="8"/>
      <c r="I38" s="8"/>
      <c r="J38" s="8"/>
      <c r="K38" s="8"/>
      <c r="L38" s="8"/>
      <c r="M38" s="8"/>
    </row>
    <row r="39" spans="1:13" ht="15" customHeight="1" x14ac:dyDescent="0.35">
      <c r="A39" s="13" t="s">
        <v>37</v>
      </c>
      <c r="B39" s="13"/>
      <c r="C39" s="13"/>
      <c r="D39" s="13"/>
      <c r="E39" s="13"/>
      <c r="F39" s="13"/>
      <c r="G39" s="13"/>
      <c r="H39" s="13"/>
      <c r="I39" s="13"/>
      <c r="J39" s="13"/>
      <c r="K39" s="13"/>
      <c r="L39" s="13"/>
      <c r="M39" s="13"/>
    </row>
    <row r="40" spans="1:13" ht="30" customHeight="1" x14ac:dyDescent="0.35">
      <c r="A40" s="8" t="str">
        <f>"Step "&amp;ROW()-2&amp;": view the assignment of joe@hotmail.com:
Joe Black assigned to Sarah Hill (sarah@yahoo.ca) for weeks 1-2; guide: $120, equipment: $120 [778]; status: Assigned, no authCode, 0% refund"</f>
        <v>Step 38: view the assignment of joe@hotmail.com:
Joe Black assigned to Sarah Hill (sarah@yahoo.ca) for weeks 1-2; guide: $120, equipment: $120 [778]; status: Assigned, no authCode, 0% refund</v>
      </c>
      <c r="B40" s="8"/>
      <c r="C40" s="8"/>
      <c r="D40" s="8"/>
      <c r="E40" s="8"/>
      <c r="F40" s="8"/>
      <c r="G40" s="8"/>
      <c r="H40" s="8"/>
      <c r="I40" s="8"/>
      <c r="J40" s="8"/>
      <c r="K40" s="8"/>
      <c r="L40" s="8"/>
      <c r="M40" s="8"/>
    </row>
    <row r="41" spans="1:13" ht="30" customHeight="1" x14ac:dyDescent="0.35">
      <c r="A41" s="8" t="str">
        <f>"Step "&amp;ROW()-2&amp;": view the assignment of jane@hotmail.com:
Jane Black assigned to no guide for weeks 1-3; guide: $0, equipment: $390 [540]; status: Assigned, no authCode, 0% refund"</f>
        <v>Step 39: view the assignment of jane@hotmail.com:
Jane Black assigned to no guide for weeks 1-3; guide: $0, equipment: $390 [540]; status: Assigned, no authCode, 0% refund</v>
      </c>
      <c r="B41" s="8"/>
      <c r="C41" s="8"/>
      <c r="D41" s="8"/>
      <c r="E41" s="8"/>
      <c r="F41" s="8"/>
      <c r="G41" s="8"/>
      <c r="H41" s="8"/>
      <c r="I41" s="8"/>
      <c r="J41" s="8"/>
      <c r="K41" s="8"/>
      <c r="L41" s="8"/>
      <c r="M41" s="8"/>
    </row>
    <row r="42" spans="1:13" ht="30" customHeight="1" x14ac:dyDescent="0.35">
      <c r="A42" s="8" t="str">
        <f>"Step "&amp;ROW()-2&amp;": view the assignment of jack@hotmail.com:
Jack Black assigned to Benny Hill (ben@gmail.com) for weeks 1-5; guide: $300, equipment: $1990 [2285]; status: Assigned, no authCode, 0% refund"</f>
        <v>Step 40: view the assignment of jack@hotmail.com:
Jack Black assigned to Benny Hill (ben@gmail.com) for weeks 1-5; guide: $300, equipment: $1990 [2285]; status: Assigned, no authCode, 0% refund</v>
      </c>
      <c r="B42" s="8"/>
      <c r="C42" s="8"/>
      <c r="D42" s="8"/>
      <c r="E42" s="8"/>
      <c r="F42" s="8"/>
      <c r="G42" s="8"/>
      <c r="H42" s="8"/>
      <c r="I42" s="8"/>
      <c r="J42" s="8"/>
      <c r="K42" s="8"/>
      <c r="L42" s="8"/>
      <c r="M42" s="8"/>
    </row>
    <row r="43" spans="1:13" ht="30" customHeight="1" x14ac:dyDescent="0.35">
      <c r="A43" s="8" t="str">
        <f>"Step "&amp;ROW()-2&amp;": view the assignment of jon@hotmail.com:
Jon Black assigned to Sarah Hill (sarah@yahoo.ca) for weeks 3-5; guide: $180, equipment: $570 [870]; status: Assigned, no authCode, 0% refund"</f>
        <v>Step 41: view the assignment of jon@hotmail.com:
Jon Black assigned to Sarah Hill (sarah@yahoo.ca) for weeks 3-5; guide: $180, equipment: $570 [870]; status: Assigned, no authCode, 0% refund</v>
      </c>
      <c r="B43" s="8"/>
      <c r="C43" s="8"/>
      <c r="D43" s="8"/>
      <c r="E43" s="8"/>
      <c r="F43" s="8"/>
      <c r="G43" s="8"/>
      <c r="H43" s="8"/>
      <c r="I43" s="8"/>
      <c r="J43" s="8"/>
      <c r="K43" s="8"/>
      <c r="L43" s="8"/>
      <c r="M43" s="8"/>
    </row>
    <row r="44" spans="1:13" ht="30" customHeight="1" x14ac:dyDescent="0.35">
      <c r="A44" s="8" t="str">
        <f>"Step "&amp;ROW()-2&amp;": view the assignment of jennifer@hotmail.com:
Jennifer Black assigned to Susi Hill (susi@gmail.com) for weeks 1-3; guide: $180, equipment: $1560 [1737]; status: Assigned, no authCode, 0% refund"</f>
        <v>Step 42: view the assignment of jennifer@hotmail.com:
Jennifer Black assigned to Susi Hill (susi@gmail.com) for weeks 1-3; guide: $180, equipment: $1560 [1737]; status: Assigned, no authCode, 0% refund</v>
      </c>
      <c r="B44" s="8"/>
      <c r="C44" s="8"/>
      <c r="D44" s="8"/>
      <c r="E44" s="8"/>
      <c r="F44" s="8"/>
      <c r="G44" s="8"/>
      <c r="H44" s="8"/>
      <c r="I44" s="8"/>
      <c r="J44" s="8"/>
      <c r="K44" s="8"/>
      <c r="L44" s="8"/>
      <c r="M44" s="8"/>
    </row>
    <row r="45" spans="1:13" ht="30" customHeight="1" x14ac:dyDescent="0.35">
      <c r="A45" s="8" t="str">
        <f>"Step "&amp;ROW()-2&amp;": view the assignment of jeremy@hotmail.com:
Jeremy Black assigned to no guide for week 1; guide: $0, equipment: $0 [0]; status: Assigned, no authCode, 0% refund"</f>
        <v>Step 43: view the assignment of jeremy@hotmail.com:
Jeremy Black assigned to no guide for week 1; guide: $0, equipment: $0 [0]; status: Assigned, no authCode, 0% refund</v>
      </c>
      <c r="B45" s="8"/>
      <c r="C45" s="8"/>
      <c r="D45" s="8"/>
      <c r="E45" s="8"/>
      <c r="F45" s="8"/>
      <c r="G45" s="8"/>
      <c r="H45" s="8"/>
      <c r="I45" s="8"/>
      <c r="J45" s="8"/>
      <c r="K45" s="8"/>
      <c r="L45" s="8"/>
      <c r="M45" s="8"/>
    </row>
    <row r="46" spans="1:13" ht="30" customHeight="1" x14ac:dyDescent="0.35">
      <c r="A46" s="8" t="str">
        <f>"Step "&amp;ROW()-2&amp;": jack@hotmail.com pays with authorization code PLUS; view his assignment:
Jack Black assigned to Benny Hill (ben@gmail.com) for weeks 1-5; guide: $300, equipment: $1990 [2285]; status: Paid, authCode PLUS, 0% refund"</f>
        <v>Step 44: jack@hotmail.com pays with authorization code PLUS; view his assignment:
Jack Black assigned to Benny Hill (ben@gmail.com) for weeks 1-5; guide: $300, equipment: $1990 [2285]; status: Paid, authCode PLUS, 0% refund</v>
      </c>
      <c r="B46" s="8"/>
      <c r="C46" s="8"/>
      <c r="D46" s="8"/>
      <c r="E46" s="8"/>
      <c r="F46" s="8"/>
      <c r="G46" s="8"/>
      <c r="H46" s="8"/>
      <c r="I46" s="8"/>
      <c r="J46" s="8"/>
      <c r="K46" s="8"/>
      <c r="L46" s="8"/>
      <c r="M46" s="8"/>
    </row>
    <row r="47" spans="1:13" ht="30" customHeight="1" x14ac:dyDescent="0.35">
      <c r="A47" s="8" t="str">
        <f>"Step "&amp;ROW()-2&amp;": jane@hotmail.com pays with authorization code OK; view her assignment:
Jane Black assigned to no guide for weeks 1-3; guide: $0, equipment: $390 [540]; status: Paid, authCode OK, 0% refund"</f>
        <v>Step 45: jane@hotmail.com pays with authorization code OK; view her assignment:
Jane Black assigned to no guide for weeks 1-3; guide: $0, equipment: $390 [540]; status: Paid, authCode OK, 0% refund</v>
      </c>
      <c r="B47" s="8"/>
      <c r="C47" s="8"/>
      <c r="D47" s="8"/>
      <c r="E47" s="8"/>
      <c r="F47" s="8"/>
      <c r="G47" s="8"/>
      <c r="H47" s="8"/>
      <c r="I47" s="8"/>
      <c r="J47" s="8"/>
      <c r="K47" s="8"/>
      <c r="L47" s="8"/>
      <c r="M47" s="8"/>
    </row>
    <row r="48" spans="1:13" ht="30" customHeight="1" x14ac:dyDescent="0.35">
      <c r="A48" s="8" t="str">
        <f>"Step "&amp;ROW()-2&amp;": jennifer@hotmail.com cancels her trip; view her assignment:
Jennifer Black assigned to Susi Hill (susi@gmail.com) for weeks 1-3; guide: $180, equipment: $1560 [1737]; status: Cancelled, no authCode, 0% refund"</f>
        <v>Step 46: jennifer@hotmail.com cancels her trip; view her assignment:
Jennifer Black assigned to Susi Hill (susi@gmail.com) for weeks 1-3; guide: $180, equipment: $1560 [1737]; status: Cancelled, no authCode, 0% refund</v>
      </c>
      <c r="B48" s="8"/>
      <c r="C48" s="8"/>
      <c r="D48" s="8"/>
      <c r="E48" s="8"/>
      <c r="F48" s="8"/>
      <c r="G48" s="8"/>
      <c r="H48" s="8"/>
      <c r="I48" s="8"/>
      <c r="J48" s="8"/>
      <c r="K48" s="8"/>
      <c r="L48" s="8"/>
      <c r="M48" s="8"/>
    </row>
    <row r="49" spans="1:13" x14ac:dyDescent="0.35">
      <c r="A49" s="8" t="str">
        <f>"Step "&amp;ROW()-2&amp;": The administrator starts the trips for week 1."</f>
        <v>Step 47: The administrator starts the trips for week 1.</v>
      </c>
      <c r="B49" s="8"/>
      <c r="C49" s="8"/>
      <c r="D49" s="8"/>
      <c r="E49" s="8"/>
      <c r="F49" s="8"/>
      <c r="G49" s="8"/>
      <c r="H49" s="8"/>
      <c r="I49" s="8"/>
      <c r="J49" s="8"/>
      <c r="K49" s="8"/>
      <c r="L49" s="8"/>
      <c r="M49" s="8"/>
    </row>
    <row r="50" spans="1:13" ht="30" customHeight="1" x14ac:dyDescent="0.35">
      <c r="A50" s="8" t="str">
        <f>"Step "&amp;ROW()-2&amp;": View the assignment of joe@hotmail.com:
Joe Black assigned to Sarah Hill (sarah@yahoo.ca) for weeks 1-2; guide: $120, equipment: $120 [778]; status: Banned, no authCode, 0% refund"</f>
        <v>Step 48: View the assignment of joe@hotmail.com:
Joe Black assigned to Sarah Hill (sarah@yahoo.ca) for weeks 1-2; guide: $120, equipment: $120 [778]; status: Banned, no authCode, 0% refund</v>
      </c>
      <c r="B50" s="8"/>
      <c r="C50" s="8"/>
      <c r="D50" s="8"/>
      <c r="E50" s="8"/>
      <c r="F50" s="8"/>
      <c r="G50" s="8"/>
      <c r="H50" s="8"/>
      <c r="I50" s="8"/>
      <c r="J50" s="8"/>
      <c r="K50" s="8"/>
      <c r="L50" s="8"/>
      <c r="M50" s="8"/>
    </row>
    <row r="51" spans="1:13" ht="30" customHeight="1" x14ac:dyDescent="0.35">
      <c r="A51" s="8" t="str">
        <f>"Step "&amp;ROW()-2&amp;": View the assignment of jon@hotmail.com:
Jon Black assigned to Sarah Hill (sarah@yahoo.ca) for weeks 3-5; guide: $180, equipment: $570 [870]; status: Assigned, no authCode, 0% refund"</f>
        <v>Step 49: View the assignment of jon@hotmail.com:
Jon Black assigned to Sarah Hill (sarah@yahoo.ca) for weeks 3-5; guide: $180, equipment: $570 [870]; status: Assigned, no authCode, 0% refund</v>
      </c>
      <c r="B51" s="8"/>
      <c r="C51" s="8"/>
      <c r="D51" s="8"/>
      <c r="E51" s="8"/>
      <c r="F51" s="8"/>
      <c r="G51" s="8"/>
      <c r="H51" s="8"/>
      <c r="I51" s="8"/>
      <c r="J51" s="8"/>
      <c r="K51" s="8"/>
      <c r="L51" s="8"/>
      <c r="M51" s="8"/>
    </row>
    <row r="52" spans="1:13" ht="30" customHeight="1" x14ac:dyDescent="0.35">
      <c r="A52" s="8" t="str">
        <f>"Step "&amp;ROW()-2&amp;": jack@hotmail.com cancels his trip; view his assignment:
Jack Black assigned to Benny Hill (ben@gmail.com) for weeks 1-5; guide: $300, equipment: $1990 [2285]; status: Cancelled, authCode PLUS, 10% refund"</f>
        <v>Step 50: jack@hotmail.com cancels his trip; view his assignment:
Jack Black assigned to Benny Hill (ben@gmail.com) for weeks 1-5; guide: $300, equipment: $1990 [2285]; status: Cancelled, authCode PLUS, 10% refund</v>
      </c>
      <c r="B52" s="8"/>
      <c r="C52" s="8"/>
      <c r="D52" s="8"/>
      <c r="E52" s="8"/>
      <c r="F52" s="8"/>
      <c r="G52" s="8"/>
      <c r="H52" s="8"/>
      <c r="I52" s="8"/>
      <c r="J52" s="8"/>
      <c r="K52" s="8"/>
      <c r="L52" s="8"/>
      <c r="M52" s="8"/>
    </row>
    <row r="53" spans="1:13" ht="30" customHeight="1" x14ac:dyDescent="0.35">
      <c r="A53" s="8" t="str">
        <f>"Step "&amp;ROW()-2&amp;": jane@hotmail.com finishes her trip; view her assignment:
Jane Black assigned to no guide for weeks 1-3; guide: $0, equipment: $390 [540]; status: Finished, authCode OK, 0% refund"</f>
        <v>Step 51: jane@hotmail.com finishes her trip; view her assignment:
Jane Black assigned to no guide for weeks 1-3; guide: $0, equipment: $390 [540]; status: Finished, authCode OK, 0% refund</v>
      </c>
      <c r="B53" s="8"/>
      <c r="C53" s="8"/>
      <c r="D53" s="8"/>
      <c r="E53" s="8"/>
      <c r="F53" s="8"/>
      <c r="G53" s="8"/>
      <c r="H53" s="8"/>
      <c r="I53" s="8"/>
      <c r="J53" s="8"/>
      <c r="K53" s="8"/>
      <c r="L53" s="8"/>
      <c r="M53" s="8"/>
    </row>
    <row r="54" spans="1:13" ht="14.5" customHeight="1" x14ac:dyDescent="0.35">
      <c r="A54" s="14" t="s">
        <v>31</v>
      </c>
      <c r="B54" s="14"/>
      <c r="C54" s="14"/>
      <c r="D54" s="14"/>
      <c r="E54" s="14"/>
      <c r="F54" s="14"/>
      <c r="G54" s="14"/>
      <c r="H54" s="14"/>
      <c r="I54" s="14"/>
      <c r="J54" s="14"/>
      <c r="K54" s="14"/>
      <c r="L54" s="14"/>
      <c r="M54" s="14"/>
    </row>
  </sheetData>
  <mergeCells count="54">
    <mergeCell ref="A52:M52"/>
    <mergeCell ref="A13:M13"/>
    <mergeCell ref="A1:M1"/>
    <mergeCell ref="A2:M2"/>
    <mergeCell ref="A3:M3"/>
    <mergeCell ref="A4:M4"/>
    <mergeCell ref="A5:M5"/>
    <mergeCell ref="A6:M6"/>
    <mergeCell ref="A7:M7"/>
    <mergeCell ref="A8:M8"/>
    <mergeCell ref="A9:M9"/>
    <mergeCell ref="A10:M10"/>
    <mergeCell ref="A12:M12"/>
    <mergeCell ref="A11:M11"/>
    <mergeCell ref="A14:M14"/>
    <mergeCell ref="A15:M15"/>
    <mergeCell ref="A16:M16"/>
    <mergeCell ref="A17:M17"/>
    <mergeCell ref="A18:M18"/>
    <mergeCell ref="A26:M26"/>
    <mergeCell ref="A22:M22"/>
    <mergeCell ref="A23:M23"/>
    <mergeCell ref="A19:M19"/>
    <mergeCell ref="A20:M20"/>
    <mergeCell ref="A24:M24"/>
    <mergeCell ref="A25:M25"/>
    <mergeCell ref="A21:M21"/>
    <mergeCell ref="A27:M27"/>
    <mergeCell ref="A29:M29"/>
    <mergeCell ref="A28:M28"/>
    <mergeCell ref="A30:M30"/>
    <mergeCell ref="A31:M31"/>
    <mergeCell ref="A32:M32"/>
    <mergeCell ref="A33:M33"/>
    <mergeCell ref="A34:M34"/>
    <mergeCell ref="A35:M35"/>
    <mergeCell ref="A48:M48"/>
    <mergeCell ref="A37:M37"/>
    <mergeCell ref="A36:M36"/>
    <mergeCell ref="A38:M38"/>
    <mergeCell ref="A46:M46"/>
    <mergeCell ref="A47:M47"/>
    <mergeCell ref="A39:M39"/>
    <mergeCell ref="A40:M40"/>
    <mergeCell ref="A41:M41"/>
    <mergeCell ref="A42:M42"/>
    <mergeCell ref="A49:M49"/>
    <mergeCell ref="A50:M50"/>
    <mergeCell ref="A51:M51"/>
    <mergeCell ref="A53:M53"/>
    <mergeCell ref="A54:M54"/>
    <mergeCell ref="A43:M43"/>
    <mergeCell ref="A44:M44"/>
    <mergeCell ref="A45:M45"/>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84F1-2501-4E93-AF1A-F07F066897DD}">
  <dimension ref="A1:P21"/>
  <sheetViews>
    <sheetView zoomScaleNormal="100" workbookViewId="0"/>
  </sheetViews>
  <sheetFormatPr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16</v>
      </c>
    </row>
    <row r="2" spans="1:16" x14ac:dyDescent="0.35">
      <c r="B2" s="3" t="s">
        <v>19</v>
      </c>
    </row>
    <row r="3" spans="1:16" x14ac:dyDescent="0.35">
      <c r="B3" s="3" t="s">
        <v>1</v>
      </c>
    </row>
    <row r="4" spans="1:16" ht="58" x14ac:dyDescent="0.35">
      <c r="B4" s="2" t="s">
        <v>28</v>
      </c>
    </row>
    <row r="5" spans="1:16" ht="101.5" x14ac:dyDescent="0.35">
      <c r="B5" s="2" t="s">
        <v>3</v>
      </c>
    </row>
    <row r="6" spans="1:16" ht="29" customHeight="1" x14ac:dyDescent="0.35">
      <c r="B6" s="6" t="s">
        <v>4</v>
      </c>
      <c r="C6" s="6"/>
      <c r="D6" s="6"/>
      <c r="E6" s="6"/>
      <c r="F6" s="6"/>
      <c r="G6" s="6"/>
    </row>
    <row r="7" spans="1:16" ht="45" customHeight="1" x14ac:dyDescent="0.35">
      <c r="B7" s="6" t="s">
        <v>23</v>
      </c>
      <c r="C7" s="6"/>
      <c r="D7" s="6"/>
      <c r="E7" s="6"/>
      <c r="F7" s="6"/>
      <c r="G7" s="6"/>
      <c r="H7" s="6"/>
      <c r="I7" s="6"/>
    </row>
    <row r="8" spans="1:16" ht="60" customHeight="1" x14ac:dyDescent="0.35">
      <c r="B8" s="6" t="s">
        <v>39</v>
      </c>
      <c r="C8" s="6"/>
      <c r="D8" s="6"/>
      <c r="E8" s="6"/>
      <c r="F8" s="6"/>
      <c r="G8" s="6"/>
      <c r="H8" s="6"/>
      <c r="I8" s="6"/>
      <c r="J8" s="6"/>
      <c r="K8" s="6"/>
      <c r="L8" s="6"/>
      <c r="M8" s="6"/>
      <c r="N8" s="6"/>
      <c r="O8" s="6"/>
      <c r="P8" s="6"/>
    </row>
    <row r="9" spans="1:16" ht="75" customHeight="1" x14ac:dyDescent="0.35">
      <c r="B9" s="6" t="s">
        <v>40</v>
      </c>
      <c r="C9" s="6"/>
      <c r="D9" s="6"/>
      <c r="E9" s="6"/>
      <c r="F9" s="6"/>
      <c r="G9" s="6"/>
      <c r="H9" s="6"/>
      <c r="I9" s="6"/>
      <c r="J9" s="6"/>
      <c r="K9" s="6"/>
      <c r="L9" s="6"/>
      <c r="M9" s="6"/>
      <c r="N9" s="6"/>
      <c r="O9" s="6"/>
      <c r="P9" s="6"/>
    </row>
    <row r="10" spans="1:16" ht="60" customHeight="1" x14ac:dyDescent="0.35">
      <c r="B10" s="6" t="s">
        <v>41</v>
      </c>
      <c r="C10" s="6"/>
      <c r="D10" s="6"/>
      <c r="E10" s="6"/>
      <c r="F10" s="6"/>
      <c r="G10" s="6"/>
      <c r="H10" s="6"/>
      <c r="I10" s="6"/>
      <c r="J10" s="6"/>
      <c r="K10" s="6"/>
      <c r="L10" s="6"/>
      <c r="M10" s="6"/>
      <c r="N10" s="6"/>
      <c r="O10" s="6"/>
      <c r="P10" s="6"/>
    </row>
    <row r="11" spans="1:16" ht="75" customHeight="1" x14ac:dyDescent="0.35">
      <c r="B11" s="6" t="s">
        <v>42</v>
      </c>
      <c r="C11" s="6"/>
      <c r="D11" s="6"/>
      <c r="E11" s="6"/>
      <c r="F11" s="6"/>
      <c r="G11" s="6"/>
      <c r="H11" s="6"/>
      <c r="I11" s="6"/>
      <c r="J11" s="6"/>
      <c r="K11" s="6"/>
      <c r="L11" s="6"/>
      <c r="M11" s="6"/>
      <c r="N11" s="6"/>
      <c r="O11" s="6"/>
      <c r="P11" s="6"/>
    </row>
    <row r="12" spans="1:16" ht="75" customHeight="1" x14ac:dyDescent="0.35">
      <c r="B12" s="6" t="s">
        <v>43</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row r="14" spans="1:16" ht="60" customHeight="1" x14ac:dyDescent="0.35"/>
    <row r="15" spans="1:16" ht="60" customHeight="1" x14ac:dyDescent="0.35"/>
    <row r="16" spans="1:16" ht="60" customHeight="1" x14ac:dyDescent="0.35"/>
    <row r="17" ht="60" customHeight="1" x14ac:dyDescent="0.35"/>
    <row r="18" ht="60" customHeight="1" x14ac:dyDescent="0.35"/>
    <row r="19" ht="60" customHeight="1" x14ac:dyDescent="0.35"/>
    <row r="20" ht="60" customHeight="1" x14ac:dyDescent="0.35"/>
    <row r="21" ht="60" customHeight="1" x14ac:dyDescent="0.35"/>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36B9-1E98-4C39-8E4B-AEEB4B4FD101}">
  <dimension ref="A1:P13"/>
  <sheetViews>
    <sheetView zoomScaleNormal="100" workbookViewId="0"/>
  </sheetViews>
  <sheetFormatPr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17</v>
      </c>
    </row>
    <row r="2" spans="1:16" x14ac:dyDescent="0.35">
      <c r="B2" s="3" t="s">
        <v>19</v>
      </c>
    </row>
    <row r="3" spans="1:16" x14ac:dyDescent="0.35">
      <c r="B3" s="3" t="s">
        <v>1</v>
      </c>
    </row>
    <row r="4" spans="1:16" ht="43.5" x14ac:dyDescent="0.35">
      <c r="B4" s="2" t="s">
        <v>20</v>
      </c>
    </row>
    <row r="5" spans="1:16" ht="101.5" x14ac:dyDescent="0.35">
      <c r="B5" s="2" t="s">
        <v>21</v>
      </c>
    </row>
    <row r="6" spans="1:16" ht="29" customHeight="1" x14ac:dyDescent="0.35">
      <c r="B6" s="6" t="s">
        <v>4</v>
      </c>
      <c r="C6" s="6"/>
      <c r="D6" s="6"/>
      <c r="E6" s="6"/>
      <c r="F6" s="6"/>
      <c r="G6" s="6"/>
    </row>
    <row r="7" spans="1:16" ht="43.5" customHeight="1" x14ac:dyDescent="0.35">
      <c r="B7" s="6" t="s">
        <v>23</v>
      </c>
      <c r="C7" s="6"/>
      <c r="D7" s="6"/>
      <c r="E7" s="6"/>
      <c r="F7" s="6"/>
      <c r="G7" s="6"/>
      <c r="H7" s="6"/>
      <c r="I7" s="6"/>
    </row>
    <row r="8" spans="1:16" ht="45" customHeight="1" x14ac:dyDescent="0.35">
      <c r="B8" s="6" t="s">
        <v>32</v>
      </c>
      <c r="C8" s="6"/>
      <c r="D8" s="6"/>
      <c r="E8" s="6"/>
      <c r="F8" s="6"/>
      <c r="G8" s="6"/>
      <c r="H8" s="6"/>
      <c r="I8" s="6"/>
      <c r="J8" s="6"/>
      <c r="K8" s="6"/>
      <c r="L8" s="6"/>
      <c r="M8" s="6"/>
      <c r="N8" s="6"/>
      <c r="O8" s="6"/>
      <c r="P8" s="6"/>
    </row>
    <row r="9" spans="1:16" ht="60" customHeight="1" x14ac:dyDescent="0.35">
      <c r="B9" s="6" t="s">
        <v>33</v>
      </c>
      <c r="C9" s="6"/>
      <c r="D9" s="6"/>
      <c r="E9" s="6"/>
      <c r="F9" s="6"/>
      <c r="G9" s="6"/>
      <c r="H9" s="6"/>
      <c r="I9" s="6"/>
      <c r="J9" s="6"/>
      <c r="K9" s="6"/>
      <c r="L9" s="6"/>
      <c r="M9" s="6"/>
      <c r="N9" s="6"/>
      <c r="O9" s="6"/>
      <c r="P9" s="6"/>
    </row>
    <row r="10" spans="1:16" ht="60" customHeight="1" x14ac:dyDescent="0.35">
      <c r="B10" s="6" t="s">
        <v>34</v>
      </c>
      <c r="C10" s="6"/>
      <c r="D10" s="6"/>
      <c r="E10" s="6"/>
      <c r="F10" s="6"/>
      <c r="G10" s="6"/>
      <c r="H10" s="6"/>
      <c r="I10" s="6"/>
      <c r="J10" s="6"/>
      <c r="K10" s="6"/>
      <c r="L10" s="6"/>
      <c r="M10" s="6"/>
      <c r="N10" s="6"/>
      <c r="O10" s="6"/>
      <c r="P10" s="6"/>
    </row>
    <row r="11" spans="1:16" ht="60" customHeight="1" x14ac:dyDescent="0.35">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zoomScaleNormal="100" workbookViewId="0"/>
  </sheetViews>
  <sheetFormatPr defaultRowHeight="14.5" x14ac:dyDescent="0.35"/>
  <cols>
    <col min="1" max="1" width="13.453125" style="1" customWidth="1"/>
    <col min="2" max="2" width="55.54296875" style="2" customWidth="1"/>
    <col min="3" max="13" width="5.7265625" customWidth="1"/>
    <col min="16" max="16" width="16.6328125" customWidth="1"/>
  </cols>
  <sheetData>
    <row r="1" spans="1:16" x14ac:dyDescent="0.35">
      <c r="A1" s="1" t="s">
        <v>18</v>
      </c>
    </row>
    <row r="2" spans="1:16" x14ac:dyDescent="0.35">
      <c r="B2" s="3" t="s">
        <v>19</v>
      </c>
    </row>
    <row r="3" spans="1:16" x14ac:dyDescent="0.35">
      <c r="B3" s="3" t="s">
        <v>1</v>
      </c>
    </row>
    <row r="4" spans="1:16" ht="43.5" x14ac:dyDescent="0.35">
      <c r="B4" s="2" t="s">
        <v>20</v>
      </c>
    </row>
    <row r="5" spans="1:16" ht="101.5" x14ac:dyDescent="0.35">
      <c r="B5" s="2" t="s">
        <v>21</v>
      </c>
    </row>
    <row r="6" spans="1:16" ht="29" customHeight="1" x14ac:dyDescent="0.35">
      <c r="B6" s="6" t="s">
        <v>22</v>
      </c>
      <c r="C6" s="6"/>
      <c r="D6" s="6"/>
      <c r="E6" s="6"/>
      <c r="F6" s="6"/>
      <c r="G6" s="6"/>
    </row>
    <row r="7" spans="1:16" ht="43.5" customHeight="1" x14ac:dyDescent="0.35">
      <c r="B7" s="6" t="s">
        <v>23</v>
      </c>
      <c r="C7" s="6"/>
      <c r="D7" s="6"/>
      <c r="E7" s="6"/>
      <c r="F7" s="6"/>
      <c r="G7" s="6"/>
      <c r="H7" s="6"/>
      <c r="I7" s="6"/>
    </row>
    <row r="8" spans="1:16" ht="45" customHeight="1" x14ac:dyDescent="0.35">
      <c r="B8" s="6" t="s">
        <v>32</v>
      </c>
      <c r="C8" s="6"/>
      <c r="D8" s="6"/>
      <c r="E8" s="6"/>
      <c r="F8" s="6"/>
      <c r="G8" s="6"/>
      <c r="H8" s="6"/>
      <c r="I8" s="6"/>
      <c r="J8" s="6"/>
      <c r="K8" s="6"/>
      <c r="L8" s="6"/>
      <c r="M8" s="6"/>
      <c r="N8" s="6"/>
      <c r="O8" s="6"/>
      <c r="P8" s="6"/>
    </row>
    <row r="9" spans="1:16" ht="60" customHeight="1" x14ac:dyDescent="0.35">
      <c r="B9" s="6" t="s">
        <v>33</v>
      </c>
      <c r="C9" s="6"/>
      <c r="D9" s="6"/>
      <c r="E9" s="6"/>
      <c r="F9" s="6"/>
      <c r="G9" s="6"/>
      <c r="H9" s="6"/>
      <c r="I9" s="6"/>
      <c r="J9" s="6"/>
      <c r="K9" s="6"/>
      <c r="L9" s="6"/>
      <c r="M9" s="6"/>
      <c r="N9" s="6"/>
      <c r="O9" s="6"/>
      <c r="P9" s="6"/>
    </row>
    <row r="10" spans="1:16" ht="60" customHeight="1" x14ac:dyDescent="0.35">
      <c r="B10" s="6" t="s">
        <v>34</v>
      </c>
      <c r="C10" s="6"/>
      <c r="D10" s="6"/>
      <c r="E10" s="6"/>
      <c r="F10" s="6"/>
      <c r="G10" s="6"/>
      <c r="H10" s="6"/>
      <c r="I10" s="6"/>
      <c r="J10" s="6"/>
      <c r="K10" s="6"/>
      <c r="L10" s="6"/>
      <c r="M10" s="6"/>
      <c r="N10" s="6"/>
      <c r="O10" s="6"/>
      <c r="P10" s="6"/>
    </row>
    <row r="11" spans="1:16" ht="60" customHeight="1" x14ac:dyDescent="0.35">
      <c r="B11" s="6" t="s">
        <v>35</v>
      </c>
      <c r="C11" s="6"/>
      <c r="D11" s="6"/>
      <c r="E11" s="6"/>
      <c r="F11" s="6"/>
      <c r="G11" s="6"/>
      <c r="H11" s="6"/>
      <c r="I11" s="6"/>
      <c r="J11" s="6"/>
      <c r="K11" s="6"/>
      <c r="L11" s="6"/>
      <c r="M11" s="6"/>
      <c r="N11" s="6"/>
      <c r="O11" s="6"/>
      <c r="P11" s="6"/>
    </row>
    <row r="12" spans="1:16" ht="75" customHeight="1" x14ac:dyDescent="0.35">
      <c r="B12" s="6" t="s">
        <v>44</v>
      </c>
      <c r="C12" s="6"/>
      <c r="D12" s="6"/>
      <c r="E12" s="6"/>
      <c r="F12" s="6"/>
      <c r="G12" s="6"/>
      <c r="H12" s="6"/>
      <c r="I12" s="6"/>
      <c r="J12" s="6"/>
      <c r="K12" s="6"/>
      <c r="L12" s="6"/>
      <c r="M12" s="6"/>
      <c r="N12" s="6"/>
      <c r="O12" s="6"/>
      <c r="P12" s="6"/>
    </row>
    <row r="13" spans="1:16" ht="30" customHeight="1" x14ac:dyDescent="0.35">
      <c r="B13" s="6" t="s">
        <v>36</v>
      </c>
      <c r="C13" s="6"/>
      <c r="D13" s="6"/>
      <c r="E13" s="6"/>
      <c r="F13" s="6"/>
      <c r="G13" s="6"/>
      <c r="H13" s="6"/>
      <c r="I13" s="6"/>
      <c r="J13" s="6"/>
      <c r="K13" s="6"/>
      <c r="L13" s="6"/>
      <c r="M13" s="6"/>
      <c r="N13" s="6"/>
      <c r="O13" s="6"/>
      <c r="P13" s="6"/>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Demo Script</vt:lpstr>
      <vt:lpstr>Expected Result (5-person team)</vt:lpstr>
      <vt:lpstr>Expected Result (6-person team)</vt:lpstr>
      <vt:lpstr>Expected Result (7-person 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2021-11-13T15:34:58Z</dcterms:modified>
</cp:coreProperties>
</file>