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filterPrivacy="1" defaultThemeVersion="124226"/>
  <xr:revisionPtr revIDLastSave="0" documentId="13_ncr:1_{747AF819-C4FB-4704-8344-04AA41E53E96}" xr6:coauthVersionLast="47" xr6:coauthVersionMax="47" xr10:uidLastSave="{00000000-0000-0000-0000-000000000000}"/>
  <bookViews>
    <workbookView xWindow="4104" yWindow="1908" windowWidth="17280" windowHeight="10056" xr2:uid="{00000000-000D-0000-FFFF-FFFF00000000}"/>
  </bookViews>
  <sheets>
    <sheet name="Instructions" sheetId="9" r:id="rId1"/>
    <sheet name="Demo Script" sheetId="10" r:id="rId2"/>
    <sheet name="Expected Result" sheetId="14"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9" i="10" l="1"/>
  <c r="A28" i="10"/>
  <c r="A14" i="10"/>
  <c r="A10" i="10"/>
  <c r="A8" i="10"/>
  <c r="A9" i="10"/>
  <c r="A2" i="10"/>
  <c r="A49" i="10"/>
  <c r="A38" i="10"/>
  <c r="A37" i="10"/>
  <c r="A46" i="10"/>
  <c r="A44" i="10"/>
  <c r="A43" i="10"/>
  <c r="A42" i="10"/>
  <c r="A40" i="10"/>
  <c r="A24" i="10"/>
  <c r="A6" i="10"/>
  <c r="A7" i="10"/>
  <c r="A15" i="10"/>
  <c r="A16" i="10"/>
  <c r="A17" i="10"/>
  <c r="A19" i="10"/>
  <c r="A20" i="10"/>
  <c r="A18" i="10"/>
  <c r="A23" i="10"/>
  <c r="A65" i="10"/>
  <c r="A34" i="10"/>
  <c r="A64" i="10"/>
  <c r="A63" i="10"/>
  <c r="A41" i="10"/>
  <c r="A36" i="10"/>
  <c r="A35" i="10"/>
  <c r="A22" i="10"/>
  <c r="A21" i="10"/>
  <c r="A3" i="10"/>
  <c r="A54" i="10"/>
  <c r="A57" i="10"/>
  <c r="A53" i="10"/>
  <c r="A60" i="10"/>
  <c r="A52" i="10"/>
  <c r="A61" i="10"/>
  <c r="A55" i="10"/>
  <c r="A51" i="10"/>
  <c r="A62" i="10"/>
  <c r="A56" i="10"/>
  <c r="A50" i="10"/>
  <c r="A59" i="10"/>
  <c r="A47" i="10"/>
  <c r="A58" i="10"/>
  <c r="A45" i="10" l="1"/>
  <c r="A33" i="10"/>
  <c r="A31" i="10"/>
  <c r="A29" i="10"/>
  <c r="A30" i="10"/>
  <c r="A27" i="10"/>
  <c r="A26" i="10"/>
  <c r="A25" i="10"/>
  <c r="A32" i="10"/>
  <c r="A13" i="10"/>
  <c r="A12" i="10"/>
  <c r="A11" i="10"/>
  <c r="A5" i="10"/>
  <c r="A4" i="10"/>
</calcChain>
</file>

<file path=xl/sharedStrings.xml><?xml version="1.0" encoding="utf-8"?>
<sst xmlns="http://schemas.openxmlformats.org/spreadsheetml/2006/main" count="40" uniqueCount="39">
  <si>
    <t>This update contains the following:</t>
  </si>
  <si>
    <t xml:space="preserve">   1) an application that creates the demo file required for Iteration 5</t>
  </si>
  <si>
    <t xml:space="preserve">   2) a full solution for the persistence layer including updated ClimbSafe.ump and ClimbSafePersistence.ump files</t>
  </si>
  <si>
    <t xml:space="preserve">   3) a test for the persistence layer</t>
  </si>
  <si>
    <t xml:space="preserve">   4) a new version of ClimbSafeTransferObjects.ump which must be used for Iteration 4 and Iteration 5</t>
  </si>
  <si>
    <t xml:space="preserve">   5) the demo script and the expected results</t>
  </si>
  <si>
    <t>1) IMPORTANT: Update the serialVersionUIDs of your application to match the ones in the updated Umple files.</t>
  </si>
  <si>
    <t>If you do not do that your application will not be able to read the demo file, nor will it be able to read the test file which will be used by graders for Iteration 4.</t>
  </si>
  <si>
    <t>Run the provided DemoFileCreator in the ca.mcgill.ecse.climbsafe.demo package to create the ClimbSafeDemo.data file which is to be used for the demo.</t>
  </si>
  <si>
    <t xml:space="preserve">The file creation is successful if no error is raised. </t>
  </si>
  <si>
    <t>The DemoFileCreator first creates some instances, saves them to a file, and then calls the DemoFileVerifier to delete the root element as well as load and verify the instances.</t>
  </si>
  <si>
    <t>You may have to slightly adjust the DemoFileCreator, depending on the changes you have made to the common domain model.</t>
  </si>
  <si>
    <t>The following instances should be created (this is printed to the console by the DemoFilePrinter after successful verification):</t>
  </si>
  <si>
    <t>ClimbSafe: startDate = 2022-04-01; nrOfWeeks = 5; priceOfGuidePerWeek = 50</t>
  </si>
  <si>
    <t>Administrator: email = admin@nmc.nt; password = admin</t>
  </si>
  <si>
    <t>Climbing Path: location = The Death Trail; length = 23; difficulty = Hard
Climbing Path: location = Joyful Walk; length = 2; difficulty = Easy
Climbing Path: location = Mont Tremblant; length = 8; difficulty = Moderate</t>
  </si>
  <si>
    <t>Equipment: name = rope; weight = 1000; pricePerWeek = 30
Equipment: name = stove; weight = 2500; pricePerWeek = 100
Equipment: name = pickaxe; weight = 2000; pricePerWeek = 50</t>
  </si>
  <si>
    <t>Bundle: name = standard; discount = 20
   Item: name = stove; quantity = 1
   Item: name = rope; quantity = 2
Bundle: name = plus; discount = 30
   Item: name = stove; quantity = 2
   Item: name = rope; quantity = 4
   Item: name = pickaxe; quantity = 3</t>
  </si>
  <si>
    <t>Hotel: name = Climbers' Lodge; address = 123 Mountain View Road; rating = ThreeStars
Hotel: name = High Peak; address = 455 Mountain View Road; rating = FourStars</t>
  </si>
  <si>
    <t>Guide: email = bob@gmail.com; password = password; name = Bob Hill; emergencyContact = (222) 123-4567
Guide: email = sarah@yahoo.ca; password = pwd; name = Sarah Hill; emergencyContact = (222) 123-7654</t>
  </si>
  <si>
    <t>Member: email = joe@hotmail.com; password = 1234; name = Joe Black; emergencyContact = (222) 987-6540; nrWeeks = 2; guideRequired = true; hotelRequired = false; Selected Climbing Location = Mont Tremblant
   Item: name = plus; quantity = 1
   Item: name = rope; quantity = 2
Member: email = jane@hotmail.com; password = 1234; name = Jane Black; emergencyContact = (222) 987-6541; nrWeeks = 3; guideRequired = false; hotelRequired = false; Selected Climbing Location = Mont Tremblant
   Item: name = rope; quantity = 1
   Item: name = stove; quantity = 1
   Item: name = pickaxe; quantity = 1
Member: email = jack@hotmail.com; password = 1234; name = Jack Black; emergencyContact = (222) 987-6542; nrWeeks = 4; guideRequired = true; hotelRequired = true; Selected Climbing Location = The Death Trail
   Item: name = standard; quantity = 1
   Item: name = plus; quantity = 1
Member: email = julie@hotmail.com; password = 1234; name = Julie Black; emergencyContact = (222) 987-6543; nrWeeks = 1; guideRequired = true; hotelRequired = false; Selected Climbing Location = The Death Trail
Member: email = jon@hotmail.com; password = 1234; name = Jon Black; emergencyContact = (222) 987-6544; nrWeeks = 3; guideRequired = true; hotelRequired = false; Selected Climbing Location = Mont Tremblant
   Item: name = rope; quantity = 3
   Item: name = stove; quantity = 1
   Item: name = pickaxe; quantity = 2</t>
  </si>
  <si>
    <t>2+3) You may want to adapt the provided test of the persistence layer (see DemoFileVerifier) to be able to test your persistence layer. The Java files required for the persistence layer are in the ca.mcgill.ecse.climbsafe.demo.persistence package. You may want to replace your persistence layer with these provided files, especially if you are having issue with your persistence layer. Note that the provided test does not cover assignments.</t>
  </si>
  <si>
    <t>4) IMPORTANT: You are required to use the updated transfer object to be able to show the status, authorizationCode, and refundedPercentageAmount of an assignment in the UI of your application.</t>
  </si>
  <si>
    <t>5) See the other worksheets for the demo script (with alternate steps for 5-person and 7-person teams) as well as the expected results depending on team size</t>
  </si>
  <si>
    <t>Assuming a ClimbSafe application with a data file as explained in the instructions.</t>
  </si>
  <si>
    <t>IN THE REMAINING STEPS THE EQUIPMENT COST IS SHOWN IN SQUARE BRACKETS FOR 5-PERSON TEAMS</t>
  </si>
  <si>
    <t>After the demo, submit your data file with the results of your demo session together with your presentation for Iteration 5 in myCourses.</t>
  </si>
  <si>
    <t>The following instances should be exist after executing the demo script (for a 7-person team):</t>
  </si>
  <si>
    <t>ClimbSafe: startDate = 2022-Jan-13; nrOfWeeks = 6; priceOfGuidePerWeek = 60</t>
  </si>
  <si>
    <t>Equipment: name = rope; weight = 1000; pricePerWeek = 30
Equipment: name = stove; weight = 2500; pricePerWeek = 100
Equipment: name = boots; weight = 3500; pricePerWeek = 80</t>
  </si>
  <si>
    <t>Bundle: name = standard; discount = 20
   Item: name = stove; quantity = 1
   Item: name = rope; quantity = 2
Bundle: name = deluxe; discount = 40
   Item: name = rope; quantity = 3
   Item: name = stove; quantity = 2
   Item: name = boots; quantity = 2</t>
  </si>
  <si>
    <t>Hotel: name = Low Peak; address = 455 No View Road; rating = TwoStars
Hotel: name = Mountain View; address = 333 Valley Street; rating = FiveStars</t>
  </si>
  <si>
    <t>Guide: email = sarah@yahoo.ca; password = pwd; name = Sarah Hill; emergencyContact = (222) 123-7654
Guide: email = ben@gmail.com; password = 9876; name = Benny Hill; emergency contact = (222) 987-6666
Guide: email = susi@gmail.com; password = 8765; name = Susi Hill; emergency contact (222) 111-2222</t>
  </si>
  <si>
    <t>Member: email = joe@hotmail.com; password = 1234; name = Joe Black; emergencyContact = (222) 987-6540; nrWeeks = 2; guideRequired = true; hotelRequired = false
assigned to Sarah Hill (sarah@yahoo.ca) for weeks 1-2; guide: $120, equipment: $120; status: Banned, no authCode, 0% refund
   Item: name = rope; quantity = 2</t>
  </si>
  <si>
    <t>Member: email = jane@hotmail.com; password = 1234; name = Jane Black; emergencyContact = (222) 987-6541; nrWeeks = 3; guideRequired = false; hotelRequired = false
assigned to no guide for weeks 1-3; guide: $0, equipment: $390; status: Finished, authCode OK, 0% refund
   Item: name = rope; quantity = 1
   Item: name = stove; quantity = 1</t>
  </si>
  <si>
    <t>Member: email = jack@hotmail.com; password = 1234; name = Jack Black; emergencyContact = (222) 987-6542; nrWeeks = 5; guideRequired = true; hotelRequired = true
assigned to Benny Hill (ben@gmail.com) for weeks 1-5; guide: $300, equipment: $1990; status: Cancelled, authCode PLUS, 10% refund
   Item: name = standard; quantity = 1
   Item: name = deluxe; quantity = 1</t>
  </si>
  <si>
    <t>Member: email = jon@hotmail.com; password = 1234; name = Jon Black; emergencyContact = (222) 987-6544; nrWeeks = 3; guideRequired = true; hotelRequired = false
assigned to Sarah Hill (sarah@yahoo.ca) for weeks 3-5; guide: $180, equipment: $570; status: Assigned, no authCode, 0% refund
   Item: name = rope; quantity = 3
   Item: name = stove; quantity = 1</t>
  </si>
  <si>
    <t>Member: email = jennifer@hotmail.com; password = 5555; name = Jennifer Black; emergencyContact = (222) 987-6545; nrWeeks = 3; guideRequired = true; hotelRequired = true
assigned to Susi Hill (susi@gmail.com) for weeks 1-3; guide: $180, equipment: $1560; status: Cancelled, no authCode, 0% refund
   Item: name = rope; quantity = 3
   Item: name = boots; quantity = 2
   Item: name = deluxe; quantity = 1</t>
  </si>
  <si>
    <t>Member: email = jeremy@hotmail.com; password = 4444; name = Jeremy Black; emergencyContact = (222) 987-6546; nrWeeks = 1; guideRequired = false; hotelRequired = true
assigned to no guide for week 1; guide: $0, equipment: $0; status: Banned, no authCode, 0%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</si>
</sst>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rgb="FFFF0000"/>
      <name val="Calibri"/>
      <family val="2"/>
      <scheme val="minor"/>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wrapText="1"/>
    </xf>
    <xf numFmtId="0" fontId="2" fillId="0" borderId="0" xfId="0" applyFont="1" applyAlignment="1">
      <alignment vertical="top"/>
    </xf>
    <xf numFmtId="0" fontId="0" fillId="0" borderId="0" xfId="0" quotePrefix="1"/>
    <xf numFmtId="0" fontId="2" fillId="2" borderId="1" xfId="0" applyFont="1" applyFill="1" applyBorder="1" applyAlignment="1">
      <alignment horizontal="left"/>
    </xf>
    <xf numFmtId="0" fontId="4" fillId="2" borderId="1" xfId="0" applyFont="1" applyFill="1" applyBorder="1" applyAlignment="1">
      <alignment horizontal="left"/>
    </xf>
    <xf numFmtId="0" fontId="0" fillId="0" borderId="0" xfId="0" applyAlignment="1">
      <alignment horizontal="left" wrapText="1"/>
    </xf>
    <xf numFmtId="0" fontId="0" fillId="0" borderId="0" xfId="0" applyAlignment="1">
      <alignment horizontal="left" vertical="top" wrapText="1"/>
    </xf>
    <xf numFmtId="0" fontId="1" fillId="3" borderId="1" xfId="0" quotePrefix="1" applyFont="1" applyFill="1" applyBorder="1" applyAlignment="1">
      <alignment horizontal="left" wrapText="1"/>
    </xf>
    <xf numFmtId="0" fontId="1" fillId="0" borderId="1" xfId="0" quotePrefix="1" applyFont="1" applyBorder="1" applyAlignment="1">
      <alignment horizontal="left" wrapText="1"/>
    </xf>
    <xf numFmtId="0" fontId="3" fillId="3" borderId="1" xfId="0" quotePrefix="1" applyFont="1" applyFill="1" applyBorder="1" applyAlignment="1">
      <alignment horizontal="left" wrapText="1"/>
    </xf>
    <xf numFmtId="0" fontId="3" fillId="0" borderId="1" xfId="0" quotePrefix="1" applyFont="1" applyBorder="1" applyAlignment="1">
      <alignment horizontal="left" wrapText="1"/>
    </xf>
    <xf numFmtId="0" fontId="0" fillId="0" borderId="1" xfId="0" quotePrefix="1" applyBorder="1" applyAlignment="1">
      <alignment horizontal="left" wrapText="1"/>
    </xf>
    <xf numFmtId="0" fontId="2" fillId="2" borderId="2" xfId="0" applyFont="1" applyFill="1" applyBorder="1" applyAlignment="1">
      <alignment horizontal="left"/>
    </xf>
    <xf numFmtId="0" fontId="5" fillId="0" borderId="1" xfId="0" quotePrefix="1" applyFont="1" applyBorder="1" applyAlignment="1">
      <alignment horizontal="left" wrapText="1"/>
    </xf>
    <xf numFmtId="0" fontId="0" fillId="3" borderId="1" xfId="0" quotePrefix="1" applyFill="1" applyBorder="1" applyAlignment="1">
      <alignment horizontal="left" wrapText="1"/>
    </xf>
    <xf numFmtId="0" fontId="4" fillId="0" borderId="1" xfId="0" quotePrefix="1" applyFont="1" applyBorder="1" applyAlignment="1">
      <alignment horizontal="left" wrapText="1"/>
    </xf>
    <xf numFmtId="0" fontId="4" fillId="3" borderId="1" xfId="0" quotePrefix="1"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4"/>
  <sheetViews>
    <sheetView tabSelected="1" topLeftCell="A16" zoomScaleNormal="100" workbookViewId="0">
      <selection activeCell="A21" sqref="A21"/>
    </sheetView>
  </sheetViews>
  <sheetFormatPr defaultRowHeight="14.4" x14ac:dyDescent="0.3"/>
  <cols>
    <col min="1" max="1" width="13.44140625" style="1" customWidth="1"/>
    <col min="2" max="2" width="65" style="2" customWidth="1"/>
    <col min="3" max="13" width="5.6640625" customWidth="1"/>
    <col min="15" max="15" width="33.109375" customWidth="1"/>
    <col min="16" max="16" width="8.6640625" customWidth="1"/>
  </cols>
  <sheetData>
    <row r="1" spans="1:2" x14ac:dyDescent="0.3">
      <c r="A1" s="1" t="s">
        <v>0</v>
      </c>
    </row>
    <row r="2" spans="1:2" x14ac:dyDescent="0.3">
      <c r="A2" s="1" t="s">
        <v>1</v>
      </c>
    </row>
    <row r="3" spans="1:2" x14ac:dyDescent="0.3">
      <c r="A3" s="1" t="s">
        <v>2</v>
      </c>
    </row>
    <row r="4" spans="1:2" x14ac:dyDescent="0.3">
      <c r="A4" s="1" t="s">
        <v>3</v>
      </c>
    </row>
    <row r="5" spans="1:2" x14ac:dyDescent="0.3">
      <c r="A5" s="1" t="s">
        <v>4</v>
      </c>
    </row>
    <row r="6" spans="1:2" x14ac:dyDescent="0.3">
      <c r="A6" s="1" t="s">
        <v>5</v>
      </c>
    </row>
    <row r="7" spans="1:2" x14ac:dyDescent="0.3">
      <c r="A7" s="3" t="s">
        <v>6</v>
      </c>
    </row>
    <row r="8" spans="1:2" x14ac:dyDescent="0.3">
      <c r="A8" s="3" t="s">
        <v>7</v>
      </c>
    </row>
    <row r="9" spans="1:2" x14ac:dyDescent="0.3">
      <c r="A9" s="1" t="s">
        <v>8</v>
      </c>
    </row>
    <row r="10" spans="1:2" x14ac:dyDescent="0.3">
      <c r="A10" s="1" t="s">
        <v>9</v>
      </c>
    </row>
    <row r="11" spans="1:2" x14ac:dyDescent="0.3">
      <c r="A11" s="1" t="s">
        <v>10</v>
      </c>
    </row>
    <row r="12" spans="1:2" x14ac:dyDescent="0.3">
      <c r="A12" s="1" t="s">
        <v>11</v>
      </c>
    </row>
    <row r="13" spans="1:2" x14ac:dyDescent="0.3">
      <c r="A13" s="1" t="s">
        <v>12</v>
      </c>
    </row>
    <row r="14" spans="1:2" x14ac:dyDescent="0.3">
      <c r="B14" t="s">
        <v>13</v>
      </c>
    </row>
    <row r="15" spans="1:2" x14ac:dyDescent="0.3">
      <c r="B15" t="s">
        <v>14</v>
      </c>
    </row>
    <row r="16" spans="1:2" ht="43.2" x14ac:dyDescent="0.3">
      <c r="B16" s="2" t="s">
        <v>15</v>
      </c>
    </row>
    <row r="17" spans="1:16" ht="43.2" x14ac:dyDescent="0.3">
      <c r="B17" s="2" t="s">
        <v>16</v>
      </c>
    </row>
    <row r="18" spans="1:16" ht="100.8" x14ac:dyDescent="0.3">
      <c r="B18" s="2" t="s">
        <v>17</v>
      </c>
    </row>
    <row r="19" spans="1:16" ht="28.95" customHeight="1" x14ac:dyDescent="0.3">
      <c r="B19" s="7" t="s">
        <v>18</v>
      </c>
      <c r="C19" s="7"/>
      <c r="D19" s="7"/>
      <c r="E19" s="7"/>
      <c r="F19" s="7"/>
      <c r="G19" s="7"/>
    </row>
    <row r="20" spans="1:16" ht="28.95" customHeight="1" x14ac:dyDescent="0.3">
      <c r="B20" s="7" t="s">
        <v>19</v>
      </c>
      <c r="C20" s="7"/>
      <c r="D20" s="7"/>
      <c r="E20" s="7"/>
      <c r="F20" s="7"/>
      <c r="G20" s="7"/>
      <c r="H20" s="7"/>
      <c r="I20" s="7"/>
    </row>
    <row r="21" spans="1:16" ht="218.7" customHeight="1" x14ac:dyDescent="0.3">
      <c r="B21" s="7" t="s">
        <v>20</v>
      </c>
      <c r="C21" s="7"/>
      <c r="D21" s="7"/>
      <c r="E21" s="7"/>
      <c r="F21" s="7"/>
      <c r="G21" s="7"/>
      <c r="H21" s="7"/>
      <c r="I21" s="7"/>
      <c r="J21" s="7"/>
      <c r="K21" s="7"/>
      <c r="L21" s="7"/>
      <c r="M21" s="7"/>
      <c r="N21" s="7"/>
      <c r="O21" s="7"/>
      <c r="P21" s="7"/>
    </row>
    <row r="22" spans="1:16" ht="43.95" customHeight="1" x14ac:dyDescent="0.3">
      <c r="A22" s="8" t="s">
        <v>21</v>
      </c>
      <c r="B22" s="8"/>
      <c r="C22" s="8"/>
      <c r="D22" s="8"/>
      <c r="E22" s="8"/>
      <c r="F22" s="8"/>
      <c r="G22" s="8"/>
      <c r="H22" s="8"/>
      <c r="I22" s="8"/>
      <c r="J22" s="8"/>
      <c r="K22" s="8"/>
      <c r="L22" s="8"/>
      <c r="M22" s="8"/>
      <c r="N22" s="8"/>
      <c r="O22" s="8"/>
      <c r="P22" s="8"/>
    </row>
    <row r="23" spans="1:16" x14ac:dyDescent="0.3">
      <c r="A23" s="3" t="s">
        <v>22</v>
      </c>
    </row>
    <row r="24" spans="1:16" x14ac:dyDescent="0.3">
      <c r="A24" s="1" t="s">
        <v>23</v>
      </c>
    </row>
  </sheetData>
  <mergeCells count="4">
    <mergeCell ref="B19:G19"/>
    <mergeCell ref="B20:I20"/>
    <mergeCell ref="B21:P21"/>
    <mergeCell ref="A22:P22"/>
  </mergeCells>
  <pageMargins left="0.7" right="0.7" top="0.75" bottom="0.75" header="0.3" footer="0.3"/>
  <pageSetup scale="6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5555-941E-4DB8-BBBA-D89AE81EA399}">
  <dimension ref="A1:O66"/>
  <sheetViews>
    <sheetView zoomScale="115" zoomScaleNormal="115" workbookViewId="0">
      <selection activeCell="A41" sqref="A41:M41"/>
    </sheetView>
  </sheetViews>
  <sheetFormatPr defaultRowHeight="14.4" x14ac:dyDescent="0.3"/>
  <cols>
    <col min="1" max="1" width="13.44140625" style="1" customWidth="1"/>
    <col min="2" max="2" width="55.5546875" style="2" customWidth="1"/>
    <col min="3" max="13" width="5.6640625" customWidth="1"/>
  </cols>
  <sheetData>
    <row r="1" spans="1:13" x14ac:dyDescent="0.3">
      <c r="A1" s="14" t="s">
        <v>24</v>
      </c>
      <c r="B1" s="14"/>
      <c r="C1" s="14"/>
      <c r="D1" s="14"/>
      <c r="E1" s="14"/>
      <c r="F1" s="14"/>
      <c r="G1" s="14"/>
      <c r="H1" s="14"/>
      <c r="I1" s="14"/>
      <c r="J1" s="14"/>
      <c r="K1" s="14"/>
      <c r="L1" s="14"/>
      <c r="M1" s="14"/>
    </row>
    <row r="2" spans="1:13" x14ac:dyDescent="0.3">
      <c r="A2" s="6" t="str">
        <f>"Step "&amp;ROW()-1&amp;": Set the NMC program information with a start date of 2020-Jan-13, a climbing season of 4 weeks, and a $60 weekly price for guides. [error (date in past)]"</f>
        <v>Step 1: Set the NMC program information with a start date of 2020-Jan-13, a climbing season of 4 weeks, and a $60 weekly price for guides. [error (date in past)]</v>
      </c>
      <c r="B2" s="5"/>
      <c r="C2" s="5"/>
      <c r="D2" s="5"/>
      <c r="E2" s="5"/>
      <c r="F2" s="5"/>
      <c r="G2" s="5"/>
      <c r="H2" s="5"/>
      <c r="I2" s="5"/>
      <c r="J2" s="5"/>
      <c r="K2" s="5"/>
      <c r="L2" s="5"/>
      <c r="M2" s="5"/>
    </row>
    <row r="3" spans="1:13" ht="15" customHeight="1" x14ac:dyDescent="0.3">
      <c r="A3" s="10" t="str">
        <f>"Step "&amp;ROW()-1&amp;": Set the NMC program information with a start date of 2022-Jan-13, a climbing season of -1 weeks, and a $60 weekly price for guides. [error (-1)]"</f>
        <v>Step 2: Set the NMC program information with a start date of 2022-Jan-13, a climbing season of -1 weeks, and a $60 weekly price for guides. [error (-1)]</v>
      </c>
      <c r="B3" s="10"/>
      <c r="C3" s="10"/>
      <c r="D3" s="10"/>
      <c r="E3" s="10"/>
      <c r="F3" s="10"/>
      <c r="G3" s="10"/>
      <c r="H3" s="10"/>
      <c r="I3" s="10"/>
      <c r="J3" s="10"/>
      <c r="K3" s="10"/>
      <c r="L3" s="10"/>
      <c r="M3" s="10"/>
    </row>
    <row r="4" spans="1:13" ht="15" customHeight="1" x14ac:dyDescent="0.3">
      <c r="A4" s="13" t="str">
        <f>"Step "&amp;ROW()-1&amp;": Set the NMC program information with a start date of 2022-Jan-13, a climbing season of 6 weeks, and a $60 weekly price for guides."</f>
        <v>Step 3: Set the NMC program information with a start date of 2022-Jan-13, a climbing season of 6 weeks, and a $60 weekly price for guides.</v>
      </c>
      <c r="B4" s="13"/>
      <c r="C4" s="13"/>
      <c r="D4" s="13"/>
      <c r="E4" s="13"/>
      <c r="F4" s="13"/>
      <c r="G4" s="13"/>
      <c r="H4" s="13"/>
      <c r="I4" s="13"/>
      <c r="J4" s="13"/>
      <c r="K4" s="13"/>
      <c r="L4" s="13"/>
      <c r="M4" s="13"/>
    </row>
    <row r="5" spans="1:13" ht="15" customHeight="1" x14ac:dyDescent="0.3">
      <c r="A5" s="10" t="str">
        <f>"Step "&amp;ROW()-1&amp;": Delete the pickaxe equipment. [error (used in bundle)]"</f>
        <v>Step 4: Delete the pickaxe equipment. [error (used in bundle)]</v>
      </c>
      <c r="B5" s="10"/>
      <c r="C5" s="10"/>
      <c r="D5" s="10"/>
      <c r="E5" s="10"/>
      <c r="F5" s="10"/>
      <c r="G5" s="10"/>
      <c r="H5" s="10"/>
      <c r="I5" s="10"/>
      <c r="J5" s="10"/>
      <c r="K5" s="10"/>
      <c r="L5" s="10"/>
      <c r="M5" s="10"/>
    </row>
    <row r="6" spans="1:13" ht="15" customHeight="1" x14ac:dyDescent="0.3">
      <c r="A6" s="16" t="str">
        <f>"Step "&amp;ROW()-1&amp;": Delete the plus equipment bundle."</f>
        <v>Step 5: Delete the plus equipment bundle.</v>
      </c>
      <c r="B6" s="16"/>
      <c r="C6" s="16"/>
      <c r="D6" s="16"/>
      <c r="E6" s="16"/>
      <c r="F6" s="16"/>
      <c r="G6" s="16"/>
      <c r="H6" s="16"/>
      <c r="I6" s="16"/>
      <c r="J6" s="16"/>
      <c r="K6" s="16"/>
      <c r="L6" s="16"/>
      <c r="M6" s="16"/>
    </row>
    <row r="7" spans="1:13" ht="15" customHeight="1" x14ac:dyDescent="0.3">
      <c r="A7" s="11" t="str">
        <f>"Step "&amp;ROW()-1&amp;": Delete the pickaxe equipment."</f>
        <v>Step 6: Delete the pickaxe equipment.</v>
      </c>
      <c r="B7" s="11"/>
      <c r="C7" s="11"/>
      <c r="D7" s="11"/>
      <c r="E7" s="11"/>
      <c r="F7" s="11"/>
      <c r="G7" s="11"/>
      <c r="H7" s="11"/>
      <c r="I7" s="11"/>
      <c r="J7" s="11"/>
      <c r="K7" s="11"/>
      <c r="L7" s="11"/>
      <c r="M7" s="11"/>
    </row>
    <row r="8" spans="1:13" ht="15" customHeight="1" x14ac:dyDescent="0.3">
      <c r="A8" s="18" t="str">
        <f>"Step "&amp;ROW()-1&amp;": Update the rope to have name rope2. [error (no numbers)] "</f>
        <v xml:space="preserve">Step 7: Update the rope to have name rope2. [error (no numbers)] </v>
      </c>
      <c r="B8" s="18"/>
      <c r="C8" s="18"/>
      <c r="D8" s="18"/>
      <c r="E8" s="18"/>
      <c r="F8" s="18"/>
      <c r="G8" s="18"/>
      <c r="H8" s="18"/>
      <c r="I8" s="18"/>
      <c r="J8" s="18"/>
      <c r="K8" s="18"/>
      <c r="L8" s="18"/>
      <c r="M8" s="18"/>
    </row>
    <row r="9" spans="1:13" ht="15" customHeight="1" x14ac:dyDescent="0.3">
      <c r="A9" s="9" t="str">
        <f>"Step "&amp;ROW()-1&amp;": Update the pickaxe equipment to have weight 10 and price 70$. [error (pickaxe/boots does not exist)] "</f>
        <v xml:space="preserve">Step 8: Update the pickaxe equipment to have weight 10 and price 70$. [error (pickaxe/boots does not exist)] </v>
      </c>
      <c r="B9" s="9"/>
      <c r="C9" s="9"/>
      <c r="D9" s="9"/>
      <c r="E9" s="9"/>
      <c r="F9" s="9"/>
      <c r="G9" s="9"/>
      <c r="H9" s="9"/>
      <c r="I9" s="9"/>
      <c r="J9" s="9"/>
      <c r="K9" s="9"/>
      <c r="L9" s="9"/>
      <c r="M9" s="9"/>
    </row>
    <row r="10" spans="1:13" ht="15" customHeight="1" x14ac:dyDescent="0.3">
      <c r="A10" s="10" t="str">
        <f>"Step "&amp;ROW()-1&amp;": Add the standard equipment with a weight of 3500 and a $80 weekly price. [error (standard already exists)]"</f>
        <v>Step 9: Add the standard equipment with a weight of 3500 and a $80 weekly price. [error (standard already exists)]</v>
      </c>
      <c r="B10" s="10"/>
      <c r="C10" s="10"/>
      <c r="D10" s="10"/>
      <c r="E10" s="10"/>
      <c r="F10" s="10"/>
      <c r="G10" s="10"/>
      <c r="H10" s="10"/>
      <c r="I10" s="10"/>
      <c r="J10" s="10"/>
      <c r="K10" s="10"/>
      <c r="L10" s="10"/>
      <c r="M10" s="10"/>
    </row>
    <row r="11" spans="1:13" ht="15" customHeight="1" x14ac:dyDescent="0.3">
      <c r="A11" s="10" t="str">
        <f>"Step "&amp;ROW()-1&amp;": Add the boot equipment with a weight of -1 and a $80 weekly price. [error (-1)]"</f>
        <v>Step 10: Add the boot equipment with a weight of -1 and a $80 weekly price. [error (-1)]</v>
      </c>
      <c r="B11" s="10"/>
      <c r="C11" s="10"/>
      <c r="D11" s="10"/>
      <c r="E11" s="10"/>
      <c r="F11" s="10"/>
      <c r="G11" s="10"/>
      <c r="H11" s="10"/>
      <c r="I11" s="10"/>
      <c r="J11" s="10"/>
      <c r="K11" s="10"/>
      <c r="L11" s="10"/>
      <c r="M11" s="10"/>
    </row>
    <row r="12" spans="1:13" ht="15" customHeight="1" x14ac:dyDescent="0.3">
      <c r="A12" s="13" t="str">
        <f>"Step "&amp;ROW()-1&amp;": Add the boot equipment with a weight of 3500 and a $80 weekly price."</f>
        <v>Step 11: Add the boot equipment with a weight of 3500 and a $80 weekly price.</v>
      </c>
      <c r="B12" s="13"/>
      <c r="C12" s="13"/>
      <c r="D12" s="13"/>
      <c r="E12" s="13"/>
      <c r="F12" s="13"/>
      <c r="G12" s="13"/>
      <c r="H12" s="13"/>
      <c r="I12" s="13"/>
      <c r="J12" s="13"/>
      <c r="K12" s="13"/>
      <c r="L12" s="13"/>
      <c r="M12" s="13"/>
    </row>
    <row r="13" spans="1:13" ht="15" customHeight="1" x14ac:dyDescent="0.3">
      <c r="A13" s="13" t="str">
        <f>"Step "&amp;ROW()-1&amp;": Update the boot equipment to boots with a weight of 3500 and a $80 weekly price."</f>
        <v>Step 12: Update the boot equipment to boots with a weight of 3500 and a $80 weekly price.</v>
      </c>
      <c r="B13" s="13"/>
      <c r="C13" s="13"/>
      <c r="D13" s="13"/>
      <c r="E13" s="13"/>
      <c r="F13" s="13"/>
      <c r="G13" s="13"/>
      <c r="H13" s="13"/>
      <c r="I13" s="13"/>
      <c r="J13" s="13"/>
      <c r="K13" s="13"/>
      <c r="L13" s="13"/>
      <c r="M13" s="13"/>
    </row>
    <row r="14" spans="1:13" ht="15" customHeight="1" x14ac:dyDescent="0.3">
      <c r="A14" s="9" t="str">
        <f>"Step "&amp;ROW()-1&amp;": Add the deluxe equipment bundle with a 40% discount, 2 ropes and 1 rope [error (can only select each item once)]."</f>
        <v>Step 13: Add the deluxe equipment bundle with a 40% discount, 2 ropes and 1 rope [error (can only select each item once)].</v>
      </c>
      <c r="B14" s="9"/>
      <c r="C14" s="9"/>
      <c r="D14" s="9"/>
      <c r="E14" s="9"/>
      <c r="F14" s="9"/>
      <c r="G14" s="9"/>
      <c r="H14" s="9"/>
      <c r="I14" s="9"/>
      <c r="J14" s="9"/>
      <c r="K14" s="9"/>
      <c r="L14" s="9"/>
      <c r="M14" s="9"/>
    </row>
    <row r="15" spans="1:13" ht="15" customHeight="1" x14ac:dyDescent="0.3">
      <c r="A15" s="16" t="str">
        <f>"Step "&amp;ROW()-1&amp;": Add the deluxe equipment bundle with a 40% discount, 2 ropes, 2 stoves, and 2 boots."</f>
        <v>Step 14: Add the deluxe equipment bundle with a 40% discount, 2 ropes, 2 stoves, and 2 boots.</v>
      </c>
      <c r="B15" s="16"/>
      <c r="C15" s="16"/>
      <c r="D15" s="16"/>
      <c r="E15" s="16"/>
      <c r="F15" s="16"/>
      <c r="G15" s="16"/>
      <c r="H15" s="16"/>
      <c r="I15" s="16"/>
      <c r="J15" s="16"/>
      <c r="K15" s="16"/>
      <c r="L15" s="16"/>
      <c r="M15" s="16"/>
    </row>
    <row r="16" spans="1:13" ht="15" customHeight="1" x14ac:dyDescent="0.3">
      <c r="A16" s="9" t="str">
        <f>"Step "&amp;ROW()-1&amp;": Update the deluxe equipment bundle to a 40% discount and 2 backpacks. [error (backpack does not exist)]"</f>
        <v>Step 15: Update the deluxe equipment bundle to a 40% discount and 2 backpacks. [error (backpack does not exist)]</v>
      </c>
      <c r="B16" s="9"/>
      <c r="C16" s="9"/>
      <c r="D16" s="9"/>
      <c r="E16" s="9"/>
      <c r="F16" s="9"/>
      <c r="G16" s="9"/>
      <c r="H16" s="9"/>
      <c r="I16" s="9"/>
      <c r="J16" s="9"/>
      <c r="K16" s="9"/>
      <c r="L16" s="9"/>
      <c r="M16" s="9"/>
    </row>
    <row r="17" spans="1:13" ht="15" customHeight="1" x14ac:dyDescent="0.3">
      <c r="A17" s="11" t="str">
        <f>"Step "&amp;ROW()-1&amp;": Update the deluxe equipment bundle to a 40% discount, 3 ropes, 2 stoves, and 2 boots."</f>
        <v>Step 16: Update the deluxe equipment bundle to a 40% discount, 3 ropes, 2 stoves, and 2 boots.</v>
      </c>
      <c r="B17" s="11"/>
      <c r="C17" s="11"/>
      <c r="D17" s="11"/>
      <c r="E17" s="11"/>
      <c r="F17" s="11"/>
      <c r="G17" s="11"/>
      <c r="H17" s="11"/>
      <c r="I17" s="11"/>
      <c r="J17" s="11"/>
      <c r="K17" s="11"/>
      <c r="L17" s="11"/>
      <c r="M17" s="11"/>
    </row>
    <row r="18" spans="1:13" ht="15" customHeight="1" x14ac:dyDescent="0.3">
      <c r="A18" s="16" t="str">
        <f>"Step "&amp;ROW()-1&amp;": Add the five star hotel Mountain View at 333 Valley Street."</f>
        <v>Step 17: Add the five star hotel Mountain View at 333 Valley Street.</v>
      </c>
      <c r="B18" s="16"/>
      <c r="C18" s="16"/>
      <c r="D18" s="16"/>
      <c r="E18" s="16"/>
      <c r="F18" s="16"/>
      <c r="G18" s="16"/>
      <c r="H18" s="16"/>
      <c r="I18" s="16"/>
      <c r="J18" s="16"/>
      <c r="K18" s="16"/>
      <c r="L18" s="16"/>
      <c r="M18" s="16"/>
    </row>
    <row r="19" spans="1:13" ht="15" customHeight="1" x14ac:dyDescent="0.3">
      <c r="A19" s="16" t="str">
        <f>"Step "&amp;ROW()-1&amp;": Delete the hotel Climbers' Lodge."</f>
        <v>Step 18: Delete the hotel Climbers' Lodge.</v>
      </c>
      <c r="B19" s="16"/>
      <c r="C19" s="16"/>
      <c r="D19" s="16"/>
      <c r="E19" s="16"/>
      <c r="F19" s="16"/>
      <c r="G19" s="16"/>
      <c r="H19" s="16"/>
      <c r="I19" s="16"/>
      <c r="J19" s="16"/>
      <c r="K19" s="16"/>
      <c r="L19" s="16"/>
      <c r="M19" s="16"/>
    </row>
    <row r="20" spans="1:13" ht="15" customHeight="1" x14ac:dyDescent="0.3">
      <c r="A20" s="16" t="str">
        <f>"Step "&amp;ROW()-1&amp;": Update the High Peak hotel to Low Peak, two stars, and address 455 No View Road."</f>
        <v>Step 19: Update the High Peak hotel to Low Peak, two stars, and address 455 No View Road.</v>
      </c>
      <c r="B20" s="16"/>
      <c r="C20" s="16"/>
      <c r="D20" s="16"/>
      <c r="E20" s="16"/>
      <c r="F20" s="16"/>
      <c r="G20" s="16"/>
      <c r="H20" s="16"/>
      <c r="I20" s="16"/>
      <c r="J20" s="16"/>
      <c r="K20" s="16"/>
      <c r="L20" s="16"/>
      <c r="M20" s="16"/>
    </row>
    <row r="21" spans="1:13" ht="15" customHeight="1" x14ac:dyDescent="0.3">
      <c r="A21" s="17" t="str">
        <f>"Step "&amp;ROW()-1&amp;": Delete climbing path with location Mont Tremblant. [error (selected by user)]"</f>
        <v>Step 20: Delete climbing path with location Mont Tremblant. [error (selected by user)]</v>
      </c>
      <c r="B21" s="17"/>
      <c r="C21" s="17"/>
      <c r="D21" s="17"/>
      <c r="E21" s="17"/>
      <c r="F21" s="17"/>
      <c r="G21" s="17"/>
      <c r="H21" s="17"/>
      <c r="I21" s="17"/>
      <c r="J21" s="17"/>
      <c r="K21" s="17"/>
      <c r="L21" s="17"/>
      <c r="M21" s="17"/>
    </row>
    <row r="22" spans="1:13" ht="15" customHeight="1" x14ac:dyDescent="0.3">
      <c r="A22" s="15" t="str">
        <f>"Step "&amp;ROW()-1&amp;": Delete climbing path with location Joyful Walk."</f>
        <v>Step 21: Delete climbing path with location Joyful Walk.</v>
      </c>
      <c r="B22" s="15"/>
      <c r="C22" s="15"/>
      <c r="D22" s="15"/>
      <c r="E22" s="15"/>
      <c r="F22" s="15"/>
      <c r="G22" s="15"/>
      <c r="H22" s="15"/>
      <c r="I22" s="15"/>
      <c r="J22" s="15"/>
      <c r="K22" s="15"/>
      <c r="L22" s="15"/>
      <c r="M22" s="15"/>
    </row>
    <row r="23" spans="1:13" ht="15" customHeight="1" x14ac:dyDescent="0.3">
      <c r="A23" s="15" t="str">
        <f>"Step "&amp;ROW()-1&amp;": Update the climbing path with location Mont Tremblant to have location Mont Royal, difficulty Moderate, and length 8."</f>
        <v>Step 22: Update the climbing path with location Mont Tremblant to have location Mont Royal, difficulty Moderate, and length 8.</v>
      </c>
      <c r="B23" s="15"/>
      <c r="C23" s="15"/>
      <c r="D23" s="15"/>
      <c r="E23" s="15"/>
      <c r="F23" s="15"/>
      <c r="G23" s="15"/>
      <c r="H23" s="15"/>
      <c r="I23" s="15"/>
      <c r="J23" s="15"/>
      <c r="K23" s="15"/>
      <c r="L23" s="15"/>
      <c r="M23" s="15"/>
    </row>
    <row r="24" spans="1:13" ht="14.7" customHeight="1" x14ac:dyDescent="0.3">
      <c r="A24" s="15" t="str">
        <f>"Step "&amp;ROW()-1&amp;": Add climbing path with location Backside, difficulty Moderate, and length 9."</f>
        <v>Step 23: Add climbing path with location Backside, difficulty Moderate, and length 9.</v>
      </c>
      <c r="B24" s="15"/>
      <c r="C24" s="15"/>
      <c r="D24" s="15"/>
      <c r="E24" s="15"/>
      <c r="F24" s="15"/>
      <c r="G24" s="15"/>
      <c r="H24" s="15"/>
      <c r="I24" s="15"/>
      <c r="J24" s="15"/>
      <c r="K24" s="15"/>
      <c r="L24" s="15"/>
      <c r="M24" s="15"/>
    </row>
    <row r="25" spans="1:13" ht="15" customHeight="1" x14ac:dyDescent="0.3">
      <c r="A25" s="10" t="str">
        <f>"Step "&amp;ROW()-1&amp;": Register a guide with email bengmail.com, password 9876, name Ben Hill, and emergency contact (222) 987-6666. [error (invalid email)]"</f>
        <v>Step 24: Register a guide with email bengmail.com, password 9876, name Ben Hill, and emergency contact (222) 987-6666. [error (invalid email)]</v>
      </c>
      <c r="B25" s="10"/>
      <c r="C25" s="10"/>
      <c r="D25" s="10"/>
      <c r="E25" s="10"/>
      <c r="F25" s="10"/>
      <c r="G25" s="10"/>
      <c r="H25" s="10"/>
      <c r="I25" s="10"/>
      <c r="J25" s="10"/>
      <c r="K25" s="10"/>
      <c r="L25" s="10"/>
      <c r="M25" s="10"/>
    </row>
    <row r="26" spans="1:13" ht="15" customHeight="1" x14ac:dyDescent="0.3">
      <c r="A26" s="10" t="str">
        <f>"Step "&amp;ROW()-1&amp;": Register a guide with email admin@nmc.nt, password 9876, name Ben Hill, and emergency contact (222) 987-6666. [error (admin exists)]"</f>
        <v>Step 25: Register a guide with email admin@nmc.nt, password 9876, name Ben Hill, and emergency contact (222) 987-6666. [error (admin exists)]</v>
      </c>
      <c r="B26" s="10"/>
      <c r="C26" s="10"/>
      <c r="D26" s="10"/>
      <c r="E26" s="10"/>
      <c r="F26" s="10"/>
      <c r="G26" s="10"/>
      <c r="H26" s="10"/>
      <c r="I26" s="10"/>
      <c r="J26" s="10"/>
      <c r="K26" s="10"/>
      <c r="L26" s="10"/>
      <c r="M26" s="10"/>
    </row>
    <row r="27" spans="1:13" ht="15" customHeight="1" x14ac:dyDescent="0.3">
      <c r="A27" s="10" t="str">
        <f>"Step "&amp;ROW()-1&amp;": Register a guide with email joe@hotmail.com, password 9876, name Ben Hill, and emergency contact (222) 987-6666. [error (member exists)]"</f>
        <v>Step 26: Register a guide with email joe@hotmail.com, password 9876, name Ben Hill, and emergency contact (222) 987-6666. [error (member exists)]</v>
      </c>
      <c r="B27" s="10"/>
      <c r="C27" s="10"/>
      <c r="D27" s="10"/>
      <c r="E27" s="10"/>
      <c r="F27" s="10"/>
      <c r="G27" s="10"/>
      <c r="H27" s="10"/>
      <c r="I27" s="10"/>
      <c r="J27" s="10"/>
      <c r="K27" s="10"/>
      <c r="L27" s="10"/>
      <c r="M27" s="10"/>
    </row>
    <row r="28" spans="1:13" ht="30" customHeight="1" x14ac:dyDescent="0.3">
      <c r="A28" s="17" t="str">
        <f>"Step "&amp;ROW()-1&amp;": Register a guide with email joe@hotmail.com, password 9876, name Ben@ Hill, and emergency contact (222) 987-6666. [error (Only letters allowed in name)]"</f>
        <v>Step 27: Register a guide with email joe@hotmail.com, password 9876, name Ben@ Hill, and emergency contact (222) 987-6666. [error (Only letters allowed in name)]</v>
      </c>
      <c r="B28" s="17"/>
      <c r="C28" s="17"/>
      <c r="D28" s="17"/>
      <c r="E28" s="17"/>
      <c r="F28" s="17"/>
      <c r="G28" s="17"/>
      <c r="H28" s="17"/>
      <c r="I28" s="17"/>
      <c r="J28" s="17"/>
      <c r="K28" s="17"/>
      <c r="L28" s="17"/>
      <c r="M28" s="17"/>
    </row>
    <row r="29" spans="1:13" ht="15" customHeight="1" x14ac:dyDescent="0.3">
      <c r="A29" s="12" t="str">
        <f>"Step "&amp;ROW()-1&amp;": Register a guide with email ben@gmail.com, password 9876, name Ben Hill, and emergency contact (222) 987-6666."</f>
        <v>Step 28: Register a guide with email ben@gmail.com, password 9876, name Ben Hill, and emergency contact (222) 987-6666.</v>
      </c>
      <c r="B29" s="12"/>
      <c r="C29" s="12"/>
      <c r="D29" s="12"/>
      <c r="E29" s="12"/>
      <c r="F29" s="12"/>
      <c r="G29" s="12"/>
      <c r="H29" s="12"/>
      <c r="I29" s="12"/>
      <c r="J29" s="12"/>
      <c r="K29" s="12"/>
      <c r="L29" s="12"/>
      <c r="M29" s="12"/>
    </row>
    <row r="30" spans="1:13" ht="15" customHeight="1" x14ac:dyDescent="0.3">
      <c r="A30" s="10" t="str">
        <f>"Step "&amp;ROW()-1&amp;": Update the guide with email ben@gmail.com to an empty password, name Ben Hill, and emergency contact (222) 987-6666. [error (invalid password)]"</f>
        <v>Step 29: Update the guide with email ben@gmail.com to an empty password, name Ben Hill, and emergency contact (222) 987-6666. [error (invalid password)]</v>
      </c>
      <c r="B30" s="10"/>
      <c r="C30" s="10"/>
      <c r="D30" s="10"/>
      <c r="E30" s="10"/>
      <c r="F30" s="10"/>
      <c r="G30" s="10"/>
      <c r="H30" s="10"/>
      <c r="I30" s="10"/>
      <c r="J30" s="10"/>
      <c r="K30" s="10"/>
      <c r="L30" s="10"/>
      <c r="M30" s="10"/>
    </row>
    <row r="31" spans="1:13" ht="15" customHeight="1" x14ac:dyDescent="0.3">
      <c r="A31" s="12" t="str">
        <f>"Step "&amp;ROW()-1&amp;": Update the guide with email ben@gmail.com to password 9876, name Benny Hill, and emergency contact (222) 987-6666."</f>
        <v>Step 30: Update the guide with email ben@gmail.com to password 9876, name Benny Hill, and emergency contact (222) 987-6666.</v>
      </c>
      <c r="B31" s="12"/>
      <c r="C31" s="12"/>
      <c r="D31" s="12"/>
      <c r="E31" s="12"/>
      <c r="F31" s="12"/>
      <c r="G31" s="12"/>
      <c r="H31" s="12"/>
      <c r="I31" s="12"/>
      <c r="J31" s="12"/>
      <c r="K31" s="12"/>
      <c r="L31" s="12"/>
      <c r="M31" s="12"/>
    </row>
    <row r="32" spans="1:13" ht="15" customHeight="1" x14ac:dyDescent="0.3">
      <c r="A32" s="13" t="str">
        <f>"Step "&amp;ROW()-1&amp;": Delete the guide bob@gmail.com."</f>
        <v>Step 31: Delete the guide bob@gmail.com.</v>
      </c>
      <c r="B32" s="13"/>
      <c r="C32" s="13"/>
      <c r="D32" s="13"/>
      <c r="E32" s="13"/>
      <c r="F32" s="13"/>
      <c r="G32" s="13"/>
      <c r="H32" s="13"/>
      <c r="I32" s="13"/>
      <c r="J32" s="13"/>
      <c r="K32" s="13"/>
      <c r="L32" s="13"/>
      <c r="M32" s="13"/>
    </row>
    <row r="33" spans="1:15" ht="30" customHeight="1" x14ac:dyDescent="0.3">
      <c r="A33" s="12" t="str">
        <f>"Step "&amp;ROW()-1&amp;": Register a guide with email susi@gmail.com, password 8765, name Susi Hill, and emergency contact (222) 111-2222."</f>
        <v>Step 32: Register a guide with email susi@gmail.com, password 8765, name Susi Hill, and emergency contact (222) 111-2222.</v>
      </c>
      <c r="B33" s="12"/>
      <c r="C33" s="12"/>
      <c r="D33" s="12"/>
      <c r="E33" s="12"/>
      <c r="F33" s="12"/>
      <c r="G33" s="12"/>
      <c r="H33" s="12"/>
      <c r="I33" s="12"/>
      <c r="J33" s="12"/>
      <c r="K33" s="12"/>
      <c r="L33" s="12"/>
      <c r="M33" s="12"/>
    </row>
    <row r="34" spans="1:15" ht="30" customHeight="1" x14ac:dyDescent="0.3">
      <c r="A34" s="10" t="str">
        <f>"Step "&amp;ROW()-1&amp;": Register a member with email jennifer@@hotmail.com, password 5555, name Jennifer Black, emergency contact (222) 987-6545, 3 weeks, a guide, a hotel, no equipment/bundles, and location Backside. [error (invalid email)]"</f>
        <v>Step 33: Register a member with email jennifer@@hotmail.com, password 5555, name Jennifer Black, emergency contact (222) 987-6545, 3 weeks, a guide, a hotel, no equipment/bundles, and location Backside. [error (invalid email)]</v>
      </c>
      <c r="B34" s="10"/>
      <c r="C34" s="10"/>
      <c r="D34" s="10"/>
      <c r="E34" s="10"/>
      <c r="F34" s="10"/>
      <c r="G34" s="10"/>
      <c r="H34" s="10"/>
      <c r="I34" s="10"/>
      <c r="J34" s="10"/>
      <c r="K34" s="10"/>
      <c r="L34" s="10"/>
      <c r="M34" s="10"/>
    </row>
    <row r="35" spans="1:15" ht="30" customHeight="1" x14ac:dyDescent="0.3">
      <c r="A35" s="10" t="str">
        <f>"Step "&amp;ROW()-1&amp;": Register a member with email jennifer@hotmail.com, password 5555, name Jennifer Black, an empty emergency contact, 3 weeks, a guide, a hotel, and no equipment/bundles, and location Backside. [error (invalid emergency contact)]"</f>
        <v>Step 34: Register a member with email jennifer@hotmail.com, password 5555, name Jennifer Black, an empty emergency contact, 3 weeks, a guide, a hotel, and no equipment/bundles, and location Backside. [error (invalid emergency contact)]</v>
      </c>
      <c r="B35" s="10"/>
      <c r="C35" s="10"/>
      <c r="D35" s="10"/>
      <c r="E35" s="10"/>
      <c r="F35" s="10"/>
      <c r="G35" s="10"/>
      <c r="H35" s="10"/>
      <c r="I35" s="10"/>
      <c r="J35" s="10"/>
      <c r="K35" s="10"/>
      <c r="L35" s="10"/>
      <c r="M35" s="10"/>
    </row>
    <row r="36" spans="1:15" ht="30" customHeight="1" x14ac:dyDescent="0.3">
      <c r="A36" s="10" t="str">
        <f>"Step "&amp;ROW()-1&amp;": Register a member with email jennifer@hotmail.com, password 5555, name Jennifer Black, emergency contact (222) 987-6545, 7 weeks, a guide, a hotel, and no equipment/bundles, and location Backside. [error (7)]"</f>
        <v>Step 35: Register a member with email jennifer@hotmail.com, password 5555, name Jennifer Black, emergency contact (222) 987-6545, 7 weeks, a guide, a hotel, and no equipment/bundles, and location Backside. [error (7)]</v>
      </c>
      <c r="B36" s="10"/>
      <c r="C36" s="10"/>
      <c r="D36" s="10"/>
      <c r="E36" s="10"/>
      <c r="F36" s="10"/>
      <c r="G36" s="10"/>
      <c r="H36" s="10"/>
      <c r="I36" s="10"/>
      <c r="J36" s="10"/>
      <c r="K36" s="10"/>
      <c r="L36" s="10"/>
      <c r="M36" s="10"/>
      <c r="O36" s="4"/>
    </row>
    <row r="37" spans="1:15" ht="30" customHeight="1" x14ac:dyDescent="0.3">
      <c r="A37" s="10" t="str">
        <f>"Step "&amp;ROW()-1&amp;": Register a member with email sarah@yahoo.ca, password 5555, name Jennifer Black, emergency contact (222) 987-6545, 3 weeks, a guide, a hotel, and no equipment/bundles, and location Backside. [error (guide exists)]"</f>
        <v>Step 36: Register a member with email sarah@yahoo.ca, password 5555, name Jennifer Black, emergency contact (222) 987-6545, 3 weeks, a guide, a hotel, and no equipment/bundles, and location Backside. [error (guide exists)]</v>
      </c>
      <c r="B37" s="10"/>
      <c r="C37" s="10"/>
      <c r="D37" s="10"/>
      <c r="E37" s="10"/>
      <c r="F37" s="10"/>
      <c r="G37" s="10"/>
      <c r="H37" s="10"/>
      <c r="I37" s="10"/>
      <c r="J37" s="10"/>
      <c r="K37" s="10"/>
      <c r="L37" s="10"/>
      <c r="M37" s="10"/>
    </row>
    <row r="38" spans="1:15" ht="30" customHeight="1" x14ac:dyDescent="0.3">
      <c r="A38" s="12" t="str">
        <f>"Step "&amp;ROW()-1&amp;": Register a member with email jennifer@hotmail.com, password 5555, name Jennifer Black, emergency contact (222) 987-6545, 3 weeks, a guide, a hotel, and no equipment/bundles, and location BackSide."</f>
        <v>Step 37: Register a member with email jennifer@hotmail.com, password 5555, name Jennifer Black, emergency contact (222) 987-6545, 3 weeks, a guide, a hotel, and no equipment/bundles, and location BackSide.</v>
      </c>
      <c r="B38" s="12"/>
      <c r="C38" s="12"/>
      <c r="D38" s="12"/>
      <c r="E38" s="12"/>
      <c r="F38" s="12"/>
      <c r="G38" s="12"/>
      <c r="H38" s="12"/>
      <c r="I38" s="12"/>
      <c r="J38" s="12"/>
      <c r="K38" s="12"/>
      <c r="L38" s="12"/>
      <c r="M38" s="12"/>
    </row>
    <row r="39" spans="1:15" ht="30" customHeight="1" x14ac:dyDescent="0.3">
      <c r="A39" s="17" t="str">
        <f>"Step "&amp;ROW()-1&amp;": Update the member with email jennifer@hotmail.com to password 5555, name Jennifer Black, emergency contact (222) 987-6545, 3 weeks, a guide, a hotel, and no equipment/bundles, and empty location. [error (must select path)]"</f>
        <v>Step 38: Update the member with email jennifer@hotmail.com to password 5555, name Jennifer Black, emergency contact (222) 987-6545, 3 weeks, a guide, a hotel, and no equipment/bundles, and empty location. [error (must select path)]</v>
      </c>
      <c r="B39" s="17"/>
      <c r="C39" s="17"/>
      <c r="D39" s="17"/>
      <c r="E39" s="17"/>
      <c r="F39" s="17"/>
      <c r="G39" s="17"/>
      <c r="H39" s="17"/>
      <c r="I39" s="17"/>
      <c r="J39" s="17"/>
      <c r="K39" s="17"/>
      <c r="L39" s="17"/>
      <c r="M39" s="17"/>
    </row>
    <row r="40" spans="1:15" ht="30" customHeight="1" x14ac:dyDescent="0.3">
      <c r="A40" s="10" t="str">
        <f>"Step "&amp;ROW()-1&amp;": Update the member with email jennifer@hotmail.com to password 5555, empty name, emergency contact (222) 987-6545, 3 weeks, a guide, a hotel, and no equipment/bundles, and location The Death Trail. [error (invalid name)]"</f>
        <v>Step 39: Update the member with email jennifer@hotmail.com to password 5555, empty name, emergency contact (222) 987-6545, 3 weeks, a guide, a hotel, and no equipment/bundles, and location The Death Trail. [error (invalid name)]</v>
      </c>
      <c r="B40" s="10"/>
      <c r="C40" s="10"/>
      <c r="D40" s="10"/>
      <c r="E40" s="10"/>
      <c r="F40" s="10"/>
      <c r="G40" s="10"/>
      <c r="H40" s="10"/>
      <c r="I40" s="10"/>
      <c r="J40" s="10"/>
      <c r="K40" s="10"/>
      <c r="L40" s="10"/>
      <c r="M40" s="10"/>
    </row>
    <row r="41" spans="1:15" ht="30" customHeight="1" x14ac:dyDescent="0.3">
      <c r="A41" s="9" t="str">
        <f>CONCATENATE("Step "&amp;ROW()-1,": Update the member with email jennifer@hotmail.com to ", "password 5555, name Jennifer Black, emergency contact (222) 987-6545, 3 weeks, a guide, a hotel, equipment (3 backpacks, 2 boots), and bundles (1 deluxe), and location The Death Trail.[error (backpack does not exist - Not allowed by UI)]")</f>
        <v>Step 40: Update the member with email jennifer@hotmail.com to password 5555, name Jennifer Black, emergency contact (222) 987-6545, 3 weeks, a guide, a hotel, equipment (3 backpacks, 2 boots), and bundles (1 deluxe), and location The Death Trail.[error (backpack does not exist - Not allowed by UI)]</v>
      </c>
      <c r="B41" s="9"/>
      <c r="C41" s="9"/>
      <c r="D41" s="9"/>
      <c r="E41" s="9"/>
      <c r="F41" s="9"/>
      <c r="G41" s="9"/>
      <c r="H41" s="9"/>
      <c r="I41" s="9"/>
      <c r="J41" s="9"/>
      <c r="K41" s="9"/>
      <c r="L41" s="9"/>
      <c r="M41" s="9"/>
    </row>
    <row r="42" spans="1:15" ht="30" customHeight="1" x14ac:dyDescent="0.3">
      <c r="A42" s="10" t="str">
        <f>CONCATENATE("Step "&amp;ROW()-1,": Update the member with email jennifer@hotmail.com to ", "password 5555, name Jennifer Black, emergency contact (222) 987-6545, 3 weeks, a guide, a hotel, equipment (3 ropes, 2 boots), bundles (1 large), and location The Death Trail. [error (large does not exist - Not allowed by UI)]")</f>
        <v>Step 41: Update the member with email jennifer@hotmail.com to password 5555, name Jennifer Black, emergency contact (222) 987-6545, 3 weeks, a guide, a hotel, equipment (3 ropes, 2 boots), bundles (1 large), and location The Death Trail. [error (large does not exist - Not allowed by UI)]</v>
      </c>
      <c r="B42" s="10"/>
      <c r="C42" s="10"/>
      <c r="D42" s="10"/>
      <c r="E42" s="10"/>
      <c r="F42" s="10"/>
      <c r="G42" s="10"/>
      <c r="H42" s="10"/>
      <c r="I42" s="10"/>
      <c r="J42" s="10"/>
      <c r="K42" s="10"/>
      <c r="L42" s="10"/>
      <c r="M42" s="10"/>
    </row>
    <row r="43" spans="1:15" ht="30" customHeight="1" x14ac:dyDescent="0.3">
      <c r="A43" s="11" t="str">
        <f>CONCATENATE("Step "&amp;ROW()-1,": Update the member with email jennifer@hotmail.com to ", "password 5555, name Jennifer Black, emergency contact (222) 987-6545, 3 weeks, a guide, a hotel, equipment (3 ropes, 2 boots), bundles (1 deluxe), and location Mont Royal.")</f>
        <v>Step 42: Update the member with email jennifer@hotmail.com to password 5555, name Jennifer Black, emergency contact (222) 987-6545, 3 weeks, a guide, a hotel, equipment (3 ropes, 2 boots), bundles (1 deluxe), and location Mont Royal.</v>
      </c>
      <c r="B43" s="11"/>
      <c r="C43" s="11"/>
      <c r="D43" s="11"/>
      <c r="E43" s="11"/>
      <c r="F43" s="11"/>
      <c r="G43" s="11"/>
      <c r="H43" s="11"/>
      <c r="I43" s="11"/>
      <c r="J43" s="11"/>
      <c r="K43" s="11"/>
      <c r="L43" s="11"/>
      <c r="M43" s="11"/>
    </row>
    <row r="44" spans="1:15" ht="26.4" customHeight="1" x14ac:dyDescent="0.3">
      <c r="A44" s="12" t="str">
        <f>"Step "&amp;ROW()-1&amp;": Register a member with email jeremy@hotmail.com, password 4444, name Jeremy Black, emergency contact (222) 987-6546, 1 week, no guide, a hotel, and no equipment/bundles, and location BackSide."</f>
        <v>Step 43: Register a member with email jeremy@hotmail.com, password 4444, name Jeremy Black, emergency contact (222) 987-6546, 1 week, no guide, a hotel, and no equipment/bundles, and location BackSide.</v>
      </c>
      <c r="B44" s="12"/>
      <c r="C44" s="12"/>
      <c r="D44" s="12"/>
      <c r="E44" s="12"/>
      <c r="F44" s="12"/>
      <c r="G44" s="12"/>
      <c r="H44" s="12"/>
      <c r="I44" s="12"/>
      <c r="J44" s="12"/>
      <c r="K44" s="12"/>
      <c r="L44" s="12"/>
      <c r="M44" s="12"/>
    </row>
    <row r="45" spans="1:15" ht="30" customHeight="1" x14ac:dyDescent="0.3">
      <c r="A45" s="13" t="str">
        <f>"Step "&amp;ROW()-1&amp;": Delete the member with email julie@hotmail.com."</f>
        <v>Step 44: Delete the member with email julie@hotmail.com.</v>
      </c>
      <c r="B45" s="13"/>
      <c r="C45" s="13"/>
      <c r="D45" s="13"/>
      <c r="E45" s="13"/>
      <c r="F45" s="13"/>
      <c r="G45" s="13"/>
      <c r="H45" s="13"/>
      <c r="I45" s="13"/>
      <c r="J45" s="13"/>
      <c r="K45" s="13"/>
      <c r="L45" s="13"/>
      <c r="M45" s="13"/>
    </row>
    <row r="46" spans="1:15" ht="30" customHeight="1" x14ac:dyDescent="0.3">
      <c r="A46" s="11" t="str">
        <f>CONCATENATE("Step "&amp;ROW()-1,": Update the member with email jack@hotmail.com to ","password 1234, name Jack Black, emergency contact (222) 987-6542, 5 weeks, a guide, a hotel, no equipment, bundles (1 standard, 1 deluxe), and location Mont Royal. ")</f>
        <v xml:space="preserve">Step 45: Update the member with email jack@hotmail.com to password 1234, name Jack Black, emergency contact (222) 987-6542, 5 weeks, a guide, a hotel, no equipment, bundles (1 standard, 1 deluxe), and location Mont Royal. </v>
      </c>
      <c r="B46" s="11"/>
      <c r="C46" s="11"/>
      <c r="D46" s="11"/>
      <c r="E46" s="11"/>
      <c r="F46" s="11"/>
      <c r="G46" s="11"/>
      <c r="H46" s="11"/>
      <c r="I46" s="11"/>
      <c r="J46" s="11"/>
      <c r="K46" s="11"/>
      <c r="L46" s="11"/>
      <c r="M46" s="11"/>
    </row>
    <row r="47" spans="1:15" ht="15" customHeight="1" x14ac:dyDescent="0.3">
      <c r="A47" s="13" t="str">
        <f>"Step "&amp;ROW()-1&amp;": Initiate the assignments"</f>
        <v>Step 46: Initiate the assignments</v>
      </c>
      <c r="B47" s="13"/>
      <c r="C47" s="13"/>
      <c r="D47" s="13"/>
      <c r="E47" s="13"/>
      <c r="F47" s="13"/>
      <c r="G47" s="13"/>
      <c r="H47" s="13"/>
      <c r="I47" s="13"/>
      <c r="J47" s="13"/>
      <c r="K47" s="13"/>
      <c r="L47" s="13"/>
      <c r="M47" s="13"/>
    </row>
    <row r="48" spans="1:15" ht="30" customHeight="1" x14ac:dyDescent="0.3">
      <c r="A48" s="16" t="s">
        <v>25</v>
      </c>
      <c r="B48" s="16"/>
      <c r="C48" s="16"/>
      <c r="D48" s="16"/>
      <c r="E48" s="16"/>
      <c r="F48" s="16"/>
      <c r="G48" s="16"/>
      <c r="H48" s="16"/>
      <c r="I48" s="16"/>
      <c r="J48" s="16"/>
      <c r="K48" s="16"/>
      <c r="L48" s="16"/>
      <c r="M48" s="16"/>
    </row>
    <row r="49" spans="1:13" ht="30" customHeight="1" x14ac:dyDescent="0.3">
      <c r="A49" s="13" t="str">
        <f>"Step "&amp;ROW()-2&amp;": view the assignment of joe@hotmail.com:
Joe Black assigned to Sarah Hill (sarah@yahoo.ca) for weeks 1-2; guide: $120, equipment: $120 [778]; status: Assigned, no authCode, 0% refund"</f>
        <v>Step 47: view the assignment of joe@hotmail.com:
Joe Black assigned to Sarah Hill (sarah@yahoo.ca) for weeks 1-2; guide: $120, equipment: $120 [778]; status: Assigned, no authCode, 0% refund</v>
      </c>
      <c r="B49" s="13"/>
      <c r="C49" s="13"/>
      <c r="D49" s="13"/>
      <c r="E49" s="13"/>
      <c r="F49" s="13"/>
      <c r="G49" s="13"/>
      <c r="H49" s="13"/>
      <c r="I49" s="13"/>
      <c r="J49" s="13"/>
      <c r="K49" s="13"/>
      <c r="L49" s="13"/>
      <c r="M49" s="13"/>
    </row>
    <row r="50" spans="1:13" ht="30" customHeight="1" x14ac:dyDescent="0.3">
      <c r="A50" s="13" t="str">
        <f>"Step "&amp;ROW()-2&amp;": view the assignment of jane@hotmail.com:
Jane Black assigned to no guide for weeks 1-3; guide: $0, equipment: $390 [540]; status: Assigned, no authCode, 0% refund"</f>
        <v>Step 48: view the assignment of jane@hotmail.com:
Jane Black assigned to no guide for weeks 1-3; guide: $0, equipment: $390 [540]; status: Assigned, no authCode, 0% refund</v>
      </c>
      <c r="B50" s="13"/>
      <c r="C50" s="13"/>
      <c r="D50" s="13"/>
      <c r="E50" s="13"/>
      <c r="F50" s="13"/>
      <c r="G50" s="13"/>
      <c r="H50" s="13"/>
      <c r="I50" s="13"/>
      <c r="J50" s="13"/>
      <c r="K50" s="13"/>
      <c r="L50" s="13"/>
      <c r="M50" s="13"/>
    </row>
    <row r="51" spans="1:13" ht="30" customHeight="1" x14ac:dyDescent="0.3">
      <c r="A51" s="13" t="str">
        <f>"Step "&amp;ROW()-2&amp;": view the assignment of jack@hotmail.com:
Jack Black assigned to Benny Hill (ben@gmail.com) for weeks 1-5; guide: $300, equipment: $1990 [2285]; status: Assigned, no authCode, 0% refund"</f>
        <v>Step 49: view the assignment of jack@hotmail.com:
Jack Black assigned to Benny Hill (ben@gmail.com) for weeks 1-5; guide: $300, equipment: $1990 [2285]; status: Assigned, no authCode, 0% refund</v>
      </c>
      <c r="B51" s="13"/>
      <c r="C51" s="13"/>
      <c r="D51" s="13"/>
      <c r="E51" s="13"/>
      <c r="F51" s="13"/>
      <c r="G51" s="13"/>
      <c r="H51" s="13"/>
      <c r="I51" s="13"/>
      <c r="J51" s="13"/>
      <c r="K51" s="13"/>
      <c r="L51" s="13"/>
      <c r="M51" s="13"/>
    </row>
    <row r="52" spans="1:13" ht="30" customHeight="1" x14ac:dyDescent="0.3">
      <c r="A52" s="13" t="str">
        <f>"Step "&amp;ROW()-2&amp;": view the assignment of jon@hotmail.com:
Jon Black assigned to Sarah Hill (sarah@yahoo.ca) for weeks 3-5; guide: $180, equipment: $570 [870]; status: Assigned, no authCode, 0% refund"</f>
        <v>Step 50: view the assignment of jon@hotmail.com:
Jon Black assigned to Sarah Hill (sarah@yahoo.ca) for weeks 3-5; guide: $180, equipment: $570 [870]; status: Assigned, no authCode, 0% refund</v>
      </c>
      <c r="B52" s="13"/>
      <c r="C52" s="13"/>
      <c r="D52" s="13"/>
      <c r="E52" s="13"/>
      <c r="F52" s="13"/>
      <c r="G52" s="13"/>
      <c r="H52" s="13"/>
      <c r="I52" s="13"/>
      <c r="J52" s="13"/>
      <c r="K52" s="13"/>
      <c r="L52" s="13"/>
      <c r="M52" s="13"/>
    </row>
    <row r="53" spans="1:13" ht="30" customHeight="1" x14ac:dyDescent="0.3">
      <c r="A53" s="13" t="str">
        <f>"Step "&amp;ROW()-2&amp;": view the assignment of jennifer@hotmail.com:
Jennifer Black assigned to Susi Hill (susi@gmail.com) for weeks 1-3; guide: $180, equipment: $1560 [1737]; status: Assigned, no authCode, 0% refund"</f>
        <v>Step 51: view the assignment of jennifer@hotmail.com:
Jennifer Black assigned to Susi Hill (susi@gmail.com) for weeks 1-3; guide: $180, equipment: $1560 [1737]; status: Assigned, no authCode, 0% refund</v>
      </c>
      <c r="B53" s="13"/>
      <c r="C53" s="13"/>
      <c r="D53" s="13"/>
      <c r="E53" s="13"/>
      <c r="F53" s="13"/>
      <c r="G53" s="13"/>
      <c r="H53" s="13"/>
      <c r="I53" s="13"/>
      <c r="J53" s="13"/>
      <c r="K53" s="13"/>
      <c r="L53" s="13"/>
      <c r="M53" s="13"/>
    </row>
    <row r="54" spans="1:13" ht="30" customHeight="1" x14ac:dyDescent="0.3">
      <c r="A54" s="13" t="str">
        <f>"Step "&amp;ROW()-2&amp;": view the assignment of jeremy@hotmail.com:
Jeremy Black assigned to no guide for week 1; guide: $0, equipment: $0 [0]; status: Assigned, no authCode, 0% refund"</f>
        <v>Step 52: view the assignment of jeremy@hotmail.com:
Jeremy Black assigned to no guide for week 1; guide: $0, equipment: $0 [0]; status: Assigned, no authCode, 0% refund</v>
      </c>
      <c r="B54" s="13"/>
      <c r="C54" s="13"/>
      <c r="D54" s="13"/>
      <c r="E54" s="13"/>
      <c r="F54" s="13"/>
      <c r="G54" s="13"/>
      <c r="H54" s="13"/>
      <c r="I54" s="13"/>
      <c r="J54" s="13"/>
      <c r="K54" s="13"/>
      <c r="L54" s="13"/>
      <c r="M54" s="13"/>
    </row>
    <row r="55" spans="1:13" ht="30" customHeight="1" x14ac:dyDescent="0.3">
      <c r="A55" s="13" t="str">
        <f>"Step "&amp;ROW()-2&amp;": jack@hotmail.com pays with authorization code PLUS; view his assignment:
Jack Black assigned to Benny Hill (ben@gmail.com) for weeks 1-5; guide: $300, equipment: $1990 [2285]; status: Paid, authCode PLUS, 0% refund"</f>
        <v>Step 53: jack@hotmail.com pays with authorization code PLUS; view his assignment:
Jack Black assigned to Benny Hill (ben@gmail.com) for weeks 1-5; guide: $300, equipment: $1990 [2285]; status: Paid, authCode PLUS, 0% refund</v>
      </c>
      <c r="B55" s="13"/>
      <c r="C55" s="13"/>
      <c r="D55" s="13"/>
      <c r="E55" s="13"/>
      <c r="F55" s="13"/>
      <c r="G55" s="13"/>
      <c r="H55" s="13"/>
      <c r="I55" s="13"/>
      <c r="J55" s="13"/>
      <c r="K55" s="13"/>
      <c r="L55" s="13"/>
      <c r="M55" s="13"/>
    </row>
    <row r="56" spans="1:13" ht="30" customHeight="1" x14ac:dyDescent="0.3">
      <c r="A56" s="13" t="str">
        <f>"Step "&amp;ROW()-2&amp;": jane@hotmail.com pays with authorization code OK; view her assignment:
Jane Black assigned to no guide for weeks 1-3; guide: $0, equipment: $390 [540]; status: Paid, authCode OK, 0% refund"</f>
        <v>Step 54: jane@hotmail.com pays with authorization code OK; view her assignment:
Jane Black assigned to no guide for weeks 1-3; guide: $0, equipment: $390 [540]; status: Paid, authCode OK, 0% refund</v>
      </c>
      <c r="B56" s="13"/>
      <c r="C56" s="13"/>
      <c r="D56" s="13"/>
      <c r="E56" s="13"/>
      <c r="F56" s="13"/>
      <c r="G56" s="13"/>
      <c r="H56" s="13"/>
      <c r="I56" s="13"/>
      <c r="J56" s="13"/>
      <c r="K56" s="13"/>
      <c r="L56" s="13"/>
      <c r="M56" s="13"/>
    </row>
    <row r="57" spans="1:13" x14ac:dyDescent="0.3">
      <c r="A57" s="13" t="str">
        <f>"Step "&amp;ROW()-2&amp;": jennifer@hotmail.com cancels her trip; view her assignment:
Jennifer Black assigned to Susi Hill (susi@gmail.com) for weeks 1-3; guide: $180, equipment: $1560 [1737]; status: Cancelled, no authCode, 0% refund"</f>
        <v>Step 55: jennifer@hotmail.com cancels her trip; view her assignment:
Jennifer Black assigned to Susi Hill (susi@gmail.com) for weeks 1-3; guide: $180, equipment: $1560 [1737]; status: Cancelled, no authCode, 0% refund</v>
      </c>
      <c r="B57" s="13"/>
      <c r="C57" s="13"/>
      <c r="D57" s="13"/>
      <c r="E57" s="13"/>
      <c r="F57" s="13"/>
      <c r="G57" s="13"/>
      <c r="H57" s="13"/>
      <c r="I57" s="13"/>
      <c r="J57" s="13"/>
      <c r="K57" s="13"/>
      <c r="L57" s="13"/>
      <c r="M57" s="13"/>
    </row>
    <row r="58" spans="1:13" ht="30" customHeight="1" x14ac:dyDescent="0.3">
      <c r="A58" s="13" t="str">
        <f>"Step "&amp;ROW()-2&amp;": The administrator starts the trips for week 1."</f>
        <v>Step 56: The administrator starts the trips for week 1.</v>
      </c>
      <c r="B58" s="13"/>
      <c r="C58" s="13"/>
      <c r="D58" s="13"/>
      <c r="E58" s="13"/>
      <c r="F58" s="13"/>
      <c r="G58" s="13"/>
      <c r="H58" s="13"/>
      <c r="I58" s="13"/>
      <c r="J58" s="13"/>
      <c r="K58" s="13"/>
      <c r="L58" s="13"/>
      <c r="M58" s="13"/>
    </row>
    <row r="59" spans="1:13" ht="30" customHeight="1" x14ac:dyDescent="0.3">
      <c r="A59" s="13" t="str">
        <f>"Step "&amp;ROW()-2&amp;": View the assignment of joe@hotmail.com:
Joe Black assigned to Sarah Hill (sarah@yahoo.ca) for weeks 1-2; guide: $120, equipment: $120 [778]; status: Banned, no authCode, 0% refund"</f>
        <v>Step 57: View the assignment of joe@hotmail.com:
Joe Black assigned to Sarah Hill (sarah@yahoo.ca) for weeks 1-2; guide: $120, equipment: $120 [778]; status: Banned, no authCode, 0% refund</v>
      </c>
      <c r="B59" s="13"/>
      <c r="C59" s="13"/>
      <c r="D59" s="13"/>
      <c r="E59" s="13"/>
      <c r="F59" s="13"/>
      <c r="G59" s="13"/>
      <c r="H59" s="13"/>
      <c r="I59" s="13"/>
      <c r="J59" s="13"/>
      <c r="K59" s="13"/>
      <c r="L59" s="13"/>
      <c r="M59" s="13"/>
    </row>
    <row r="60" spans="1:13" ht="30" customHeight="1" x14ac:dyDescent="0.3">
      <c r="A60" s="13" t="str">
        <f>"Step "&amp;ROW()-2&amp;": View the assignment of jon@hotmail.com:
Jon Black assigned to Sarah Hill (sarah@yahoo.ca) for weeks 3-5; guide: $180, equipment: $570 [870]; status: Assigned, no authCode, 0% refund"</f>
        <v>Step 58: View the assignment of jon@hotmail.com:
Jon Black assigned to Sarah Hill (sarah@yahoo.ca) for weeks 3-5; guide: $180, equipment: $570 [870]; status: Assigned, no authCode, 0% refund</v>
      </c>
      <c r="B60" s="13"/>
      <c r="C60" s="13"/>
      <c r="D60" s="13"/>
      <c r="E60" s="13"/>
      <c r="F60" s="13"/>
      <c r="G60" s="13"/>
      <c r="H60" s="13"/>
      <c r="I60" s="13"/>
      <c r="J60" s="13"/>
      <c r="K60" s="13"/>
      <c r="L60" s="13"/>
      <c r="M60" s="13"/>
    </row>
    <row r="61" spans="1:13" ht="30" customHeight="1" x14ac:dyDescent="0.3">
      <c r="A61" s="13" t="str">
        <f>"Step "&amp;ROW()-2&amp;": jack@hotmail.com cancels his trip; view his assignment:
Jack Black assigned to Benny Hill (ben@gmail.com) for weeks 1-5; guide: $300, equipment: $1990 [2285]; status: Cancelled, authCode PLUS, 10% refund"</f>
        <v>Step 59: jack@hotmail.com cancels his trip; view his assignment:
Jack Black assigned to Benny Hill (ben@gmail.com) for weeks 1-5; guide: $300, equipment: $1990 [2285]; status: Cancelled, authCode PLUS, 10% refund</v>
      </c>
      <c r="B61" s="13"/>
      <c r="C61" s="13"/>
      <c r="D61" s="13"/>
      <c r="E61" s="13"/>
      <c r="F61" s="13"/>
      <c r="G61" s="13"/>
      <c r="H61" s="13"/>
      <c r="I61" s="13"/>
      <c r="J61" s="13"/>
      <c r="K61" s="13"/>
      <c r="L61" s="13"/>
      <c r="M61" s="13"/>
    </row>
    <row r="62" spans="1:13" ht="19.95" customHeight="1" x14ac:dyDescent="0.3">
      <c r="A62" s="13" t="str">
        <f>"Step "&amp;ROW()-2&amp;": jane@hotmail.com finishes her trip; view her assignment:
Jane Black assigned to no guide for weeks 1-3; guide: $0, equipment: $390 [540]; status: Finished, authCode OK, 0% refund"</f>
        <v>Step 60: jane@hotmail.com finishes her trip; view her assignment:
Jane Black assigned to no guide for weeks 1-3; guide: $0, equipment: $390 [540]; status: Finished, authCode OK, 0% refund</v>
      </c>
      <c r="B62" s="13"/>
      <c r="C62" s="13"/>
      <c r="D62" s="13"/>
      <c r="E62" s="13"/>
      <c r="F62" s="13"/>
      <c r="G62" s="13"/>
      <c r="H62" s="13"/>
      <c r="I62" s="13"/>
      <c r="J62" s="13"/>
      <c r="K62" s="13"/>
      <c r="L62" s="13"/>
      <c r="M62" s="13"/>
    </row>
    <row r="63" spans="1:13" ht="18" customHeight="1" x14ac:dyDescent="0.3">
      <c r="A63" s="15" t="str">
        <f>"Step "&amp;ROW()-2&amp;": jack@hotmail.com reviews his trip with rating VeryGood and comment Loved the guide!"</f>
        <v>Step 61: jack@hotmail.com reviews his trip with rating VeryGood and comment Loved the guide!</v>
      </c>
      <c r="B63" s="15"/>
      <c r="C63" s="15"/>
      <c r="D63" s="15"/>
      <c r="E63" s="15"/>
      <c r="F63" s="15"/>
      <c r="G63" s="15"/>
      <c r="H63" s="15"/>
      <c r="I63" s="15"/>
      <c r="J63" s="15"/>
      <c r="K63" s="15"/>
      <c r="L63" s="15"/>
      <c r="M63" s="15"/>
    </row>
    <row r="64" spans="1:13" x14ac:dyDescent="0.3">
      <c r="A64" s="15" t="str">
        <f>"Step "&amp;ROW()-2&amp;": jane@hotmail.com reviews her trip with rating Poor and comment Instructions unclear, got lost."</f>
        <v>Step 62: jane@hotmail.com reviews her trip with rating Poor and comment Instructions unclear, got lost.</v>
      </c>
      <c r="B64" s="15"/>
      <c r="C64" s="15"/>
      <c r="D64" s="15"/>
      <c r="E64" s="15"/>
      <c r="F64" s="15"/>
      <c r="G64" s="15"/>
      <c r="H64" s="15"/>
      <c r="I64" s="15"/>
      <c r="J64" s="15"/>
      <c r="K64" s="15"/>
      <c r="L64" s="15"/>
      <c r="M64" s="15"/>
    </row>
    <row r="65" spans="1:13" x14ac:dyDescent="0.3">
      <c r="A65" s="15" t="str">
        <f>"Step "&amp;ROW()-2&amp;": View assignments and check that the reviews popped up."</f>
        <v>Step 63: View assignments and check that the reviews popped up.</v>
      </c>
      <c r="B65" s="15"/>
      <c r="C65" s="15"/>
      <c r="D65" s="15"/>
      <c r="E65" s="15"/>
      <c r="F65" s="15"/>
      <c r="G65" s="15"/>
      <c r="H65" s="15"/>
      <c r="I65" s="15"/>
      <c r="J65" s="15"/>
      <c r="K65" s="15"/>
      <c r="L65" s="15"/>
      <c r="M65" s="15"/>
    </row>
    <row r="66" spans="1:13" x14ac:dyDescent="0.3">
      <c r="A66" s="14" t="s">
        <v>26</v>
      </c>
      <c r="B66" s="14"/>
      <c r="C66" s="14"/>
      <c r="D66" s="14"/>
      <c r="E66" s="14"/>
      <c r="F66" s="14"/>
      <c r="G66" s="14"/>
      <c r="H66" s="14"/>
      <c r="I66" s="14"/>
      <c r="J66" s="14"/>
      <c r="K66" s="14"/>
      <c r="L66" s="14"/>
      <c r="M66" s="14"/>
    </row>
  </sheetData>
  <mergeCells count="65">
    <mergeCell ref="A8:M8"/>
    <mergeCell ref="A14:M14"/>
    <mergeCell ref="A28:M28"/>
    <mergeCell ref="A39:M39"/>
    <mergeCell ref="A17:M17"/>
    <mergeCell ref="A18:M18"/>
    <mergeCell ref="A16:M16"/>
    <mergeCell ref="A1:M1"/>
    <mergeCell ref="A3:M3"/>
    <mergeCell ref="A4:M4"/>
    <mergeCell ref="A5:M5"/>
    <mergeCell ref="A6:M6"/>
    <mergeCell ref="A7:M7"/>
    <mergeCell ref="A9:M9"/>
    <mergeCell ref="A10:M10"/>
    <mergeCell ref="A11:M11"/>
    <mergeCell ref="A12:M12"/>
    <mergeCell ref="A15:M15"/>
    <mergeCell ref="A13:M13"/>
    <mergeCell ref="A19:M19"/>
    <mergeCell ref="A20:M20"/>
    <mergeCell ref="A25:M25"/>
    <mergeCell ref="A34:M34"/>
    <mergeCell ref="A30:M30"/>
    <mergeCell ref="A31:M31"/>
    <mergeCell ref="A26:M26"/>
    <mergeCell ref="A27:M27"/>
    <mergeCell ref="A32:M32"/>
    <mergeCell ref="A33:M33"/>
    <mergeCell ref="A29:M29"/>
    <mergeCell ref="A21:M21"/>
    <mergeCell ref="A22:M22"/>
    <mergeCell ref="A23:M23"/>
    <mergeCell ref="A24:M24"/>
    <mergeCell ref="A57:M57"/>
    <mergeCell ref="A46:M46"/>
    <mergeCell ref="A45:M45"/>
    <mergeCell ref="A47:M47"/>
    <mergeCell ref="A55:M55"/>
    <mergeCell ref="A56:M56"/>
    <mergeCell ref="A48:M48"/>
    <mergeCell ref="A49:M49"/>
    <mergeCell ref="A50:M50"/>
    <mergeCell ref="A51:M51"/>
    <mergeCell ref="A52:M52"/>
    <mergeCell ref="A53:M53"/>
    <mergeCell ref="A54:M54"/>
    <mergeCell ref="A58:M58"/>
    <mergeCell ref="A59:M59"/>
    <mergeCell ref="A60:M60"/>
    <mergeCell ref="A62:M62"/>
    <mergeCell ref="A66:M66"/>
    <mergeCell ref="A64:M64"/>
    <mergeCell ref="A63:M63"/>
    <mergeCell ref="A65:M65"/>
    <mergeCell ref="A61:M61"/>
    <mergeCell ref="A41:M41"/>
    <mergeCell ref="A42:M42"/>
    <mergeCell ref="A43:M43"/>
    <mergeCell ref="A44:M44"/>
    <mergeCell ref="A35:M35"/>
    <mergeCell ref="A37:M37"/>
    <mergeCell ref="A36:M36"/>
    <mergeCell ref="A38:M38"/>
    <mergeCell ref="A40:M40"/>
  </mergeCells>
  <pageMargins left="0.7" right="0.7" top="0.75" bottom="0.75" header="0.3" footer="0.3"/>
  <pageSetup scale="6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EE1-ED0F-4189-AF86-F83EFF4C5A3C}">
  <dimension ref="A1:P13"/>
  <sheetViews>
    <sheetView topLeftCell="A4" zoomScaleNormal="100" workbookViewId="0">
      <selection activeCell="B4" sqref="B4"/>
    </sheetView>
  </sheetViews>
  <sheetFormatPr defaultRowHeight="14.4" x14ac:dyDescent="0.3"/>
  <cols>
    <col min="1" max="1" width="13.44140625" style="1" customWidth="1"/>
    <col min="2" max="2" width="62.109375" style="2" customWidth="1"/>
    <col min="3" max="13" width="5.6640625" customWidth="1"/>
    <col min="16" max="16" width="16.6640625" customWidth="1"/>
  </cols>
  <sheetData>
    <row r="1" spans="1:16" x14ac:dyDescent="0.3">
      <c r="A1" s="1" t="s">
        <v>27</v>
      </c>
    </row>
    <row r="2" spans="1:16" x14ac:dyDescent="0.3">
      <c r="B2" t="s">
        <v>28</v>
      </c>
    </row>
    <row r="3" spans="1:16" x14ac:dyDescent="0.3">
      <c r="B3" t="s">
        <v>14</v>
      </c>
    </row>
    <row r="4" spans="1:16" ht="43.2" x14ac:dyDescent="0.3">
      <c r="B4" s="2" t="s">
        <v>29</v>
      </c>
    </row>
    <row r="5" spans="1:16" ht="100.8" x14ac:dyDescent="0.3">
      <c r="B5" s="2" t="s">
        <v>30</v>
      </c>
    </row>
    <row r="6" spans="1:16" ht="28.95" customHeight="1" x14ac:dyDescent="0.3">
      <c r="B6" s="7" t="s">
        <v>31</v>
      </c>
      <c r="C6" s="7"/>
      <c r="D6" s="7"/>
      <c r="E6" s="7"/>
      <c r="F6" s="7"/>
      <c r="G6" s="7"/>
    </row>
    <row r="7" spans="1:16" ht="43.5" customHeight="1" x14ac:dyDescent="0.3">
      <c r="B7" s="7" t="s">
        <v>32</v>
      </c>
      <c r="C7" s="7"/>
      <c r="D7" s="7"/>
      <c r="E7" s="7"/>
      <c r="F7" s="7"/>
      <c r="G7" s="7"/>
      <c r="H7" s="7"/>
      <c r="I7" s="7"/>
    </row>
    <row r="8" spans="1:16" ht="45" customHeight="1" x14ac:dyDescent="0.3">
      <c r="B8" s="7" t="s">
        <v>33</v>
      </c>
      <c r="C8" s="7"/>
      <c r="D8" s="7"/>
      <c r="E8" s="7"/>
      <c r="F8" s="7"/>
      <c r="G8" s="7"/>
      <c r="H8" s="7"/>
      <c r="I8" s="7"/>
      <c r="J8" s="7"/>
      <c r="K8" s="7"/>
      <c r="L8" s="7"/>
      <c r="M8" s="7"/>
      <c r="N8" s="7"/>
      <c r="O8" s="7"/>
      <c r="P8" s="7"/>
    </row>
    <row r="9" spans="1:16" ht="60" customHeight="1" x14ac:dyDescent="0.3">
      <c r="B9" s="7" t="s">
        <v>34</v>
      </c>
      <c r="C9" s="7"/>
      <c r="D9" s="7"/>
      <c r="E9" s="7"/>
      <c r="F9" s="7"/>
      <c r="G9" s="7"/>
      <c r="H9" s="7"/>
      <c r="I9" s="7"/>
      <c r="J9" s="7"/>
      <c r="K9" s="7"/>
      <c r="L9" s="7"/>
      <c r="M9" s="7"/>
      <c r="N9" s="7"/>
      <c r="O9" s="7"/>
      <c r="P9" s="7"/>
    </row>
    <row r="10" spans="1:16" ht="60" customHeight="1" x14ac:dyDescent="0.3">
      <c r="B10" s="7" t="s">
        <v>35</v>
      </c>
      <c r="C10" s="7"/>
      <c r="D10" s="7"/>
      <c r="E10" s="7"/>
      <c r="F10" s="7"/>
      <c r="G10" s="7"/>
      <c r="H10" s="7"/>
      <c r="I10" s="7"/>
      <c r="J10" s="7"/>
      <c r="K10" s="7"/>
      <c r="L10" s="7"/>
      <c r="M10" s="7"/>
      <c r="N10" s="7"/>
      <c r="O10" s="7"/>
      <c r="P10" s="7"/>
    </row>
    <row r="11" spans="1:16" ht="60" customHeight="1" x14ac:dyDescent="0.3">
      <c r="B11" s="7" t="s">
        <v>36</v>
      </c>
      <c r="C11" s="7"/>
      <c r="D11" s="7"/>
      <c r="E11" s="7"/>
      <c r="F11" s="7"/>
      <c r="G11" s="7"/>
      <c r="H11" s="7"/>
      <c r="I11" s="7"/>
      <c r="J11" s="7"/>
      <c r="K11" s="7"/>
      <c r="L11" s="7"/>
      <c r="M11" s="7"/>
      <c r="N11" s="7"/>
      <c r="O11" s="7"/>
      <c r="P11" s="7"/>
    </row>
    <row r="12" spans="1:16" ht="75" customHeight="1" x14ac:dyDescent="0.3">
      <c r="B12" s="7" t="s">
        <v>37</v>
      </c>
      <c r="C12" s="7"/>
      <c r="D12" s="7"/>
      <c r="E12" s="7"/>
      <c r="F12" s="7"/>
      <c r="G12" s="7"/>
      <c r="H12" s="7"/>
      <c r="I12" s="7"/>
      <c r="J12" s="7"/>
      <c r="K12" s="7"/>
      <c r="L12" s="7"/>
      <c r="M12" s="7"/>
      <c r="N12" s="7"/>
      <c r="O12" s="7"/>
      <c r="P12" s="7"/>
    </row>
    <row r="13" spans="1:16" ht="30" customHeight="1" x14ac:dyDescent="0.3">
      <c r="B13" s="7" t="s">
        <v>38</v>
      </c>
      <c r="C13" s="7"/>
      <c r="D13" s="7"/>
      <c r="E13" s="7"/>
      <c r="F13" s="7"/>
      <c r="G13" s="7"/>
      <c r="H13" s="7"/>
      <c r="I13" s="7"/>
      <c r="J13" s="7"/>
      <c r="K13" s="7"/>
      <c r="L13" s="7"/>
      <c r="M13" s="7"/>
      <c r="N13" s="7"/>
      <c r="O13" s="7"/>
      <c r="P13" s="7"/>
    </row>
  </sheetData>
  <mergeCells count="8">
    <mergeCell ref="B11:P11"/>
    <mergeCell ref="B12:P12"/>
    <mergeCell ref="B13:P13"/>
    <mergeCell ref="B6:G6"/>
    <mergeCell ref="B7:I7"/>
    <mergeCell ref="B8:P8"/>
    <mergeCell ref="B9:P9"/>
    <mergeCell ref="B10:P10"/>
  </mergeCells>
  <pageMargins left="0.7" right="0.7" top="0.75" bottom="0.75" header="0.3" footer="0.3"/>
  <pageSetup scale="61"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E7BB30FBC6214DBD0D348E10E21199" ma:contentTypeVersion="13" ma:contentTypeDescription="Create a new document." ma:contentTypeScope="" ma:versionID="c54b6358b3394cc8e6b2681295daed10">
  <xsd:schema xmlns:xsd="http://www.w3.org/2001/XMLSchema" xmlns:xs="http://www.w3.org/2001/XMLSchema" xmlns:p="http://schemas.microsoft.com/office/2006/metadata/properties" xmlns:ns3="e587ebec-d06b-4919-a3ba-71b2a76ba151" xmlns:ns4="1a7954ed-4a60-4998-b9ad-5d668ec55e67" targetNamespace="http://schemas.microsoft.com/office/2006/metadata/properties" ma:root="true" ma:fieldsID="ac5c3bf46814848a179fc74bdc030b46" ns3:_="" ns4:_="">
    <xsd:import namespace="e587ebec-d06b-4919-a3ba-71b2a76ba151"/>
    <xsd:import namespace="1a7954ed-4a60-4998-b9ad-5d668ec55e67"/>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87ebec-d06b-4919-a3ba-71b2a76ba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7954ed-4a60-4998-b9ad-5d668ec55e6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4C087C8-56F2-4A31-96C9-71961D6842F1}">
  <ds:schemaRefs>
    <ds:schemaRef ds:uri="http://schemas.microsoft.com/sharepoint/v3/contenttype/forms"/>
  </ds:schemaRefs>
</ds:datastoreItem>
</file>

<file path=customXml/itemProps2.xml><?xml version="1.0" encoding="utf-8"?>
<ds:datastoreItem xmlns:ds="http://schemas.openxmlformats.org/officeDocument/2006/customXml" ds:itemID="{D9D84F19-FE83-4479-9586-04286BAD01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87ebec-d06b-4919-a3ba-71b2a76ba151"/>
    <ds:schemaRef ds:uri="1a7954ed-4a60-4998-b9ad-5d668ec55e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6520150-4CC9-4AAB-A232-239A2E490B0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Demo Script</vt:lpstr>
      <vt:lpstr>Expected Result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2021-12-01T19:01:24Z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0x01010001E7BB30FBC6214DBD0D348E10E21199</vt:lpwstr>
  </property>
</Properties>
</file>