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ThisWorkbook"/>
  <xr:revisionPtr revIDLastSave="0" documentId="13_ncr:1_{390F6750-D0AE-41D8-AD1B-C32BDD3714EE}" xr6:coauthVersionLast="47" xr6:coauthVersionMax="47" xr10:uidLastSave="{00000000-0000-0000-0000-000000000000}"/>
  <bookViews>
    <workbookView xWindow="-28920" yWindow="1395" windowWidth="29040" windowHeight="15720" xr2:uid="{00000000-000D-0000-FFFF-FFFF00000000}"/>
  </bookViews>
  <sheets>
    <sheet name="Cronograma" sheetId="11" r:id="rId1"/>
    <sheet name="Dicionário" sheetId="14" r:id="rId2"/>
    <sheet name="Feriados" sheetId="15" r:id="rId3"/>
  </sheets>
  <definedNames>
    <definedName name="Hoje" localSheetId="0">TODAY()</definedName>
    <definedName name="Início_da_tarefa" localSheetId="0">Cronograma!$F1</definedName>
    <definedName name="Início_do_projeto">Cronograma!$F$3</definedName>
    <definedName name="Progresso_da_tarefa" localSheetId="0">Cronograma!$C1</definedName>
    <definedName name="Semana_de_exibição">Cronograma!$F$4</definedName>
    <definedName name="Término_da_tarefa" localSheetId="0">Cronograma!$G1</definedName>
    <definedName name="_xlnm.Print_Titles" localSheetId="0">Cronograma!$4:$6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1" l="1"/>
  <c r="F28" i="11"/>
  <c r="F27" i="11"/>
  <c r="F22" i="11"/>
  <c r="F21" i="11"/>
  <c r="F20" i="11"/>
  <c r="F15" i="11"/>
  <c r="F11" i="11"/>
  <c r="F10" i="11"/>
  <c r="A5" i="15" l="1"/>
  <c r="A7" i="15"/>
  <c r="A9" i="15"/>
  <c r="A3" i="15"/>
  <c r="J5" i="11"/>
  <c r="J4" i="11" s="1"/>
  <c r="F9" i="11"/>
  <c r="I7" i="11"/>
  <c r="G9" i="11" l="1"/>
  <c r="C9" i="11" s="1"/>
  <c r="J6" i="11"/>
  <c r="I26" i="11"/>
  <c r="I19" i="11"/>
  <c r="I14" i="11"/>
  <c r="I8" i="11"/>
  <c r="G10" i="11" l="1"/>
  <c r="C10" i="11" s="1"/>
  <c r="K5" i="11"/>
  <c r="L5" i="11" s="1"/>
  <c r="M5" i="11" s="1"/>
  <c r="N5" i="11" s="1"/>
  <c r="O5" i="11" s="1"/>
  <c r="P5" i="11" s="1"/>
  <c r="Q5" i="11" s="1"/>
  <c r="Q4" i="11" l="1"/>
  <c r="R5" i="11"/>
  <c r="S5" i="11" s="1"/>
  <c r="T5" i="11" s="1"/>
  <c r="U5" i="11" s="1"/>
  <c r="V5" i="11" s="1"/>
  <c r="W5" i="11" s="1"/>
  <c r="X5" i="11" s="1"/>
  <c r="K6" i="11"/>
  <c r="G11" i="11" l="1"/>
  <c r="X4" i="11"/>
  <c r="Y5" i="11"/>
  <c r="Z5" i="11" s="1"/>
  <c r="AA5" i="11" s="1"/>
  <c r="AB5" i="11" s="1"/>
  <c r="AC5" i="11" s="1"/>
  <c r="AD5" i="11" s="1"/>
  <c r="AE5" i="11" s="1"/>
  <c r="L6" i="11"/>
  <c r="F12" i="11" l="1"/>
  <c r="G12" i="11" s="1"/>
  <c r="C11" i="11"/>
  <c r="AF5" i="11"/>
  <c r="AG5" i="11" s="1"/>
  <c r="AH5" i="11" s="1"/>
  <c r="AI5" i="11" s="1"/>
  <c r="AJ5" i="11" s="1"/>
  <c r="AK5" i="11" s="1"/>
  <c r="AE4" i="11"/>
  <c r="M6" i="11"/>
  <c r="C12" i="11" l="1"/>
  <c r="F13" i="11"/>
  <c r="G13" i="11" s="1"/>
  <c r="AL5" i="11"/>
  <c r="AM5" i="11" s="1"/>
  <c r="AN5" i="11" s="1"/>
  <c r="AO5" i="11" s="1"/>
  <c r="AP5" i="11" s="1"/>
  <c r="AQ5" i="11" s="1"/>
  <c r="AR5" i="11" s="1"/>
  <c r="N6" i="11"/>
  <c r="C13" i="11" l="1"/>
  <c r="AS5" i="11"/>
  <c r="AT5" i="11" s="1"/>
  <c r="AL4" i="11"/>
  <c r="O6" i="11"/>
  <c r="AU5" i="11" l="1"/>
  <c r="AT6" i="11"/>
  <c r="AS4" i="11"/>
  <c r="P6" i="11"/>
  <c r="AV5" i="11" l="1"/>
  <c r="AU6" i="11"/>
  <c r="AW5" i="11" l="1"/>
  <c r="AV6" i="11"/>
  <c r="Q6" i="11"/>
  <c r="R6" i="11"/>
  <c r="G15" i="11" l="1"/>
  <c r="AX5" i="11"/>
  <c r="AW6" i="11"/>
  <c r="S6" i="11"/>
  <c r="C15" i="11" l="1"/>
  <c r="F16" i="11"/>
  <c r="AY5" i="11"/>
  <c r="AZ5" i="11" s="1"/>
  <c r="AX6" i="11"/>
  <c r="T6" i="11"/>
  <c r="G16" i="11" l="1"/>
  <c r="AZ6" i="11"/>
  <c r="BA5" i="11"/>
  <c r="AZ4" i="11"/>
  <c r="AY6" i="11"/>
  <c r="U6" i="11"/>
  <c r="C16" i="11" l="1"/>
  <c r="F17" i="11"/>
  <c r="G17" i="11"/>
  <c r="F18" i="11" s="1"/>
  <c r="BB5" i="11"/>
  <c r="BA6" i="11"/>
  <c r="V6" i="11"/>
  <c r="G18" i="11" l="1"/>
  <c r="C17" i="11"/>
  <c r="BB6" i="11"/>
  <c r="BC5" i="11"/>
  <c r="W6" i="11"/>
  <c r="C18" i="11" l="1"/>
  <c r="BC6" i="11"/>
  <c r="BD5" i="11"/>
  <c r="X6" i="11"/>
  <c r="BD6" i="11" l="1"/>
  <c r="BE5" i="11"/>
  <c r="Y6" i="11"/>
  <c r="BF5" i="11" l="1"/>
  <c r="BE6" i="11"/>
  <c r="Z6" i="11"/>
  <c r="BF6" i="11" l="1"/>
  <c r="BG5" i="11"/>
  <c r="BG4" i="11" s="1"/>
  <c r="AA6" i="11"/>
  <c r="BG6" i="11" l="1"/>
  <c r="BH5" i="11"/>
  <c r="AB6" i="11"/>
  <c r="BH6" i="11" l="1"/>
  <c r="BI5" i="11"/>
  <c r="AC6" i="11"/>
  <c r="BJ5" i="11" l="1"/>
  <c r="BI6" i="11"/>
  <c r="AD6" i="11"/>
  <c r="G20" i="11" l="1"/>
  <c r="C20" i="11" s="1"/>
  <c r="BK5" i="11"/>
  <c r="BJ6" i="11"/>
  <c r="AE6" i="11"/>
  <c r="BL5" i="11" l="1"/>
  <c r="BK6" i="11"/>
  <c r="AF6" i="11"/>
  <c r="G21" i="11" l="1"/>
  <c r="C21" i="11" s="1"/>
  <c r="BM5" i="11"/>
  <c r="BL6" i="11"/>
  <c r="AG6" i="11"/>
  <c r="BM6" i="11" l="1"/>
  <c r="AH6" i="11"/>
  <c r="G22" i="11" l="1"/>
  <c r="F23" i="11" s="1"/>
  <c r="AI6" i="11"/>
  <c r="G23" i="11" l="1"/>
  <c r="F24" i="11" s="1"/>
  <c r="C22" i="11"/>
  <c r="AJ6" i="11"/>
  <c r="C23" i="11" l="1"/>
  <c r="AK6" i="11"/>
  <c r="AL6" i="11" l="1"/>
  <c r="AM6" i="11" l="1"/>
  <c r="AN6" i="11" l="1"/>
  <c r="AO6" i="11" l="1"/>
  <c r="AP6" i="11" l="1"/>
  <c r="AQ6" i="11" l="1"/>
  <c r="AR6" i="11" l="1"/>
  <c r="AS6" i="11" l="1"/>
  <c r="I9" i="11"/>
  <c r="I20" i="11" l="1"/>
  <c r="I21" i="11" l="1"/>
  <c r="I15" i="11"/>
  <c r="I22" i="11" l="1"/>
  <c r="I17" i="11"/>
  <c r="I16" i="11"/>
  <c r="I23" i="11" l="1"/>
  <c r="I18" i="11"/>
  <c r="G24" i="11" l="1"/>
  <c r="C24" i="11" l="1"/>
  <c r="F25" i="11"/>
  <c r="G25" i="11"/>
  <c r="G27" i="11" s="1"/>
  <c r="C25" i="11" l="1"/>
  <c r="I25" i="11"/>
  <c r="C27" i="11" l="1"/>
  <c r="G28" i="11" l="1"/>
  <c r="C28" i="11" s="1"/>
  <c r="I28" i="11" l="1"/>
  <c r="G29" i="11" l="1"/>
  <c r="C29" i="11" l="1"/>
  <c r="F30" i="11"/>
  <c r="I29" i="11"/>
  <c r="G30" i="11" l="1"/>
  <c r="C30" i="11" s="1"/>
  <c r="I30" i="11" l="1"/>
</calcChain>
</file>

<file path=xl/sharedStrings.xml><?xml version="1.0" encoding="utf-8"?>
<sst xmlns="http://schemas.openxmlformats.org/spreadsheetml/2006/main" count="217" uniqueCount="104">
  <si>
    <t>Início do projeto:</t>
  </si>
  <si>
    <t>Semana de exibição:</t>
  </si>
  <si>
    <t>TAREFA</t>
  </si>
  <si>
    <t>ATRIBUÍDO
PARA</t>
  </si>
  <si>
    <t>PROGRESSO</t>
  </si>
  <si>
    <t>INÍCIO</t>
  </si>
  <si>
    <t>TÉRMINO</t>
  </si>
  <si>
    <t>DIAS</t>
  </si>
  <si>
    <t>Prioridade</t>
  </si>
  <si>
    <t>Identificador</t>
  </si>
  <si>
    <t xml:space="preserve">Tarefa </t>
  </si>
  <si>
    <t>Seção</t>
  </si>
  <si>
    <t>Requisito</t>
  </si>
  <si>
    <t>Prazo estimado  (em dias úteis)</t>
  </si>
  <si>
    <t>Descrição</t>
  </si>
  <si>
    <t>Ajustar Feriados</t>
  </si>
  <si>
    <t>Notícias Recentes</t>
  </si>
  <si>
    <t>-</t>
  </si>
  <si>
    <t xml:space="preserve">Gerar tabelas com os feriados ou dias úteis onshore e offshore; Ajustar a lógica de último dia de semana/mês/ano com base apenas em dias úteis </t>
  </si>
  <si>
    <t xml:space="preserve">Política Monetária </t>
  </si>
  <si>
    <t>Indicadores Econômicos Offshore</t>
  </si>
  <si>
    <t xml:space="preserve">Avaliar quais serão as formas de exibição; Criar visualização no PowerBI </t>
  </si>
  <si>
    <t xml:space="preserve">Política Monetária  </t>
  </si>
  <si>
    <t>Indicadores Econômicos Onshore</t>
  </si>
  <si>
    <t xml:space="preserve">Inflação </t>
  </si>
  <si>
    <t>Inflação</t>
  </si>
  <si>
    <t xml:space="preserve">Mercado de Trabalho </t>
  </si>
  <si>
    <t xml:space="preserve">Mercado de Trabalho  </t>
  </si>
  <si>
    <t xml:space="preserve">Atividade Econômica </t>
  </si>
  <si>
    <t>Atividade Econômica</t>
  </si>
  <si>
    <t>Política Fiscal</t>
  </si>
  <si>
    <t xml:space="preserve">Política Fiscal  </t>
  </si>
  <si>
    <t>Acompanhamento do Trade - Renda Variável</t>
  </si>
  <si>
    <t>Classes de Ativo Onshore</t>
  </si>
  <si>
    <t>Capturar dados de posicionamento e desenvolver método para deixá-los atualizados; Fazer ata dos trades; Criar visualização no PowerBI</t>
  </si>
  <si>
    <t xml:space="preserve">Acompanhamento do Trade - Inflação  </t>
  </si>
  <si>
    <t xml:space="preserve">Acompanhamento do Trade - Câmbio </t>
  </si>
  <si>
    <t>Acompanhamento do Trade - Pré Fixado</t>
  </si>
  <si>
    <t>Acompanhamento do Trade - Crédito Privado</t>
  </si>
  <si>
    <t>Acompanhamento do Trade - Multimercado</t>
  </si>
  <si>
    <t>Acompanhamento do Trade - Commodities</t>
  </si>
  <si>
    <t>Classes de Ativo Offshore</t>
  </si>
  <si>
    <t>Acompanhamento do Trade - Equities</t>
  </si>
  <si>
    <t>Acompanhamento do Trade - Investment Grade</t>
  </si>
  <si>
    <t>Acompanhamento do Trade - Hedge Funds</t>
  </si>
  <si>
    <t>Monitor de Moedas Emergentes</t>
  </si>
  <si>
    <t>Definir a cesta de mercados emergentes; Criar uma nova visualização no PowerBI</t>
  </si>
  <si>
    <t>Quebrar Monitor de Commodities</t>
  </si>
  <si>
    <t>Capturar dados de commodities para a base (tomar cuidado com o preço de commodities nos mercados local e externo); Criar uma nova visualização no PowerBI</t>
  </si>
  <si>
    <t xml:space="preserve">Calendário Corporativo </t>
  </si>
  <si>
    <t>Desenvolver scraper que capture dados corporativos; Criar visualização no Power BI</t>
  </si>
  <si>
    <t>Calendário Econômico</t>
  </si>
  <si>
    <t>Desenvolver scraper que capture dados econômicos; Criar visualização no Power BI</t>
  </si>
  <si>
    <t>Classes IPS Offshore</t>
  </si>
  <si>
    <t>Monitor IPS</t>
  </si>
  <si>
    <t xml:space="preserve">Selecionar um benchmark para cada classe de ativo monitorada no IPS; Criar a visualização em tabela no PowerBI </t>
  </si>
  <si>
    <t>Classes IPS Onshore</t>
  </si>
  <si>
    <t>Alinhamento da Fase 4</t>
  </si>
  <si>
    <t>Desenvolver framework de alocação na classe de ativo; Criar visualização do framework</t>
  </si>
  <si>
    <t>Renda Variável</t>
  </si>
  <si>
    <t>Equities</t>
  </si>
  <si>
    <t xml:space="preserve">Inflação  </t>
  </si>
  <si>
    <t>Treasury</t>
  </si>
  <si>
    <t>Investment Grade</t>
  </si>
  <si>
    <t xml:space="preserve">Câmbio </t>
  </si>
  <si>
    <t>Commodities</t>
  </si>
  <si>
    <t>Crédito Privado</t>
  </si>
  <si>
    <t>Adicionar Dados da China</t>
  </si>
  <si>
    <t>Ajustar as visualizações de Bolsa e Juros para exibir informações do mercado chinês</t>
  </si>
  <si>
    <t xml:space="preserve">Adicionar Dados da Europa </t>
  </si>
  <si>
    <t>Ajustar as visualizações de Bolsa e Juros para exibir informações do mercado europeu</t>
  </si>
  <si>
    <t xml:space="preserve">Relógio </t>
  </si>
  <si>
    <t>11,12,13,14,15</t>
  </si>
  <si>
    <t xml:space="preserve">Criar modelo que mensure o relógio com base em prêmio de risco, inflação, liquidez e juros; Criar visualização no PowerBI </t>
  </si>
  <si>
    <t xml:space="preserve">Relógio  </t>
  </si>
  <si>
    <t>26,27,28,29,30</t>
  </si>
  <si>
    <t>Data</t>
  </si>
  <si>
    <t>TEMPO DE EXECUÇÃO (Dias úteis)</t>
  </si>
  <si>
    <t>STATUS</t>
  </si>
  <si>
    <t>Fase 1 (Preparação)</t>
  </si>
  <si>
    <t>Fase 3 (Desenvolvimento)</t>
  </si>
  <si>
    <t>Fase 4 (Deployment)</t>
  </si>
  <si>
    <t>Fase 2 (Protótipo)</t>
  </si>
  <si>
    <t>Victor, Anahí</t>
  </si>
  <si>
    <t>Estudo de caso</t>
  </si>
  <si>
    <t>Planejamento da aplicação</t>
  </si>
  <si>
    <t>Instalação de softwares</t>
  </si>
  <si>
    <t>Criação das relações</t>
  </si>
  <si>
    <t>Pré-processamento</t>
  </si>
  <si>
    <t>Integração dos dados</t>
  </si>
  <si>
    <t>Processamento</t>
  </si>
  <si>
    <t>Desenvolvimento da aplicação do protótipo</t>
  </si>
  <si>
    <t>Desenvolvimento do código de relações</t>
  </si>
  <si>
    <t>Integração total dos dados</t>
  </si>
  <si>
    <t>Desenvolvimento do código de tratamento completo</t>
  </si>
  <si>
    <t>Testes pós-processamento</t>
  </si>
  <si>
    <t>Desenvolvimento da aplicação</t>
  </si>
  <si>
    <t>Revisão</t>
  </si>
  <si>
    <t>Testes finais</t>
  </si>
  <si>
    <t>Planejamento de futuras features</t>
  </si>
  <si>
    <t>Atualização de dados</t>
  </si>
  <si>
    <t>Suporte contínuo</t>
  </si>
  <si>
    <t>Funds2Cities</t>
  </si>
  <si>
    <t>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</si>
</sst>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d/m/yy;@"/>
    <numFmt numFmtId="166" formatCode="d\-mmm\-yyyy"/>
    <numFmt numFmtId="167" formatCode="d"/>
    <numFmt numFmtId="168" formatCode="ddd\,\ dd/mm/yyyy"/>
  </numFmts>
  <fonts count="33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0"/>
      <color theme="4" tint="-0.249977111117893"/>
      <name val="Aeonik"/>
      <family val="2"/>
    </font>
    <font>
      <sz val="10"/>
      <name val="Aeonik"/>
      <family val="2"/>
    </font>
    <font>
      <sz val="11"/>
      <color theme="1"/>
      <name val="Aeonik"/>
      <family val="2"/>
    </font>
    <font>
      <sz val="11"/>
      <color theme="1"/>
      <name val="Calibri"/>
      <family val="2"/>
      <scheme val="major"/>
    </font>
    <font>
      <sz val="9"/>
      <name val="Calibri"/>
      <family val="2"/>
      <scheme val="major"/>
    </font>
    <font>
      <b/>
      <sz val="9"/>
      <color theme="0"/>
      <name val="Calibri"/>
      <family val="2"/>
      <scheme val="major"/>
    </font>
    <font>
      <sz val="8"/>
      <color theme="0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36"/>
      <color theme="1" tint="0.34998626667073579"/>
      <name val="Aeonik"/>
      <family val="2"/>
    </font>
    <font>
      <b/>
      <sz val="24"/>
      <color theme="1" tint="0.34998626667073579"/>
      <name val="Aeonik"/>
      <family val="2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0" fontId="8" fillId="0" borderId="0"/>
    <xf numFmtId="9" fontId="3" fillId="0" borderId="3" applyFont="0" applyFill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8" fontId="3" fillId="0" borderId="3">
      <alignment horizontal="center" vertical="center"/>
    </xf>
    <xf numFmtId="165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1" applyNumberFormat="0" applyAlignment="0" applyProtection="0"/>
    <xf numFmtId="0" fontId="15" fillId="17" borderId="12" applyNumberFormat="0" applyAlignment="0" applyProtection="0"/>
    <xf numFmtId="0" fontId="16" fillId="17" borderId="11" applyNumberFormat="0" applyAlignment="0" applyProtection="0"/>
    <xf numFmtId="0" fontId="17" fillId="0" borderId="13" applyNumberFormat="0" applyFill="0" applyAlignment="0" applyProtection="0"/>
    <xf numFmtId="0" fontId="18" fillId="18" borderId="14" applyNumberFormat="0" applyAlignment="0" applyProtection="0"/>
    <xf numFmtId="0" fontId="19" fillId="0" borderId="0" applyNumberFormat="0" applyFill="0" applyBorder="0" applyAlignment="0" applyProtection="0"/>
    <xf numFmtId="0" fontId="3" fillId="19" borderId="15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8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8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8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4" fillId="0" borderId="3" xfId="0" applyFont="1" applyBorder="1" applyAlignment="1">
      <alignment horizontal="center" vertical="center"/>
    </xf>
    <xf numFmtId="0" fontId="24" fillId="0" borderId="10" xfId="0" applyFont="1" applyBorder="1"/>
    <xf numFmtId="167" fontId="25" fillId="6" borderId="6" xfId="0" applyNumberFormat="1" applyFont="1" applyFill="1" applyBorder="1" applyAlignment="1">
      <alignment horizontal="center" vertical="center"/>
    </xf>
    <xf numFmtId="167" fontId="25" fillId="6" borderId="0" xfId="0" applyNumberFormat="1" applyFont="1" applyFill="1" applyAlignment="1">
      <alignment horizontal="center" vertical="center"/>
    </xf>
    <xf numFmtId="167" fontId="25" fillId="6" borderId="7" xfId="0" applyNumberFormat="1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left" vertical="center" indent="1"/>
    </xf>
    <xf numFmtId="0" fontId="26" fillId="12" borderId="1" xfId="0" applyFont="1" applyFill="1" applyBorder="1" applyAlignment="1">
      <alignment horizontal="center" vertical="center" wrapText="1"/>
    </xf>
    <xf numFmtId="0" fontId="27" fillId="11" borderId="8" xfId="0" applyFont="1" applyFill="1" applyBorder="1" applyAlignment="1">
      <alignment horizontal="center" vertical="center" shrinkToFit="1"/>
    </xf>
    <xf numFmtId="0" fontId="24" fillId="0" borderId="0" xfId="0" applyFont="1" applyAlignment="1">
      <alignment wrapText="1"/>
    </xf>
    <xf numFmtId="0" fontId="24" fillId="0" borderId="9" xfId="0" applyFont="1" applyBorder="1" applyAlignment="1">
      <alignment vertical="center"/>
    </xf>
    <xf numFmtId="0" fontId="24" fillId="7" borderId="2" xfId="11" applyFont="1" applyFill="1">
      <alignment horizontal="center" vertical="center"/>
    </xf>
    <xf numFmtId="9" fontId="29" fillId="7" borderId="2" xfId="2" applyFont="1" applyFill="1" applyBorder="1" applyAlignment="1">
      <alignment horizontal="center" vertical="center"/>
    </xf>
    <xf numFmtId="165" fontId="24" fillId="7" borderId="2" xfId="0" applyNumberFormat="1" applyFont="1" applyFill="1" applyBorder="1" applyAlignment="1">
      <alignment horizontal="center" vertical="center"/>
    </xf>
    <xf numFmtId="165" fontId="29" fillId="7" borderId="2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4" fillId="2" borderId="2" xfId="12" applyFont="1" applyFill="1">
      <alignment horizontal="left" vertical="center" indent="2"/>
    </xf>
    <xf numFmtId="0" fontId="24" fillId="2" borderId="2" xfId="11" applyFont="1" applyFill="1">
      <alignment horizontal="center" vertical="center"/>
    </xf>
    <xf numFmtId="9" fontId="29" fillId="2" borderId="2" xfId="2" applyFont="1" applyFill="1" applyBorder="1" applyAlignment="1">
      <alignment horizontal="center" vertical="center"/>
    </xf>
    <xf numFmtId="165" fontId="24" fillId="2" borderId="2" xfId="10" applyFont="1" applyFill="1">
      <alignment horizontal="center" vertical="center"/>
    </xf>
    <xf numFmtId="0" fontId="24" fillId="0" borderId="9" xfId="0" applyFont="1" applyBorder="1" applyAlignment="1">
      <alignment horizontal="right" vertical="center"/>
    </xf>
    <xf numFmtId="0" fontId="28" fillId="8" borderId="2" xfId="0" applyFont="1" applyFill="1" applyBorder="1" applyAlignment="1">
      <alignment horizontal="left" vertical="center" indent="1"/>
    </xf>
    <xf numFmtId="0" fontId="24" fillId="8" borderId="2" xfId="11" applyFont="1" applyFill="1">
      <alignment horizontal="center" vertical="center"/>
    </xf>
    <xf numFmtId="9" fontId="29" fillId="8" borderId="2" xfId="2" applyFont="1" applyFill="1" applyBorder="1" applyAlignment="1">
      <alignment horizontal="center" vertical="center"/>
    </xf>
    <xf numFmtId="165" fontId="24" fillId="8" borderId="2" xfId="0" applyNumberFormat="1" applyFont="1" applyFill="1" applyBorder="1" applyAlignment="1">
      <alignment horizontal="center" vertical="center"/>
    </xf>
    <xf numFmtId="165" fontId="29" fillId="8" borderId="2" xfId="0" applyNumberFormat="1" applyFont="1" applyFill="1" applyBorder="1" applyAlignment="1">
      <alignment horizontal="center" vertical="center"/>
    </xf>
    <xf numFmtId="0" fontId="24" fillId="3" borderId="2" xfId="12" applyFont="1" applyFill="1">
      <alignment horizontal="left" vertical="center" indent="2"/>
    </xf>
    <xf numFmtId="0" fontId="24" fillId="3" borderId="2" xfId="11" applyFont="1" applyFill="1">
      <alignment horizontal="center" vertical="center"/>
    </xf>
    <xf numFmtId="165" fontId="24" fillId="3" borderId="2" xfId="10" applyFont="1" applyFill="1">
      <alignment horizontal="center" vertical="center"/>
    </xf>
    <xf numFmtId="0" fontId="28" fillId="5" borderId="2" xfId="0" applyFont="1" applyFill="1" applyBorder="1" applyAlignment="1">
      <alignment horizontal="left" vertical="center" indent="1"/>
    </xf>
    <xf numFmtId="0" fontId="24" fillId="5" borderId="2" xfId="11" applyFont="1" applyFill="1">
      <alignment horizontal="center" vertical="center"/>
    </xf>
    <xf numFmtId="9" fontId="29" fillId="5" borderId="2" xfId="2" applyFont="1" applyFill="1" applyBorder="1" applyAlignment="1">
      <alignment horizontal="center" vertical="center"/>
    </xf>
    <xf numFmtId="165" fontId="24" fillId="5" borderId="2" xfId="0" applyNumberFormat="1" applyFont="1" applyFill="1" applyBorder="1" applyAlignment="1">
      <alignment horizontal="center" vertical="center"/>
    </xf>
    <xf numFmtId="165" fontId="29" fillId="5" borderId="2" xfId="0" applyNumberFormat="1" applyFont="1" applyFill="1" applyBorder="1" applyAlignment="1">
      <alignment horizontal="center" vertical="center"/>
    </xf>
    <xf numFmtId="0" fontId="24" fillId="10" borderId="2" xfId="12" applyFont="1" applyFill="1">
      <alignment horizontal="left" vertical="center" indent="2"/>
    </xf>
    <xf numFmtId="0" fontId="24" fillId="10" borderId="2" xfId="11" applyFont="1" applyFill="1">
      <alignment horizontal="center" vertical="center"/>
    </xf>
    <xf numFmtId="165" fontId="24" fillId="10" borderId="2" xfId="10" applyFont="1" applyFill="1">
      <alignment horizontal="center" vertical="center"/>
    </xf>
    <xf numFmtId="0" fontId="28" fillId="4" borderId="2" xfId="0" applyFont="1" applyFill="1" applyBorder="1" applyAlignment="1">
      <alignment horizontal="left" vertical="center" indent="1"/>
    </xf>
    <xf numFmtId="0" fontId="24" fillId="4" borderId="2" xfId="11" applyFont="1" applyFill="1">
      <alignment horizontal="center" vertical="center"/>
    </xf>
    <xf numFmtId="9" fontId="29" fillId="4" borderId="2" xfId="2" applyFont="1" applyFill="1" applyBorder="1" applyAlignment="1">
      <alignment horizontal="center" vertical="center"/>
    </xf>
    <xf numFmtId="165" fontId="24" fillId="4" borderId="2" xfId="0" applyNumberFormat="1" applyFont="1" applyFill="1" applyBorder="1" applyAlignment="1">
      <alignment horizontal="center" vertical="center"/>
    </xf>
    <xf numFmtId="165" fontId="29" fillId="4" borderId="2" xfId="0" applyNumberFormat="1" applyFont="1" applyFill="1" applyBorder="1" applyAlignment="1">
      <alignment horizontal="center" vertical="center"/>
    </xf>
    <xf numFmtId="0" fontId="24" fillId="9" borderId="2" xfId="12" applyFont="1" applyFill="1">
      <alignment horizontal="left" vertical="center" indent="2"/>
    </xf>
    <xf numFmtId="0" fontId="24" fillId="9" borderId="2" xfId="11" applyFont="1" applyFill="1">
      <alignment horizontal="center" vertical="center"/>
    </xf>
    <xf numFmtId="165" fontId="24" fillId="9" borderId="2" xfId="10" applyFont="1" applyFill="1">
      <alignment horizontal="center" vertical="center"/>
    </xf>
    <xf numFmtId="0" fontId="28" fillId="7" borderId="2" xfId="11" applyFont="1" applyFill="1" applyAlignment="1">
      <alignment horizontal="left" vertical="center"/>
    </xf>
    <xf numFmtId="0" fontId="3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0" fillId="2" borderId="0" xfId="0" applyFont="1" applyFill="1" applyAlignment="1">
      <alignment horizontal="center"/>
    </xf>
    <xf numFmtId="0" fontId="30" fillId="2" borderId="0" xfId="0" applyFont="1" applyFill="1" applyAlignment="1">
      <alignment horizontal="left"/>
    </xf>
    <xf numFmtId="0" fontId="30" fillId="10" borderId="0" xfId="0" applyFont="1" applyFill="1" applyAlignment="1">
      <alignment horizontal="center"/>
    </xf>
    <xf numFmtId="0" fontId="30" fillId="10" borderId="0" xfId="0" applyFont="1" applyFill="1" applyAlignment="1">
      <alignment horizontal="left"/>
    </xf>
    <xf numFmtId="0" fontId="30" fillId="9" borderId="0" xfId="0" applyFont="1" applyFill="1" applyAlignment="1">
      <alignment horizontal="center"/>
    </xf>
    <xf numFmtId="0" fontId="30" fillId="9" borderId="0" xfId="0" applyFont="1" applyFill="1" applyAlignment="1">
      <alignment horizontal="left"/>
    </xf>
    <xf numFmtId="0" fontId="30" fillId="44" borderId="0" xfId="0" applyFont="1" applyFill="1" applyAlignment="1">
      <alignment horizontal="center"/>
    </xf>
    <xf numFmtId="0" fontId="30" fillId="44" borderId="0" xfId="0" applyFont="1" applyFill="1" applyAlignment="1">
      <alignment horizontal="left"/>
    </xf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9" fontId="29" fillId="9" borderId="2" xfId="2" applyFont="1" applyFill="1" applyBorder="1" applyAlignment="1">
      <alignment horizontal="center" vertical="center"/>
    </xf>
    <xf numFmtId="9" fontId="29" fillId="10" borderId="2" xfId="2" applyFont="1" applyFill="1" applyBorder="1" applyAlignment="1">
      <alignment horizontal="center" vertical="center"/>
    </xf>
    <xf numFmtId="9" fontId="29" fillId="3" borderId="2" xfId="2" applyFont="1" applyFill="1" applyBorder="1" applyAlignment="1">
      <alignment horizontal="center" vertical="center"/>
    </xf>
    <xf numFmtId="0" fontId="24" fillId="0" borderId="0" xfId="8" applyFont="1" applyAlignment="1">
      <alignment horizontal="center" indent="1"/>
    </xf>
    <xf numFmtId="0" fontId="24" fillId="0" borderId="7" xfId="8" applyFont="1" applyBorder="1" applyAlignment="1">
      <alignment horizontal="center" indent="1"/>
    </xf>
    <xf numFmtId="166" fontId="24" fillId="6" borderId="4" xfId="0" applyNumberFormat="1" applyFont="1" applyFill="1" applyBorder="1" applyAlignment="1">
      <alignment horizontal="left" vertical="center" wrapText="1" indent="1"/>
    </xf>
    <xf numFmtId="166" fontId="24" fillId="6" borderId="1" xfId="0" applyNumberFormat="1" applyFont="1" applyFill="1" applyBorder="1" applyAlignment="1">
      <alignment horizontal="left" vertical="center" wrapText="1" indent="1"/>
    </xf>
    <xf numFmtId="166" fontId="24" fillId="6" borderId="5" xfId="0" applyNumberFormat="1" applyFont="1" applyFill="1" applyBorder="1" applyAlignment="1">
      <alignment horizontal="left" vertical="center" wrapText="1" indent="1"/>
    </xf>
    <xf numFmtId="168" fontId="24" fillId="0" borderId="3" xfId="9" applyFont="1">
      <alignment horizontal="center" vertical="center"/>
    </xf>
    <xf numFmtId="0" fontId="31" fillId="0" borderId="0" xfId="5" applyFont="1" applyAlignment="1">
      <alignment horizontal="left" vertical="center"/>
    </xf>
    <xf numFmtId="0" fontId="32" fillId="0" borderId="0" xfId="5" applyFont="1" applyAlignment="1">
      <alignment horizontal="left" vertical="center"/>
    </xf>
  </cellXfs>
  <cellStyles count="54">
    <cellStyle name="20% - Ênfase1" xfId="31" builtinId="30" customBuiltin="1"/>
    <cellStyle name="20% - Ênfase2" xfId="35" builtinId="34" customBuiltin="1"/>
    <cellStyle name="20% - Ênfase3" xfId="39" builtinId="38" customBuiltin="1"/>
    <cellStyle name="20% - Ênfase4" xfId="43" builtinId="42" customBuiltin="1"/>
    <cellStyle name="20% - Ênfase5" xfId="47" builtinId="46" customBuiltin="1"/>
    <cellStyle name="20% - Ênfase6" xfId="51" builtinId="50" customBuiltin="1"/>
    <cellStyle name="40% - Ênfase1" xfId="32" builtinId="31" customBuiltin="1"/>
    <cellStyle name="40% - Ênfase2" xfId="36" builtinId="35" customBuiltin="1"/>
    <cellStyle name="40% - Ênfase3" xfId="40" builtinId="39" customBuiltin="1"/>
    <cellStyle name="40% - Ênfase4" xfId="44" builtinId="43" customBuiltin="1"/>
    <cellStyle name="40% - Ênfase5" xfId="48" builtinId="47" customBuiltin="1"/>
    <cellStyle name="40% - Ênfase6" xfId="52" builtinId="51" customBuiltin="1"/>
    <cellStyle name="60% - Ênfase1" xfId="33" builtinId="32" customBuiltin="1"/>
    <cellStyle name="60% - Ênfase2" xfId="37" builtinId="36" customBuiltin="1"/>
    <cellStyle name="60% - Ênfase3" xfId="41" builtinId="40" customBuiltin="1"/>
    <cellStyle name="60% - Ênfase4" xfId="45" builtinId="44" customBuiltin="1"/>
    <cellStyle name="60% - Ênfase5" xfId="49" builtinId="48" customBuiltin="1"/>
    <cellStyle name="60% - Ênfase6" xfId="53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0" xr:uid="{229918B6-DD13-4F5A-97B9-305F7E002AA3}"/>
    <cellStyle name="Ênfase1" xfId="30" builtinId="29" customBuiltin="1"/>
    <cellStyle name="Ênfase2" xfId="34" builtinId="33" customBuiltin="1"/>
    <cellStyle name="Ênfase3" xfId="38" builtinId="37" customBuiltin="1"/>
    <cellStyle name="Ênfase4" xfId="42" builtinId="41" customBuiltin="1"/>
    <cellStyle name="Ênfase5" xfId="46" builtinId="45" customBuiltin="1"/>
    <cellStyle name="Ênfase6" xfId="50" builtinId="49" customBuiltin="1"/>
    <cellStyle name="Entrada" xfId="21" builtinId="20" customBuiltin="1"/>
    <cellStyle name="Hiperlink" xfId="1" builtinId="8" customBuiltin="1"/>
    <cellStyle name="Hiperlink Visitado" xfId="13" builtinId="9" customBuiltin="1"/>
    <cellStyle name="Início do Projeto" xfId="9" xr:uid="{8EB8A09A-C31C-40A3-B2C1-9449520178B8}"/>
    <cellStyle name="Moeda" xfId="15" builtinId="4" customBuiltin="1"/>
    <cellStyle name="Moeda [0]" xfId="16" builtinId="7" customBuiltin="1"/>
    <cellStyle name="Neutro" xfId="20" builtinId="28" customBuiltin="1"/>
    <cellStyle name="Nome" xfId="11" xr:uid="{B2D3C1EE-6B41-4801-AAFC-C2274E49E503}"/>
    <cellStyle name="Normal" xfId="0" builtinId="0" customBuiltin="1"/>
    <cellStyle name="Nota" xfId="27" builtinId="10" customBuiltin="1"/>
    <cellStyle name="Porcentagem" xfId="2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arefa" xfId="12" xr:uid="{6391D789-272B-4DD2-9BF3-2CDCF610FA41}"/>
    <cellStyle name="Texto de Aviso" xfId="26" builtinId="11" customBuiltin="1"/>
    <cellStyle name="Texto Explicativo" xfId="28" builtinId="53" customBuiltin="1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7" builtinId="19" customBuiltin="1"/>
    <cellStyle name="Total" xfId="29" builtinId="25" customBuiltin="1"/>
    <cellStyle name="Vírgula" xfId="4" builtinId="3" customBuiltin="1"/>
    <cellStyle name="zTextoOculto" xfId="3" xr:uid="{26E66EE6-E33F-4D77-BAE4-0FB4F5BBF673}"/>
  </cellStyles>
  <dxfs count="21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DeTarefasPendentes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  <color rgb="FFFFFF99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07CC0-44CB-4099-B701-F466FEB006B5}" name="Tabela1" displayName="Tabela1" ref="A1:G42" totalsRowShown="0" headerRowDxfId="11" dataDxfId="10">
  <autoFilter ref="A1:G42" xr:uid="{D2107CC0-44CB-4099-B701-F466FEB006B5}"/>
  <sortState xmlns:xlrd2="http://schemas.microsoft.com/office/spreadsheetml/2017/richdata2" ref="A2:G42">
    <sortCondition ref="A1:A42"/>
  </sortState>
  <tableColumns count="7">
    <tableColumn id="1" xr3:uid="{C4C38EB7-59C5-4172-9E78-CA45D0734C55}" name="Prioridade" dataDxfId="9"/>
    <tableColumn id="2" xr3:uid="{DC4A0D85-4AC9-4964-A529-09171AEA44BD}" name="Identificador" dataDxfId="8"/>
    <tableColumn id="3" xr3:uid="{2E4651D1-E76B-460F-B6F8-50CD7370D88C}" name="Tarefa " dataDxfId="7"/>
    <tableColumn id="4" xr3:uid="{21F94970-30C3-4734-80FB-A2A8F2276551}" name="Seção" dataDxfId="6"/>
    <tableColumn id="5" xr3:uid="{264C9B43-5544-41D9-AD56-89624C561C87}" name="Requisito" dataDxfId="5"/>
    <tableColumn id="6" xr3:uid="{AD12B9DD-AB64-43C9-8C67-E96DA99E3D4A}" name="Prazo estimado  (em dias úteis)" dataDxfId="4"/>
    <tableColumn id="7" xr3:uid="{321F01AE-20B3-423B-9AB9-310763E681CB}" name="Descrição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33"/>
  <sheetViews>
    <sheetView showGridLines="0" tabSelected="1" showRuler="0" zoomScaleNormal="100" zoomScalePageLayoutView="70" workbookViewId="0">
      <pane ySplit="6" topLeftCell="A8" activePane="bottomLeft" state="frozen"/>
      <selection pane="bottomLeft" activeCell="F10" sqref="F10"/>
    </sheetView>
  </sheetViews>
  <sheetFormatPr defaultRowHeight="30" customHeight="1" x14ac:dyDescent="0.35"/>
  <cols>
    <col min="1" max="1" width="54.7265625" bestFit="1" customWidth="1"/>
    <col min="2" max="2" width="30.7265625" customWidth="1"/>
    <col min="3" max="3" width="10.7265625" customWidth="1"/>
    <col min="4" max="4" width="14.1796875" bestFit="1" customWidth="1"/>
    <col min="5" max="5" width="10.7265625" customWidth="1"/>
    <col min="6" max="6" width="10.453125" style="2" customWidth="1"/>
    <col min="7" max="7" width="10.453125" customWidth="1"/>
    <col min="8" max="8" width="2.7265625" customWidth="1"/>
    <col min="9" max="9" width="6.1796875" hidden="1" customWidth="1"/>
    <col min="10" max="65" width="2.54296875" customWidth="1"/>
    <col min="70" max="71" width="10.26953125"/>
  </cols>
  <sheetData>
    <row r="1" spans="1:65" ht="30" customHeight="1" x14ac:dyDescent="0.45">
      <c r="A1" s="81" t="s">
        <v>102</v>
      </c>
      <c r="B1" s="7"/>
      <c r="C1" s="8"/>
      <c r="D1" s="8"/>
      <c r="E1" s="8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</row>
    <row r="2" spans="1:65" ht="30" customHeight="1" x14ac:dyDescent="0.35">
      <c r="A2" s="82" t="s">
        <v>103</v>
      </c>
      <c r="B2" s="11"/>
      <c r="C2" s="11"/>
      <c r="D2" s="11"/>
      <c r="E2" s="11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</row>
    <row r="3" spans="1:65" ht="30" customHeight="1" x14ac:dyDescent="0.35">
      <c r="A3" s="13"/>
      <c r="B3" s="11"/>
      <c r="C3" s="11"/>
      <c r="D3" s="75" t="s">
        <v>0</v>
      </c>
      <c r="E3" s="76"/>
      <c r="F3" s="80">
        <v>45806</v>
      </c>
      <c r="G3" s="80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5" ht="30" customHeight="1" x14ac:dyDescent="0.35">
      <c r="A4" s="13"/>
      <c r="B4" s="11"/>
      <c r="C4" s="11"/>
      <c r="D4" s="75" t="s">
        <v>1</v>
      </c>
      <c r="E4" s="76"/>
      <c r="F4" s="14">
        <v>1</v>
      </c>
      <c r="G4" s="13"/>
      <c r="H4" s="13"/>
      <c r="I4" s="13"/>
      <c r="J4" s="77">
        <f>J5</f>
        <v>45803</v>
      </c>
      <c r="K4" s="78"/>
      <c r="L4" s="78"/>
      <c r="M4" s="78"/>
      <c r="N4" s="78"/>
      <c r="O4" s="78"/>
      <c r="P4" s="79"/>
      <c r="Q4" s="77">
        <f>Q5</f>
        <v>45810</v>
      </c>
      <c r="R4" s="78"/>
      <c r="S4" s="78"/>
      <c r="T4" s="78"/>
      <c r="U4" s="78"/>
      <c r="V4" s="78"/>
      <c r="W4" s="79"/>
      <c r="X4" s="77">
        <f>X5</f>
        <v>45817</v>
      </c>
      <c r="Y4" s="78"/>
      <c r="Z4" s="78"/>
      <c r="AA4" s="78"/>
      <c r="AB4" s="78"/>
      <c r="AC4" s="78"/>
      <c r="AD4" s="79"/>
      <c r="AE4" s="77">
        <f>AE5</f>
        <v>45824</v>
      </c>
      <c r="AF4" s="78"/>
      <c r="AG4" s="78"/>
      <c r="AH4" s="78"/>
      <c r="AI4" s="78"/>
      <c r="AJ4" s="78"/>
      <c r="AK4" s="79"/>
      <c r="AL4" s="77">
        <f>AL5</f>
        <v>45831</v>
      </c>
      <c r="AM4" s="78"/>
      <c r="AN4" s="78"/>
      <c r="AO4" s="78"/>
      <c r="AP4" s="78"/>
      <c r="AQ4" s="78"/>
      <c r="AR4" s="79"/>
      <c r="AS4" s="77">
        <f>AS5</f>
        <v>45838</v>
      </c>
      <c r="AT4" s="78"/>
      <c r="AU4" s="78"/>
      <c r="AV4" s="78"/>
      <c r="AW4" s="78"/>
      <c r="AX4" s="78"/>
      <c r="AY4" s="79"/>
      <c r="AZ4" s="77">
        <f>AZ5</f>
        <v>45845</v>
      </c>
      <c r="BA4" s="78"/>
      <c r="BB4" s="78"/>
      <c r="BC4" s="78"/>
      <c r="BD4" s="78"/>
      <c r="BE4" s="78"/>
      <c r="BF4" s="79"/>
      <c r="BG4" s="77">
        <f>BG5</f>
        <v>45852</v>
      </c>
      <c r="BH4" s="78"/>
      <c r="BI4" s="78"/>
      <c r="BJ4" s="78"/>
      <c r="BK4" s="78"/>
      <c r="BL4" s="78"/>
      <c r="BM4" s="79"/>
    </row>
    <row r="5" spans="1:65" ht="15" customHeight="1" x14ac:dyDescent="0.35">
      <c r="A5" s="15"/>
      <c r="B5" s="11"/>
      <c r="C5" s="11"/>
      <c r="D5" s="15"/>
      <c r="E5" s="15"/>
      <c r="F5" s="15"/>
      <c r="G5" s="15"/>
      <c r="H5" s="15"/>
      <c r="I5" s="13"/>
      <c r="J5" s="16">
        <f>Início_do_projeto-WEEKDAY(Início_do_projeto,1)+2+7*(Semana_de_exibição-1)</f>
        <v>45803</v>
      </c>
      <c r="K5" s="17">
        <f>J5+1</f>
        <v>45804</v>
      </c>
      <c r="L5" s="17">
        <f t="shared" ref="L5:AY5" si="0">K5+1</f>
        <v>45805</v>
      </c>
      <c r="M5" s="17">
        <f t="shared" si="0"/>
        <v>45806</v>
      </c>
      <c r="N5" s="17">
        <f t="shared" si="0"/>
        <v>45807</v>
      </c>
      <c r="O5" s="17">
        <f t="shared" si="0"/>
        <v>45808</v>
      </c>
      <c r="P5" s="18">
        <f t="shared" si="0"/>
        <v>45809</v>
      </c>
      <c r="Q5" s="16">
        <f>P5+1</f>
        <v>45810</v>
      </c>
      <c r="R5" s="17">
        <f>Q5+1</f>
        <v>45811</v>
      </c>
      <c r="S5" s="17">
        <f t="shared" si="0"/>
        <v>45812</v>
      </c>
      <c r="T5" s="17">
        <f t="shared" si="0"/>
        <v>45813</v>
      </c>
      <c r="U5" s="17">
        <f t="shared" si="0"/>
        <v>45814</v>
      </c>
      <c r="V5" s="17">
        <f t="shared" si="0"/>
        <v>45815</v>
      </c>
      <c r="W5" s="18">
        <f t="shared" si="0"/>
        <v>45816</v>
      </c>
      <c r="X5" s="16">
        <f>W5+1</f>
        <v>45817</v>
      </c>
      <c r="Y5" s="17">
        <f>X5+1</f>
        <v>45818</v>
      </c>
      <c r="Z5" s="17">
        <f t="shared" si="0"/>
        <v>45819</v>
      </c>
      <c r="AA5" s="17">
        <f t="shared" si="0"/>
        <v>45820</v>
      </c>
      <c r="AB5" s="17">
        <f t="shared" si="0"/>
        <v>45821</v>
      </c>
      <c r="AC5" s="17">
        <f t="shared" si="0"/>
        <v>45822</v>
      </c>
      <c r="AD5" s="18">
        <f t="shared" si="0"/>
        <v>45823</v>
      </c>
      <c r="AE5" s="16">
        <f>AD5+1</f>
        <v>45824</v>
      </c>
      <c r="AF5" s="17">
        <f>AE5+1</f>
        <v>45825</v>
      </c>
      <c r="AG5" s="17">
        <f t="shared" si="0"/>
        <v>45826</v>
      </c>
      <c r="AH5" s="17">
        <f t="shared" si="0"/>
        <v>45827</v>
      </c>
      <c r="AI5" s="17">
        <f t="shared" si="0"/>
        <v>45828</v>
      </c>
      <c r="AJ5" s="17">
        <f t="shared" si="0"/>
        <v>45829</v>
      </c>
      <c r="AK5" s="18">
        <f t="shared" si="0"/>
        <v>45830</v>
      </c>
      <c r="AL5" s="16">
        <f>AK5+1</f>
        <v>45831</v>
      </c>
      <c r="AM5" s="17">
        <f>AL5+1</f>
        <v>45832</v>
      </c>
      <c r="AN5" s="17">
        <f t="shared" si="0"/>
        <v>45833</v>
      </c>
      <c r="AO5" s="17">
        <f t="shared" si="0"/>
        <v>45834</v>
      </c>
      <c r="AP5" s="17">
        <f t="shared" si="0"/>
        <v>45835</v>
      </c>
      <c r="AQ5" s="17">
        <f t="shared" si="0"/>
        <v>45836</v>
      </c>
      <c r="AR5" s="18">
        <f t="shared" si="0"/>
        <v>45837</v>
      </c>
      <c r="AS5" s="16">
        <f>AR5+1</f>
        <v>45838</v>
      </c>
      <c r="AT5" s="17">
        <f>AS5+1</f>
        <v>45839</v>
      </c>
      <c r="AU5" s="17">
        <f t="shared" si="0"/>
        <v>45840</v>
      </c>
      <c r="AV5" s="17">
        <f t="shared" si="0"/>
        <v>45841</v>
      </c>
      <c r="AW5" s="17">
        <f t="shared" si="0"/>
        <v>45842</v>
      </c>
      <c r="AX5" s="17">
        <f t="shared" si="0"/>
        <v>45843</v>
      </c>
      <c r="AY5" s="18">
        <f t="shared" si="0"/>
        <v>45844</v>
      </c>
      <c r="AZ5" s="16">
        <f>AY5+1</f>
        <v>45845</v>
      </c>
      <c r="BA5" s="17">
        <f>AZ5+1</f>
        <v>45846</v>
      </c>
      <c r="BB5" s="17">
        <f t="shared" ref="BB5:BF5" si="1">BA5+1</f>
        <v>45847</v>
      </c>
      <c r="BC5" s="17">
        <f t="shared" si="1"/>
        <v>45848</v>
      </c>
      <c r="BD5" s="17">
        <f t="shared" si="1"/>
        <v>45849</v>
      </c>
      <c r="BE5" s="17">
        <f t="shared" si="1"/>
        <v>45850</v>
      </c>
      <c r="BF5" s="18">
        <f t="shared" si="1"/>
        <v>45851</v>
      </c>
      <c r="BG5" s="16">
        <f>BF5+1</f>
        <v>45852</v>
      </c>
      <c r="BH5" s="17">
        <f>BG5+1</f>
        <v>45853</v>
      </c>
      <c r="BI5" s="17">
        <f t="shared" ref="BI5:BM5" si="2">BH5+1</f>
        <v>45854</v>
      </c>
      <c r="BJ5" s="17">
        <f t="shared" si="2"/>
        <v>45855</v>
      </c>
      <c r="BK5" s="17">
        <f t="shared" si="2"/>
        <v>45856</v>
      </c>
      <c r="BL5" s="17">
        <f t="shared" si="2"/>
        <v>45857</v>
      </c>
      <c r="BM5" s="18">
        <f t="shared" si="2"/>
        <v>45858</v>
      </c>
    </row>
    <row r="6" spans="1:65" ht="40.5" customHeight="1" x14ac:dyDescent="0.35">
      <c r="A6" s="19" t="s">
        <v>2</v>
      </c>
      <c r="B6" s="20" t="s">
        <v>3</v>
      </c>
      <c r="C6" s="20" t="s">
        <v>4</v>
      </c>
      <c r="D6" s="20" t="s">
        <v>78</v>
      </c>
      <c r="E6" s="20" t="s">
        <v>77</v>
      </c>
      <c r="F6" s="20" t="s">
        <v>5</v>
      </c>
      <c r="G6" s="20" t="s">
        <v>6</v>
      </c>
      <c r="H6" s="20"/>
      <c r="I6" s="20" t="s">
        <v>7</v>
      </c>
      <c r="J6" s="21" t="str">
        <f t="shared" ref="J6" si="3">LEFT(TEXT(J5,"ddd"),1)</f>
        <v>s</v>
      </c>
      <c r="K6" s="21" t="str">
        <f t="shared" ref="K6:AP6" si="4">LEFT(TEXT(K5,"ddd"),1)</f>
        <v>t</v>
      </c>
      <c r="L6" s="21" t="str">
        <f t="shared" si="4"/>
        <v>q</v>
      </c>
      <c r="M6" s="21" t="str">
        <f t="shared" si="4"/>
        <v>q</v>
      </c>
      <c r="N6" s="21" t="str">
        <f t="shared" si="4"/>
        <v>s</v>
      </c>
      <c r="O6" s="21" t="str">
        <f t="shared" si="4"/>
        <v>s</v>
      </c>
      <c r="P6" s="21" t="str">
        <f t="shared" si="4"/>
        <v>d</v>
      </c>
      <c r="Q6" s="21" t="str">
        <f t="shared" si="4"/>
        <v>s</v>
      </c>
      <c r="R6" s="21" t="str">
        <f t="shared" si="4"/>
        <v>t</v>
      </c>
      <c r="S6" s="21" t="str">
        <f t="shared" si="4"/>
        <v>q</v>
      </c>
      <c r="T6" s="21" t="str">
        <f t="shared" si="4"/>
        <v>q</v>
      </c>
      <c r="U6" s="21" t="str">
        <f t="shared" si="4"/>
        <v>s</v>
      </c>
      <c r="V6" s="21" t="str">
        <f t="shared" si="4"/>
        <v>s</v>
      </c>
      <c r="W6" s="21" t="str">
        <f t="shared" si="4"/>
        <v>d</v>
      </c>
      <c r="X6" s="21" t="str">
        <f t="shared" si="4"/>
        <v>s</v>
      </c>
      <c r="Y6" s="21" t="str">
        <f t="shared" si="4"/>
        <v>t</v>
      </c>
      <c r="Z6" s="21" t="str">
        <f t="shared" si="4"/>
        <v>q</v>
      </c>
      <c r="AA6" s="21" t="str">
        <f t="shared" si="4"/>
        <v>q</v>
      </c>
      <c r="AB6" s="21" t="str">
        <f t="shared" si="4"/>
        <v>s</v>
      </c>
      <c r="AC6" s="21" t="str">
        <f t="shared" si="4"/>
        <v>s</v>
      </c>
      <c r="AD6" s="21" t="str">
        <f t="shared" si="4"/>
        <v>d</v>
      </c>
      <c r="AE6" s="21" t="str">
        <f t="shared" si="4"/>
        <v>s</v>
      </c>
      <c r="AF6" s="21" t="str">
        <f t="shared" si="4"/>
        <v>t</v>
      </c>
      <c r="AG6" s="21" t="str">
        <f t="shared" si="4"/>
        <v>q</v>
      </c>
      <c r="AH6" s="21" t="str">
        <f t="shared" si="4"/>
        <v>q</v>
      </c>
      <c r="AI6" s="21" t="str">
        <f t="shared" si="4"/>
        <v>s</v>
      </c>
      <c r="AJ6" s="21" t="str">
        <f t="shared" si="4"/>
        <v>s</v>
      </c>
      <c r="AK6" s="21" t="str">
        <f t="shared" si="4"/>
        <v>d</v>
      </c>
      <c r="AL6" s="21" t="str">
        <f t="shared" si="4"/>
        <v>s</v>
      </c>
      <c r="AM6" s="21" t="str">
        <f t="shared" si="4"/>
        <v>t</v>
      </c>
      <c r="AN6" s="21" t="str">
        <f t="shared" si="4"/>
        <v>q</v>
      </c>
      <c r="AO6" s="21" t="str">
        <f t="shared" si="4"/>
        <v>q</v>
      </c>
      <c r="AP6" s="21" t="str">
        <f t="shared" si="4"/>
        <v>s</v>
      </c>
      <c r="AQ6" s="21" t="str">
        <f t="shared" ref="AQ6:BM6" si="5">LEFT(TEXT(AQ5,"ddd"),1)</f>
        <v>s</v>
      </c>
      <c r="AR6" s="21" t="str">
        <f t="shared" si="5"/>
        <v>d</v>
      </c>
      <c r="AS6" s="21" t="str">
        <f t="shared" si="5"/>
        <v>s</v>
      </c>
      <c r="AT6" s="21" t="str">
        <f t="shared" si="5"/>
        <v>t</v>
      </c>
      <c r="AU6" s="21" t="str">
        <f t="shared" si="5"/>
        <v>q</v>
      </c>
      <c r="AV6" s="21" t="str">
        <f t="shared" si="5"/>
        <v>q</v>
      </c>
      <c r="AW6" s="21" t="str">
        <f t="shared" si="5"/>
        <v>s</v>
      </c>
      <c r="AX6" s="21" t="str">
        <f t="shared" si="5"/>
        <v>s</v>
      </c>
      <c r="AY6" s="21" t="str">
        <f t="shared" si="5"/>
        <v>d</v>
      </c>
      <c r="AZ6" s="21" t="str">
        <f t="shared" si="5"/>
        <v>s</v>
      </c>
      <c r="BA6" s="21" t="str">
        <f t="shared" si="5"/>
        <v>t</v>
      </c>
      <c r="BB6" s="21" t="str">
        <f t="shared" si="5"/>
        <v>q</v>
      </c>
      <c r="BC6" s="21" t="str">
        <f t="shared" si="5"/>
        <v>q</v>
      </c>
      <c r="BD6" s="21" t="str">
        <f t="shared" si="5"/>
        <v>s</v>
      </c>
      <c r="BE6" s="21" t="str">
        <f t="shared" si="5"/>
        <v>s</v>
      </c>
      <c r="BF6" s="21" t="str">
        <f t="shared" si="5"/>
        <v>d</v>
      </c>
      <c r="BG6" s="21" t="str">
        <f t="shared" si="5"/>
        <v>s</v>
      </c>
      <c r="BH6" s="21" t="str">
        <f t="shared" si="5"/>
        <v>t</v>
      </c>
      <c r="BI6" s="21" t="str">
        <f t="shared" si="5"/>
        <v>q</v>
      </c>
      <c r="BJ6" s="21" t="str">
        <f t="shared" si="5"/>
        <v>q</v>
      </c>
      <c r="BK6" s="21" t="str">
        <f t="shared" si="5"/>
        <v>s</v>
      </c>
      <c r="BL6" s="21" t="str">
        <f t="shared" si="5"/>
        <v>s</v>
      </c>
      <c r="BM6" s="21" t="str">
        <f t="shared" si="5"/>
        <v>d</v>
      </c>
    </row>
    <row r="7" spans="1:65" ht="5.5" hidden="1" customHeight="1" x14ac:dyDescent="0.35">
      <c r="A7" s="13"/>
      <c r="B7" s="22"/>
      <c r="C7" s="13"/>
      <c r="D7" s="13"/>
      <c r="E7" s="13"/>
      <c r="F7" s="13"/>
      <c r="G7" s="13"/>
      <c r="H7" s="13"/>
      <c r="I7" s="13" t="str">
        <f>IF(OR(ISBLANK(Início_da_tarefa),ISBLANK(Término_da_tarefa)),"",Término_da_tarefa-Início_da_tarefa+1)</f>
        <v/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1:65" s="1" customFormat="1" ht="30" customHeight="1" x14ac:dyDescent="0.35">
      <c r="A8" s="58" t="s">
        <v>79</v>
      </c>
      <c r="B8" s="24"/>
      <c r="C8" s="25"/>
      <c r="D8" s="25"/>
      <c r="E8" s="25"/>
      <c r="F8" s="26"/>
      <c r="G8" s="27"/>
      <c r="H8" s="28"/>
      <c r="I8" s="28" t="str">
        <f t="shared" ref="I8:I30" si="6">IF(OR(ISBLANK(Início_da_tarefa),ISBLANK(Término_da_tarefa)),"",Término_da_tarefa-Início_da_tarefa+1)</f>
        <v/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</row>
    <row r="9" spans="1:65" s="1" customFormat="1" ht="30" customHeight="1" x14ac:dyDescent="0.35">
      <c r="A9" s="29" t="s">
        <v>84</v>
      </c>
      <c r="B9" s="30" t="s">
        <v>83</v>
      </c>
      <c r="C9" s="31">
        <f ca="1">IF(IF(_xlfn.DAYS(TODAY(),F9)/_xlfn.DAYS(G9,F9)&lt;0,0,_xlfn.DAYS(TODAY(),F9)/_xlfn.DAYS(G9,F9))&gt;1,1,IF(_xlfn.DAYS(TODAY(),F9)/_xlfn.DAYS(G9,F9)&lt;0,0,_xlfn.DAYS(TODAY(),F9)/_xlfn.DAYS(G9,F9)))</f>
        <v>1</v>
      </c>
      <c r="D9" s="31"/>
      <c r="E9" s="30">
        <v>1</v>
      </c>
      <c r="F9" s="32">
        <f>Início_do_projeto</f>
        <v>45806</v>
      </c>
      <c r="G9" s="32">
        <f>WORKDAY(F9,E9,Feriados!A$2:A$23)</f>
        <v>45807</v>
      </c>
      <c r="H9" s="28"/>
      <c r="I9" s="28">
        <f t="shared" si="6"/>
        <v>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1:65" s="1" customFormat="1" ht="30" customHeight="1" x14ac:dyDescent="0.35">
      <c r="A10" s="29" t="s">
        <v>85</v>
      </c>
      <c r="B10" s="30" t="s">
        <v>83</v>
      </c>
      <c r="C10" s="31">
        <f t="shared" ref="C10:C30" ca="1" si="7">IF(IF(_xlfn.DAYS(TODAY(),F10)/_xlfn.DAYS(G10,F10)&lt;0,0,_xlfn.DAYS(TODAY(),F10)/_xlfn.DAYS(G10,F10))&gt;1,1,IF(_xlfn.DAYS(TODAY(),F10)/_xlfn.DAYS(G10,F10)&lt;0,0,_xlfn.DAYS(TODAY(),F10)/_xlfn.DAYS(G10,F10)))</f>
        <v>1</v>
      </c>
      <c r="D10" s="31"/>
      <c r="E10" s="30">
        <v>1</v>
      </c>
      <c r="F10" s="32">
        <f>G9+1</f>
        <v>45808</v>
      </c>
      <c r="G10" s="32">
        <f>WORKDAY(F10,E10,Feriados!A$2:A$23)</f>
        <v>45810</v>
      </c>
      <c r="H10" s="28"/>
      <c r="I10" s="28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65" s="1" customFormat="1" ht="30" customHeight="1" x14ac:dyDescent="0.35">
      <c r="A11" s="29" t="s">
        <v>86</v>
      </c>
      <c r="B11" s="30" t="s">
        <v>83</v>
      </c>
      <c r="C11" s="31">
        <f t="shared" ca="1" si="7"/>
        <v>0</v>
      </c>
      <c r="D11" s="31"/>
      <c r="E11" s="30">
        <v>1</v>
      </c>
      <c r="F11" s="32">
        <f t="shared" ref="F11:F13" si="8">G10+1</f>
        <v>45811</v>
      </c>
      <c r="G11" s="32">
        <f>WORKDAY(F11,E11,Feriados!A$2:A$23)</f>
        <v>45812</v>
      </c>
      <c r="H11" s="28"/>
      <c r="I11" s="28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1:65" s="1" customFormat="1" ht="30" customHeight="1" x14ac:dyDescent="0.35">
      <c r="A12" s="29" t="s">
        <v>87</v>
      </c>
      <c r="B12" s="30" t="s">
        <v>83</v>
      </c>
      <c r="C12" s="31">
        <f t="shared" ca="1" si="7"/>
        <v>0</v>
      </c>
      <c r="D12" s="31"/>
      <c r="E12" s="30">
        <v>3</v>
      </c>
      <c r="F12" s="32">
        <f t="shared" si="8"/>
        <v>45813</v>
      </c>
      <c r="G12" s="32">
        <f>WORKDAY(F12,E12,Feriados!A$2:A$23)</f>
        <v>45818</v>
      </c>
      <c r="H12" s="28"/>
      <c r="I12" s="28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1:65" s="1" customFormat="1" ht="30" customHeight="1" thickBot="1" x14ac:dyDescent="0.4">
      <c r="A13" s="29" t="s">
        <v>88</v>
      </c>
      <c r="B13" s="30" t="s">
        <v>83</v>
      </c>
      <c r="C13" s="31">
        <f t="shared" ca="1" si="7"/>
        <v>0</v>
      </c>
      <c r="D13" s="31"/>
      <c r="E13" s="30">
        <v>3</v>
      </c>
      <c r="F13" s="32">
        <f t="shared" si="8"/>
        <v>45819</v>
      </c>
      <c r="G13" s="32">
        <f>WORKDAY(F13,E13,Feriados!A$2:A$23)</f>
        <v>45824</v>
      </c>
      <c r="H13" s="28"/>
      <c r="I13" s="28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1:65" s="1" customFormat="1" ht="30" customHeight="1" thickBot="1" x14ac:dyDescent="0.4">
      <c r="A14" s="34" t="s">
        <v>82</v>
      </c>
      <c r="B14" s="35"/>
      <c r="C14" s="36"/>
      <c r="D14" s="36"/>
      <c r="E14" s="36"/>
      <c r="F14" s="37"/>
      <c r="G14" s="38"/>
      <c r="H14" s="28"/>
      <c r="I14" s="28" t="str">
        <f t="shared" si="6"/>
        <v/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65" s="1" customFormat="1" ht="30" customHeight="1" x14ac:dyDescent="0.35">
      <c r="A15" s="39" t="s">
        <v>89</v>
      </c>
      <c r="B15" s="40" t="s">
        <v>83</v>
      </c>
      <c r="C15" s="74">
        <f t="shared" ca="1" si="7"/>
        <v>0</v>
      </c>
      <c r="D15" s="74"/>
      <c r="E15" s="40">
        <v>4</v>
      </c>
      <c r="F15" s="41">
        <f>G13+1</f>
        <v>45825</v>
      </c>
      <c r="G15" s="41">
        <f>WORKDAY(F15,E15,Feriados!A$2:A$23)</f>
        <v>45832</v>
      </c>
      <c r="H15" s="28"/>
      <c r="I15" s="28">
        <f t="shared" si="6"/>
        <v>8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1:65" s="1" customFormat="1" ht="30" customHeight="1" x14ac:dyDescent="0.35">
      <c r="A16" s="39" t="s">
        <v>92</v>
      </c>
      <c r="B16" s="40" t="s">
        <v>83</v>
      </c>
      <c r="C16" s="74">
        <f t="shared" ca="1" si="7"/>
        <v>0</v>
      </c>
      <c r="D16" s="74"/>
      <c r="E16" s="40">
        <v>7</v>
      </c>
      <c r="F16" s="41">
        <f>G15+1</f>
        <v>45833</v>
      </c>
      <c r="G16" s="41">
        <f>WORKDAY(F16,E16,Feriados!A$2:A$23)</f>
        <v>45842</v>
      </c>
      <c r="H16" s="28"/>
      <c r="I16" s="28">
        <f t="shared" si="6"/>
        <v>10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33"/>
      <c r="W16" s="3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1:65" s="1" customFormat="1" ht="30" customHeight="1" x14ac:dyDescent="0.35">
      <c r="A17" s="39" t="s">
        <v>90</v>
      </c>
      <c r="B17" s="40" t="s">
        <v>83</v>
      </c>
      <c r="C17" s="74">
        <f t="shared" ca="1" si="7"/>
        <v>0</v>
      </c>
      <c r="D17" s="74"/>
      <c r="E17" s="40">
        <v>3</v>
      </c>
      <c r="F17" s="41">
        <f t="shared" ref="F17:F18" si="9">G16+1</f>
        <v>45843</v>
      </c>
      <c r="G17" s="41">
        <f>WORKDAY(F17,E17,Feriados!A$2:A$23)</f>
        <v>45847</v>
      </c>
      <c r="H17" s="28"/>
      <c r="I17" s="28">
        <f t="shared" si="6"/>
        <v>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1:65" s="1" customFormat="1" ht="30" customHeight="1" thickBot="1" x14ac:dyDescent="0.4">
      <c r="A18" s="39" t="s">
        <v>91</v>
      </c>
      <c r="B18" s="40" t="s">
        <v>83</v>
      </c>
      <c r="C18" s="74">
        <f t="shared" ca="1" si="7"/>
        <v>0</v>
      </c>
      <c r="D18" s="74"/>
      <c r="E18" s="40">
        <v>6</v>
      </c>
      <c r="F18" s="41">
        <f t="shared" si="9"/>
        <v>45848</v>
      </c>
      <c r="G18" s="41">
        <f>WORKDAY(F18,E18,Feriados!A$2:A$23)</f>
        <v>45856</v>
      </c>
      <c r="H18" s="28"/>
      <c r="I18" s="28">
        <f t="shared" si="6"/>
        <v>9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3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1:65" s="1" customFormat="1" ht="30" customHeight="1" thickBot="1" x14ac:dyDescent="0.4">
      <c r="A19" s="42" t="s">
        <v>80</v>
      </c>
      <c r="B19" s="43"/>
      <c r="C19" s="44"/>
      <c r="D19" s="44"/>
      <c r="E19" s="44"/>
      <c r="F19" s="45"/>
      <c r="G19" s="46"/>
      <c r="H19" s="28"/>
      <c r="I19" s="28" t="str">
        <f t="shared" si="6"/>
        <v/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1:65" s="1" customFormat="1" ht="30" customHeight="1" x14ac:dyDescent="0.35">
      <c r="A20" s="47" t="s">
        <v>93</v>
      </c>
      <c r="B20" s="48" t="s">
        <v>83</v>
      </c>
      <c r="C20" s="73">
        <f t="shared" ca="1" si="7"/>
        <v>0</v>
      </c>
      <c r="D20" s="73"/>
      <c r="E20" s="48">
        <v>7</v>
      </c>
      <c r="F20" s="49">
        <f>G18+1</f>
        <v>45857</v>
      </c>
      <c r="G20" s="49">
        <f>WORKDAY(F20,E20,Feriados!A$2:A$23)</f>
        <v>45867</v>
      </c>
      <c r="H20" s="28"/>
      <c r="I20" s="28">
        <f t="shared" si="6"/>
        <v>11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1:65" s="1" customFormat="1" ht="30" customHeight="1" x14ac:dyDescent="0.35">
      <c r="A21" s="47" t="s">
        <v>94</v>
      </c>
      <c r="B21" s="48" t="s">
        <v>83</v>
      </c>
      <c r="C21" s="73">
        <f t="shared" ca="1" si="7"/>
        <v>0</v>
      </c>
      <c r="D21" s="73"/>
      <c r="E21" s="48">
        <v>15</v>
      </c>
      <c r="F21" s="49">
        <f>G20+1</f>
        <v>45868</v>
      </c>
      <c r="G21" s="49">
        <f>WORKDAY(F21,E21,Feriados!A$2:A$23)</f>
        <v>45889</v>
      </c>
      <c r="H21" s="28"/>
      <c r="I21" s="28">
        <f t="shared" si="6"/>
        <v>22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1:65" s="1" customFormat="1" ht="30" customHeight="1" x14ac:dyDescent="0.35">
      <c r="A22" s="47" t="s">
        <v>90</v>
      </c>
      <c r="B22" s="48" t="s">
        <v>83</v>
      </c>
      <c r="C22" s="73">
        <f t="shared" ca="1" si="7"/>
        <v>0</v>
      </c>
      <c r="D22" s="73"/>
      <c r="E22" s="48">
        <v>4</v>
      </c>
      <c r="F22" s="49">
        <f t="shared" ref="F22:F25" si="10">G21+1</f>
        <v>45890</v>
      </c>
      <c r="G22" s="49">
        <f>WORKDAY(F22,E22,Feriados!A$2:A$23)</f>
        <v>45896</v>
      </c>
      <c r="H22" s="28"/>
      <c r="I22" s="28">
        <f t="shared" si="6"/>
        <v>7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1:65" s="1" customFormat="1" ht="30" customHeight="1" x14ac:dyDescent="0.35">
      <c r="A23" s="47" t="s">
        <v>95</v>
      </c>
      <c r="B23" s="48" t="s">
        <v>83</v>
      </c>
      <c r="C23" s="73">
        <f t="shared" ca="1" si="7"/>
        <v>0</v>
      </c>
      <c r="D23" s="73"/>
      <c r="E23" s="48">
        <v>2</v>
      </c>
      <c r="F23" s="49">
        <f t="shared" si="10"/>
        <v>45897</v>
      </c>
      <c r="G23" s="49">
        <f>WORKDAY(F23,E23,Feriados!A$2:A$23)</f>
        <v>45901</v>
      </c>
      <c r="H23" s="28"/>
      <c r="I23" s="28">
        <f t="shared" si="6"/>
        <v>5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s="1" customFormat="1" ht="30" customHeight="1" x14ac:dyDescent="0.35">
      <c r="A24" s="47" t="s">
        <v>96</v>
      </c>
      <c r="B24" s="48" t="s">
        <v>83</v>
      </c>
      <c r="C24" s="73">
        <f t="shared" ca="1" si="7"/>
        <v>0</v>
      </c>
      <c r="D24" s="73"/>
      <c r="E24" s="48">
        <v>15</v>
      </c>
      <c r="F24" s="49">
        <f t="shared" si="10"/>
        <v>45902</v>
      </c>
      <c r="G24" s="49">
        <f>WORKDAY(F24,E24,Feriados!A$2:A$23)</f>
        <v>45923</v>
      </c>
      <c r="H24" s="28"/>
      <c r="I24" s="28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</row>
    <row r="25" spans="1:65" s="1" customFormat="1" ht="30" customHeight="1" x14ac:dyDescent="0.35">
      <c r="A25" s="47" t="s">
        <v>97</v>
      </c>
      <c r="B25" s="48" t="s">
        <v>83</v>
      </c>
      <c r="C25" s="73">
        <f t="shared" ca="1" si="7"/>
        <v>0</v>
      </c>
      <c r="D25" s="73"/>
      <c r="E25" s="48">
        <v>5</v>
      </c>
      <c r="F25" s="49">
        <f t="shared" si="10"/>
        <v>45924</v>
      </c>
      <c r="G25" s="49">
        <f>WORKDAY(F25,E25,Feriados!A$2:A$23)</f>
        <v>45931</v>
      </c>
      <c r="H25" s="28"/>
      <c r="I25" s="28">
        <f t="shared" si="6"/>
        <v>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</row>
    <row r="26" spans="1:65" s="1" customFormat="1" ht="30" customHeight="1" x14ac:dyDescent="0.35">
      <c r="A26" s="50" t="s">
        <v>81</v>
      </c>
      <c r="B26" s="51"/>
      <c r="C26" s="52"/>
      <c r="D26" s="52"/>
      <c r="E26" s="52"/>
      <c r="F26" s="53"/>
      <c r="G26" s="54"/>
      <c r="H26" s="28"/>
      <c r="I26" s="28" t="str">
        <f t="shared" si="6"/>
        <v/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</row>
    <row r="27" spans="1:65" s="1" customFormat="1" ht="30" customHeight="1" x14ac:dyDescent="0.35">
      <c r="A27" s="55" t="s">
        <v>98</v>
      </c>
      <c r="B27" s="56" t="s">
        <v>83</v>
      </c>
      <c r="C27" s="72">
        <f t="shared" ca="1" si="7"/>
        <v>0</v>
      </c>
      <c r="D27" s="72"/>
      <c r="E27" s="56">
        <v>3</v>
      </c>
      <c r="F27" s="57">
        <f>G25+1</f>
        <v>45932</v>
      </c>
      <c r="G27" s="57">
        <f>WORKDAY(F27,E27,Feriados!A$2:A$23)</f>
        <v>45937</v>
      </c>
      <c r="H27" s="28"/>
      <c r="I27" s="28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</row>
    <row r="28" spans="1:65" s="1" customFormat="1" ht="30" customHeight="1" x14ac:dyDescent="0.35">
      <c r="A28" s="55" t="s">
        <v>99</v>
      </c>
      <c r="B28" s="56" t="s">
        <v>83</v>
      </c>
      <c r="C28" s="72">
        <f t="shared" ca="1" si="7"/>
        <v>0</v>
      </c>
      <c r="D28" s="72"/>
      <c r="E28" s="56">
        <v>1</v>
      </c>
      <c r="F28" s="57">
        <f>G27+1</f>
        <v>45938</v>
      </c>
      <c r="G28" s="57">
        <f>WORKDAY(F28,E28,Feriados!A$2:A$23)</f>
        <v>45939</v>
      </c>
      <c r="H28" s="28"/>
      <c r="I28" s="28">
        <f t="shared" si="6"/>
        <v>2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</row>
    <row r="29" spans="1:65" s="1" customFormat="1" ht="30" customHeight="1" x14ac:dyDescent="0.35">
      <c r="A29" s="55" t="s">
        <v>100</v>
      </c>
      <c r="B29" s="56" t="s">
        <v>83</v>
      </c>
      <c r="C29" s="72">
        <f t="shared" ca="1" si="7"/>
        <v>0</v>
      </c>
      <c r="D29" s="72"/>
      <c r="E29" s="56">
        <v>1</v>
      </c>
      <c r="F29" s="57">
        <f t="shared" ref="F29:F30" si="11">G28+1</f>
        <v>45940</v>
      </c>
      <c r="G29" s="57">
        <f>WORKDAY(F29,E29,Feriados!A$2:A$23)</f>
        <v>45943</v>
      </c>
      <c r="H29" s="28"/>
      <c r="I29" s="28">
        <f t="shared" si="6"/>
        <v>4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</row>
    <row r="30" spans="1:65" s="1" customFormat="1" ht="30" customHeight="1" thickBot="1" x14ac:dyDescent="0.4">
      <c r="A30" s="55" t="s">
        <v>101</v>
      </c>
      <c r="B30" s="56" t="s">
        <v>83</v>
      </c>
      <c r="C30" s="72">
        <f t="shared" ca="1" si="7"/>
        <v>0</v>
      </c>
      <c r="D30" s="72"/>
      <c r="E30" s="56">
        <v>1</v>
      </c>
      <c r="F30" s="57">
        <f t="shared" si="11"/>
        <v>45944</v>
      </c>
      <c r="G30" s="57">
        <f>WORKDAY(F30,E30,Feriados!A$2:A$23)</f>
        <v>45945</v>
      </c>
      <c r="H30" s="28"/>
      <c r="I30" s="28">
        <f t="shared" si="6"/>
        <v>2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</row>
    <row r="31" spans="1:65" ht="30" customHeight="1" x14ac:dyDescent="0.35">
      <c r="H31" s="3"/>
    </row>
    <row r="32" spans="1:65" ht="30" customHeight="1" x14ac:dyDescent="0.35">
      <c r="B32" s="4"/>
      <c r="G32" s="6"/>
    </row>
    <row r="33" spans="2:2" ht="30" customHeight="1" x14ac:dyDescent="0.35">
      <c r="B33" s="5"/>
    </row>
  </sheetData>
  <mergeCells count="11">
    <mergeCell ref="D3:E3"/>
    <mergeCell ref="D4:E4"/>
    <mergeCell ref="BG4:BM4"/>
    <mergeCell ref="F3:G3"/>
    <mergeCell ref="J4:P4"/>
    <mergeCell ref="Q4:W4"/>
    <mergeCell ref="X4:AD4"/>
    <mergeCell ref="AE4:AK4"/>
    <mergeCell ref="AL4:AR4"/>
    <mergeCell ref="AS4:AY4"/>
    <mergeCell ref="AZ4:BF4"/>
  </mergeCells>
  <conditionalFormatting sqref="C7:E8 E14 E19 E26 C9:D30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J5:BM30">
    <cfRule type="expression" dxfId="2" priority="33">
      <formula>AND(TODAY()&gt;=J$5,TODAY()&lt;K$5)</formula>
    </cfRule>
  </conditionalFormatting>
  <conditionalFormatting sqref="J7:BM30">
    <cfRule type="expression" dxfId="1" priority="27">
      <formula>AND(Início_da_tarefa&lt;=J$5,ROUNDDOWN((Término_da_tarefa-Início_da_tarefa+1)*Progresso_da_tarefa,0)+Início_da_tarefa-1&gt;=J$5)</formula>
    </cfRule>
    <cfRule type="expression" dxfId="0" priority="28" stopIfTrue="1">
      <formula>AND(Término_da_tarefa&gt;=J$5,Início_da_tarefa&lt;K$5)</formula>
    </cfRule>
  </conditionalFormatting>
  <dataValidations count="1">
    <dataValidation type="whole" operator="greaterThanOrEqual" allowBlank="1" showInputMessage="1" promptTitle="Semana de exibição" prompt="Alterar esse número rola a exibição do Gráfico de Gantt." sqref="F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C7:E8 E14 E19 E26 C9:D30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FB51-25E7-46E6-A6CF-95796037A934}">
  <dimension ref="A1:G43"/>
  <sheetViews>
    <sheetView showGridLines="0" zoomScale="85" zoomScaleNormal="85" workbookViewId="0">
      <selection activeCell="D6" sqref="D6"/>
    </sheetView>
  </sheetViews>
  <sheetFormatPr defaultRowHeight="14.5" x14ac:dyDescent="0.35"/>
  <cols>
    <col min="1" max="1" width="12.453125" customWidth="1"/>
    <col min="2" max="2" width="14.54296875" customWidth="1"/>
    <col min="3" max="3" width="38.54296875" bestFit="1" customWidth="1"/>
    <col min="4" max="4" width="31.54296875" customWidth="1"/>
    <col min="5" max="5" width="13.453125" bestFit="1" customWidth="1"/>
    <col min="6" max="6" width="16.81640625" customWidth="1"/>
    <col min="7" max="7" width="146.26953125" bestFit="1" customWidth="1"/>
  </cols>
  <sheetData>
    <row r="1" spans="1:7" ht="29" x14ac:dyDescent="0.35">
      <c r="A1" s="60" t="s">
        <v>8</v>
      </c>
      <c r="B1" s="60" t="s">
        <v>9</v>
      </c>
      <c r="C1" s="60" t="s">
        <v>10</v>
      </c>
      <c r="D1" s="60" t="s">
        <v>11</v>
      </c>
      <c r="E1" s="60" t="s">
        <v>12</v>
      </c>
      <c r="F1" s="60" t="s">
        <v>13</v>
      </c>
      <c r="G1" s="60" t="s">
        <v>14</v>
      </c>
    </row>
    <row r="2" spans="1:7" x14ac:dyDescent="0.35">
      <c r="A2" s="61">
        <v>1</v>
      </c>
      <c r="B2" s="61">
        <v>1</v>
      </c>
      <c r="C2" s="61" t="s">
        <v>15</v>
      </c>
      <c r="D2" s="61" t="s">
        <v>16</v>
      </c>
      <c r="E2" s="61" t="s">
        <v>17</v>
      </c>
      <c r="F2" s="61">
        <v>1</v>
      </c>
      <c r="G2" s="62" t="s">
        <v>18</v>
      </c>
    </row>
    <row r="3" spans="1:7" x14ac:dyDescent="0.35">
      <c r="A3" s="61">
        <v>2</v>
      </c>
      <c r="B3" s="61">
        <v>11</v>
      </c>
      <c r="C3" s="61" t="s">
        <v>19</v>
      </c>
      <c r="D3" s="61" t="s">
        <v>20</v>
      </c>
      <c r="E3" s="61" t="s">
        <v>17</v>
      </c>
      <c r="F3" s="61">
        <v>3</v>
      </c>
      <c r="G3" s="62" t="s">
        <v>21</v>
      </c>
    </row>
    <row r="4" spans="1:7" x14ac:dyDescent="0.35">
      <c r="A4" s="61">
        <v>3</v>
      </c>
      <c r="B4" s="61">
        <v>27</v>
      </c>
      <c r="C4" s="61" t="s">
        <v>22</v>
      </c>
      <c r="D4" s="61" t="s">
        <v>23</v>
      </c>
      <c r="E4" s="61" t="s">
        <v>17</v>
      </c>
      <c r="F4" s="61">
        <v>3</v>
      </c>
      <c r="G4" s="62" t="s">
        <v>21</v>
      </c>
    </row>
    <row r="5" spans="1:7" x14ac:dyDescent="0.35">
      <c r="A5" s="61">
        <v>4</v>
      </c>
      <c r="B5" s="61">
        <v>12</v>
      </c>
      <c r="C5" s="61" t="s">
        <v>24</v>
      </c>
      <c r="D5" s="61" t="s">
        <v>20</v>
      </c>
      <c r="E5" s="61" t="s">
        <v>17</v>
      </c>
      <c r="F5" s="61">
        <v>3</v>
      </c>
      <c r="G5" s="62" t="s">
        <v>21</v>
      </c>
    </row>
    <row r="6" spans="1:7" x14ac:dyDescent="0.35">
      <c r="A6" s="61">
        <v>5</v>
      </c>
      <c r="B6" s="61">
        <v>28</v>
      </c>
      <c r="C6" s="61" t="s">
        <v>25</v>
      </c>
      <c r="D6" s="61" t="s">
        <v>23</v>
      </c>
      <c r="E6" s="61" t="s">
        <v>17</v>
      </c>
      <c r="F6" s="61">
        <v>3</v>
      </c>
      <c r="G6" s="62" t="s">
        <v>21</v>
      </c>
    </row>
    <row r="7" spans="1:7" x14ac:dyDescent="0.35">
      <c r="A7" s="61">
        <v>6</v>
      </c>
      <c r="B7" s="61">
        <v>13</v>
      </c>
      <c r="C7" s="61" t="s">
        <v>26</v>
      </c>
      <c r="D7" s="61" t="s">
        <v>23</v>
      </c>
      <c r="E7" s="61" t="s">
        <v>17</v>
      </c>
      <c r="F7" s="61">
        <v>3</v>
      </c>
      <c r="G7" s="62" t="s">
        <v>21</v>
      </c>
    </row>
    <row r="8" spans="1:7" x14ac:dyDescent="0.35">
      <c r="A8" s="61">
        <v>7</v>
      </c>
      <c r="B8" s="61">
        <v>29</v>
      </c>
      <c r="C8" s="61" t="s">
        <v>27</v>
      </c>
      <c r="D8" s="61" t="s">
        <v>20</v>
      </c>
      <c r="E8" s="61" t="s">
        <v>17</v>
      </c>
      <c r="F8" s="61">
        <v>3</v>
      </c>
      <c r="G8" s="62" t="s">
        <v>21</v>
      </c>
    </row>
    <row r="9" spans="1:7" x14ac:dyDescent="0.35">
      <c r="A9" s="61">
        <v>8</v>
      </c>
      <c r="B9" s="61">
        <v>14</v>
      </c>
      <c r="C9" s="61" t="s">
        <v>28</v>
      </c>
      <c r="D9" s="61" t="s">
        <v>23</v>
      </c>
      <c r="E9" s="61" t="s">
        <v>17</v>
      </c>
      <c r="F9" s="61">
        <v>3</v>
      </c>
      <c r="G9" s="62" t="s">
        <v>21</v>
      </c>
    </row>
    <row r="10" spans="1:7" x14ac:dyDescent="0.35">
      <c r="A10" s="61">
        <v>9</v>
      </c>
      <c r="B10" s="61">
        <v>30</v>
      </c>
      <c r="C10" s="61" t="s">
        <v>29</v>
      </c>
      <c r="D10" s="61" t="s">
        <v>20</v>
      </c>
      <c r="E10" s="61" t="s">
        <v>17</v>
      </c>
      <c r="F10" s="61">
        <v>3</v>
      </c>
      <c r="G10" s="62" t="s">
        <v>21</v>
      </c>
    </row>
    <row r="11" spans="1:7" x14ac:dyDescent="0.35">
      <c r="A11" s="61">
        <v>10</v>
      </c>
      <c r="B11" s="61">
        <v>15</v>
      </c>
      <c r="C11" s="61" t="s">
        <v>30</v>
      </c>
      <c r="D11" s="61" t="s">
        <v>23</v>
      </c>
      <c r="E11" s="61" t="s">
        <v>17</v>
      </c>
      <c r="F11" s="61">
        <v>3</v>
      </c>
      <c r="G11" s="62" t="s">
        <v>21</v>
      </c>
    </row>
    <row r="12" spans="1:7" x14ac:dyDescent="0.35">
      <c r="A12" s="61">
        <v>11</v>
      </c>
      <c r="B12" s="61">
        <v>31</v>
      </c>
      <c r="C12" s="61" t="s">
        <v>31</v>
      </c>
      <c r="D12" s="61" t="s">
        <v>20</v>
      </c>
      <c r="E12" s="61" t="s">
        <v>17</v>
      </c>
      <c r="F12" s="61">
        <v>3</v>
      </c>
      <c r="G12" s="62" t="s">
        <v>21</v>
      </c>
    </row>
    <row r="13" spans="1:7" x14ac:dyDescent="0.35">
      <c r="A13" s="69">
        <v>12</v>
      </c>
      <c r="B13" s="69">
        <v>33</v>
      </c>
      <c r="C13" s="69" t="s">
        <v>32</v>
      </c>
      <c r="D13" s="69" t="s">
        <v>33</v>
      </c>
      <c r="E13" s="69" t="s">
        <v>17</v>
      </c>
      <c r="F13" s="69">
        <v>1</v>
      </c>
      <c r="G13" s="70" t="s">
        <v>34</v>
      </c>
    </row>
    <row r="14" spans="1:7" x14ac:dyDescent="0.35">
      <c r="A14" s="69">
        <v>13</v>
      </c>
      <c r="B14" s="69">
        <v>34</v>
      </c>
      <c r="C14" s="69" t="s">
        <v>35</v>
      </c>
      <c r="D14" s="69" t="s">
        <v>33</v>
      </c>
      <c r="E14" s="69" t="s">
        <v>17</v>
      </c>
      <c r="F14" s="69">
        <v>1</v>
      </c>
      <c r="G14" s="70" t="s">
        <v>34</v>
      </c>
    </row>
    <row r="15" spans="1:7" x14ac:dyDescent="0.35">
      <c r="A15" s="69">
        <v>14</v>
      </c>
      <c r="B15" s="69">
        <v>35</v>
      </c>
      <c r="C15" s="69" t="s">
        <v>36</v>
      </c>
      <c r="D15" s="69" t="s">
        <v>33</v>
      </c>
      <c r="E15" s="69" t="s">
        <v>17</v>
      </c>
      <c r="F15" s="69">
        <v>1</v>
      </c>
      <c r="G15" s="70" t="s">
        <v>34</v>
      </c>
    </row>
    <row r="16" spans="1:7" x14ac:dyDescent="0.35">
      <c r="A16" s="69">
        <v>15</v>
      </c>
      <c r="B16" s="69">
        <v>36</v>
      </c>
      <c r="C16" s="69" t="s">
        <v>37</v>
      </c>
      <c r="D16" s="69" t="s">
        <v>33</v>
      </c>
      <c r="E16" s="69" t="s">
        <v>17</v>
      </c>
      <c r="F16" s="69">
        <v>1</v>
      </c>
      <c r="G16" s="70" t="s">
        <v>34</v>
      </c>
    </row>
    <row r="17" spans="1:7" x14ac:dyDescent="0.35">
      <c r="A17" s="69">
        <v>16</v>
      </c>
      <c r="B17" s="69">
        <v>37</v>
      </c>
      <c r="C17" s="69" t="s">
        <v>38</v>
      </c>
      <c r="D17" s="69" t="s">
        <v>33</v>
      </c>
      <c r="E17" s="69" t="s">
        <v>17</v>
      </c>
      <c r="F17" s="69">
        <v>1</v>
      </c>
      <c r="G17" s="70" t="s">
        <v>34</v>
      </c>
    </row>
    <row r="18" spans="1:7" x14ac:dyDescent="0.35">
      <c r="A18" s="69">
        <v>17</v>
      </c>
      <c r="B18" s="69">
        <v>38</v>
      </c>
      <c r="C18" s="69" t="s">
        <v>39</v>
      </c>
      <c r="D18" s="69" t="s">
        <v>33</v>
      </c>
      <c r="E18" s="69" t="s">
        <v>17</v>
      </c>
      <c r="F18" s="69">
        <v>1</v>
      </c>
      <c r="G18" s="70" t="s">
        <v>34</v>
      </c>
    </row>
    <row r="19" spans="1:7" x14ac:dyDescent="0.35">
      <c r="A19" s="69">
        <v>18</v>
      </c>
      <c r="B19" s="69">
        <v>39</v>
      </c>
      <c r="C19" s="69" t="s">
        <v>40</v>
      </c>
      <c r="D19" s="69" t="s">
        <v>41</v>
      </c>
      <c r="E19" s="69" t="s">
        <v>17</v>
      </c>
      <c r="F19" s="69">
        <v>1</v>
      </c>
      <c r="G19" s="70" t="s">
        <v>34</v>
      </c>
    </row>
    <row r="20" spans="1:7" x14ac:dyDescent="0.35">
      <c r="A20" s="69">
        <v>19</v>
      </c>
      <c r="B20" s="69">
        <v>40</v>
      </c>
      <c r="C20" s="69" t="s">
        <v>42</v>
      </c>
      <c r="D20" s="69" t="s">
        <v>41</v>
      </c>
      <c r="E20" s="69" t="s">
        <v>17</v>
      </c>
      <c r="F20" s="69">
        <v>1</v>
      </c>
      <c r="G20" s="70" t="s">
        <v>34</v>
      </c>
    </row>
    <row r="21" spans="1:7" x14ac:dyDescent="0.35">
      <c r="A21" s="69">
        <v>20</v>
      </c>
      <c r="B21" s="69">
        <v>41</v>
      </c>
      <c r="C21" s="69" t="s">
        <v>43</v>
      </c>
      <c r="D21" s="69" t="s">
        <v>41</v>
      </c>
      <c r="E21" s="69" t="s">
        <v>17</v>
      </c>
      <c r="F21" s="69">
        <v>1</v>
      </c>
      <c r="G21" s="70" t="s">
        <v>34</v>
      </c>
    </row>
    <row r="22" spans="1:7" x14ac:dyDescent="0.35">
      <c r="A22" s="69">
        <v>21</v>
      </c>
      <c r="B22" s="69">
        <v>42</v>
      </c>
      <c r="C22" s="69" t="s">
        <v>44</v>
      </c>
      <c r="D22" s="69" t="s">
        <v>41</v>
      </c>
      <c r="E22" s="69" t="s">
        <v>17</v>
      </c>
      <c r="F22" s="69">
        <v>1</v>
      </c>
      <c r="G22" s="70" t="s">
        <v>34</v>
      </c>
    </row>
    <row r="23" spans="1:7" x14ac:dyDescent="0.35">
      <c r="A23" s="63">
        <v>22</v>
      </c>
      <c r="B23" s="63">
        <v>2</v>
      </c>
      <c r="C23" s="63" t="s">
        <v>45</v>
      </c>
      <c r="D23" s="63" t="s">
        <v>16</v>
      </c>
      <c r="E23" s="63">
        <v>1</v>
      </c>
      <c r="F23" s="63">
        <v>1</v>
      </c>
      <c r="G23" s="64" t="s">
        <v>46</v>
      </c>
    </row>
    <row r="24" spans="1:7" x14ac:dyDescent="0.35">
      <c r="A24" s="63">
        <v>23</v>
      </c>
      <c r="B24" s="63">
        <v>3</v>
      </c>
      <c r="C24" s="63" t="s">
        <v>47</v>
      </c>
      <c r="D24" s="63" t="s">
        <v>16</v>
      </c>
      <c r="E24" s="63">
        <v>1</v>
      </c>
      <c r="F24" s="63">
        <v>1</v>
      </c>
      <c r="G24" s="64" t="s">
        <v>48</v>
      </c>
    </row>
    <row r="25" spans="1:7" x14ac:dyDescent="0.35">
      <c r="A25" s="63">
        <v>24</v>
      </c>
      <c r="B25" s="63">
        <v>6</v>
      </c>
      <c r="C25" s="63" t="s">
        <v>49</v>
      </c>
      <c r="D25" s="63" t="s">
        <v>16</v>
      </c>
      <c r="E25" s="63">
        <v>1</v>
      </c>
      <c r="F25" s="63">
        <v>2</v>
      </c>
      <c r="G25" s="64" t="s">
        <v>50</v>
      </c>
    </row>
    <row r="26" spans="1:7" x14ac:dyDescent="0.35">
      <c r="A26" s="63">
        <v>25</v>
      </c>
      <c r="B26" s="63">
        <v>7</v>
      </c>
      <c r="C26" s="63" t="s">
        <v>51</v>
      </c>
      <c r="D26" s="63" t="s">
        <v>16</v>
      </c>
      <c r="E26" s="63">
        <v>1</v>
      </c>
      <c r="F26" s="63">
        <v>2</v>
      </c>
      <c r="G26" s="64" t="s">
        <v>52</v>
      </c>
    </row>
    <row r="27" spans="1:7" x14ac:dyDescent="0.35">
      <c r="A27" s="63">
        <v>26</v>
      </c>
      <c r="B27" s="63">
        <v>8</v>
      </c>
      <c r="C27" s="63" t="s">
        <v>53</v>
      </c>
      <c r="D27" s="63" t="s">
        <v>54</v>
      </c>
      <c r="E27" s="63">
        <v>1</v>
      </c>
      <c r="F27" s="63">
        <v>1</v>
      </c>
      <c r="G27" s="64" t="s">
        <v>55</v>
      </c>
    </row>
    <row r="28" spans="1:7" x14ac:dyDescent="0.35">
      <c r="A28" s="63">
        <v>27</v>
      </c>
      <c r="B28" s="63">
        <v>9</v>
      </c>
      <c r="C28" s="63" t="s">
        <v>56</v>
      </c>
      <c r="D28" s="63" t="s">
        <v>54</v>
      </c>
      <c r="E28" s="63">
        <v>1</v>
      </c>
      <c r="F28" s="63">
        <v>1</v>
      </c>
      <c r="G28" s="64" t="s">
        <v>55</v>
      </c>
    </row>
    <row r="29" spans="1:7" x14ac:dyDescent="0.35">
      <c r="A29" s="65">
        <v>28</v>
      </c>
      <c r="B29" s="65">
        <v>16</v>
      </c>
      <c r="C29" s="65" t="s">
        <v>57</v>
      </c>
      <c r="D29" s="65" t="s">
        <v>33</v>
      </c>
      <c r="E29" s="65" t="s">
        <v>17</v>
      </c>
      <c r="F29" s="65">
        <v>7</v>
      </c>
      <c r="G29" s="66" t="s">
        <v>58</v>
      </c>
    </row>
    <row r="30" spans="1:7" x14ac:dyDescent="0.35">
      <c r="A30" s="65">
        <v>29</v>
      </c>
      <c r="B30" s="65">
        <v>16</v>
      </c>
      <c r="C30" s="65" t="s">
        <v>59</v>
      </c>
      <c r="D30" s="65" t="s">
        <v>33</v>
      </c>
      <c r="E30" s="65" t="s">
        <v>17</v>
      </c>
      <c r="F30" s="65">
        <v>7</v>
      </c>
      <c r="G30" s="66" t="s">
        <v>58</v>
      </c>
    </row>
    <row r="31" spans="1:7" x14ac:dyDescent="0.35">
      <c r="A31" s="65">
        <v>30</v>
      </c>
      <c r="B31" s="65">
        <v>23</v>
      </c>
      <c r="C31" s="65" t="s">
        <v>60</v>
      </c>
      <c r="D31" s="65" t="s">
        <v>41</v>
      </c>
      <c r="E31" s="65" t="s">
        <v>17</v>
      </c>
      <c r="F31" s="65">
        <v>7</v>
      </c>
      <c r="G31" s="66" t="s">
        <v>58</v>
      </c>
    </row>
    <row r="32" spans="1:7" x14ac:dyDescent="0.35">
      <c r="A32" s="65">
        <v>31</v>
      </c>
      <c r="B32" s="65">
        <v>17</v>
      </c>
      <c r="C32" s="65" t="s">
        <v>61</v>
      </c>
      <c r="D32" s="65" t="s">
        <v>33</v>
      </c>
      <c r="E32" s="65" t="s">
        <v>17</v>
      </c>
      <c r="F32" s="65">
        <v>7</v>
      </c>
      <c r="G32" s="66" t="s">
        <v>58</v>
      </c>
    </row>
    <row r="33" spans="1:7" x14ac:dyDescent="0.35">
      <c r="A33" s="65">
        <v>32</v>
      </c>
      <c r="B33" s="65">
        <v>24</v>
      </c>
      <c r="C33" s="65" t="s">
        <v>62</v>
      </c>
      <c r="D33" s="65" t="s">
        <v>41</v>
      </c>
      <c r="E33" s="65"/>
      <c r="F33" s="65">
        <v>7</v>
      </c>
      <c r="G33" s="66" t="s">
        <v>58</v>
      </c>
    </row>
    <row r="34" spans="1:7" x14ac:dyDescent="0.35">
      <c r="A34" s="65">
        <v>33</v>
      </c>
      <c r="B34" s="65">
        <v>16</v>
      </c>
      <c r="C34" s="65" t="s">
        <v>59</v>
      </c>
      <c r="D34" s="65" t="s">
        <v>33</v>
      </c>
      <c r="E34" s="65" t="s">
        <v>17</v>
      </c>
      <c r="F34" s="65">
        <v>7</v>
      </c>
      <c r="G34" s="66" t="s">
        <v>58</v>
      </c>
    </row>
    <row r="35" spans="1:7" x14ac:dyDescent="0.35">
      <c r="A35" s="65">
        <v>34</v>
      </c>
      <c r="B35" s="65">
        <v>25</v>
      </c>
      <c r="C35" s="65" t="s">
        <v>63</v>
      </c>
      <c r="D35" s="65" t="s">
        <v>41</v>
      </c>
      <c r="E35" s="65" t="s">
        <v>17</v>
      </c>
      <c r="F35" s="65">
        <v>7</v>
      </c>
      <c r="G35" s="66" t="s">
        <v>58</v>
      </c>
    </row>
    <row r="36" spans="1:7" x14ac:dyDescent="0.35">
      <c r="A36" s="65">
        <v>35</v>
      </c>
      <c r="B36" s="65">
        <v>18</v>
      </c>
      <c r="C36" s="65" t="s">
        <v>64</v>
      </c>
      <c r="D36" s="65" t="s">
        <v>33</v>
      </c>
      <c r="E36" s="65" t="s">
        <v>17</v>
      </c>
      <c r="F36" s="65">
        <v>7</v>
      </c>
      <c r="G36" s="66" t="s">
        <v>58</v>
      </c>
    </row>
    <row r="37" spans="1:7" x14ac:dyDescent="0.35">
      <c r="A37" s="65">
        <v>36</v>
      </c>
      <c r="B37" s="65">
        <v>22</v>
      </c>
      <c r="C37" s="65" t="s">
        <v>65</v>
      </c>
      <c r="D37" s="65" t="s">
        <v>41</v>
      </c>
      <c r="E37" s="65" t="s">
        <v>17</v>
      </c>
      <c r="F37" s="65">
        <v>7</v>
      </c>
      <c r="G37" s="66" t="s">
        <v>58</v>
      </c>
    </row>
    <row r="38" spans="1:7" x14ac:dyDescent="0.35">
      <c r="A38" s="65">
        <v>37</v>
      </c>
      <c r="B38" s="65">
        <v>20</v>
      </c>
      <c r="C38" s="65" t="s">
        <v>66</v>
      </c>
      <c r="D38" s="65" t="s">
        <v>33</v>
      </c>
      <c r="E38" s="65" t="s">
        <v>17</v>
      </c>
      <c r="F38" s="65">
        <v>7</v>
      </c>
      <c r="G38" s="66" t="s">
        <v>58</v>
      </c>
    </row>
    <row r="39" spans="1:7" x14ac:dyDescent="0.35">
      <c r="A39" s="67">
        <v>38</v>
      </c>
      <c r="B39" s="67">
        <v>4</v>
      </c>
      <c r="C39" s="67" t="s">
        <v>67</v>
      </c>
      <c r="D39" s="67" t="s">
        <v>16</v>
      </c>
      <c r="E39" s="67">
        <v>1</v>
      </c>
      <c r="F39" s="67">
        <v>1</v>
      </c>
      <c r="G39" s="68" t="s">
        <v>68</v>
      </c>
    </row>
    <row r="40" spans="1:7" x14ac:dyDescent="0.35">
      <c r="A40" s="67">
        <v>39</v>
      </c>
      <c r="B40" s="67">
        <v>5</v>
      </c>
      <c r="C40" s="67" t="s">
        <v>69</v>
      </c>
      <c r="D40" s="67" t="s">
        <v>16</v>
      </c>
      <c r="E40" s="67">
        <v>1</v>
      </c>
      <c r="F40" s="67">
        <v>1</v>
      </c>
      <c r="G40" s="68" t="s">
        <v>70</v>
      </c>
    </row>
    <row r="41" spans="1:7" x14ac:dyDescent="0.35">
      <c r="A41" s="67">
        <v>40</v>
      </c>
      <c r="B41" s="67">
        <v>10</v>
      </c>
      <c r="C41" s="67" t="s">
        <v>71</v>
      </c>
      <c r="D41" s="67" t="s">
        <v>23</v>
      </c>
      <c r="E41" s="67" t="s">
        <v>72</v>
      </c>
      <c r="F41" s="67">
        <v>10</v>
      </c>
      <c r="G41" s="68" t="s">
        <v>73</v>
      </c>
    </row>
    <row r="42" spans="1:7" x14ac:dyDescent="0.35">
      <c r="A42" s="67">
        <v>41</v>
      </c>
      <c r="B42" s="67">
        <v>32</v>
      </c>
      <c r="C42" s="67" t="s">
        <v>74</v>
      </c>
      <c r="D42" s="67" t="s">
        <v>20</v>
      </c>
      <c r="E42" s="67" t="s">
        <v>75</v>
      </c>
      <c r="F42" s="67">
        <v>10</v>
      </c>
      <c r="G42" s="68" t="s">
        <v>73</v>
      </c>
    </row>
    <row r="43" spans="1:7" x14ac:dyDescent="0.35">
      <c r="C43" s="5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3A0C-CFCD-474A-95D2-6093D09B8C1C}">
  <dimension ref="A1:A23"/>
  <sheetViews>
    <sheetView workbookViewId="0">
      <selection activeCell="A13" sqref="A13"/>
    </sheetView>
  </sheetViews>
  <sheetFormatPr defaultRowHeight="14.5" x14ac:dyDescent="0.35"/>
  <cols>
    <col min="1" max="1" width="10.7265625" bestFit="1" customWidth="1"/>
  </cols>
  <sheetData>
    <row r="1" spans="1:1" x14ac:dyDescent="0.35">
      <c r="A1" s="2" t="s">
        <v>76</v>
      </c>
    </row>
    <row r="2" spans="1:1" x14ac:dyDescent="0.35">
      <c r="A2" s="71">
        <v>45649</v>
      </c>
    </row>
    <row r="3" spans="1:1" x14ac:dyDescent="0.35">
      <c r="A3" s="71">
        <f>A2+1</f>
        <v>45650</v>
      </c>
    </row>
    <row r="4" spans="1:1" x14ac:dyDescent="0.35">
      <c r="A4" s="71">
        <v>45650</v>
      </c>
    </row>
    <row r="5" spans="1:1" x14ac:dyDescent="0.35">
      <c r="A5" s="71">
        <f t="shared" ref="A5" si="0">A4+1</f>
        <v>45651</v>
      </c>
    </row>
    <row r="6" spans="1:1" x14ac:dyDescent="0.35">
      <c r="A6" s="71">
        <v>45651</v>
      </c>
    </row>
    <row r="7" spans="1:1" x14ac:dyDescent="0.35">
      <c r="A7" s="71">
        <f t="shared" ref="A7" si="1">A6+1</f>
        <v>45652</v>
      </c>
    </row>
    <row r="8" spans="1:1" x14ac:dyDescent="0.35">
      <c r="A8" s="71">
        <v>45652</v>
      </c>
    </row>
    <row r="9" spans="1:1" x14ac:dyDescent="0.35">
      <c r="A9" s="71">
        <f t="shared" ref="A9" si="2">A8+1</f>
        <v>45653</v>
      </c>
    </row>
    <row r="10" spans="1:1" x14ac:dyDescent="0.35">
      <c r="A10" s="71">
        <v>45657</v>
      </c>
    </row>
    <row r="11" spans="1:1" x14ac:dyDescent="0.35">
      <c r="A11" s="71">
        <v>45658</v>
      </c>
    </row>
    <row r="12" spans="1:1" x14ac:dyDescent="0.35">
      <c r="A12" s="71">
        <v>45719</v>
      </c>
    </row>
    <row r="13" spans="1:1" x14ac:dyDescent="0.35">
      <c r="A13" s="71">
        <v>45720</v>
      </c>
    </row>
    <row r="14" spans="1:1" x14ac:dyDescent="0.35">
      <c r="A14" s="71">
        <v>45765</v>
      </c>
    </row>
    <row r="15" spans="1:1" x14ac:dyDescent="0.35">
      <c r="A15" s="71">
        <v>45768</v>
      </c>
    </row>
    <row r="16" spans="1:1" x14ac:dyDescent="0.35">
      <c r="A16" s="71">
        <v>45778</v>
      </c>
    </row>
    <row r="17" spans="1:1" x14ac:dyDescent="0.35">
      <c r="A17" s="71">
        <v>45827</v>
      </c>
    </row>
    <row r="18" spans="1:1" x14ac:dyDescent="0.35">
      <c r="A18" s="71">
        <v>45907</v>
      </c>
    </row>
    <row r="19" spans="1:1" x14ac:dyDescent="0.35">
      <c r="A19" s="71">
        <v>45942</v>
      </c>
    </row>
    <row r="20" spans="1:1" x14ac:dyDescent="0.35">
      <c r="A20" s="71">
        <v>45963</v>
      </c>
    </row>
    <row r="21" spans="1:1" x14ac:dyDescent="0.35">
      <c r="A21" s="71">
        <v>45976</v>
      </c>
    </row>
    <row r="22" spans="1:1" x14ac:dyDescent="0.35">
      <c r="A22" s="71">
        <v>45981</v>
      </c>
    </row>
    <row r="23" spans="1:1" x14ac:dyDescent="0.35">
      <c r="A23" s="71">
        <v>46016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3761E9FBE05148A2C5FD194C297E99" ma:contentTypeVersion="19" ma:contentTypeDescription="Create a new document." ma:contentTypeScope="" ma:versionID="693417dd1406a6822dcd7fbb1071d953">
  <xsd:schema xmlns:xsd="http://www.w3.org/2001/XMLSchema" xmlns:xs="http://www.w3.org/2001/XMLSchema" xmlns:p="http://schemas.microsoft.com/office/2006/metadata/properties" xmlns:ns2="07df7389-8bff-45e7-bfcb-f93095c72310" xmlns:ns3="db215821-cb33-4921-8190-6e81149ada3f" targetNamespace="http://schemas.microsoft.com/office/2006/metadata/properties" ma:root="true" ma:fieldsID="c666ec675f2e27f18bb6df265758a9a6" ns2:_="" ns3:_="">
    <xsd:import namespace="07df7389-8bff-45e7-bfcb-f93095c72310"/>
    <xsd:import namespace="db215821-cb33-4921-8190-6e81149ad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f7389-8bff-45e7-bfcb-f93095c72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0fe238-1807-4fae-9e70-55b19d0845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15821-cb33-4921-8190-6e81149ada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ae61d8-f3b3-4969-825a-f3ae46aca0ab}" ma:internalName="TaxCatchAll" ma:showField="CatchAllData" ma:web="db215821-cb33-4921-8190-6e81149ada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215821-cb33-4921-8190-6e81149ada3f" xsi:nil="true"/>
    <MediaServiceKeyPoints xmlns="07df7389-8bff-45e7-bfcb-f93095c72310" xsi:nil="true"/>
    <lcf76f155ced4ddcb4097134ff3c332f xmlns="07df7389-8bff-45e7-bfcb-f93095c72310">
      <Terms xmlns="http://schemas.microsoft.com/office/infopath/2007/PartnerControls"/>
    </lcf76f155ced4ddcb4097134ff3c332f>
    <_Flow_SignoffStatus xmlns="07df7389-8bff-45e7-bfcb-f93095c72310" xsi:nil="true"/>
  </documentManagement>
</p:properties>
</file>

<file path=customXml/itemProps1.xml><?xml version="1.0" encoding="utf-8"?>
<ds:datastoreItem xmlns:ds="http://schemas.openxmlformats.org/officeDocument/2006/customXml" ds:itemID="{7965CC64-1C58-4402-AE90-D6B68AEE0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f7389-8bff-45e7-bfcb-f93095c72310"/>
    <ds:schemaRef ds:uri="db215821-cb33-4921-8190-6e81149ada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db215821-cb33-4921-8190-6e81149ada3f"/>
    <ds:schemaRef ds:uri="07df7389-8bff-45e7-bfcb-f93095c723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Cronograma</vt:lpstr>
      <vt:lpstr>Dicionário</vt:lpstr>
      <vt:lpstr>Feriados</vt:lpstr>
      <vt:lpstr>Cronograma!Início_da_tarefa</vt:lpstr>
      <vt:lpstr>Início_do_projeto</vt:lpstr>
      <vt:lpstr>Cronograma!Progresso_da_tarefa</vt:lpstr>
      <vt:lpstr>Semana_de_exibição</vt:lpstr>
      <vt:lpstr>Cronograma!Término_da_tarefa</vt:lpstr>
      <vt:lpstr>Cronograma!Titulos_de_impressao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2025-06-02T21:59:59Z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0x0101009E3761E9FBE05148A2C5FD194C297E99</vt:lpwstr>
  </property>
  <property fmtid="{D5CDD505-2E9C-101B-9397-08002B2CF9AE}" pid="3" name="MediaServiceImageTags">
    <vt:lpwstr/>
  </property>
</Properties>
</file>