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Picture1.png.png" ContentType="image/.PNG"/>
  <Override PartName="/customUI/images/Picture2.png" ContentType="image/.PNG"/>
  <Override PartName="/customUI/images/Jalon.png" ContentType="image/.PNG"/>
  <Override PartName="/customUI/images/project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bd9c0e964347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KitManagementProjet290425\03-Planification\"/>
    </mc:Choice>
  </mc:AlternateContent>
  <xr:revisionPtr revIDLastSave="0" documentId="13_ncr:1_{3349265E-D814-48C0-859E-0DC96F7A2902}" xr6:coauthVersionLast="47" xr6:coauthVersionMax="47" xr10:uidLastSave="{00000000-0000-0000-0000-000000000000}"/>
  <bookViews>
    <workbookView xWindow="-120" yWindow="-120" windowWidth="20730" windowHeight="11160" tabRatio="448" firstSheet="1" activeTab="1" xr2:uid="{E9E35B5E-CE22-48DD-9FF9-C057520BCDE5}"/>
  </bookViews>
  <sheets>
    <sheet name="Guide d'utilisation" sheetId="5" state="veryHidden" r:id="rId1"/>
    <sheet name="Diagramme de Gantt" sheetId="1" r:id="rId2"/>
    <sheet name="Langue" sheetId="6" state="veryHidden" r:id="rId3"/>
    <sheet name="Ressources" sheetId="4" r:id="rId4"/>
    <sheet name="Paramétrage" sheetId="2" r:id="rId5"/>
    <sheet name="Logiciel en ligne" sheetId="7" r:id="rId6"/>
    <sheet name="Backend" sheetId="3" state="veryHidden" r:id="rId7"/>
  </sheets>
  <functionGroups builtInGroupCount="19"/>
  <definedNames>
    <definedName name="DaysToIncrement">Backend!$B$1</definedName>
    <definedName name="FirstMonthTheme">Paramétrage!$AP$9</definedName>
    <definedName name="GanttHeader">'Diagramme de Gantt'!$M$9:$BP$9</definedName>
    <definedName name="GanttHeaderAll">'Diagramme de Gantt'!$M$5:$BP$11</definedName>
    <definedName name="GanttHeaderDateWeeks">'Diagramme de Gantt'!$M$8:$BP$8</definedName>
    <definedName name="GanttHeaderMonthsWeeks">'Diagramme de Gantt'!$M$5:$BP$5</definedName>
    <definedName name="GanttHeaderYears">'Diagramme de Gantt'!$M$6:$BP$6</definedName>
    <definedName name="IsDaysGantt">Backend!$B$3</definedName>
    <definedName name="IsMaximize">Backend!$B$2</definedName>
    <definedName name="IsMonthsGantt">Backend!$B$5</definedName>
    <definedName name="IsProject">Paramétrage!$AI$8</definedName>
    <definedName name="IsWeeksGant">Backend!$B$4</definedName>
    <definedName name="Langue">Paramétrage!$N$4</definedName>
    <definedName name="LBL_HOLIDAY_LIST">Paramétrage!$F$6</definedName>
    <definedName name="LBL_STATUS">Paramétrage!$B$6</definedName>
    <definedName name="LBL_TAB_HOLIDAYS">Paramétrage!$F$8:$G$8</definedName>
    <definedName name="LBL_TAB_STATUS">Paramétrage!$B$8:$D$8</definedName>
    <definedName name="ProgressionFormat">Paramétrage!$F$12</definedName>
    <definedName name="ProjectDone">Paramétrage!#REF!</definedName>
    <definedName name="ProjectStart">'Diagramme de Gantt'!$AE$4</definedName>
    <definedName name="RadioBtnResult">Backend!$C$1</definedName>
    <definedName name="RESS_LBL_TAB">Ressources!$B$7:$M$7</definedName>
    <definedName name="ScrollingIncrement">Paramétrage!$AP$3</definedName>
    <definedName name="SecondMonthTheme">Paramétrage!$AP$10</definedName>
    <definedName name="SETT_HEADER">Paramétrage!$M$1:$M$3</definedName>
    <definedName name="SETT_SUBHEADER">Paramétrage!$B$4</definedName>
    <definedName name="SYM_MLS">Backend!$D$1</definedName>
    <definedName name="TodayFormat">Paramétrage!$AM$9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6" i="1" l="1"/>
  <c r="BM5" i="1"/>
  <c r="BH6" i="1"/>
  <c r="BH5" i="1"/>
  <c r="BD6" i="1"/>
  <c r="BD5" i="1"/>
  <c r="AZ6" i="1"/>
  <c r="AZ5" i="1"/>
  <c r="AU6" i="1"/>
  <c r="AU5" i="1"/>
  <c r="AQ6" i="1"/>
  <c r="AQ5" i="1"/>
  <c r="AL6" i="1"/>
  <c r="AL5" i="1"/>
  <c r="AH6" i="1"/>
  <c r="AH5" i="1"/>
  <c r="AD6" i="1"/>
  <c r="AD5" i="1"/>
  <c r="Z6" i="1"/>
  <c r="Z5" i="1"/>
  <c r="U6" i="1"/>
  <c r="U5" i="1"/>
  <c r="Q6" i="1"/>
  <c r="Q5" i="1"/>
  <c r="M6" i="1"/>
  <c r="M5" i="1"/>
  <c r="J53" i="1"/>
  <c r="J52" i="1"/>
  <c r="J51" i="1"/>
  <c r="J50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2" i="1"/>
  <c r="J31" i="1"/>
  <c r="J30" i="1"/>
  <c r="J29" i="1"/>
  <c r="J28" i="1"/>
  <c r="J27" i="1"/>
  <c r="J25" i="1"/>
  <c r="J24" i="1"/>
  <c r="J23" i="1"/>
  <c r="J22" i="1"/>
  <c r="J21" i="1"/>
  <c r="J19" i="1"/>
  <c r="J18" i="1"/>
  <c r="J17" i="1"/>
  <c r="J16" i="1"/>
  <c r="J15" i="1"/>
  <c r="L15" i="1" l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14" i="1"/>
  <c r="K12" i="1" l="1"/>
  <c r="I12" i="1"/>
  <c r="B4" i="3" l="1"/>
  <c r="B5" i="3"/>
  <c r="B3" i="3"/>
  <c r="BP8" i="1" l="1"/>
  <c r="AZ8" i="1"/>
  <c r="AJ8" i="1"/>
  <c r="T8" i="1"/>
  <c r="BL8" i="1"/>
  <c r="BK8" i="1"/>
  <c r="AT8" i="1"/>
  <c r="N8" i="1"/>
  <c r="AS8" i="1"/>
  <c r="BH8" i="1"/>
  <c r="AQ8" i="1"/>
  <c r="AP8" i="1"/>
  <c r="BE8" i="1"/>
  <c r="X8" i="1"/>
  <c r="AM8" i="1"/>
  <c r="AL8" i="1"/>
  <c r="AK8" i="1"/>
  <c r="BO8" i="1"/>
  <c r="AY8" i="1"/>
  <c r="AI8" i="1"/>
  <c r="S8" i="1"/>
  <c r="AX8" i="1"/>
  <c r="AH8" i="1"/>
  <c r="R8" i="1"/>
  <c r="BM8" i="1"/>
  <c r="AW8" i="1"/>
  <c r="AG8" i="1"/>
  <c r="Q8" i="1"/>
  <c r="AV8" i="1"/>
  <c r="AF8" i="1"/>
  <c r="P8" i="1"/>
  <c r="AU8" i="1"/>
  <c r="AE8" i="1"/>
  <c r="O8" i="1"/>
  <c r="BJ8" i="1"/>
  <c r="AD8" i="1"/>
  <c r="BI8" i="1"/>
  <c r="AC8" i="1"/>
  <c r="M8" i="1"/>
  <c r="AR8" i="1"/>
  <c r="AB8" i="1"/>
  <c r="BG8" i="1"/>
  <c r="AA8" i="1"/>
  <c r="BF8" i="1"/>
  <c r="Z8" i="1"/>
  <c r="AO8" i="1"/>
  <c r="Y8" i="1"/>
  <c r="AN8" i="1"/>
  <c r="BC8" i="1"/>
  <c r="W8" i="1"/>
  <c r="BB8" i="1"/>
  <c r="BA8" i="1"/>
  <c r="U8" i="1"/>
  <c r="BN8" i="1"/>
  <c r="V8" i="1"/>
  <c r="BD8" i="1"/>
  <c r="K9" i="1"/>
  <c r="B1" i="3" a="1"/>
  <c r="B1" i="3" s="1"/>
  <c r="BI11" i="1" l="1"/>
  <c r="AM11" i="1"/>
  <c r="AQ11" i="1"/>
  <c r="BH11" i="1"/>
  <c r="Q11" i="1"/>
  <c r="BD11" i="1"/>
  <c r="AH11" i="1"/>
  <c r="Z11" i="1"/>
  <c r="U11" i="1"/>
  <c r="AD11" i="1"/>
  <c r="AZ11" i="1"/>
  <c r="AL11" i="1"/>
  <c r="AP11" i="1"/>
  <c r="AG11" i="1"/>
  <c r="BG11" i="1"/>
  <c r="Y11" i="1"/>
  <c r="P11" i="1"/>
  <c r="AT11" i="1"/>
  <c r="AC11" i="1"/>
  <c r="BL11" i="1"/>
  <c r="T11" i="1"/>
  <c r="AY11" i="1"/>
  <c r="BC11" i="1"/>
  <c r="BP11" i="1"/>
  <c r="AF11" i="1"/>
  <c r="X11" i="1"/>
  <c r="AO11" i="1"/>
  <c r="AB11" i="1"/>
  <c r="AS11" i="1"/>
  <c r="BF11" i="1"/>
  <c r="AX11" i="1"/>
  <c r="BK11" i="1"/>
  <c r="S11" i="1"/>
  <c r="BB11" i="1"/>
  <c r="O11" i="1"/>
  <c r="BO11" i="1"/>
  <c r="AK11" i="1"/>
  <c r="BE11" i="1"/>
  <c r="BA11" i="1"/>
  <c r="W11" i="1"/>
  <c r="R11" i="1"/>
  <c r="AN11" i="1"/>
  <c r="AA11" i="1"/>
  <c r="BN11" i="1"/>
  <c r="BJ11" i="1"/>
  <c r="AJ11" i="1"/>
  <c r="N11" i="1"/>
  <c r="AW11" i="1"/>
  <c r="AU11" i="1"/>
  <c r="AV11" i="1"/>
  <c r="M11" i="1"/>
  <c r="BM11" i="1"/>
  <c r="AR11" i="1"/>
  <c r="AE11" i="1"/>
  <c r="V11" i="1"/>
  <c r="AI11" i="1"/>
  <c r="M9" i="1" l="1"/>
  <c r="AM9" i="1"/>
  <c r="AL9" i="1"/>
  <c r="AJ9" i="1"/>
  <c r="AI9" i="1"/>
  <c r="Z9" i="1"/>
  <c r="P9" i="1"/>
  <c r="AH9" i="1"/>
  <c r="AE9" i="1"/>
  <c r="AP9" i="1"/>
  <c r="BG9" i="1"/>
  <c r="AQ9" i="1"/>
  <c r="BE9" i="1"/>
  <c r="AT9" i="1"/>
  <c r="BN9" i="1"/>
  <c r="O9" i="1"/>
  <c r="BO9" i="1"/>
  <c r="BP9" i="1"/>
  <c r="Y9" i="1"/>
  <c r="Q9" i="1"/>
  <c r="BL9" i="1"/>
  <c r="X9" i="1"/>
  <c r="BD9" i="1"/>
  <c r="AV9" i="1"/>
  <c r="AZ9" i="1"/>
  <c r="AU9" i="1"/>
  <c r="AN9" i="1"/>
  <c r="AA9" i="1"/>
  <c r="T9" i="1"/>
  <c r="S9" i="1"/>
  <c r="AW9" i="1"/>
  <c r="BB9" i="1"/>
  <c r="R9" i="1"/>
  <c r="BC9" i="1"/>
  <c r="AK9" i="1"/>
  <c r="AC9" i="1"/>
  <c r="BF9" i="1"/>
  <c r="W9" i="1"/>
  <c r="BM9" i="1"/>
  <c r="AO9" i="1"/>
  <c r="AG9" i="1"/>
  <c r="AD9" i="1"/>
  <c r="BJ9" i="1"/>
  <c r="BK9" i="1"/>
  <c r="AX9" i="1"/>
  <c r="AS9" i="1"/>
  <c r="BH9" i="1"/>
  <c r="BI9" i="1"/>
  <c r="AR9" i="1"/>
  <c r="AB9" i="1"/>
  <c r="V9" i="1"/>
  <c r="AF9" i="1"/>
  <c r="AY9" i="1"/>
  <c r="BA9" i="1"/>
  <c r="U9" i="1"/>
  <c r="N9" i="1"/>
  <c r="H12" i="1" l="1"/>
  <c r="J12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<sst xmlns="http://schemas.openxmlformats.org/spreadsheetml/2006/main" count="868" uniqueCount="587">
  <si>
    <t>ID</t>
  </si>
  <si>
    <t>WBS - Activité / tâche</t>
  </si>
  <si>
    <t>Dépendance</t>
  </si>
  <si>
    <t>Attribuée à</t>
  </si>
  <si>
    <t>Début</t>
  </si>
  <si>
    <t>Deadline</t>
  </si>
  <si>
    <t>Progression</t>
  </si>
  <si>
    <t>Thème</t>
  </si>
  <si>
    <t>Olivier Robespierre</t>
  </si>
  <si>
    <t>Bernard Dupuis</t>
  </si>
  <si>
    <t>Eric Duteil</t>
  </si>
  <si>
    <t>Denise Attali</t>
  </si>
  <si>
    <t>Marcel Poste</t>
  </si>
  <si>
    <t>Daniel Château</t>
  </si>
  <si>
    <t>Georges Clonet</t>
  </si>
  <si>
    <t>Marc Ellin</t>
  </si>
  <si>
    <t>Antoine Fleur</t>
  </si>
  <si>
    <t>Henri Saulnier</t>
  </si>
  <si>
    <t>Edouard Leperre</t>
  </si>
  <si>
    <t>Gérard Lourte</t>
  </si>
  <si>
    <t>Carine Refour</t>
  </si>
  <si>
    <t>Jacques Meunier</t>
  </si>
  <si>
    <t>Jean Albert</t>
  </si>
  <si>
    <t>Marianne Anselme</t>
  </si>
  <si>
    <t>Scrolling Increment:</t>
  </si>
  <si>
    <t>Gantt type</t>
  </si>
  <si>
    <t>Nom / Code projet</t>
  </si>
  <si>
    <t>Référence</t>
  </si>
  <si>
    <t>Non/code du portefeuille</t>
  </si>
  <si>
    <t>PMO</t>
  </si>
  <si>
    <t>Project X</t>
  </si>
  <si>
    <t>R47P58X</t>
  </si>
  <si>
    <t>Portefeuille X</t>
  </si>
  <si>
    <t>Alain DURAND</t>
  </si>
  <si>
    <t>Date de création</t>
  </si>
  <si>
    <t>Date de la version</t>
  </si>
  <si>
    <t>Numéro de version</t>
  </si>
  <si>
    <t>V3.4</t>
  </si>
  <si>
    <t>Maximize</t>
  </si>
  <si>
    <t>Statut</t>
  </si>
  <si>
    <t>Urgent</t>
  </si>
  <si>
    <t>En progress</t>
  </si>
  <si>
    <t>Reporté</t>
  </si>
  <si>
    <t>Nom</t>
  </si>
  <si>
    <t>Rôle</t>
  </si>
  <si>
    <t>Adresse email</t>
  </si>
  <si>
    <t>Téléphone</t>
  </si>
  <si>
    <t>Chantal Dupont</t>
  </si>
  <si>
    <t>Chef de Projet</t>
  </si>
  <si>
    <t>DupontC@confassis.com</t>
  </si>
  <si>
    <t>Sponsor</t>
  </si>
  <si>
    <t>RobespierreO@confassis.com</t>
  </si>
  <si>
    <t>Responsable Intégration</t>
  </si>
  <si>
    <t>MeunierJ@confassis.com</t>
  </si>
  <si>
    <t>Monique Davant</t>
  </si>
  <si>
    <t>Coordinatrice Finances</t>
  </si>
  <si>
    <t>DavantM@confassis.com</t>
  </si>
  <si>
    <t>Coordinatrice Ventes</t>
  </si>
  <si>
    <t>AttaliD@confassis.com</t>
  </si>
  <si>
    <t>Coordinateur Achats</t>
  </si>
  <si>
    <t>AlbertJ@confassis.com</t>
  </si>
  <si>
    <t>Coordinateur Logistique</t>
  </si>
  <si>
    <t>DuteilE@confassis.com</t>
  </si>
  <si>
    <t>Directeur Informatique</t>
  </si>
  <si>
    <t>ChateauD@confassis.com</t>
  </si>
  <si>
    <t>Responsable du Changement</t>
  </si>
  <si>
    <t>DupuisB@confassis.com</t>
  </si>
  <si>
    <t>Expert SAP Finances FI/CO</t>
  </si>
  <si>
    <t>AnselmeM@confassis.com</t>
  </si>
  <si>
    <t>Expert SAP Finances Immobilisations</t>
  </si>
  <si>
    <t>LourteG@confassis.com</t>
  </si>
  <si>
    <t>Expert SAP Ventes</t>
  </si>
  <si>
    <t>PosteM@confassis.com</t>
  </si>
  <si>
    <t>Bernard Tassin</t>
  </si>
  <si>
    <t>TassinB@confassis.com</t>
  </si>
  <si>
    <t>Expert SAP Achats</t>
  </si>
  <si>
    <t>LeperreE@confassis.com</t>
  </si>
  <si>
    <t>RefourC@confassis.com</t>
  </si>
  <si>
    <t>Expert SAP Logistique</t>
  </si>
  <si>
    <t>SaulnierH@confassis.com</t>
  </si>
  <si>
    <t>EllinM@confassis.com</t>
  </si>
  <si>
    <t>Juliette Binot</t>
  </si>
  <si>
    <t>Experte Master Data</t>
  </si>
  <si>
    <t>BinotJ@confassis.com</t>
  </si>
  <si>
    <t>Expert Master Data</t>
  </si>
  <si>
    <t>FleurA@confassis.com</t>
  </si>
  <si>
    <t>Coordinateur Production</t>
  </si>
  <si>
    <t>ClonetG@confassis.com</t>
  </si>
  <si>
    <t>Utilisateurs CMRL</t>
  </si>
  <si>
    <t>Testeurs et valideurs</t>
  </si>
  <si>
    <t>Ressources</t>
  </si>
  <si>
    <t>Paramétrage</t>
  </si>
  <si>
    <t>Guide d'utilisation</t>
  </si>
  <si>
    <t>Projet</t>
  </si>
  <si>
    <t>Initialisation</t>
  </si>
  <si>
    <t>Etude d'opportunité et approbation</t>
  </si>
  <si>
    <t>Préparation de la Charte Projet - Justification</t>
  </si>
  <si>
    <t>Rédaction de la Charte Projet</t>
  </si>
  <si>
    <t>Approbation de la Charte Projet</t>
  </si>
  <si>
    <t>Planification</t>
  </si>
  <si>
    <t>Rédaction du cahier des charges</t>
  </si>
  <si>
    <t>Etablissement du Planning</t>
  </si>
  <si>
    <t>Etablissement Plan de Communication</t>
  </si>
  <si>
    <t>Approbation Cahier des charges,Plan de communication, Plan de projet et Planning</t>
  </si>
  <si>
    <t>Réalisation</t>
  </si>
  <si>
    <t>Paramétrage et corrections Master Data</t>
  </si>
  <si>
    <t>Paramétrage, programmation et test Production</t>
  </si>
  <si>
    <t xml:space="preserve">Tests, corrections et validation du système </t>
  </si>
  <si>
    <t>Validation officielle par les utilisateurs</t>
  </si>
  <si>
    <t>Validation de la phase par le comité de direction</t>
  </si>
  <si>
    <t>Contrôle et suivi</t>
  </si>
  <si>
    <t>FORMATION DES UTILISATEURS</t>
  </si>
  <si>
    <t>Préparation et validation environnement pré-productif</t>
  </si>
  <si>
    <t>Déploiement</t>
  </si>
  <si>
    <t>Basculement et validation</t>
  </si>
  <si>
    <t>Validation Master Data</t>
  </si>
  <si>
    <t>Validation par les utilisateurs</t>
  </si>
  <si>
    <t>Décision de démarrage productif</t>
  </si>
  <si>
    <t>Démarrage productif</t>
  </si>
  <si>
    <t>Suivi bon fonctionnement, documentation et corrections</t>
  </si>
  <si>
    <t>Corrections Master Data</t>
  </si>
  <si>
    <t>Suivi par les utilisateurs</t>
  </si>
  <si>
    <t>PV Accusé de réception</t>
  </si>
  <si>
    <t>Clôture</t>
  </si>
  <si>
    <t>Documentation leçons apprises Projet</t>
  </si>
  <si>
    <t>Plan de corrections</t>
  </si>
  <si>
    <t>Réunion de clôture</t>
  </si>
  <si>
    <t xml:space="preserve"> </t>
  </si>
  <si>
    <t>IsWeeksGantt</t>
  </si>
  <si>
    <t>IsMonthsGantt</t>
  </si>
  <si>
    <t>IsDaysGantt</t>
  </si>
  <si>
    <t>Prédécesseur</t>
  </si>
  <si>
    <t>DateProgression</t>
  </si>
  <si>
    <t>Date progression</t>
  </si>
  <si>
    <t>Today</t>
  </si>
  <si>
    <t>Gantt</t>
  </si>
  <si>
    <t>Thème activité</t>
  </si>
  <si>
    <t>Thème En tête</t>
  </si>
  <si>
    <t>Choisir la couleur des activités</t>
  </si>
  <si>
    <t>Bords Aujourd'hui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</si>
  <si>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</si>
  <si>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</si>
  <si>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</si>
  <si>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</si>
  <si>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</si>
  <si>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1. Ajout des activités et des tâches du projet</t>
  </si>
  <si>
    <t xml:space="preserve">Rendez-vous dans la feuille "Diagramme de Gantt" </t>
  </si>
  <si>
    <t>Dans la colonne "WBS : Work Breakdown Structure ou Structure de Découpage du Projet" : renseignez les activités de votre projet ainsi que les tâches qui en découlent en modifiant le texte exemple</t>
  </si>
  <si>
    <t>Pour ajouter une nouvelle activité, placez-vous sur une ligne vide en bas du tableau, puis cliquez sur le bouton "Ajouter une activité" et renseignez le nom de l'activité :</t>
  </si>
  <si>
    <t>Notez que vous pouvez ajouter une nouvelle ligne entre les lignes existantes.</t>
  </si>
  <si>
    <t>Ainsi, vous pouvez vous placer sur la ligne d'une activité au dessus de laquelle vous souhaitez créer une nouvelle activité, puis cliquer sur le bouton d'ajout.</t>
  </si>
  <si>
    <t>Procédez de même pour l'ajout des tâches.</t>
  </si>
  <si>
    <t>Pour supprimer une ligne, placez vous sur l'activité ou tâche à supprimer, puis cliquez sur le bouton "supprimer"</t>
  </si>
  <si>
    <t>Notez que vous pouvez faire une suppression multiple en sélectionnant les lignes à supprimer, puis en cliquant sur le bouton de suppression :</t>
  </si>
  <si>
    <r>
      <rPr>
        <b/>
        <sz val="12"/>
        <color rgb="FFFF0000"/>
        <rFont val="Candara"/>
        <family val="2"/>
      </rPr>
      <t>Attention</t>
    </r>
    <r>
      <rPr>
        <sz val="12"/>
        <color theme="1"/>
        <rFont val="Candara"/>
        <family val="2"/>
      </rPr>
      <t xml:space="preserve"> : Si vous prévoyez des tâches simultanées ou qui se chevauchent, pensez à modifier manuellement la durée de la tâche pour ajuster la deadline de façon à ce que la ressource ne soit pas "surbookée".</t>
    </r>
  </si>
  <si>
    <t>Si vous souhaitez convertir une tâche en activité et vice versa, placez-vous sur l'activité ou la tâche en question, puis cliquez sur le bouton "convertir à une activité/tâche"</t>
  </si>
  <si>
    <t>Notez manuellement la progression des tâches au fur et à mesure de leur avancement</t>
  </si>
  <si>
    <t>2. Création des dépendances</t>
  </si>
  <si>
    <t>Pour chaque tâche, notez le prédécesseur : c’est-à-direla tâche qui doit obligatoirement commencer avant le début de cette tâche</t>
  </si>
  <si>
    <t>Ces dépendances sont seulement pour votre référence. Elles ne s'afficheront pas sur le calendrier.</t>
  </si>
  <si>
    <t>De cette manière, si vous décalez la date de début d'une tâche, assurez-vous également de modifier la date de début de la tâche qui lui succède.</t>
  </si>
  <si>
    <t>3. Mise à jour du statut des activités et des tâches</t>
  </si>
  <si>
    <t>Rendez-vous dans la feuille "paramétrage" et renseignez les libellés des statuts d'avancement dans la colonne "planification" :</t>
  </si>
  <si>
    <t>Pour ajouter un nouveau statut, cliquez sur le signe (+) puis renseignez son libellé et attribuez une couleur de votre choix</t>
  </si>
  <si>
    <t>Notez que les couleurs foncées représentent l'avancement réel des tâches/activités, alors que les couleurs dégradées représentent la durée de la tâche/activité en question</t>
  </si>
  <si>
    <t>Pour supprimer un statut, utilisez le signe (x)</t>
  </si>
  <si>
    <t>Revenez à présent à la feuille "diagramme de Gantt" et affectez les bons statuts aux activités/tâches :</t>
  </si>
  <si>
    <t>4. Affectation des ressources</t>
  </si>
  <si>
    <t>Rendez-vous dans la feuille "ressources"</t>
  </si>
  <si>
    <t>Modifiez les données en mettant les informations concernant vos ressources.</t>
  </si>
  <si>
    <t>Vous pouvez ajouter une nouvelle ressource à la liste existant en modifiant la ligne vide en dessous du tableau :</t>
  </si>
  <si>
    <t>Revenez à la feuille "Diagramme de Gantt" et affectez les ressources aux différentes tâches en utilisant les listes déroulantes :</t>
  </si>
  <si>
    <t>5. Dates de début et durées des activités/tâches</t>
  </si>
  <si>
    <t xml:space="preserve">Mettez la date du début de chaque activité/tâche projet puis renseignez sa durée globale. </t>
  </si>
  <si>
    <t>Ce faisant, vous obtiendez la deadline qui prend en compte les jours ouvrables.</t>
  </si>
  <si>
    <t>Vous verrez également la barre de progression s'afficher sur le calendrier :</t>
  </si>
  <si>
    <r>
      <t xml:space="preserve">Notez que vous pouvez changer l'échelle de temps de </t>
    </r>
    <r>
      <rPr>
        <b/>
        <sz val="12"/>
        <color theme="1"/>
        <rFont val="Candara"/>
        <family val="2"/>
      </rPr>
      <t>Jour</t>
    </r>
    <r>
      <rPr>
        <sz val="12"/>
        <color theme="1"/>
        <rFont val="Candara"/>
        <family val="2"/>
      </rPr>
      <t xml:space="preserve"> à </t>
    </r>
    <r>
      <rPr>
        <b/>
        <sz val="12"/>
        <color theme="1"/>
        <rFont val="Candara"/>
        <family val="2"/>
      </rPr>
      <t>Semaine</t>
    </r>
    <r>
      <rPr>
        <sz val="12"/>
        <color theme="1"/>
        <rFont val="Candara"/>
        <family val="2"/>
      </rPr>
      <t xml:space="preserve"> ou à </t>
    </r>
    <r>
      <rPr>
        <b/>
        <sz val="12"/>
        <color theme="1"/>
        <rFont val="Candara"/>
        <family val="2"/>
      </rPr>
      <t>Mois</t>
    </r>
    <r>
      <rPr>
        <sz val="12"/>
        <color theme="1"/>
        <rFont val="Candara"/>
        <family val="2"/>
      </rPr>
      <t>.</t>
    </r>
  </si>
  <si>
    <t>En cliquant sur le bouton "Aujourd'hui", l'affichage du calendrier revient à la date actuelle :</t>
  </si>
  <si>
    <t>Jour de l’an</t>
  </si>
  <si>
    <t>Lundi de Pâques</t>
  </si>
  <si>
    <t>Fête du travail</t>
  </si>
  <si>
    <t>Jeudi de l’Ascension</t>
  </si>
  <si>
    <t>Lundi de Pentecôte</t>
  </si>
  <si>
    <t>Fête nationale</t>
  </si>
  <si>
    <t>Assomption</t>
  </si>
  <si>
    <t>La Toussaint</t>
  </si>
  <si>
    <t>Armistice</t>
  </si>
  <si>
    <t>Noël</t>
  </si>
  <si>
    <t>Jour férié</t>
  </si>
  <si>
    <t>Date</t>
  </si>
  <si>
    <t>LISTE DES JOURS FÉRIÉS EN 2023</t>
  </si>
  <si>
    <t>Commentaires</t>
  </si>
  <si>
    <t>Plan de charge</t>
  </si>
  <si>
    <t>Activité / tâche</t>
  </si>
  <si>
    <t>Co-auteur Olivier Robespierre (Sponsor)</t>
  </si>
  <si>
    <t>Estimation coûts/délais fonctionnels Finances</t>
  </si>
  <si>
    <t>Estimation coûts/délais fonctionnels Ventes</t>
  </si>
  <si>
    <t>Estimation coûts/délais fonctionnels Achats</t>
  </si>
  <si>
    <t>Estimation coûts/délais fonctionnels Logistique</t>
  </si>
  <si>
    <t>Estimation délais/ressources Infrastructure</t>
  </si>
  <si>
    <t>Estimation coûts/délais fonctionnels Production</t>
  </si>
  <si>
    <t>Comité de Direction Spécial</t>
  </si>
  <si>
    <t>Conception générale  Finances</t>
  </si>
  <si>
    <t>Participation du chef de projet</t>
  </si>
  <si>
    <t>2.2</t>
  </si>
  <si>
    <t>Conception générale Ventes</t>
  </si>
  <si>
    <t>Conception générale  Achats</t>
  </si>
  <si>
    <t>Conception générale  Logistique</t>
  </si>
  <si>
    <t>Conception générale  Infrastructure</t>
  </si>
  <si>
    <t>Conception générale  Production</t>
  </si>
  <si>
    <t>En équipe avec coordinateurs SAP</t>
  </si>
  <si>
    <t>Comité de pilotage et comité de Direction</t>
  </si>
  <si>
    <t>Paramétrage et tests unitaires FI/CO</t>
  </si>
  <si>
    <t>Paramétrage et tests unitaires Immobilisations</t>
  </si>
  <si>
    <t>Paramétrage et tests unitaires Achats</t>
  </si>
  <si>
    <t>Paramétrage et tests unitaires Enchères et Ariba</t>
  </si>
  <si>
    <t>Paramétrage et tests unitaires SD</t>
  </si>
  <si>
    <t>Paramétrage et tests unitaires MM</t>
  </si>
  <si>
    <t>Paramétrage et tests unitaires Export et Reporting</t>
  </si>
  <si>
    <t>Coordination réalisation et tests Finances</t>
  </si>
  <si>
    <t>Coordination réalisation et tests Ventes</t>
  </si>
  <si>
    <t>Coordination réalisation et tests Achats</t>
  </si>
  <si>
    <t>Coordination réalisation et tests Logistique</t>
  </si>
  <si>
    <t>Coordination réalisation et tests Production</t>
  </si>
  <si>
    <t>Tests d'intégration et de consolidation FI/CO</t>
  </si>
  <si>
    <t>Tests d'intégration et de consolidation Immobilisations</t>
  </si>
  <si>
    <t>Tests d'intégration et de consolidation Achats</t>
  </si>
  <si>
    <t>Tests d'intégration et de consolidation Enchères et Ariba</t>
  </si>
  <si>
    <t>Tests d'intégration et de consolidation SD</t>
  </si>
  <si>
    <t>Tests d'intégration et de consolidation MM</t>
  </si>
  <si>
    <t>Tests d'intégration et de consolidation Export et Reporting</t>
  </si>
  <si>
    <t>Tests d'intégration et de consolidation Master Data</t>
  </si>
  <si>
    <t>Tests d'intégration et de consolidation Production</t>
  </si>
  <si>
    <t>Coordination tests d'intégration et de consolidation Finances</t>
  </si>
  <si>
    <t>Coordination tests d'intégration et de consolidation Ventes</t>
  </si>
  <si>
    <t>Coordination tests d'intégration et de consolidation Achats</t>
  </si>
  <si>
    <t>Coordination tests d'intégration et de consolidation Logistique</t>
  </si>
  <si>
    <t>Coordination tests d'intégration et de consolidation Production</t>
  </si>
  <si>
    <t xml:space="preserve">Tests d'intégration et consolidation, validation du système </t>
  </si>
  <si>
    <t>Plan à développer avec les coordinateurs</t>
  </si>
  <si>
    <t>Conférence vidéo avec les décideurs</t>
  </si>
  <si>
    <t>Clôture novembre</t>
  </si>
  <si>
    <t>Clôture décembre</t>
  </si>
  <si>
    <t>Liste des corrections Finances</t>
  </si>
  <si>
    <t>Liste des corrections Ventes</t>
  </si>
  <si>
    <t>Liste des corrections Achats</t>
  </si>
  <si>
    <t>Liste des corrections Logistique</t>
  </si>
  <si>
    <t>Liste des corrections Production</t>
  </si>
  <si>
    <t>Documentation leçons apprises Finances</t>
  </si>
  <si>
    <t>Réunions spéciales</t>
  </si>
  <si>
    <t>Documentation leçons apprises Ventes</t>
  </si>
  <si>
    <t>Documentation leçons apprises Achats</t>
  </si>
  <si>
    <t>Documentation leçons apprises Logistique</t>
  </si>
  <si>
    <t>Documentation leçons apprises CMRL</t>
  </si>
  <si>
    <t>Décommissionnement anciens systèmes</t>
  </si>
  <si>
    <t>Hors périmètre</t>
  </si>
  <si>
    <t>Disponibilité (%)</t>
  </si>
  <si>
    <t>De</t>
  </si>
  <si>
    <t>A</t>
  </si>
  <si>
    <t>Dispo en jours</t>
  </si>
  <si>
    <t>Jours planifiés</t>
  </si>
  <si>
    <t>Charge %</t>
  </si>
  <si>
    <t>Congés</t>
  </si>
  <si>
    <t>Ressource en sous-charge</t>
  </si>
  <si>
    <t>Ressource en surcharge</t>
  </si>
  <si>
    <t>Charge en J</t>
  </si>
  <si>
    <t>Libellé</t>
  </si>
  <si>
    <t>Couleur du % réalisé</t>
  </si>
  <si>
    <t>Couleur du % restant</t>
  </si>
  <si>
    <t>Etat global de toutes les activités</t>
  </si>
  <si>
    <t>Français</t>
  </si>
  <si>
    <t>Anglais</t>
  </si>
  <si>
    <t>Langue</t>
  </si>
  <si>
    <t>Settings</t>
  </si>
  <si>
    <t>User Guide</t>
  </si>
  <si>
    <t>Date of Creation</t>
  </si>
  <si>
    <t>Version Date</t>
  </si>
  <si>
    <t>Version Number</t>
  </si>
  <si>
    <t>Language</t>
  </si>
  <si>
    <t>Workload Plan</t>
  </si>
  <si>
    <t>Resources</t>
  </si>
  <si>
    <t>Label</t>
  </si>
  <si>
    <t>Color for % Completed</t>
  </si>
  <si>
    <t>Color for % Remaining</t>
  </si>
  <si>
    <t>In Progress</t>
  </si>
  <si>
    <t>Postponed</t>
  </si>
  <si>
    <t>Project</t>
  </si>
  <si>
    <t>LIST OF PUBLIC HOLIDAYS IN 2023</t>
  </si>
  <si>
    <t>Public Holiday</t>
  </si>
  <si>
    <t>New Year's Day</t>
  </si>
  <si>
    <t>Easter Monday</t>
  </si>
  <si>
    <t>Labor Day</t>
  </si>
  <si>
    <t>Victory in Europe Day (VE Day)</t>
  </si>
  <si>
    <t>Ascension Day</t>
  </si>
  <si>
    <t>Whit Monday</t>
  </si>
  <si>
    <t>National Day</t>
  </si>
  <si>
    <t>Assumption Day</t>
  </si>
  <si>
    <t>All Saints' Day</t>
  </si>
  <si>
    <t>Armistice Day</t>
  </si>
  <si>
    <t>Christmas Day</t>
  </si>
  <si>
    <t>PROGRESS STATUS</t>
  </si>
  <si>
    <t>STATUS D'AVANCEMENT</t>
  </si>
  <si>
    <t>RESOURCES SHEET</t>
  </si>
  <si>
    <t>Ajouter une ressource</t>
  </si>
  <si>
    <t>Supprimer une ressource</t>
  </si>
  <si>
    <t>Underloaded Resource</t>
  </si>
  <si>
    <t>Overloaded Resource</t>
  </si>
  <si>
    <t>Add a Resource</t>
  </si>
  <si>
    <t>Delete a Resource</t>
  </si>
  <si>
    <t>Project Manager</t>
  </si>
  <si>
    <t>Integration Manager</t>
  </si>
  <si>
    <t>Finance Coordinator</t>
  </si>
  <si>
    <t>Sales Coordinator</t>
  </si>
  <si>
    <t>Purchasing Coordinator</t>
  </si>
  <si>
    <t>Logistics Coordinator</t>
  </si>
  <si>
    <t>IT Director</t>
  </si>
  <si>
    <t>Change Manager</t>
  </si>
  <si>
    <t>SAP Finance FI/CO Expert</t>
  </si>
  <si>
    <t>SAP Asset Accounting Expert</t>
  </si>
  <si>
    <t>SAP Sales Expert</t>
  </si>
  <si>
    <t>SAP Purchasing Expert</t>
  </si>
  <si>
    <t>SAP Logistics Expert</t>
  </si>
  <si>
    <t>Master Data Expert</t>
  </si>
  <si>
    <t>Production Coordinator</t>
  </si>
  <si>
    <t>Testers and Validators</t>
  </si>
  <si>
    <t>Name</t>
  </si>
  <si>
    <t>Role</t>
  </si>
  <si>
    <t>Email Address</t>
  </si>
  <si>
    <t>Phone</t>
  </si>
  <si>
    <t>Availability (%)</t>
  </si>
  <si>
    <t>From</t>
  </si>
  <si>
    <t>To</t>
  </si>
  <si>
    <t>Availability in days</t>
  </si>
  <si>
    <t>Planned Days</t>
  </si>
  <si>
    <t>Workload %</t>
  </si>
  <si>
    <t>Leave</t>
  </si>
  <si>
    <t>Initialization</t>
  </si>
  <si>
    <t>Opportunity Study and Approval</t>
  </si>
  <si>
    <t>Project Charter Preparation - Justification</t>
  </si>
  <si>
    <t>Cost/Time Estimation - Finance Function</t>
  </si>
  <si>
    <t>Cost/Time Estimation - Sales Function</t>
  </si>
  <si>
    <t>Cost/Time Estimation - Purchasing Function</t>
  </si>
  <si>
    <t>Cost/Time Estimation - Logistics Function</t>
  </si>
  <si>
    <t>Time/Resources Estimation - Infrastructure</t>
  </si>
  <si>
    <t>Cost/Time Estimation - Production Function</t>
  </si>
  <si>
    <t>Project Charter Writing</t>
  </si>
  <si>
    <t>Project Charter Approval</t>
  </si>
  <si>
    <t>Planning</t>
  </si>
  <si>
    <t>General Design - Finance Function</t>
  </si>
  <si>
    <t>General Design - Sales Function</t>
  </si>
  <si>
    <t>General Design - Purchasing Function</t>
  </si>
  <si>
    <t>General Design - Logistics Function</t>
  </si>
  <si>
    <t>General Design - Infrastructure</t>
  </si>
  <si>
    <t>General Design - Production Function</t>
  </si>
  <si>
    <t>Specification Writing</t>
  </si>
  <si>
    <t>Planning Establishment</t>
  </si>
  <si>
    <t>Communication Plan Establishment</t>
  </si>
  <si>
    <t>Approval of Specifications, Communication Plan, Project Plan, and Schedule</t>
  </si>
  <si>
    <t>Execution</t>
  </si>
  <si>
    <t>FI/CO Parameterization and Unit Testing</t>
  </si>
  <si>
    <t>Asset Accounting Parameterization and Unit Testing</t>
  </si>
  <si>
    <t>Purchasing Parameterization and Unit Testing</t>
  </si>
  <si>
    <t>Auctions and Ariba Parameterization and Unit Testing</t>
  </si>
  <si>
    <t>SD Parameterization and Unit Testing</t>
  </si>
  <si>
    <t>MM Parameterization and Unit Testing</t>
  </si>
  <si>
    <t>Export and Reporting Parameterization and Unit Testing</t>
  </si>
  <si>
    <t>Master Data Parameterization and Corrections</t>
  </si>
  <si>
    <t>Production Parameterization, Programming, and Testing</t>
  </si>
  <si>
    <t>Finance Coordination of Implementation and Testing</t>
  </si>
  <si>
    <t>Sales Coordination of Implementation and Testing</t>
  </si>
  <si>
    <t>Purchasing Coordination of Implementation and Testing</t>
  </si>
  <si>
    <t>Logistics Coordination of Implementation and Testing</t>
  </si>
  <si>
    <t>Production Coordination of Implementation and Testing</t>
  </si>
  <si>
    <t>System Testing, Corrections, and Validation</t>
  </si>
  <si>
    <t>Official User Validation</t>
  </si>
  <si>
    <t>Phase Validation by Steering Committee</t>
  </si>
  <si>
    <t>Control and Monitoring</t>
  </si>
  <si>
    <t>FI/CO Integration and Consolidation Testing</t>
  </si>
  <si>
    <t>Asset Accounting Integration and Consolidation Testing</t>
  </si>
  <si>
    <t>Purchasing Integration and Consolidation Testing</t>
  </si>
  <si>
    <t>Auctions and Ariba Integration and Consolidation Testing</t>
  </si>
  <si>
    <t>SD Integration and Consolidation Testing</t>
  </si>
  <si>
    <t>MM Integration and Consolidation Testing</t>
  </si>
  <si>
    <t>Export and Reporting Integration and Consolidation Testing</t>
  </si>
  <si>
    <t>Master Data Integration and Consolidation Testing</t>
  </si>
  <si>
    <t>Production Integration and Consolidation Testing</t>
  </si>
  <si>
    <t>Finance Coordination of Integration and Consolidation Testing</t>
  </si>
  <si>
    <t>Sales Coordination of Integration and Consolidation Testing</t>
  </si>
  <si>
    <t>Purchasing Coordination of Integration and Consolidation Testing</t>
  </si>
  <si>
    <t>Logistics Coordination of Integration and Consolidation Testing</t>
  </si>
  <si>
    <t>Production Coordination of Integration and Consolidation Testing</t>
  </si>
  <si>
    <t>Integration and Consolidation Testing, System Validation</t>
  </si>
  <si>
    <t>USER TRAINING</t>
  </si>
  <si>
    <t>Preparation and Validation of Pre-Production Environment</t>
  </si>
  <si>
    <t>Deployment</t>
  </si>
  <si>
    <t>Switching and Validation</t>
  </si>
  <si>
    <t>Master Data Validation</t>
  </si>
  <si>
    <t>User Validation</t>
  </si>
  <si>
    <t>Decision for Productive Start</t>
  </si>
  <si>
    <t>Productive Start</t>
  </si>
  <si>
    <t>Monitoring System Performance, Documentation, and Corrections</t>
  </si>
  <si>
    <t>Master Data Corrections</t>
  </si>
  <si>
    <t>User Monitoring</t>
  </si>
  <si>
    <t>November Closure</t>
  </si>
  <si>
    <t>December Closure</t>
  </si>
  <si>
    <t>Acknowledgment Meeting</t>
  </si>
  <si>
    <t>Closure</t>
  </si>
  <si>
    <t>Finance Corrections List</t>
  </si>
  <si>
    <t>Sales Corrections List</t>
  </si>
  <si>
    <t>Purchasing Corrections List</t>
  </si>
  <si>
    <t>Logistics Corrections List</t>
  </si>
  <si>
    <t>Production Corrections List</t>
  </si>
  <si>
    <t>Finance Lessons Learned Documentation</t>
  </si>
  <si>
    <t>Sales Lessons Learned Documentation</t>
  </si>
  <si>
    <t>Purchasing Lessons Learned Documentation</t>
  </si>
  <si>
    <t>Logistics Lessons Learned Documentation</t>
  </si>
  <si>
    <t>CMRL Lessons Learned Documentation</t>
  </si>
  <si>
    <t>Project Lessons Learned Documentation</t>
  </si>
  <si>
    <t>Correction Plan</t>
  </si>
  <si>
    <t>Decommissioning of Old Systems</t>
  </si>
  <si>
    <t>Closing Meeting</t>
  </si>
  <si>
    <t>Co-author Olivier Robespierre (Sponsor)</t>
  </si>
  <si>
    <t>Special Management Committee</t>
  </si>
  <si>
    <t>Project Manager's Participation</t>
  </si>
  <si>
    <t>In collaboration with SAP coordinators</t>
  </si>
  <si>
    <t>Steering Committee and Management Committee</t>
  </si>
  <si>
    <t>Plan to be developed with coordinators</t>
  </si>
  <si>
    <t>Video conference with decision-makers</t>
  </si>
  <si>
    <t>Special Meetings</t>
  </si>
  <si>
    <t>Out of Scope</t>
  </si>
  <si>
    <t>Activity / Task</t>
  </si>
  <si>
    <t>Status</t>
  </si>
  <si>
    <t>Predecessor</t>
  </si>
  <si>
    <t>Assigned to</t>
  </si>
  <si>
    <t>Comments</t>
  </si>
  <si>
    <t>Start Date</t>
  </si>
  <si>
    <t>Ajouter une activité</t>
  </si>
  <si>
    <t>Ajouter une tâche</t>
  </si>
  <si>
    <t>Convertir à une activité / tâche</t>
  </si>
  <si>
    <t>Supprimer</t>
  </si>
  <si>
    <t>Add an Activity</t>
  </si>
  <si>
    <t>Add a Task</t>
  </si>
  <si>
    <t>Convert to an Activity / Task</t>
  </si>
  <si>
    <t>Delete</t>
  </si>
  <si>
    <t>Project Name / Code</t>
  </si>
  <si>
    <t>Reference</t>
  </si>
  <si>
    <t>Portfolio Name / Code</t>
  </si>
  <si>
    <t>PMO (Project Management Office)</t>
  </si>
  <si>
    <t>Overall Status of all Activities</t>
  </si>
  <si>
    <t>Jour</t>
  </si>
  <si>
    <t>Day</t>
  </si>
  <si>
    <t>Semaine</t>
  </si>
  <si>
    <t>Week</t>
  </si>
  <si>
    <t>Mois</t>
  </si>
  <si>
    <t>Month</t>
  </si>
  <si>
    <t>Aujourd'hui</t>
  </si>
  <si>
    <t>TODO</t>
  </si>
  <si>
    <t>In Hold</t>
  </si>
  <si>
    <t>Done</t>
  </si>
  <si>
    <t>C56</t>
  </si>
  <si>
    <t>C57</t>
  </si>
  <si>
    <t>Ajouter une colonne</t>
  </si>
  <si>
    <t>Add a column</t>
  </si>
  <si>
    <t>Supprimer une colonne</t>
  </si>
  <si>
    <t>Delete a column</t>
  </si>
  <si>
    <t>Level</t>
  </si>
  <si>
    <t>Niveau</t>
  </si>
  <si>
    <t>1.1</t>
  </si>
  <si>
    <t>1</t>
  </si>
  <si>
    <t>1.2</t>
  </si>
  <si>
    <t>2</t>
  </si>
  <si>
    <t>2.1</t>
  </si>
  <si>
    <t>2.3</t>
  </si>
  <si>
    <t>3</t>
  </si>
  <si>
    <t>3.1</t>
  </si>
  <si>
    <t>3.2</t>
  </si>
  <si>
    <t>3.3</t>
  </si>
  <si>
    <t>3.4</t>
  </si>
  <si>
    <t>3.5</t>
  </si>
  <si>
    <t>3.6</t>
  </si>
  <si>
    <t>2.4</t>
  </si>
  <si>
    <t>2.5</t>
  </si>
  <si>
    <t>4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</si>
  <si>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</si>
  <si>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</si>
  <si>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</si>
  <si>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</si>
  <si>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</si>
  <si>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</si>
  <si>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</si>
  <si>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</si>
  <si>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</si>
  <si>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</si>
  <si>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</si>
  <si>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</si>
  <si>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</si>
  <si>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</si>
  <si>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</si>
  <si>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</t>
  </si>
  <si>
    <t>5.1</t>
  </si>
  <si>
    <t>5.2</t>
  </si>
  <si>
    <t>5.3</t>
  </si>
  <si>
    <t>5.4</t>
  </si>
  <si>
    <t>1.3</t>
  </si>
  <si>
    <t xml:space="preserve">  </t>
  </si>
  <si>
    <t>M</t>
  </si>
  <si>
    <t>Sym</t>
  </si>
  <si>
    <t>►</t>
  </si>
  <si>
    <t>Symbol</t>
  </si>
  <si>
    <t>1.4</t>
  </si>
  <si>
    <t>1.5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</si>
  <si>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</si>
  <si>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</si>
  <si>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</si>
  <si>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</si>
  <si>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</si>
  <si>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</si>
  <si>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</si>
  <si>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</si>
  <si>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</si>
  <si>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</si>
  <si>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</si>
  <si>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</si>
  <si>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</si>
  <si>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</si>
  <si>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</si>
  <si>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</si>
  <si>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</si>
  <si>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</si>
  <si>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</si>
  <si>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</si>
  <si>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</si>
  <si>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</si>
  <si>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</si>
  <si>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</si>
  <si>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</si>
  <si>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</si>
  <si>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</si>
  <si>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</si>
  <si>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</si>
  <si>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</si>
  <si>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</si>
  <si>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</si>
  <si>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</si>
  <si>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</si>
  <si>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</si>
  <si>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</si>
  <si>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</si>
  <si>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</si>
  <si>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</si>
  <si>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</si>
  <si>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</si>
  <si>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</si>
  <si>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</si>
  <si>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</si>
  <si>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</si>
  <si>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</si>
  <si>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</si>
  <si>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</si>
  <si>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</si>
  <si>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</si>
  <si>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</si>
  <si>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</si>
  <si>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</si>
  <si>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</si>
  <si>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</si>
  <si>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</si>
  <si>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Effort in D</t>
  </si>
  <si>
    <t>Diagramme de Gantt</t>
  </si>
  <si>
    <t>Conception générale</t>
  </si>
  <si>
    <t xml:space="preserve">Paramétrage et tests unitaires </t>
  </si>
  <si>
    <t>Tests d'intégration et de consolidation</t>
  </si>
  <si>
    <t>Clôture mensuelle</t>
  </si>
  <si>
    <t>Liste des corrections</t>
  </si>
  <si>
    <t>Gantt chart</t>
  </si>
  <si>
    <t>WBS - Activity / Task</t>
  </si>
  <si>
    <t xml:space="preserve">Estimation coûts/délais </t>
  </si>
  <si>
    <t>Tests d'intégration et consolidation, validation du système</t>
  </si>
  <si>
    <t>1.0</t>
  </si>
  <si>
    <t>3.1-3.3</t>
  </si>
  <si>
    <t>1,2,3,4</t>
  </si>
  <si>
    <t>2.2-2.4</t>
  </si>
  <si>
    <r>
      <t xml:space="preserve">A la recherche d'un logiciel de planification ? ProjectChef </t>
    </r>
    <r>
      <rPr>
        <sz val="11"/>
        <color theme="1"/>
        <rFont val="Calibri"/>
        <family val="2"/>
        <scheme val="minor"/>
      </rPr>
      <t xml:space="preserve">t'offre un plan gratuit à vie pour gérer jusqu'à 2 projets : </t>
    </r>
    <r>
      <rPr>
        <b/>
        <sz val="11"/>
        <color rgb="FF0091FE"/>
        <rFont val="Calibri"/>
        <family val="2"/>
        <scheme val="minor"/>
      </rPr>
      <t xml:space="preserve">https://projectchef.io/ </t>
    </r>
  </si>
  <si>
    <t>Envie d’un outil plus centralisée et collaboratif en ligne ?</t>
  </si>
  <si>
    <t>Pour celles et ceux qui préfèrent centraliser le suivi en temps réel avec leurs équipes, y compris en mode multi-projets :</t>
  </si>
  <si>
    <t>https://projectchef.io/</t>
  </si>
  <si>
    <r>
      <rPr>
        <b/>
        <sz val="11"/>
        <rFont val="Calibri"/>
        <family val="2"/>
        <scheme val="minor"/>
      </rPr>
      <t xml:space="preserve">→ ProjectChef </t>
    </r>
    <r>
      <rPr>
        <sz val="11"/>
        <rFont val="Calibri"/>
        <family val="2"/>
        <scheme val="minor"/>
      </rPr>
      <t xml:space="preserve">propose une </t>
    </r>
    <r>
      <rPr>
        <b/>
        <sz val="11"/>
        <rFont val="Calibri"/>
        <family val="2"/>
        <scheme val="minor"/>
      </rPr>
      <t>vue portefeuille</t>
    </r>
    <r>
      <rPr>
        <sz val="11"/>
        <rFont val="Calibri"/>
        <family val="2"/>
        <scheme val="minor"/>
      </rPr>
      <t xml:space="preserve">, du </t>
    </r>
    <r>
      <rPr>
        <b/>
        <sz val="11"/>
        <rFont val="Calibri"/>
        <family val="2"/>
        <scheme val="minor"/>
      </rPr>
      <t>Gantt interactif</t>
    </r>
    <r>
      <rPr>
        <sz val="11"/>
        <rFont val="Calibri"/>
        <family val="2"/>
        <scheme val="minor"/>
      </rPr>
      <t xml:space="preserve">, du </t>
    </r>
    <r>
      <rPr>
        <b/>
        <sz val="11"/>
        <rFont val="Calibri"/>
        <family val="2"/>
        <scheme val="minor"/>
      </rPr>
      <t xml:space="preserve">Kanban, </t>
    </r>
    <r>
      <rPr>
        <sz val="11"/>
        <rFont val="Calibri"/>
        <family val="2"/>
        <scheme val="minor"/>
      </rPr>
      <t xml:space="preserve">des </t>
    </r>
    <r>
      <rPr>
        <b/>
        <sz val="11"/>
        <rFont val="Calibri"/>
        <family val="2"/>
        <scheme val="minor"/>
      </rPr>
      <t>dashboards clairs et des risques évalués.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</si>
</sst>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"/>
    <numFmt numFmtId="165" formatCode="m/d/yyyy"/>
    <numFmt numFmtId="166" formatCode="\◆"/>
  </numFmts>
  <fonts count="4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6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6"/>
      <color theme="9" tint="-0.499984740745262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6"/>
      <color theme="1"/>
      <name val="Candara"/>
      <family val="2"/>
    </font>
    <font>
      <b/>
      <sz val="12"/>
      <color rgb="FFFF0000"/>
      <name val="Candara"/>
      <family val="2"/>
    </font>
    <font>
      <b/>
      <sz val="12"/>
      <color theme="1"/>
      <name val="Candara"/>
      <family val="2"/>
    </font>
    <font>
      <sz val="9.9"/>
      <color theme="2" tint="-0.749992370372631"/>
      <name val="Arial"/>
      <family val="2"/>
    </font>
    <font>
      <sz val="11"/>
      <color theme="2" tint="-0.74999237037263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"/>
      <color rgb="FF92D050"/>
      <name val="Calibri"/>
      <family val="2"/>
    </font>
    <font>
      <sz val="11"/>
      <color theme="5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B9E1FF"/>
      <name val="Calibri"/>
      <family val="2"/>
      <scheme val="minor"/>
    </font>
    <font>
      <sz val="11"/>
      <color rgb="FF37A9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91F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868E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0B4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9DAFF1"/>
        <bgColor indexed="64"/>
      </patternFill>
    </fill>
    <fill>
      <patternFill patternType="solid">
        <fgColor rgb="FFFFE38B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lightUp">
        <bgColor theme="2" tint="-0.249977111117893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/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0" tint="-0.14996795556505021"/>
      </bottom>
      <diagonal/>
    </border>
    <border>
      <left style="thin">
        <color theme="9"/>
      </left>
      <right style="thin">
        <color theme="0" tint="-4.9989318521683403E-2"/>
      </right>
      <top style="thin">
        <color theme="9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46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2" fillId="10" borderId="4" xfId="0" applyFont="1" applyFill="1" applyBorder="1" applyAlignment="1">
      <alignment vertical="center"/>
    </xf>
    <xf numFmtId="0" fontId="15" fillId="12" borderId="0" xfId="0" applyFont="1" applyFill="1" applyAlignment="1">
      <alignment horizontal="left" vertical="center"/>
    </xf>
    <xf numFmtId="14" fontId="15" fillId="12" borderId="0" xfId="0" applyNumberFormat="1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5" fillId="12" borderId="6" xfId="0" applyFont="1" applyFill="1" applyBorder="1" applyAlignment="1">
      <alignment vertical="center"/>
    </xf>
    <xf numFmtId="0" fontId="15" fillId="12" borderId="0" xfId="0" applyFont="1" applyFill="1" applyAlignment="1">
      <alignment vertical="center"/>
    </xf>
    <xf numFmtId="0" fontId="8" fillId="0" borderId="0" xfId="0" applyFont="1"/>
    <xf numFmtId="0" fontId="7" fillId="2" borderId="7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14" fillId="11" borderId="5" xfId="0" applyFont="1" applyFill="1" applyBorder="1" applyAlignment="1" applyProtection="1">
      <alignment vertical="center"/>
      <protection locked="0"/>
    </xf>
    <xf numFmtId="0" fontId="12" fillId="10" borderId="4" xfId="0" applyFont="1" applyFill="1" applyBorder="1" applyAlignment="1" applyProtection="1">
      <alignment vertical="center"/>
      <protection locked="0"/>
    </xf>
    <xf numFmtId="0" fontId="10" fillId="0" borderId="0" xfId="0" applyFont="1"/>
    <xf numFmtId="14" fontId="0" fillId="0" borderId="0" xfId="0" applyNumberFormat="1"/>
    <xf numFmtId="1" fontId="0" fillId="0" borderId="0" xfId="0" applyNumberFormat="1"/>
    <xf numFmtId="0" fontId="22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18" borderId="0" xfId="0" applyFont="1" applyFill="1" applyAlignment="1">
      <alignment vertical="top"/>
    </xf>
    <xf numFmtId="0" fontId="25" fillId="18" borderId="0" xfId="0" applyFont="1" applyFill="1" applyAlignment="1">
      <alignment vertical="top"/>
    </xf>
    <xf numFmtId="0" fontId="26" fillId="18" borderId="0" xfId="0" applyFont="1" applyFill="1"/>
    <xf numFmtId="0" fontId="27" fillId="18" borderId="0" xfId="0" applyFont="1" applyFill="1"/>
    <xf numFmtId="0" fontId="0" fillId="18" borderId="0" xfId="0" applyFill="1"/>
    <xf numFmtId="0" fontId="28" fillId="18" borderId="0" xfId="0" applyFont="1" applyFill="1" applyAlignment="1">
      <alignment vertical="center"/>
    </xf>
    <xf numFmtId="0" fontId="26" fillId="18" borderId="0" xfId="0" applyFont="1" applyFill="1" applyAlignment="1">
      <alignment vertical="center"/>
    </xf>
    <xf numFmtId="0" fontId="27" fillId="18" borderId="0" xfId="0" applyFont="1" applyFill="1" applyAlignment="1">
      <alignment vertical="center"/>
    </xf>
    <xf numFmtId="0" fontId="1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 wrapText="1"/>
    </xf>
    <xf numFmtId="14" fontId="31" fillId="0" borderId="0" xfId="0" applyNumberFormat="1" applyFont="1" applyAlignment="1">
      <alignment horizontal="center" vertical="center" wrapText="1"/>
    </xf>
    <xf numFmtId="15" fontId="31" fillId="0" borderId="0" xfId="0" applyNumberFormat="1" applyFont="1" applyAlignment="1">
      <alignment horizontal="left" vertical="center" wrapText="1"/>
    </xf>
    <xf numFmtId="0" fontId="32" fillId="0" borderId="0" xfId="0" applyFont="1"/>
    <xf numFmtId="0" fontId="6" fillId="0" borderId="0" xfId="0" applyFont="1" applyAlignment="1">
      <alignment horizontal="center"/>
    </xf>
    <xf numFmtId="0" fontId="33" fillId="0" borderId="18" xfId="0" applyFont="1" applyBorder="1" applyAlignment="1">
      <alignment vertical="center"/>
    </xf>
    <xf numFmtId="0" fontId="6" fillId="4" borderId="18" xfId="0" applyFont="1" applyFill="1" applyBorder="1" applyAlignment="1">
      <alignment vertical="center"/>
    </xf>
    <xf numFmtId="0" fontId="6" fillId="5" borderId="18" xfId="0" applyFont="1" applyFill="1" applyBorder="1" applyAlignment="1">
      <alignment vertical="center"/>
    </xf>
    <xf numFmtId="0" fontId="6" fillId="6" borderId="18" xfId="0" applyFont="1" applyFill="1" applyBorder="1" applyAlignment="1">
      <alignment vertical="center"/>
    </xf>
    <xf numFmtId="0" fontId="6" fillId="13" borderId="19" xfId="0" applyFont="1" applyFill="1" applyBorder="1" applyAlignment="1">
      <alignment vertical="center"/>
    </xf>
    <xf numFmtId="0" fontId="6" fillId="14" borderId="19" xfId="0" applyFont="1" applyFill="1" applyBorder="1" applyAlignment="1">
      <alignment vertical="center"/>
    </xf>
    <xf numFmtId="0" fontId="6" fillId="15" borderId="19" xfId="0" applyFont="1" applyFill="1" applyBorder="1" applyAlignment="1">
      <alignment vertical="center"/>
    </xf>
    <xf numFmtId="0" fontId="7" fillId="16" borderId="7" xfId="0" applyFont="1" applyFill="1" applyBorder="1" applyAlignment="1">
      <alignment horizontal="left"/>
    </xf>
    <xf numFmtId="0" fontId="0" fillId="0" borderId="0" xfId="0" applyAlignment="1">
      <alignment horizontal="left" vertical="center"/>
    </xf>
    <xf numFmtId="0" fontId="33" fillId="0" borderId="0" xfId="0" applyFont="1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17" fillId="10" borderId="4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 vertical="center"/>
    </xf>
    <xf numFmtId="0" fontId="16" fillId="17" borderId="13" xfId="0" applyFont="1" applyFill="1" applyBorder="1" applyAlignment="1">
      <alignment horizontal="center" vertical="center"/>
    </xf>
    <xf numFmtId="0" fontId="16" fillId="17" borderId="20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left" vertical="center"/>
    </xf>
    <xf numFmtId="0" fontId="6" fillId="21" borderId="18" xfId="0" applyFont="1" applyFill="1" applyBorder="1" applyAlignment="1">
      <alignment horizontal="left" vertical="center"/>
    </xf>
    <xf numFmtId="0" fontId="0" fillId="0" borderId="0" xfId="0" applyProtection="1">
      <protection locked="0"/>
    </xf>
    <xf numFmtId="0" fontId="0" fillId="20" borderId="0" xfId="0" applyFill="1" applyAlignment="1" applyProtection="1">
      <alignment horizontal="center" vertical="center"/>
      <protection locked="0"/>
    </xf>
    <xf numFmtId="0" fontId="13" fillId="11" borderId="5" xfId="0" applyFont="1" applyFill="1" applyBorder="1" applyAlignment="1" applyProtection="1">
      <alignment horizontal="left" vertical="center"/>
      <protection locked="0"/>
    </xf>
    <xf numFmtId="9" fontId="0" fillId="0" borderId="0" xfId="1" applyFont="1" applyProtection="1"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0" fillId="0" borderId="0" xfId="1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4" fontId="21" fillId="0" borderId="0" xfId="0" applyNumberFormat="1" applyFont="1" applyAlignment="1" applyProtection="1">
      <alignment vertical="center"/>
      <protection locked="0"/>
    </xf>
    <xf numFmtId="14" fontId="20" fillId="0" borderId="0" xfId="0" applyNumberFormat="1" applyFont="1" applyAlignment="1" applyProtection="1">
      <alignment horizontal="center" vertical="center"/>
      <protection locked="0"/>
    </xf>
    <xf numFmtId="0" fontId="12" fillId="10" borderId="4" xfId="1" applyNumberFormat="1" applyFont="1" applyFill="1" applyBorder="1" applyAlignment="1" applyProtection="1">
      <alignment vertical="center"/>
      <protection locked="0"/>
    </xf>
    <xf numFmtId="164" fontId="4" fillId="9" borderId="0" xfId="0" applyNumberFormat="1" applyFont="1" applyFill="1" applyAlignment="1" applyProtection="1">
      <alignment horizontal="left" vertical="center"/>
      <protection locked="0"/>
    </xf>
    <xf numFmtId="164" fontId="4" fillId="8" borderId="0" xfId="0" applyNumberFormat="1" applyFont="1" applyFill="1" applyAlignment="1" applyProtection="1">
      <alignment horizontal="left" vertical="center"/>
      <protection locked="0"/>
    </xf>
    <xf numFmtId="14" fontId="0" fillId="0" borderId="0" xfId="0" applyNumberFormat="1" applyProtection="1">
      <protection locked="0"/>
    </xf>
    <xf numFmtId="1" fontId="4" fillId="9" borderId="0" xfId="0" applyNumberFormat="1" applyFont="1" applyFill="1" applyAlignment="1" applyProtection="1">
      <alignment horizontal="left" vertical="center"/>
      <protection locked="0"/>
    </xf>
    <xf numFmtId="1" fontId="4" fillId="8" borderId="0" xfId="0" applyNumberFormat="1" applyFont="1" applyFill="1" applyAlignment="1" applyProtection="1">
      <alignment horizontal="left" vertical="center"/>
      <protection locked="0"/>
    </xf>
    <xf numFmtId="1" fontId="4" fillId="9" borderId="0" xfId="0" applyNumberFormat="1" applyFont="1" applyFill="1" applyAlignment="1" applyProtection="1">
      <alignment horizontal="center" vertical="center"/>
      <protection locked="0"/>
    </xf>
    <xf numFmtId="1" fontId="4" fillId="8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4" fontId="19" fillId="9" borderId="0" xfId="0" applyNumberFormat="1" applyFont="1" applyFill="1" applyAlignment="1" applyProtection="1">
      <alignment vertical="center"/>
      <protection locked="0"/>
    </xf>
    <xf numFmtId="14" fontId="19" fillId="8" borderId="0" xfId="0" applyNumberFormat="1" applyFont="1" applyFill="1" applyAlignment="1" applyProtection="1">
      <alignment vertical="center"/>
      <protection locked="0"/>
    </xf>
    <xf numFmtId="0" fontId="2" fillId="8" borderId="3" xfId="1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top"/>
      <protection locked="0"/>
    </xf>
    <xf numFmtId="0" fontId="18" fillId="9" borderId="11" xfId="0" applyFont="1" applyFill="1" applyBorder="1" applyAlignment="1" applyProtection="1">
      <alignment horizontal="center" vertical="center"/>
      <protection locked="0"/>
    </xf>
    <xf numFmtId="0" fontId="18" fillId="9" borderId="0" xfId="0" applyFont="1" applyFill="1" applyAlignment="1" applyProtection="1">
      <alignment horizontal="center" vertical="center"/>
      <protection locked="0"/>
    </xf>
    <xf numFmtId="0" fontId="18" fillId="9" borderId="12" xfId="0" applyFont="1" applyFill="1" applyBorder="1" applyAlignment="1" applyProtection="1">
      <alignment horizontal="center" vertical="center"/>
      <protection locked="0"/>
    </xf>
    <xf numFmtId="0" fontId="18" fillId="8" borderId="0" xfId="0" applyFont="1" applyFill="1" applyAlignment="1" applyProtection="1">
      <alignment horizontal="center" vertical="center"/>
      <protection locked="0"/>
    </xf>
    <xf numFmtId="0" fontId="18" fillId="8" borderId="12" xfId="0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9" fontId="9" fillId="3" borderId="1" xfId="1" applyFont="1" applyFill="1" applyBorder="1" applyAlignment="1" applyProtection="1">
      <alignment horizontal="center" vertical="center"/>
      <protection locked="0"/>
    </xf>
    <xf numFmtId="0" fontId="34" fillId="19" borderId="16" xfId="0" applyFont="1" applyFill="1" applyBorder="1" applyAlignment="1" applyProtection="1">
      <alignment horizontal="centerContinuous" vertical="center"/>
      <protection locked="0"/>
    </xf>
    <xf numFmtId="14" fontId="34" fillId="19" borderId="16" xfId="0" applyNumberFormat="1" applyFont="1" applyFill="1" applyBorder="1" applyAlignment="1" applyProtection="1">
      <alignment horizontal="center" vertical="center"/>
      <protection locked="0"/>
    </xf>
    <xf numFmtId="10" fontId="34" fillId="19" borderId="16" xfId="0" applyNumberFormat="1" applyFont="1" applyFill="1" applyBorder="1" applyAlignment="1" applyProtection="1">
      <alignment horizontal="centerContinuous" vertic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/>
      <protection locked="0"/>
    </xf>
    <xf numFmtId="0" fontId="3" fillId="9" borderId="0" xfId="0" applyFont="1" applyFill="1" applyAlignment="1" applyProtection="1">
      <alignment horizontal="center" vertical="center"/>
      <protection locked="0"/>
    </xf>
    <xf numFmtId="0" fontId="35" fillId="22" borderId="22" xfId="0" applyFont="1" applyFill="1" applyBorder="1" applyAlignment="1" applyProtection="1">
      <alignment horizontal="center" vertical="center"/>
      <protection locked="0"/>
    </xf>
    <xf numFmtId="0" fontId="35" fillId="23" borderId="0" xfId="0" applyFont="1" applyFill="1" applyAlignment="1" applyProtection="1">
      <alignment horizontal="center" vertical="center"/>
      <protection locked="0"/>
    </xf>
    <xf numFmtId="0" fontId="36" fillId="10" borderId="4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0" fillId="0" borderId="21" xfId="0" quotePrefix="1" applyFont="1" applyBorder="1" applyAlignment="1" applyProtection="1">
      <alignment horizontal="center" vertical="center"/>
      <protection locked="0"/>
    </xf>
    <xf numFmtId="1" fontId="2" fillId="9" borderId="8" xfId="0" applyNumberFormat="1" applyFont="1" applyFill="1" applyBorder="1" applyAlignment="1" applyProtection="1">
      <alignment horizontal="center" vertical="center"/>
      <protection locked="0"/>
    </xf>
    <xf numFmtId="1" fontId="2" fillId="9" borderId="9" xfId="0" applyNumberFormat="1" applyFont="1" applyFill="1" applyBorder="1" applyAlignment="1" applyProtection="1">
      <alignment horizontal="center" vertical="center"/>
      <protection locked="0"/>
    </xf>
    <xf numFmtId="1" fontId="2" fillId="9" borderId="10" xfId="0" applyNumberFormat="1" applyFont="1" applyFill="1" applyBorder="1" applyAlignment="1" applyProtection="1">
      <alignment horizontal="center" vertical="center"/>
      <protection locked="0"/>
    </xf>
    <xf numFmtId="1" fontId="2" fillId="8" borderId="9" xfId="0" applyNumberFormat="1" applyFont="1" applyFill="1" applyBorder="1" applyAlignment="1" applyProtection="1">
      <alignment horizontal="center" vertical="center"/>
      <protection locked="0"/>
    </xf>
    <xf numFmtId="1" fontId="2" fillId="8" borderId="10" xfId="0" applyNumberFormat="1" applyFont="1" applyFill="1" applyBorder="1" applyAlignment="1" applyProtection="1">
      <alignment horizontal="center" vertical="center"/>
      <protection locked="0"/>
    </xf>
    <xf numFmtId="1" fontId="2" fillId="8" borderId="8" xfId="0" applyNumberFormat="1" applyFont="1" applyFill="1" applyBorder="1" applyAlignment="1" applyProtection="1">
      <alignment horizontal="center" vertical="center"/>
      <protection locked="0"/>
    </xf>
    <xf numFmtId="0" fontId="15" fillId="12" borderId="6" xfId="0" applyFont="1" applyFill="1" applyBorder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14" fontId="15" fillId="12" borderId="0" xfId="0" applyNumberFormat="1" applyFont="1" applyFill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9" fontId="10" fillId="0" borderId="0" xfId="1" applyFont="1" applyFill="1" applyAlignment="1" applyProtection="1">
      <alignment horizontal="center" vertical="center"/>
      <protection locked="0"/>
    </xf>
    <xf numFmtId="165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2" fillId="0" borderId="0" xfId="0" applyFont="1"/>
    <xf numFmtId="0" fontId="42" fillId="0" borderId="0" xfId="0" applyFont="1" applyProtection="1">
      <protection locked="0"/>
    </xf>
    <xf numFmtId="0" fontId="43" fillId="18" borderId="0" xfId="0" applyFont="1" applyFill="1" applyAlignment="1">
      <alignment horizontal="left"/>
    </xf>
    <xf numFmtId="0" fontId="27" fillId="18" borderId="0" xfId="0" applyFont="1" applyFill="1" applyAlignment="1">
      <alignment horizontal="left" vertical="center" wrapText="1"/>
    </xf>
    <xf numFmtId="0" fontId="15" fillId="12" borderId="0" xfId="0" applyFont="1" applyFill="1" applyAlignment="1" applyProtection="1">
      <alignment horizontal="left" vertical="center"/>
      <protection locked="0"/>
    </xf>
    <xf numFmtId="0" fontId="15" fillId="12" borderId="6" xfId="0" applyFont="1" applyFill="1" applyBorder="1" applyAlignment="1" applyProtection="1">
      <alignment horizontal="left" vertical="center"/>
      <protection locked="0"/>
    </xf>
    <xf numFmtId="14" fontId="17" fillId="10" borderId="4" xfId="0" applyNumberFormat="1" applyFont="1" applyFill="1" applyBorder="1" applyAlignment="1" applyProtection="1">
      <alignment horizontal="center" vertical="center"/>
      <protection locked="0"/>
    </xf>
    <xf numFmtId="0" fontId="13" fillId="11" borderId="5" xfId="0" applyFont="1" applyFill="1" applyBorder="1" applyAlignment="1" applyProtection="1">
      <alignment horizontal="left" vertical="center"/>
      <protection locked="0"/>
    </xf>
    <xf numFmtId="14" fontId="15" fillId="12" borderId="0" xfId="0" applyNumberFormat="1" applyFont="1" applyFill="1" applyAlignment="1" applyProtection="1">
      <alignment horizontal="left" vertical="center"/>
      <protection locked="0"/>
    </xf>
    <xf numFmtId="0" fontId="14" fillId="11" borderId="5" xfId="0" applyFont="1" applyFill="1" applyBorder="1" applyAlignment="1" applyProtection="1">
      <alignment horizontal="left" vertical="center"/>
      <protection locked="0"/>
    </xf>
    <xf numFmtId="0" fontId="9" fillId="3" borderId="14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0" fontId="16" fillId="17" borderId="17" xfId="0" applyFont="1" applyFill="1" applyBorder="1" applyAlignment="1">
      <alignment horizontal="center"/>
    </xf>
    <xf numFmtId="0" fontId="16" fillId="17" borderId="13" xfId="0" applyFont="1" applyFill="1" applyBorder="1" applyAlignment="1">
      <alignment horizontal="center"/>
    </xf>
    <xf numFmtId="0" fontId="44" fillId="18" borderId="0" xfId="0" applyFont="1" applyFill="1" applyAlignment="1">
      <alignment horizontal="left"/>
    </xf>
    <xf numFmtId="0" fontId="0" fillId="18" borderId="0" xfId="0" applyFill="1" applyAlignment="1">
      <alignment horizontal="left"/>
    </xf>
    <xf numFmtId="0" fontId="33" fillId="18" borderId="0" xfId="0" applyFont="1" applyFill="1" applyAlignment="1">
      <alignment horizontal="left"/>
    </xf>
    <xf numFmtId="0" fontId="46" fillId="18" borderId="0" xfId="2" applyFill="1" applyAlignment="1">
      <alignment horizontal="left"/>
    </xf>
    <xf numFmtId="0" fontId="43" fillId="18" borderId="0" xfId="0" applyFont="1" applyFill="1" applyAlignment="1">
      <alignment horizontal="left"/>
    </xf>
  </cellXfs>
  <cellStyles count="3">
    <cellStyle name="Hyperlink" xfId="2" builtinId="8"/>
    <cellStyle name="Normal" xfId="0" builtinId="0"/>
    <cellStyle name="Percent" xfId="1" builtinId="5"/>
  </cellStyles>
  <dxfs count="139"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@\◆"/>
    </dxf>
    <dxf>
      <numFmt numFmtId="0" formatCode="General"/>
    </dxf>
    <dxf>
      <numFmt numFmtId="0" formatCode="General"/>
      <border outline="0">
        <left style="thin">
          <color theme="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/>
      </border>
    </dxf>
    <dxf>
      <border outline="0">
        <bottom style="thin">
          <color theme="9"/>
        </bottom>
      </border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4" tint="-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color theme="5"/>
      </font>
      <fill>
        <patternFill patternType="solid">
          <fgColor indexed="64"/>
          <bgColor rgb="FFFFFFFF"/>
        </patternFill>
      </fill>
    </dxf>
    <dxf>
      <font>
        <b val="0"/>
        <i val="0"/>
        <color theme="5"/>
      </font>
    </dxf>
    <dxf>
      <font>
        <b val="0"/>
        <i val="0"/>
        <color rgb="FF00B050"/>
      </font>
    </dxf>
    <dxf>
      <font>
        <b val="0"/>
        <i val="0"/>
        <color rgb="FF0070C0"/>
      </font>
    </dxf>
    <dxf>
      <font>
        <b val="0"/>
        <i val="0"/>
        <color rgb="FF37A9FF"/>
      </font>
    </dxf>
    <dxf>
      <font>
        <b val="0"/>
        <i val="0"/>
        <color rgb="FFB9E1FF"/>
      </font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92D050"/>
        </patternFill>
      </fill>
    </dxf>
    <dxf>
      <font>
        <color rgb="FF00B050"/>
      </font>
      <fill>
        <patternFill>
          <fgColor indexed="64"/>
          <bgColor rgb="FFF1F7ED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2D050"/>
        </patternFill>
      </fill>
      <border>
        <left/>
        <right/>
      </border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2" defaultTableStyle="TableStyleMedium2" defaultPivotStyle="PivotStyleLight16">
    <tableStyle name="TableStyleLight14 2" pivot="0" count="9" xr9:uid="{C803ECF4-81F2-48DA-A591-0A545A829943}">
      <tableStyleElement type="wholeTable" dxfId="138"/>
      <tableStyleElement type="headerRow" dxfId="137"/>
      <tableStyleElement type="totalRow" dxfId="136"/>
      <tableStyleElement type="firstColumn" dxfId="135"/>
      <tableStyleElement type="lastColumn" dxfId="134"/>
      <tableStyleElement type="firstRowStripe" dxfId="133"/>
      <tableStyleElement type="secondRowStripe" dxfId="132"/>
      <tableStyleElement type="firstColumnStripe" dxfId="131"/>
      <tableStyleElement type="secondColumnStripe" dxfId="130"/>
    </tableStyle>
    <tableStyle name="TableStyleLight14 2 2" pivot="0" count="9" xr9:uid="{AC5A6F65-C9C4-4955-81C3-AF4FEE86B463}">
      <tableStyleElement type="wholeTable" dxfId="129"/>
      <tableStyleElement type="headerRow" dxfId="128"/>
      <tableStyleElement type="totalRow" dxfId="127"/>
      <tableStyleElement type="firstColumn" dxfId="126"/>
      <tableStyleElement type="lastColumn" dxfId="125"/>
      <tableStyleElement type="firstRowStripe" dxfId="124"/>
      <tableStyleElement type="secondRowStripe" dxfId="123"/>
      <tableStyleElement type="firstColumnStripe" dxfId="122"/>
      <tableStyleElement type="secondColumnStripe" dxfId="121"/>
    </tableStyle>
  </tableStyles>
  <colors>
    <mruColors>
      <color rgb="FFFF8989"/>
      <color rgb="FF0091FE"/>
      <color rgb="FF37A9FF"/>
      <color rgb="FFB9E1FF"/>
      <color rgb="FF69BFFF"/>
      <color rgb="FF21A0FF"/>
      <color rgb="FF81C9FF"/>
      <color rgb="FF55FD6D"/>
      <color rgb="FFFFB3B3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3" Type="http://schemas.openxmlformats.org/officeDocument/2006/relationships/hyperlink" Target="https://blog-gestion-de-projet.com/docs/kit-management-projet/planification/planning-gantt/" TargetMode="External"/><Relationship Id="rId7" Type="http://schemas.openxmlformats.org/officeDocument/2006/relationships/image" Target="../media/image26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5.svg"/><Relationship Id="rId5" Type="http://schemas.openxmlformats.org/officeDocument/2006/relationships/image" Target="../media/image24.pn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blog-gestion-de-projet.com/docs/kit-management-projet/planification/planning-gantt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planification/planning-gantt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hyperlink" Target="https://projectchef.io/" TargetMode="Externa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486586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358140</xdr:colOff>
      <xdr:row>3</xdr:row>
      <xdr:rowOff>60960</xdr:rowOff>
    </xdr:from>
    <xdr:to>
      <xdr:col>12</xdr:col>
      <xdr:colOff>132900</xdr:colOff>
      <xdr:row>3</xdr:row>
      <xdr:rowOff>312245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3853815" y="746760"/>
          <a:ext cx="5451660" cy="251285"/>
          <a:chOff x="3984432" y="853807"/>
          <a:chExt cx="6647866" cy="255176"/>
        </a:xfrm>
      </xdr:grpSpPr>
      <xdr:sp macro="[0]!NavBar" textlink="">
        <xdr:nvSpPr>
          <xdr:cNvPr id="4" name="BtnGuide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984432" y="853807"/>
            <a:ext cx="1442338" cy="252000"/>
          </a:xfrm>
          <a:prstGeom prst="roundRect">
            <a:avLst/>
          </a:prstGeom>
          <a:solidFill>
            <a:srgbClr val="F4792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5" name="BtnGant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5469729" y="856983"/>
            <a:ext cx="1655949" cy="252000"/>
          </a:xfrm>
          <a:prstGeom prst="roundRect">
            <a:avLst/>
          </a:prstGeom>
          <a:solidFill>
            <a:srgbClr val="0082B3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Plan de</a:t>
            </a:r>
            <a:r>
              <a:rPr lang="en-GB" sz="1100" b="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charge</a:t>
            </a:r>
            <a:endParaRPr lang="en-US" sz="1050">
              <a:effectLst/>
            </a:endParaRPr>
          </a:p>
        </xdr:txBody>
      </xdr:sp>
      <xdr:sp macro="[0]!NavBar" textlink="">
        <xdr:nvSpPr>
          <xdr:cNvPr id="6" name="BtnRessources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7192228" y="854080"/>
            <a:ext cx="1866555" cy="252000"/>
          </a:xfrm>
          <a:prstGeom prst="roundRect">
            <a:avLst/>
          </a:prstGeom>
          <a:solidFill>
            <a:schemeClr val="accent6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Ressources</a:t>
            </a:r>
          </a:p>
        </xdr:txBody>
      </xdr:sp>
      <xdr:sp macro="[0]!NavBar" textlink="">
        <xdr:nvSpPr>
          <xdr:cNvPr id="7" name="BtnSettings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9125498" y="855200"/>
            <a:ext cx="1506800" cy="252000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</xdr:grpSp>
    <xdr:clientData/>
  </xdr:twoCellAnchor>
  <xdr:twoCellAnchor editAs="oneCell">
    <xdr:from>
      <xdr:col>1</xdr:col>
      <xdr:colOff>15240</xdr:colOff>
      <xdr:row>7</xdr:row>
      <xdr:rowOff>85353</xdr:rowOff>
    </xdr:from>
    <xdr:to>
      <xdr:col>10</xdr:col>
      <xdr:colOff>1338872</xdr:colOff>
      <xdr:row>19</xdr:row>
      <xdr:rowOff>41349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" y="1754133"/>
          <a:ext cx="8638832" cy="215055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21</xdr:row>
      <xdr:rowOff>215538</xdr:rowOff>
    </xdr:from>
    <xdr:to>
      <xdr:col>13</xdr:col>
      <xdr:colOff>882412</xdr:colOff>
      <xdr:row>21</xdr:row>
      <xdr:rowOff>449749</xdr:rowOff>
    </xdr:to>
    <xdr:sp macro="" textlink="">
      <xdr:nvSpPr>
        <xdr:cNvPr id="9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904576" y="4490358"/>
          <a:ext cx="1828716" cy="234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22</xdr:row>
      <xdr:rowOff>99060</xdr:rowOff>
    </xdr:from>
    <xdr:to>
      <xdr:col>9</xdr:col>
      <xdr:colOff>770849</xdr:colOff>
      <xdr:row>26</xdr:row>
      <xdr:rowOff>39063</xdr:rowOff>
    </xdr:to>
    <xdr:pic>
      <xdr:nvPicPr>
        <xdr:cNvPr id="10" name="Image 5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2880" y="4876800"/>
          <a:ext cx="6691589" cy="671523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32</xdr:row>
      <xdr:rowOff>22778</xdr:rowOff>
    </xdr:from>
    <xdr:to>
      <xdr:col>10</xdr:col>
      <xdr:colOff>174246</xdr:colOff>
      <xdr:row>49</xdr:row>
      <xdr:rowOff>108059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66700" y="6947453"/>
          <a:ext cx="7156071" cy="3323781"/>
          <a:chOff x="640080" y="6819818"/>
          <a:chExt cx="7375146" cy="3194241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844040" y="6819818"/>
            <a:ext cx="6171186" cy="3194241"/>
            <a:chOff x="160020" y="6667418"/>
            <a:chExt cx="6171186" cy="3194241"/>
          </a:xfrm>
        </xdr:grpSpPr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0020" y="6667418"/>
              <a:ext cx="6171186" cy="3194241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41020" y="7581900"/>
              <a:ext cx="3169920" cy="182880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cxnSp macro="">
        <xdr:nvCxnSpPr>
          <xdr:cNvPr id="13" name="Connecteur droit avec flèch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1371600" y="7856220"/>
            <a:ext cx="822960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640080" y="771144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FF0000"/>
                </a:solidFill>
              </a:rPr>
              <a:t>Activité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647700" y="800862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92D050"/>
                </a:solidFill>
              </a:rPr>
              <a:t>Tâche</a:t>
            </a:r>
          </a:p>
        </xdr:txBody>
      </xdr:sp>
      <xdr:cxnSp macro="">
        <xdr:nvCxnSpPr>
          <xdr:cNvPr id="16" name="Connecteur droit avec flèch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 flipV="1">
            <a:off x="1318260" y="8016240"/>
            <a:ext cx="868680" cy="129540"/>
          </a:xfrm>
          <a:prstGeom prst="straightConnector1">
            <a:avLst/>
          </a:prstGeom>
          <a:ln>
            <a:solidFill>
              <a:srgbClr val="92D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42672</xdr:colOff>
      <xdr:row>52</xdr:row>
      <xdr:rowOff>30480</xdr:rowOff>
    </xdr:from>
    <xdr:to>
      <xdr:col>7</xdr:col>
      <xdr:colOff>315404</xdr:colOff>
      <xdr:row>67</xdr:row>
      <xdr:rowOff>39499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95072" y="10774680"/>
          <a:ext cx="4368482" cy="2866519"/>
          <a:chOff x="202692" y="10454640"/>
          <a:chExt cx="4494212" cy="2752219"/>
        </a:xfrm>
      </xdr:grpSpPr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2692" y="10454640"/>
            <a:ext cx="4494212" cy="2752219"/>
          </a:xfrm>
          <a:prstGeom prst="rect">
            <a:avLst/>
          </a:prstGeom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36220" y="13014960"/>
            <a:ext cx="281940" cy="17526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28600" y="10843260"/>
            <a:ext cx="998220" cy="28194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15241</xdr:colOff>
      <xdr:row>70</xdr:row>
      <xdr:rowOff>45720</xdr:rowOff>
    </xdr:from>
    <xdr:to>
      <xdr:col>6</xdr:col>
      <xdr:colOff>457201</xdr:colOff>
      <xdr:row>82</xdr:row>
      <xdr:rowOff>170882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67641" y="14237970"/>
          <a:ext cx="3785235" cy="2411162"/>
          <a:chOff x="175261" y="13761720"/>
          <a:chExt cx="3886200" cy="2319722"/>
        </a:xfrm>
      </xdr:grpSpPr>
      <xdr:pic>
        <xdr:nvPicPr>
          <xdr:cNvPr id="24" name="Imag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5261" y="13761720"/>
            <a:ext cx="3886200" cy="2319722"/>
          </a:xfrm>
          <a:prstGeom prst="rect">
            <a:avLst/>
          </a:prstGeom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13360" y="157353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90500" y="14150340"/>
            <a:ext cx="1021080" cy="2514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22860</xdr:colOff>
      <xdr:row>107</xdr:row>
      <xdr:rowOff>33354</xdr:rowOff>
    </xdr:from>
    <xdr:to>
      <xdr:col>13</xdr:col>
      <xdr:colOff>91440</xdr:colOff>
      <xdr:row>119</xdr:row>
      <xdr:rowOff>150106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75260" y="21502704"/>
          <a:ext cx="10441305" cy="2402752"/>
          <a:chOff x="182880" y="16675434"/>
          <a:chExt cx="10759440" cy="2311312"/>
        </a:xfrm>
      </xdr:grpSpPr>
      <xdr:pic>
        <xdr:nvPicPr>
          <xdr:cNvPr id="28" name="Imag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2880" y="16675434"/>
            <a:ext cx="4891216" cy="2311312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t="1250" r="1055"/>
          <a:stretch/>
        </xdr:blipFill>
        <xdr:spPr>
          <a:xfrm>
            <a:off x="6179820" y="16763372"/>
            <a:ext cx="4762500" cy="2194807"/>
          </a:xfrm>
          <a:prstGeom prst="rect">
            <a:avLst/>
          </a:prstGeom>
        </xdr:spPr>
      </xdr:pic>
      <xdr:sp macro="" textlink="">
        <xdr:nvSpPr>
          <xdr:cNvPr id="30" name="Flèche : droi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303520" y="17663160"/>
            <a:ext cx="556260" cy="33528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202680" y="18592800"/>
            <a:ext cx="333756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28601" y="186309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99060</xdr:colOff>
      <xdr:row>154</xdr:row>
      <xdr:rowOff>73224</xdr:rowOff>
    </xdr:from>
    <xdr:to>
      <xdr:col>5</xdr:col>
      <xdr:colOff>323448</xdr:colOff>
      <xdr:row>162</xdr:row>
      <xdr:rowOff>142619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99060" y="30638949"/>
          <a:ext cx="2386563" cy="1612445"/>
          <a:chOff x="99060" y="19793784"/>
          <a:chExt cx="2457048" cy="1562915"/>
        </a:xfrm>
      </xdr:grpSpPr>
      <xdr:pic>
        <xdr:nvPicPr>
          <xdr:cNvPr id="34" name="Imag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99060" y="19793784"/>
            <a:ext cx="2457048" cy="1562915"/>
          </a:xfrm>
          <a:prstGeom prst="rect">
            <a:avLst/>
          </a:prstGeom>
        </xdr:spPr>
      </xdr:pic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75260" y="20139660"/>
            <a:ext cx="1150620" cy="1173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53340</xdr:colOff>
      <xdr:row>168</xdr:row>
      <xdr:rowOff>31127</xdr:rowOff>
    </xdr:from>
    <xdr:to>
      <xdr:col>7</xdr:col>
      <xdr:colOff>759310</xdr:colOff>
      <xdr:row>179</xdr:row>
      <xdr:rowOff>165393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" y="32355167"/>
          <a:ext cx="4927450" cy="2145946"/>
        </a:xfrm>
        <a:prstGeom prst="rect">
          <a:avLst/>
        </a:prstGeom>
      </xdr:spPr>
    </xdr:pic>
    <xdr:clientData/>
  </xdr:twoCellAnchor>
  <xdr:twoCellAnchor>
    <xdr:from>
      <xdr:col>1</xdr:col>
      <xdr:colOff>45720</xdr:colOff>
      <xdr:row>236</xdr:row>
      <xdr:rowOff>28464</xdr:rowOff>
    </xdr:from>
    <xdr:to>
      <xdr:col>10</xdr:col>
      <xdr:colOff>1130129</xdr:colOff>
      <xdr:row>247</xdr:row>
      <xdr:rowOff>35819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198120" y="47005764"/>
          <a:ext cx="8180534" cy="2207630"/>
          <a:chOff x="205740" y="25616424"/>
          <a:chExt cx="8399609" cy="2186675"/>
        </a:xfrm>
      </xdr:grpSpPr>
      <xdr:pic>
        <xdr:nvPicPr>
          <xdr:cNvPr id="38" name="Imag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5740" y="25616424"/>
            <a:ext cx="8399609" cy="2186675"/>
          </a:xfrm>
          <a:prstGeom prst="rect">
            <a:avLst/>
          </a:prstGeom>
        </xdr:spPr>
      </xdr:pic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804160" y="26647140"/>
            <a:ext cx="5783580" cy="1043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45721</xdr:colOff>
      <xdr:row>249</xdr:row>
      <xdr:rowOff>58129</xdr:rowOff>
    </xdr:from>
    <xdr:to>
      <xdr:col>9</xdr:col>
      <xdr:colOff>952501</xdr:colOff>
      <xdr:row>261</xdr:row>
      <xdr:rowOff>76450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98121" y="49635754"/>
          <a:ext cx="6669405" cy="2418621"/>
          <a:chOff x="205741" y="28221649"/>
          <a:chExt cx="6850380" cy="2395761"/>
        </a:xfrm>
      </xdr:grpSpPr>
      <xdr:pic>
        <xdr:nvPicPr>
          <xdr:cNvPr id="41" name="Imag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5741" y="28221649"/>
            <a:ext cx="6850380" cy="2395761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792980" y="28262580"/>
            <a:ext cx="137922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154598</xdr:colOff>
      <xdr:row>263</xdr:row>
      <xdr:rowOff>83820</xdr:rowOff>
    </xdr:from>
    <xdr:to>
      <xdr:col>10</xdr:col>
      <xdr:colOff>787205</xdr:colOff>
      <xdr:row>278</xdr:row>
      <xdr:rowOff>76200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54598" y="52461795"/>
          <a:ext cx="7881132" cy="2983230"/>
          <a:chOff x="154598" y="31021020"/>
          <a:chExt cx="8107827" cy="2948940"/>
        </a:xfrm>
      </xdr:grpSpPr>
      <xdr:grpSp>
        <xdr:nvGrpSpPr>
          <xdr:cNvPr id="44" name="Group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154598" y="31021020"/>
            <a:ext cx="8107827" cy="2946503"/>
            <a:chOff x="154598" y="31021020"/>
            <a:chExt cx="8107827" cy="2946503"/>
          </a:xfrm>
        </xdr:grpSpPr>
        <xdr:pic>
          <xdr:nvPicPr>
            <xdr:cNvPr id="46" name="Image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4598" y="31021020"/>
              <a:ext cx="8107827" cy="2946503"/>
            </a:xfrm>
            <a:prstGeom prst="rect">
              <a:avLst/>
            </a:prstGeom>
          </xdr:spPr>
        </xdr:pic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3543300" y="31081980"/>
              <a:ext cx="853440" cy="2362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1958340" y="31379160"/>
            <a:ext cx="175260" cy="2590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13476</xdr:colOff>
      <xdr:row>182</xdr:row>
      <xdr:rowOff>106680</xdr:rowOff>
    </xdr:from>
    <xdr:to>
      <xdr:col>9</xdr:col>
      <xdr:colOff>446405</xdr:colOff>
      <xdr:row>195</xdr:row>
      <xdr:rowOff>129053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577"/>
        <a:stretch/>
      </xdr:blipFill>
      <xdr:spPr>
        <a:xfrm>
          <a:off x="173496" y="35234880"/>
          <a:ext cx="6376529" cy="2399813"/>
        </a:xfrm>
        <a:prstGeom prst="rect">
          <a:avLst/>
        </a:prstGeom>
      </xdr:spPr>
    </xdr:pic>
    <xdr:clientData/>
  </xdr:twoCellAnchor>
  <xdr:twoCellAnchor editAs="oneCell">
    <xdr:from>
      <xdr:col>0</xdr:col>
      <xdr:colOff>130722</xdr:colOff>
      <xdr:row>197</xdr:row>
      <xdr:rowOff>53340</xdr:rowOff>
    </xdr:from>
    <xdr:to>
      <xdr:col>9</xdr:col>
      <xdr:colOff>757091</xdr:colOff>
      <xdr:row>216</xdr:row>
      <xdr:rowOff>104200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0722" y="38153340"/>
          <a:ext cx="6729989" cy="352558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217</xdr:row>
      <xdr:rowOff>38100</xdr:rowOff>
    </xdr:from>
    <xdr:to>
      <xdr:col>9</xdr:col>
      <xdr:colOff>801766</xdr:colOff>
      <xdr:row>232</xdr:row>
      <xdr:rowOff>22860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360" y="42100500"/>
          <a:ext cx="6692026" cy="272796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87</xdr:row>
      <xdr:rowOff>14468</xdr:rowOff>
    </xdr:from>
    <xdr:to>
      <xdr:col>13</xdr:col>
      <xdr:colOff>1191704</xdr:colOff>
      <xdr:row>103</xdr:row>
      <xdr:rowOff>26168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75260" y="17483318"/>
          <a:ext cx="11541569" cy="3212100"/>
          <a:chOff x="182880" y="16946108"/>
          <a:chExt cx="11859704" cy="3181620"/>
        </a:xfrm>
      </xdr:grpSpPr>
      <xdr:pic>
        <xdr:nvPicPr>
          <xdr:cNvPr id="52" name="Imag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2880" y="16946108"/>
            <a:ext cx="4706432" cy="3173947"/>
          </a:xfrm>
          <a:prstGeom prst="rect">
            <a:avLst/>
          </a:prstGeom>
        </xdr:spPr>
      </xdr:pic>
      <xdr:pic>
        <xdr:nvPicPr>
          <xdr:cNvPr id="53" name="Imag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589020" y="17937480"/>
            <a:ext cx="2284557" cy="1209471"/>
          </a:xfrm>
          <a:prstGeom prst="rect">
            <a:avLst/>
          </a:prstGeom>
        </xdr:spPr>
      </xdr:pic>
      <xdr:pic>
        <xdr:nvPicPr>
          <xdr:cNvPr id="54" name="Imag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6899242" y="17000220"/>
            <a:ext cx="5143342" cy="3127508"/>
          </a:xfrm>
          <a:prstGeom prst="rect">
            <a:avLst/>
          </a:prstGeom>
        </xdr:spPr>
      </xdr:pic>
      <xdr:sp macro="" textlink="">
        <xdr:nvSpPr>
          <xdr:cNvPr id="55" name="Flèche : droit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6187440" y="18371820"/>
            <a:ext cx="457200" cy="3429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4267200" y="18867120"/>
            <a:ext cx="68580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7620</xdr:colOff>
      <xdr:row>135</xdr:row>
      <xdr:rowOff>29966</xdr:rowOff>
    </xdr:from>
    <xdr:to>
      <xdr:col>9</xdr:col>
      <xdr:colOff>73287</xdr:colOff>
      <xdr:row>148</xdr:row>
      <xdr:rowOff>121505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60020" y="26899991"/>
          <a:ext cx="5828292" cy="2568039"/>
          <a:chOff x="167640" y="23514806"/>
          <a:chExt cx="6009267" cy="2468979"/>
        </a:xfrm>
      </xdr:grpSpPr>
      <xdr:pic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67640" y="23514806"/>
            <a:ext cx="6009267" cy="2468979"/>
          </a:xfrm>
          <a:prstGeom prst="rect">
            <a:avLst/>
          </a:prstGeom>
        </xdr:spPr>
      </xdr:pic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290060" y="24414480"/>
            <a:ext cx="762000" cy="1554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38101</xdr:colOff>
      <xdr:row>121</xdr:row>
      <xdr:rowOff>76200</xdr:rowOff>
    </xdr:from>
    <xdr:to>
      <xdr:col>9</xdr:col>
      <xdr:colOff>533401</xdr:colOff>
      <xdr:row>131</xdr:row>
      <xdr:rowOff>60631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190501" y="24222075"/>
          <a:ext cx="6257925" cy="1889431"/>
          <a:chOff x="198121" y="23149560"/>
          <a:chExt cx="6438900" cy="1813231"/>
        </a:xfrm>
      </xdr:grpSpPr>
      <xdr:pic>
        <xdr:nvPicPr>
          <xdr:cNvPr id="61" name="Imag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2410" r="160"/>
          <a:stretch/>
        </xdr:blipFill>
        <xdr:spPr>
          <a:xfrm>
            <a:off x="198121" y="23149560"/>
            <a:ext cx="6438900" cy="1813231"/>
          </a:xfrm>
          <a:prstGeom prst="rect">
            <a:avLst/>
          </a:prstGeom>
        </xdr:spPr>
      </xdr:pic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2110740" y="23957280"/>
            <a:ext cx="67056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73680" y="23957280"/>
            <a:ext cx="1341120" cy="1600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79020</xdr:colOff>
      <xdr:row>3</xdr:row>
      <xdr:rowOff>73800</xdr:rowOff>
    </xdr:from>
    <xdr:to>
      <xdr:col>35</xdr:col>
      <xdr:colOff>83820</xdr:colOff>
      <xdr:row>3</xdr:row>
      <xdr:rowOff>304800</xdr:rowOff>
    </xdr:to>
    <xdr:pic macro="[0]!UpdateStartingDate">
      <xdr:nvPicPr>
        <xdr:cNvPr id="10" name="BtnNext" descr="Caret Righ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24760" y="759600"/>
          <a:ext cx="233400" cy="231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144780</xdr:colOff>
      <xdr:row>3</xdr:row>
      <xdr:rowOff>76200</xdr:rowOff>
    </xdr:from>
    <xdr:to>
      <xdr:col>30</xdr:col>
      <xdr:colOff>157200</xdr:colOff>
      <xdr:row>3</xdr:row>
      <xdr:rowOff>309600</xdr:rowOff>
    </xdr:to>
    <xdr:pic macro="[0]!UpdateStartingDate">
      <xdr:nvPicPr>
        <xdr:cNvPr id="7" name="BtnPrev" descr="Caret Right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4584680" y="762000"/>
          <a:ext cx="233400" cy="233400"/>
        </a:xfrm>
        <a:prstGeom prst="rect">
          <a:avLst/>
        </a:prstGeom>
      </xdr:spPr>
    </xdr:pic>
    <xdr:clientData/>
  </xdr:twoCellAnchor>
  <xdr:twoCellAnchor editAs="absolute">
    <xdr:from>
      <xdr:col>3</xdr:col>
      <xdr:colOff>2827020</xdr:colOff>
      <xdr:row>3</xdr:row>
      <xdr:rowOff>53340</xdr:rowOff>
    </xdr:from>
    <xdr:to>
      <xdr:col>5</xdr:col>
      <xdr:colOff>47351</xdr:colOff>
      <xdr:row>3</xdr:row>
      <xdr:rowOff>301497</xdr:rowOff>
    </xdr:to>
    <xdr:sp macro="" textlink="">
      <xdr:nvSpPr>
        <xdr:cNvPr id="14" name="BtnGuid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970020" y="73914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83713</xdr:colOff>
      <xdr:row>3</xdr:row>
      <xdr:rowOff>56468</xdr:rowOff>
    </xdr:from>
    <xdr:to>
      <xdr:col>6</xdr:col>
      <xdr:colOff>662390</xdr:colOff>
      <xdr:row>3</xdr:row>
      <xdr:rowOff>304625</xdr:rowOff>
    </xdr:to>
    <xdr:sp macro="[0]!NavBar" textlink="">
      <xdr:nvSpPr>
        <xdr:cNvPr id="15" name="BtnGant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5227213" y="74226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Gantt</a:t>
          </a:r>
          <a:endParaRPr lang="en-GB" sz="1050" b="0"/>
        </a:p>
      </xdr:txBody>
    </xdr:sp>
    <xdr:clientData/>
  </xdr:twoCellAnchor>
  <xdr:twoCellAnchor editAs="absolute">
    <xdr:from>
      <xdr:col>6</xdr:col>
      <xdr:colOff>718719</xdr:colOff>
      <xdr:row>3</xdr:row>
      <xdr:rowOff>53609</xdr:rowOff>
    </xdr:from>
    <xdr:to>
      <xdr:col>8</xdr:col>
      <xdr:colOff>317418</xdr:colOff>
      <xdr:row>3</xdr:row>
      <xdr:rowOff>301766</xdr:rowOff>
    </xdr:to>
    <xdr:sp macro="[0]!NavBar" textlink="">
      <xdr:nvSpPr>
        <xdr:cNvPr id="16" name="BtnRessources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685179" y="73940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8</xdr:col>
      <xdr:colOff>373887</xdr:colOff>
      <xdr:row>3</xdr:row>
      <xdr:rowOff>54712</xdr:rowOff>
    </xdr:from>
    <xdr:to>
      <xdr:col>10</xdr:col>
      <xdr:colOff>140520</xdr:colOff>
      <xdr:row>3</xdr:row>
      <xdr:rowOff>302869</xdr:rowOff>
    </xdr:to>
    <xdr:sp macro="[0]!NavBar" textlink="">
      <xdr:nvSpPr>
        <xdr:cNvPr id="17" name="BtnSettings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321547" y="74051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30480</xdr:rowOff>
    </xdr:from>
    <xdr:to>
      <xdr:col>3</xdr:col>
      <xdr:colOff>1652446</xdr:colOff>
      <xdr:row>2</xdr:row>
      <xdr:rowOff>91440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3048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7620</xdr:colOff>
      <xdr:row>3</xdr:row>
      <xdr:rowOff>68580</xdr:rowOff>
    </xdr:from>
    <xdr:to>
      <xdr:col>37</xdr:col>
      <xdr:colOff>17640</xdr:colOff>
      <xdr:row>3</xdr:row>
      <xdr:rowOff>307200</xdr:rowOff>
    </xdr:to>
    <xdr:pic macro="[0]!UpdateStartingDate">
      <xdr:nvPicPr>
        <xdr:cNvPr id="19" name="BtnNextSpeed" descr="Chevron arrows outlin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834360" y="754380"/>
          <a:ext cx="238620" cy="238620"/>
        </a:xfrm>
        <a:prstGeom prst="rect">
          <a:avLst/>
        </a:prstGeom>
      </xdr:spPr>
    </xdr:pic>
    <xdr:clientData/>
  </xdr:twoCellAnchor>
  <xdr:twoCellAnchor editAs="oneCell">
    <xdr:from>
      <xdr:col>27</xdr:col>
      <xdr:colOff>157620</xdr:colOff>
      <xdr:row>3</xdr:row>
      <xdr:rowOff>73800</xdr:rowOff>
    </xdr:from>
    <xdr:to>
      <xdr:col>28</xdr:col>
      <xdr:colOff>160020</xdr:colOff>
      <xdr:row>3</xdr:row>
      <xdr:rowOff>312420</xdr:rowOff>
    </xdr:to>
    <xdr:pic macro="[0]!UpdateStartingDate">
      <xdr:nvPicPr>
        <xdr:cNvPr id="23" name="BtnPrevSpeed" descr="Chevron arrows outline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216520" y="759600"/>
          <a:ext cx="238620" cy="2386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1516380</xdr:colOff>
      <xdr:row>3</xdr:row>
      <xdr:rowOff>68580</xdr:rowOff>
    </xdr:from>
    <xdr:to>
      <xdr:col>3</xdr:col>
      <xdr:colOff>512171</xdr:colOff>
      <xdr:row>3</xdr:row>
      <xdr:rowOff>316737</xdr:rowOff>
    </xdr:to>
    <xdr:sp macro="" textlink="">
      <xdr:nvSpPr>
        <xdr:cNvPr id="10" name="BtnGuid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179320" y="75438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3</xdr:col>
      <xdr:colOff>548533</xdr:colOff>
      <xdr:row>3</xdr:row>
      <xdr:rowOff>79328</xdr:rowOff>
    </xdr:from>
    <xdr:to>
      <xdr:col>3</xdr:col>
      <xdr:colOff>1950170</xdr:colOff>
      <xdr:row>3</xdr:row>
      <xdr:rowOff>327485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3436513" y="76512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Gantt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3</xdr:col>
      <xdr:colOff>2006499</xdr:colOff>
      <xdr:row>3</xdr:row>
      <xdr:rowOff>76469</xdr:rowOff>
    </xdr:from>
    <xdr:to>
      <xdr:col>4</xdr:col>
      <xdr:colOff>759378</xdr:colOff>
      <xdr:row>3</xdr:row>
      <xdr:rowOff>324626</xdr:rowOff>
    </xdr:to>
    <xdr:sp macro="[0]!NavBar" textlink="">
      <xdr:nvSpPr>
        <xdr:cNvPr id="12" name="BtnRessource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894479" y="76226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4</xdr:col>
      <xdr:colOff>815847</xdr:colOff>
      <xdr:row>3</xdr:row>
      <xdr:rowOff>77572</xdr:rowOff>
    </xdr:from>
    <xdr:to>
      <xdr:col>4</xdr:col>
      <xdr:colOff>2083620</xdr:colOff>
      <xdr:row>3</xdr:row>
      <xdr:rowOff>325729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530847" y="763372"/>
          <a:ext cx="126777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2056306</xdr:colOff>
      <xdr:row>2</xdr:row>
      <xdr:rowOff>60960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1340026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1059180</xdr:colOff>
      <xdr:row>3</xdr:row>
      <xdr:rowOff>76200</xdr:rowOff>
    </xdr:from>
    <xdr:to>
      <xdr:col>5</xdr:col>
      <xdr:colOff>154031</xdr:colOff>
      <xdr:row>3</xdr:row>
      <xdr:rowOff>324357</xdr:rowOff>
    </xdr:to>
    <xdr:sp macro="" textlink="">
      <xdr:nvSpPr>
        <xdr:cNvPr id="10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3985260" y="76200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190393</xdr:colOff>
      <xdr:row>3</xdr:row>
      <xdr:rowOff>79328</xdr:rowOff>
    </xdr:from>
    <xdr:to>
      <xdr:col>5</xdr:col>
      <xdr:colOff>1592030</xdr:colOff>
      <xdr:row>3</xdr:row>
      <xdr:rowOff>327485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242453" y="76512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Gantt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1648359</xdr:colOff>
      <xdr:row>3</xdr:row>
      <xdr:rowOff>76469</xdr:rowOff>
    </xdr:from>
    <xdr:to>
      <xdr:col>7</xdr:col>
      <xdr:colOff>233598</xdr:colOff>
      <xdr:row>3</xdr:row>
      <xdr:rowOff>324626</xdr:rowOff>
    </xdr:to>
    <xdr:sp macro="[0]!NavBar" textlink="">
      <xdr:nvSpPr>
        <xdr:cNvPr id="12" name="BtnRessources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6700419" y="76226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7</xdr:col>
      <xdr:colOff>290067</xdr:colOff>
      <xdr:row>3</xdr:row>
      <xdr:rowOff>77572</xdr:rowOff>
    </xdr:from>
    <xdr:to>
      <xdr:col>10</xdr:col>
      <xdr:colOff>353880</xdr:colOff>
      <xdr:row>3</xdr:row>
      <xdr:rowOff>325729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336787" y="76337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582544</xdr:colOff>
      <xdr:row>10</xdr:row>
      <xdr:rowOff>68580</xdr:rowOff>
    </xdr:from>
    <xdr:to>
      <xdr:col>16</xdr:col>
      <xdr:colOff>243839</xdr:colOff>
      <xdr:row>31</xdr:row>
      <xdr:rowOff>28492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A6C8C1-93E1-BA6B-872B-897B95987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364" y="1463040"/>
          <a:ext cx="3928495" cy="3800392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</xdr:colOff>
      <xdr:row>8</xdr:row>
      <xdr:rowOff>152400</xdr:rowOff>
    </xdr:from>
    <xdr:to>
      <xdr:col>4</xdr:col>
      <xdr:colOff>360015</xdr:colOff>
      <xdr:row>10</xdr:row>
      <xdr:rowOff>85451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EC947CD-5708-0219-3D56-820DB7874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181100"/>
          <a:ext cx="2158335" cy="298811"/>
        </a:xfrm>
        <a:prstGeom prst="rect">
          <a:avLst/>
        </a:prstGeom>
      </xdr:spPr>
    </xdr:pic>
    <xdr:clientData/>
  </xdr:twoCellAnchor>
  <xdr:twoCellAnchor editAs="oneCell">
    <xdr:from>
      <xdr:col>16</xdr:col>
      <xdr:colOff>345640</xdr:colOff>
      <xdr:row>10</xdr:row>
      <xdr:rowOff>53340</xdr:rowOff>
    </xdr:from>
    <xdr:to>
      <xdr:col>23</xdr:col>
      <xdr:colOff>125088</xdr:colOff>
      <xdr:row>31</xdr:row>
      <xdr:rowOff>127552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60661CA-AE46-8D0A-3B79-B0EB4B615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9660" y="1447800"/>
          <a:ext cx="4046648" cy="3914692"/>
        </a:xfrm>
        <a:prstGeom prst="rect">
          <a:avLst/>
        </a:prstGeom>
      </xdr:spPr>
    </xdr:pic>
    <xdr:clientData/>
  </xdr:twoCellAnchor>
  <xdr:twoCellAnchor editAs="oneCell">
    <xdr:from>
      <xdr:col>1</xdr:col>
      <xdr:colOff>60261</xdr:colOff>
      <xdr:row>10</xdr:row>
      <xdr:rowOff>179156</xdr:rowOff>
    </xdr:from>
    <xdr:to>
      <xdr:col>8</xdr:col>
      <xdr:colOff>548641</xdr:colOff>
      <xdr:row>22</xdr:row>
      <xdr:rowOff>68785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EC66F23-E3AB-3987-91CB-20F456BD9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81" y="1573616"/>
          <a:ext cx="4755580" cy="2084189"/>
        </a:xfrm>
        <a:prstGeom prst="rect">
          <a:avLst/>
        </a:prstGeom>
      </xdr:spPr>
    </xdr:pic>
    <xdr:clientData/>
  </xdr:twoCellAnchor>
  <xdr:twoCellAnchor editAs="oneCell">
    <xdr:from>
      <xdr:col>2</xdr:col>
      <xdr:colOff>502920</xdr:colOff>
      <xdr:row>18</xdr:row>
      <xdr:rowOff>66104</xdr:rowOff>
    </xdr:from>
    <xdr:to>
      <xdr:col>10</xdr:col>
      <xdr:colOff>22860</xdr:colOff>
      <xdr:row>31</xdr:row>
      <xdr:rowOff>57496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7116DEF-94CD-C526-F879-A87FFC8A7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2540" y="2923604"/>
          <a:ext cx="4396740" cy="2368832"/>
        </a:xfrm>
        <a:prstGeom prst="rect">
          <a:avLst/>
        </a:prstGeom>
      </xdr:spPr>
    </xdr:pic>
    <xdr:clientData/>
  </xdr:twoCellAnchor>
  <xdr:twoCellAnchor>
    <xdr:from>
      <xdr:col>1</xdr:col>
      <xdr:colOff>195</xdr:colOff>
      <xdr:row>5</xdr:row>
      <xdr:rowOff>58520</xdr:rowOff>
    </xdr:from>
    <xdr:to>
      <xdr:col>10</xdr:col>
      <xdr:colOff>87474</xdr:colOff>
      <xdr:row>7</xdr:row>
      <xdr:rowOff>106417</xdr:rowOff>
    </xdr:to>
    <xdr:sp macro="" textlink="">
      <xdr:nvSpPr>
        <xdr:cNvPr id="14" name="Rectangle: Rounded Corner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2B5CEE5-F392-8A98-9EB2-5A9441D2DF5C}"/>
            </a:ext>
          </a:extLst>
        </xdr:cNvPr>
        <xdr:cNvSpPr/>
      </xdr:nvSpPr>
      <xdr:spPr>
        <a:xfrm>
          <a:off x="155705" y="1127653"/>
          <a:ext cx="5423223" cy="436672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🎁 </a:t>
          </a:r>
          <a:r>
            <a:rPr lang="fr-FR" sz="1400" b="1">
              <a:solidFill>
                <a:schemeClr val="tx1"/>
              </a:solidFill>
            </a:rPr>
            <a:t>Testez le plan gratuit :</a:t>
          </a:r>
          <a:r>
            <a:rPr lang="fr-FR" sz="1400" b="1" baseline="0">
              <a:solidFill>
                <a:schemeClr val="tx1"/>
              </a:solidFill>
            </a:rPr>
            <a:t> </a:t>
          </a:r>
          <a:r>
            <a:rPr lang="fr-FR" sz="1400" b="0" baseline="0">
              <a:solidFill>
                <a:schemeClr val="tx1"/>
              </a:solidFill>
            </a:rPr>
            <a:t>C</a:t>
          </a:r>
          <a:r>
            <a:rPr lang="fr-FR" sz="1400" b="0">
              <a:solidFill>
                <a:schemeClr val="tx1"/>
              </a:solidFill>
            </a:rPr>
            <a:t>réez deux projets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F8160-0941-4A2C-8CA9-2A59834675A6}" name="TabProjet" displayName="TabProjet" ref="A13:BR53" totalsRowShown="0" headerRowDxfId="100" dataDxfId="99">
  <autoFilter ref="A13:BR53" xr:uid="{05DF8160-0941-4A2C-8CA9-2A59834675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</autoFilter>
  <tableColumns count="70">
    <tableColumn id="10" xr3:uid="{DE6742F5-97D2-4879-97B1-3D436406CB52}" name="Sym" dataDxfId="98"/>
    <tableColumn id="1" xr3:uid="{FE19D7F9-7E68-477A-9689-CF570B0CBD84}" name="Level" dataDxfId="97"/>
    <tableColumn id="14" xr3:uid="{5E011378-D9B2-434B-8C74-F135916C3B11}" name="ID" dataDxfId="96"/>
    <tableColumn id="2" xr3:uid="{0DC6E036-CB5E-414E-9CA8-266B3754BCD1}" name="WBS - Activité / tâche" dataDxfId="95"/>
    <tableColumn id="4" xr3:uid="{846A1FE2-670F-48D4-89E3-C9AA6A19E048}" name="Thème" dataDxfId="94"/>
    <tableColumn id="3" xr3:uid="{35CD4987-ACB6-45CF-AAD0-19E3EDF4F0EA}" name="Dépendance" dataDxfId="93"/>
    <tableColumn id="5" xr3:uid="{B550C590-A3FE-48AF-BB0E-063E77405E77}" name="Attribuée à" dataDxfId="92"/>
    <tableColumn id="6" xr3:uid="{C1DF1DE8-DA2D-42A1-876D-A89759A0A7D4}" name="Début" dataDxfId="91"/>
    <tableColumn id="7" xr3:uid="{619A5E6C-C991-44B9-BB7F-5FFE4F514E1A}" name="Charge en J" dataDxfId="90"/>
    <tableColumn id="8" xr3:uid="{4418214A-69B5-4A83-BB1E-68E3FBFEE5F9}" name="Deadline" dataDxfId="89"/>
    <tableColumn id="9" xr3:uid="{E8064D66-7F1B-4C31-B3FF-FE61BF297092}" name="Progression" dataDxfId="88"/>
    <tableColumn id="70" xr3:uid="{56153E82-49D2-4089-B648-FD26678A5F04}" name="DateProgression" dataDxfId="87">
      <calculatedColumnFormula>TabProjet[[#This Row],[Début]]+(TabProjet[[#This Row],[Deadline]]-TabProjet[[#This Row],[Début]])*TabProjet[[#This Row],[Progression]]</calculatedColumnFormula>
    </tableColumn>
    <tableColumn id="11" xr3:uid="{31432459-77F0-400C-A56A-BA793D1066C7}" name="C0" dataDxfId="86"/>
    <tableColumn id="15" xr3:uid="{A5B38087-7AFC-4AB0-8100-9372428A0E44}" name="C1" dataDxfId="85"/>
    <tableColumn id="16" xr3:uid="{B23790DD-5CDC-4299-9BA3-EA7078D58C29}" name="C2" dataDxfId="84"/>
    <tableColumn id="17" xr3:uid="{9FCA9906-4703-4027-8369-7642905F7878}" name="C3" dataDxfId="83"/>
    <tableColumn id="18" xr3:uid="{7AE1C3A6-11C7-4214-B913-7F121F5D6C7B}" name="C4" dataDxfId="82"/>
    <tableColumn id="19" xr3:uid="{8C44A9B6-9EBE-42E7-9B1D-FA0534549368}" name="C5" dataDxfId="81"/>
    <tableColumn id="20" xr3:uid="{87BA93D9-060D-4DF9-8F7D-6A328E124F67}" name="C6" dataDxfId="80"/>
    <tableColumn id="21" xr3:uid="{F99F8ECE-1C3D-460C-A623-13250BEE51C7}" name="C7" dataDxfId="79"/>
    <tableColumn id="22" xr3:uid="{1FF8D443-22DD-48F3-B6CA-D39A5A800528}" name="C8" dataDxfId="78"/>
    <tableColumn id="23" xr3:uid="{F484ACDD-0357-448C-AAAF-8EFD2F112C21}" name="C9" dataDxfId="77"/>
    <tableColumn id="24" xr3:uid="{D77918AC-D8C3-47F6-940F-23E9F862DFB4}" name="C10" dataDxfId="76"/>
    <tableColumn id="25" xr3:uid="{50105DDE-4B56-456E-AACC-96EA350589C9}" name="C11" dataDxfId="75"/>
    <tableColumn id="26" xr3:uid="{B2B59E45-AC72-4482-B319-6C470EF73FCC}" name="C12" dataDxfId="74"/>
    <tableColumn id="27" xr3:uid="{A98AAD45-773D-48D9-B17A-EBFE31094BF5}" name="C13" dataDxfId="73"/>
    <tableColumn id="28" xr3:uid="{02FB93AA-8564-4D97-9E88-9D5F115FDBB8}" name="C14" dataDxfId="72"/>
    <tableColumn id="29" xr3:uid="{67B40E81-2761-4680-9AD0-B88C5CEA56A4}" name="C15" dataDxfId="71"/>
    <tableColumn id="30" xr3:uid="{4B7AA26B-D1F3-433A-A10C-845E847FC590}" name="C16" dataDxfId="70"/>
    <tableColumn id="31" xr3:uid="{3A280D40-A246-482A-9DBA-F68739E2C569}" name="C17" dataDxfId="69"/>
    <tableColumn id="32" xr3:uid="{AFD60292-9287-4481-A74F-E50C283A55C7}" name="C18" dataDxfId="68"/>
    <tableColumn id="33" xr3:uid="{198BD112-8E4C-4DDC-9072-A767C6CF05C2}" name="C19" dataDxfId="67"/>
    <tableColumn id="34" xr3:uid="{A8B34248-735F-432E-B459-5BD601F5FC8D}" name="C20" dataDxfId="66"/>
    <tableColumn id="35" xr3:uid="{37BD5FCF-B4D2-4E4D-9451-F12D50244F92}" name="C21" dataDxfId="65"/>
    <tableColumn id="36" xr3:uid="{25040C5B-4F3F-4ED0-BA07-E99BF0777818}" name="C22" dataDxfId="64"/>
    <tableColumn id="37" xr3:uid="{62AA482E-3E43-4765-8EF5-091BDC6F5225}" name="C23" dataDxfId="63"/>
    <tableColumn id="38" xr3:uid="{6189A7D6-D058-4992-BAAD-5648451DBE7B}" name="C24" dataDxfId="62"/>
    <tableColumn id="39" xr3:uid="{03075F3A-DC5D-45FB-97E2-813443679335}" name="C25" dataDxfId="61"/>
    <tableColumn id="40" xr3:uid="{1CAE1948-896E-41F8-BE21-A71BC9DC3F62}" name="C26" dataDxfId="60"/>
    <tableColumn id="41" xr3:uid="{0F9253E4-3E01-4F9C-B378-4E5395D92C17}" name="C27" dataDxfId="59"/>
    <tableColumn id="42" xr3:uid="{790F122F-27AD-426B-B13F-CD3FD8585104}" name="C28" dataDxfId="58"/>
    <tableColumn id="43" xr3:uid="{914053C2-B3E8-4720-BDEB-C49C4AC4B50C}" name="C29" dataDxfId="57"/>
    <tableColumn id="44" xr3:uid="{EA343FC2-4F25-4069-A46E-F4AEA2D1FB0D}" name="C30" dataDxfId="56"/>
    <tableColumn id="45" xr3:uid="{47B7D432-8691-4365-A12D-A95EBA7CE5BF}" name="C31" dataDxfId="55"/>
    <tableColumn id="46" xr3:uid="{E79689C4-C517-47F1-8241-23FD91CA3AF8}" name="C32" dataDxfId="54"/>
    <tableColumn id="47" xr3:uid="{2FA4D317-3D5C-44EF-A807-7C79CA6DE08F}" name="C33" dataDxfId="53"/>
    <tableColumn id="48" xr3:uid="{E0495E75-DC25-41A2-B74D-D75A5B814720}" name="C34" dataDxfId="52"/>
    <tableColumn id="49" xr3:uid="{391ADC20-5896-4360-93CD-0DC4113C861A}" name="C35" dataDxfId="51"/>
    <tableColumn id="50" xr3:uid="{D3068C68-0745-4B1A-9B51-7B8AE775A3C2}" name="C36" dataDxfId="50"/>
    <tableColumn id="51" xr3:uid="{87A37F2E-DC1F-4465-8265-57453ACCFA7D}" name="C37" dataDxfId="49"/>
    <tableColumn id="52" xr3:uid="{0C143BFE-C15F-4E3B-9257-D864E72AC3C7}" name="C38" dataDxfId="48"/>
    <tableColumn id="53" xr3:uid="{23B57741-D513-4B43-B61B-413AAD1DF505}" name="C39" dataDxfId="47"/>
    <tableColumn id="54" xr3:uid="{D4C5FDA7-640B-430F-A37A-34C1B0974FEA}" name="C40" dataDxfId="46"/>
    <tableColumn id="55" xr3:uid="{967EE029-FD3C-4B14-BFA2-01A8A6B13DF9}" name="C41" dataDxfId="45"/>
    <tableColumn id="56" xr3:uid="{FAB6B7EC-6A7F-4477-B654-6EE17469CD28}" name="C42" dataDxfId="44"/>
    <tableColumn id="57" xr3:uid="{04A76D1B-58C8-4134-8675-7F798C7CC071}" name="C43" dataDxfId="43"/>
    <tableColumn id="58" xr3:uid="{EF3EBBF3-8E90-4165-93CB-931208884994}" name="C44" dataDxfId="42"/>
    <tableColumn id="59" xr3:uid="{12DCEA53-9568-4DC1-AE4A-7FDBC5F91F6A}" name="C45" dataDxfId="41"/>
    <tableColumn id="60" xr3:uid="{B32091E3-23E2-4838-B370-F5F4F6AF4391}" name="C46" dataDxfId="40"/>
    <tableColumn id="61" xr3:uid="{941493BE-7E41-40EB-A92A-13E61CA793DF}" name="C47" dataDxfId="39"/>
    <tableColumn id="62" xr3:uid="{624092EB-DE2D-4103-9DC8-D735247BE38A}" name="C48" dataDxfId="38"/>
    <tableColumn id="63" xr3:uid="{C341EF51-157C-40D4-BAAB-7C160B7054C1}" name="C49" dataDxfId="37"/>
    <tableColumn id="64" xr3:uid="{DA4D28A5-88DF-4407-AC1D-C4D1E96BB2BD}" name="C50" dataDxfId="36"/>
    <tableColumn id="65" xr3:uid="{718614D1-EAA2-417F-8582-419F6FC18C4F}" name="C51" dataDxfId="35"/>
    <tableColumn id="66" xr3:uid="{67253AB3-C9EC-48C3-AEC5-8D53411CA06F}" name="C52" dataDxfId="34"/>
    <tableColumn id="67" xr3:uid="{5EBAF0C3-6EC7-4A9B-9FA3-C1CA444A0E60}" name="C53" dataDxfId="33"/>
    <tableColumn id="68" xr3:uid="{D6C0FAE2-93FB-4C8B-A3F0-F0F163FBA4B9}" name="C54" dataDxfId="32"/>
    <tableColumn id="69" xr3:uid="{0417A7FC-6F57-4FC6-B561-A4886A53AC9E}" name="C55" dataDxfId="31"/>
    <tableColumn id="71" xr3:uid="{213AB10C-763B-42CD-92E2-A65CECB79BC9}" name="C56" dataDxfId="30"/>
    <tableColumn id="73" xr3:uid="{FA7810C9-A78B-4404-BCBB-5064EB46CE89}" name="C57" dataDxfId="29"/>
  </tableColumns>
  <tableStyleInfo name="TableStyleLight14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3B2AA-8936-40E1-9308-2768BB980A54}" name="TabLangue" displayName="TabLangue" ref="A1:B186" totalsRowShown="0" headerRowDxfId="26" dataDxfId="25">
  <autoFilter ref="A1:B186" xr:uid="{B193B2AA-8936-40E1-9308-2768BB980A54}"/>
  <sortState xmlns:xlrd2="http://schemas.microsoft.com/office/spreadsheetml/2017/richdata2" ref="A2:B47">
    <sortCondition ref="A1:A47"/>
  </sortState>
  <tableColumns count="2">
    <tableColumn id="1" xr3:uid="{016788BC-7B55-4BFE-A6B7-984D8B3AA09B}" name="Français" dataDxfId="24"/>
    <tableColumn id="2" xr3:uid="{B140B66A-6DC3-4F4C-AD03-E91D3D93BFAD}" name="Anglais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A22A46-F5BD-48C2-9858-E8CCD6EF60F2}" name="TabLang" displayName="TabLang" ref="F1:F3" totalsRowShown="0">
  <autoFilter ref="F1:F3" xr:uid="{52A22A46-F5BD-48C2-9858-E8CCD6EF60F2}"/>
  <tableColumns count="1">
    <tableColumn id="1" xr3:uid="{78D7EE77-9D5E-4677-A92E-E8B7582D7E8F}" name="Lan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978040-378B-44A7-A370-D6D8D3A5BB83}" name="TabRessources" displayName="TabRessources" ref="B8:F29" totalsRowShown="0" headerRowDxfId="22" dataDxfId="21">
  <autoFilter ref="B8:F29" xr:uid="{93978040-378B-44A7-A370-D6D8D3A5BB8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F146574-BA5B-401C-9840-E3B0EDCB9FF8}" name="ID" dataDxfId="20"/>
    <tableColumn id="2" xr3:uid="{0A2F1EAA-514E-48A0-85C6-40CCBC89800D}" name="Nom" dataDxfId="19"/>
    <tableColumn id="3" xr3:uid="{39DAF2E1-08D8-4417-8B18-55FF9AB05155}" name="Rôle" dataDxfId="18"/>
    <tableColumn id="4" xr3:uid="{FC891D65-1FFB-4C70-9F8A-9075401EFDAA}" name="Adresse email" dataDxfId="17"/>
    <tableColumn id="5" xr3:uid="{92A95227-A4F0-42DC-B2D4-5F92A23D39EF}" name="Téléphone" dataDxfId="16"/>
  </tableColumns>
  <tableStyleInfo name="TableStyleLight14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3F210-AA72-4E4F-8C81-A40297988F38}" name="TabMonthYearTheme" displayName="TabMonthYearTheme" ref="AP8:AP10" totalsRowShown="0" headerRowDxfId="15" dataDxfId="14">
  <autoFilter ref="AP8:AP10" xr:uid="{3253F210-AA72-4E4F-8C81-A40297988F38}">
    <filterColumn colId="0" hiddenButton="1"/>
  </autoFilter>
  <tableColumns count="1">
    <tableColumn id="1" xr3:uid="{E4B9B9C9-4A8A-4CC5-9DE7-282289B33A24}" name="Thème En tête" dataDxfId="13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39C064-9A60-465D-93B2-CEA0134111AB}" name="TabOffDays" displayName="TabOffDays" ref="F9:G20" totalsRowShown="0" headerRowDxfId="12" dataDxfId="11">
  <autoFilter ref="F9:G20" xr:uid="{9039C064-9A60-465D-93B2-CEA0134111AB}">
    <filterColumn colId="0" hiddenButton="1"/>
    <filterColumn colId="1" hiddenButton="1"/>
  </autoFilter>
  <tableColumns count="2">
    <tableColumn id="1" xr3:uid="{9C09A659-7942-4217-B871-10C3086E0A90}" name="Jour férié" dataDxfId="10"/>
    <tableColumn id="2" xr3:uid="{649B3904-9FE1-49EE-8314-92C233A88246}" name="Date" dataDxfId="9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AE7077-BCA7-47B4-BE33-871A2B6DE0BB}" name="TabTheme" displayName="TabTheme" ref="B9:D13" totalsRowShown="0" headerRowDxfId="8" tableBorderDxfId="7">
  <autoFilter ref="B9:D13" xr:uid="{A3AE7077-BCA7-47B4-BE33-871A2B6DE0BB}">
    <filterColumn colId="0" hiddenButton="1"/>
    <filterColumn colId="1" hiddenButton="1"/>
    <filterColumn colId="2" hiddenButton="1"/>
  </autoFilter>
  <tableColumns count="3">
    <tableColumn id="1" xr3:uid="{89CB2397-5491-47E2-B604-4D9ADEEC4FE1}" name="Libellé" dataDxfId="6"/>
    <tableColumn id="2" xr3:uid="{7C385A6C-B288-4FBE-9A81-BC18C7F9256B}" name="Couleur du % réalisé" dataDxfId="5"/>
    <tableColumn id="3" xr3:uid="{BA2BED1D-DB7E-49A2-A902-97B63C252F93}" name="Couleur du % restant" dataDxfId="4"/>
  </tableColumns>
  <tableStyleInfo name="TableStyleLight14 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F3E0CE-F1E7-43CE-BE75-C2F04696C029}" name="TabSymbol" displayName="TabSymbol" ref="D1:D6" totalsRowShown="0" headerRowDxfId="2" dataDxfId="1">
  <autoFilter ref="D1:D6" xr:uid="{6EF3E0CE-F1E7-43CE-BE75-C2F04696C029}"/>
  <tableColumns count="1">
    <tableColumn id="1" xr3:uid="{8680A8C1-80E8-4EB2-A61A-782B66B3B884}" name="Symbo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9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Relationship Id="rId4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projectchef.io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89A76-7A94-4732-B0DC-80CCE068BC4C}">
  <sheetPr codeName="ShGuide">
    <tabColor theme="5" tint="0.39997558519241921"/>
  </sheetPr>
  <dimension ref="B1:R389"/>
  <sheetViews>
    <sheetView showGridLines="0" workbookViewId="0">
      <selection activeCell="M12" sqref="M12"/>
    </sheetView>
  </sheetViews>
  <sheetFormatPr defaultColWidth="8.85546875" defaultRowHeight="15" x14ac:dyDescent="0.25"/>
  <cols>
    <col min="1" max="1" width="2.28515625" customWidth="1"/>
    <col min="2" max="2" width="3.5703125" customWidth="1"/>
    <col min="6" max="6" width="20" customWidth="1"/>
    <col min="7" max="8" width="11.28515625" customWidth="1"/>
    <col min="9" max="9" width="13.7109375" customWidth="1"/>
    <col min="10" max="11" width="20" customWidth="1"/>
    <col min="13" max="13" width="20.28515625" customWidth="1"/>
    <col min="14" max="14" width="19.7109375" customWidth="1"/>
  </cols>
  <sheetData>
    <row r="1" spans="2:14" ht="18" customHeight="1" x14ac:dyDescent="0.25">
      <c r="F1" s="1"/>
      <c r="G1" s="1"/>
      <c r="H1" s="1"/>
      <c r="I1" s="1"/>
      <c r="J1" s="1"/>
      <c r="K1" s="1"/>
      <c r="L1" s="1"/>
      <c r="M1" s="10" t="s">
        <v>34</v>
      </c>
      <c r="N1" s="6">
        <v>44893</v>
      </c>
    </row>
    <row r="2" spans="2:14" ht="18" customHeight="1" x14ac:dyDescent="0.25">
      <c r="F2" s="1"/>
      <c r="G2" s="1"/>
      <c r="H2" s="1"/>
      <c r="I2" s="1"/>
      <c r="J2" s="1"/>
      <c r="K2" s="1"/>
      <c r="L2" s="1"/>
      <c r="M2" s="10" t="s">
        <v>35</v>
      </c>
      <c r="N2" s="5"/>
    </row>
    <row r="3" spans="2:14" ht="18" customHeight="1" thickBot="1" x14ac:dyDescent="0.3">
      <c r="F3" s="1"/>
      <c r="G3" s="1"/>
      <c r="H3" s="1"/>
      <c r="I3" s="1"/>
      <c r="J3" s="1"/>
      <c r="K3" s="1"/>
      <c r="L3" s="1"/>
      <c r="M3" s="9" t="s">
        <v>36</v>
      </c>
      <c r="N3" s="5" t="s">
        <v>37</v>
      </c>
    </row>
    <row r="4" spans="2:14" ht="28.9" customHeight="1" thickTop="1" thickBot="1" x14ac:dyDescent="0.3">
      <c r="B4" s="4"/>
      <c r="C4" s="4" t="s">
        <v>92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15.75" thickTop="1" x14ac:dyDescent="0.25"/>
    <row r="6" spans="2:14" ht="18.75" x14ac:dyDescent="0.25">
      <c r="B6" s="23" t="s">
        <v>140</v>
      </c>
    </row>
    <row r="7" spans="2:14" ht="15.75" x14ac:dyDescent="0.25">
      <c r="B7" s="24" t="s">
        <v>141</v>
      </c>
    </row>
    <row r="21" spans="2:18" ht="18.75" x14ac:dyDescent="0.3">
      <c r="B21" s="25" t="s">
        <v>142</v>
      </c>
      <c r="C21" s="26"/>
      <c r="D21" s="26"/>
      <c r="E21" s="26"/>
      <c r="F21" s="26"/>
      <c r="G21" s="26"/>
      <c r="H21" s="26"/>
      <c r="I21" s="26"/>
      <c r="J21" s="26"/>
      <c r="K21" s="26"/>
      <c r="L21" s="27"/>
      <c r="M21" s="27"/>
      <c r="N21" s="27"/>
      <c r="O21" s="27"/>
      <c r="P21" s="27"/>
      <c r="Q21" s="27"/>
      <c r="R21" s="27"/>
    </row>
    <row r="22" spans="2:18" ht="39.6" customHeight="1" x14ac:dyDescent="0.25">
      <c r="B22" s="122" t="s">
        <v>143</v>
      </c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</row>
    <row r="28" spans="2:18" ht="21" x14ac:dyDescent="0.25">
      <c r="B28" s="28" t="s">
        <v>144</v>
      </c>
    </row>
    <row r="29" spans="2:18" ht="18.75" x14ac:dyDescent="0.25">
      <c r="B29" s="29" t="s">
        <v>145</v>
      </c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  <row r="30" spans="2:18" ht="15.6" customHeight="1" x14ac:dyDescent="0.25">
      <c r="B30" s="30" t="s">
        <v>146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2:18" ht="15.6" customHeight="1" x14ac:dyDescent="0.25">
      <c r="B31" s="30" t="s">
        <v>147</v>
      </c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  <row r="52" spans="2:2" ht="15.75" x14ac:dyDescent="0.25">
      <c r="B52" s="30" t="s">
        <v>148</v>
      </c>
    </row>
    <row r="69" spans="2:2" ht="15.75" x14ac:dyDescent="0.25">
      <c r="B69" s="30" t="s">
        <v>149</v>
      </c>
    </row>
    <row r="70" spans="2:2" ht="15.75" x14ac:dyDescent="0.25">
      <c r="B70" s="30" t="s">
        <v>150</v>
      </c>
    </row>
    <row r="84" spans="2:2" ht="15.75" x14ac:dyDescent="0.25">
      <c r="B84" s="30" t="s">
        <v>151</v>
      </c>
    </row>
    <row r="85" spans="2:2" ht="15.75" x14ac:dyDescent="0.25">
      <c r="B85" s="30"/>
    </row>
    <row r="86" spans="2:2" ht="15.75" x14ac:dyDescent="0.25">
      <c r="B86" s="30" t="s">
        <v>152</v>
      </c>
    </row>
    <row r="87" spans="2:2" ht="15.75" x14ac:dyDescent="0.25">
      <c r="B87" s="30" t="s">
        <v>153</v>
      </c>
    </row>
    <row r="88" spans="2:2" ht="15.75" x14ac:dyDescent="0.25">
      <c r="B88" s="30"/>
    </row>
    <row r="89" spans="2:2" ht="15.75" x14ac:dyDescent="0.25">
      <c r="B89" s="30"/>
    </row>
    <row r="90" spans="2:2" ht="15.75" x14ac:dyDescent="0.25">
      <c r="B90" s="30"/>
    </row>
    <row r="91" spans="2:2" ht="15.75" x14ac:dyDescent="0.25">
      <c r="B91" s="30"/>
    </row>
    <row r="92" spans="2:2" ht="15.75" x14ac:dyDescent="0.25">
      <c r="B92" s="30"/>
    </row>
    <row r="93" spans="2:2" ht="15.75" x14ac:dyDescent="0.25">
      <c r="B93" s="30"/>
    </row>
    <row r="94" spans="2:2" ht="15.75" x14ac:dyDescent="0.25">
      <c r="B94" s="30"/>
    </row>
    <row r="95" spans="2:2" ht="15.75" x14ac:dyDescent="0.25">
      <c r="B95" s="30"/>
    </row>
    <row r="96" spans="2:2" ht="15.75" x14ac:dyDescent="0.25">
      <c r="B96" s="30"/>
    </row>
    <row r="97" spans="2:2" ht="15.75" x14ac:dyDescent="0.25">
      <c r="B97" s="30"/>
    </row>
    <row r="98" spans="2:2" ht="15.75" x14ac:dyDescent="0.25">
      <c r="B98" s="30"/>
    </row>
    <row r="99" spans="2:2" ht="15.75" x14ac:dyDescent="0.25">
      <c r="B99" s="30"/>
    </row>
    <row r="100" spans="2:2" ht="15.75" x14ac:dyDescent="0.25">
      <c r="B100" s="30"/>
    </row>
    <row r="101" spans="2:2" ht="15.75" x14ac:dyDescent="0.25">
      <c r="B101" s="30"/>
    </row>
    <row r="102" spans="2:2" ht="15.75" x14ac:dyDescent="0.25">
      <c r="B102" s="30"/>
    </row>
    <row r="103" spans="2:2" ht="15.75" x14ac:dyDescent="0.25">
      <c r="B103" s="30"/>
    </row>
    <row r="104" spans="2:2" ht="15.75" x14ac:dyDescent="0.25">
      <c r="B104" s="30"/>
    </row>
    <row r="105" spans="2:2" ht="15.75" x14ac:dyDescent="0.25">
      <c r="B105" s="30" t="s">
        <v>154</v>
      </c>
    </row>
    <row r="106" spans="2:2" ht="15.75" x14ac:dyDescent="0.25">
      <c r="B106" s="30"/>
    </row>
    <row r="107" spans="2:2" ht="15.75" x14ac:dyDescent="0.25">
      <c r="B107" s="30" t="s">
        <v>155</v>
      </c>
    </row>
    <row r="121" spans="2:2" ht="15.75" x14ac:dyDescent="0.25">
      <c r="B121" s="30" t="s">
        <v>156</v>
      </c>
    </row>
    <row r="134" spans="2:2" ht="18.75" x14ac:dyDescent="0.25">
      <c r="B134" s="29" t="s">
        <v>157</v>
      </c>
    </row>
    <row r="135" spans="2:2" ht="15.75" x14ac:dyDescent="0.25">
      <c r="B135" s="30" t="s">
        <v>158</v>
      </c>
    </row>
    <row r="150" spans="2:2" ht="15.75" x14ac:dyDescent="0.25">
      <c r="B150" s="30" t="s">
        <v>159</v>
      </c>
    </row>
    <row r="151" spans="2:2" ht="15.75" x14ac:dyDescent="0.25">
      <c r="B151" s="30" t="s">
        <v>160</v>
      </c>
    </row>
    <row r="153" spans="2:2" ht="18.75" x14ac:dyDescent="0.25">
      <c r="B153" s="29" t="s">
        <v>161</v>
      </c>
    </row>
    <row r="154" spans="2:2" ht="15.75" x14ac:dyDescent="0.25">
      <c r="B154" s="30" t="s">
        <v>162</v>
      </c>
    </row>
    <row r="155" spans="2:2" ht="15.75" x14ac:dyDescent="0.25">
      <c r="B155" s="30"/>
    </row>
    <row r="156" spans="2:2" ht="15.75" x14ac:dyDescent="0.25">
      <c r="B156" s="30"/>
    </row>
    <row r="164" spans="2:2" ht="15.75" x14ac:dyDescent="0.25">
      <c r="B164" s="30" t="s">
        <v>163</v>
      </c>
    </row>
    <row r="165" spans="2:2" ht="15.75" x14ac:dyDescent="0.25">
      <c r="B165" s="30" t="s">
        <v>164</v>
      </c>
    </row>
    <row r="166" spans="2:2" ht="15.75" x14ac:dyDescent="0.25">
      <c r="B166" s="30" t="s">
        <v>165</v>
      </c>
    </row>
    <row r="167" spans="2:2" ht="15.75" x14ac:dyDescent="0.25">
      <c r="B167" s="30"/>
    </row>
    <row r="168" spans="2:2" ht="15.75" x14ac:dyDescent="0.25">
      <c r="B168" s="30" t="s">
        <v>166</v>
      </c>
    </row>
    <row r="169" spans="2:2" ht="15.75" x14ac:dyDescent="0.25">
      <c r="B169" s="30"/>
    </row>
    <row r="170" spans="2:2" ht="15.75" x14ac:dyDescent="0.25">
      <c r="B170" s="30"/>
    </row>
    <row r="171" spans="2:2" ht="15.75" x14ac:dyDescent="0.25">
      <c r="B171" s="30"/>
    </row>
    <row r="172" spans="2:2" ht="15.75" x14ac:dyDescent="0.25">
      <c r="B172" s="30"/>
    </row>
    <row r="173" spans="2:2" ht="15.75" x14ac:dyDescent="0.25">
      <c r="B173" s="30"/>
    </row>
    <row r="174" spans="2:2" ht="15.75" x14ac:dyDescent="0.25">
      <c r="B174" s="30"/>
    </row>
    <row r="175" spans="2:2" ht="15.75" x14ac:dyDescent="0.25">
      <c r="B175" s="30"/>
    </row>
    <row r="176" spans="2:2" ht="15.75" x14ac:dyDescent="0.25">
      <c r="B176" s="30"/>
    </row>
    <row r="177" spans="2:2" ht="15.75" x14ac:dyDescent="0.25">
      <c r="B177" s="30"/>
    </row>
    <row r="178" spans="2:2" ht="15.75" x14ac:dyDescent="0.25">
      <c r="B178" s="30"/>
    </row>
    <row r="179" spans="2:2" ht="15.75" x14ac:dyDescent="0.25">
      <c r="B179" s="30"/>
    </row>
    <row r="180" spans="2:2" ht="15.75" x14ac:dyDescent="0.25">
      <c r="B180" s="30"/>
    </row>
    <row r="181" spans="2:2" ht="18.75" x14ac:dyDescent="0.25">
      <c r="B181" s="29" t="s">
        <v>167</v>
      </c>
    </row>
    <row r="182" spans="2:2" ht="15.75" x14ac:dyDescent="0.25">
      <c r="B182" s="30" t="s">
        <v>168</v>
      </c>
    </row>
    <row r="183" spans="2:2" ht="15.75" x14ac:dyDescent="0.25">
      <c r="B183" s="30"/>
    </row>
    <row r="184" spans="2:2" ht="15.75" x14ac:dyDescent="0.25">
      <c r="B184" s="30"/>
    </row>
    <row r="185" spans="2:2" ht="15.75" x14ac:dyDescent="0.25">
      <c r="B185" s="30"/>
    </row>
    <row r="186" spans="2:2" ht="15.75" x14ac:dyDescent="0.25">
      <c r="B186" s="30"/>
    </row>
    <row r="187" spans="2:2" ht="15.75" x14ac:dyDescent="0.25">
      <c r="B187" s="30"/>
    </row>
    <row r="188" spans="2:2" ht="15.75" x14ac:dyDescent="0.25">
      <c r="B188" s="30"/>
    </row>
    <row r="189" spans="2:2" ht="15.75" x14ac:dyDescent="0.25">
      <c r="B189" s="30"/>
    </row>
    <row r="190" spans="2:2" ht="15.75" x14ac:dyDescent="0.25">
      <c r="B190" s="30"/>
    </row>
    <row r="191" spans="2:2" ht="15.75" x14ac:dyDescent="0.25">
      <c r="B191" s="30"/>
    </row>
    <row r="192" spans="2:2" ht="15.75" x14ac:dyDescent="0.25">
      <c r="B192" s="30"/>
    </row>
    <row r="193" spans="2:2" ht="15.75" x14ac:dyDescent="0.25">
      <c r="B193" s="30"/>
    </row>
    <row r="194" spans="2:2" ht="15.75" x14ac:dyDescent="0.25">
      <c r="B194" s="30"/>
    </row>
    <row r="195" spans="2:2" ht="15.75" x14ac:dyDescent="0.25">
      <c r="B195" s="30"/>
    </row>
    <row r="196" spans="2:2" ht="15.75" x14ac:dyDescent="0.25">
      <c r="B196" s="30" t="s">
        <v>169</v>
      </c>
    </row>
    <row r="197" spans="2:2" ht="15.75" x14ac:dyDescent="0.25">
      <c r="B197" s="30" t="s">
        <v>170</v>
      </c>
    </row>
    <row r="198" spans="2:2" ht="15.75" x14ac:dyDescent="0.25">
      <c r="B198" s="30"/>
    </row>
    <row r="199" spans="2:2" ht="15.75" x14ac:dyDescent="0.25">
      <c r="B199" s="30"/>
    </row>
    <row r="200" spans="2:2" ht="15.75" x14ac:dyDescent="0.25">
      <c r="B200" s="30"/>
    </row>
    <row r="201" spans="2:2" ht="15.75" x14ac:dyDescent="0.25">
      <c r="B201" s="30"/>
    </row>
    <row r="202" spans="2:2" ht="15.75" x14ac:dyDescent="0.25">
      <c r="B202" s="30"/>
    </row>
    <row r="203" spans="2:2" ht="15.75" x14ac:dyDescent="0.25">
      <c r="B203" s="30"/>
    </row>
    <row r="204" spans="2:2" ht="15.75" x14ac:dyDescent="0.25">
      <c r="B204" s="30"/>
    </row>
    <row r="205" spans="2:2" ht="15.75" x14ac:dyDescent="0.25">
      <c r="B205" s="30"/>
    </row>
    <row r="206" spans="2:2" ht="15.75" x14ac:dyDescent="0.25">
      <c r="B206" s="30"/>
    </row>
    <row r="207" spans="2:2" ht="15.75" x14ac:dyDescent="0.25">
      <c r="B207" s="30"/>
    </row>
    <row r="208" spans="2:2" ht="15.75" x14ac:dyDescent="0.25">
      <c r="B208" s="30"/>
    </row>
    <row r="209" spans="2:2" ht="15.75" x14ac:dyDescent="0.25">
      <c r="B209" s="30"/>
    </row>
    <row r="210" spans="2:2" ht="15.75" x14ac:dyDescent="0.25">
      <c r="B210" s="30"/>
    </row>
    <row r="211" spans="2:2" ht="15.75" x14ac:dyDescent="0.25">
      <c r="B211" s="30"/>
    </row>
    <row r="212" spans="2:2" ht="15.75" x14ac:dyDescent="0.25">
      <c r="B212" s="30"/>
    </row>
    <row r="213" spans="2:2" ht="15.75" x14ac:dyDescent="0.25">
      <c r="B213" s="30"/>
    </row>
    <row r="214" spans="2:2" ht="15.75" x14ac:dyDescent="0.25">
      <c r="B214" s="30"/>
    </row>
    <row r="215" spans="2:2" ht="15.75" x14ac:dyDescent="0.25">
      <c r="B215" s="30"/>
    </row>
    <row r="216" spans="2:2" ht="15.75" x14ac:dyDescent="0.25">
      <c r="B216" s="30"/>
    </row>
    <row r="217" spans="2:2" ht="15.75" x14ac:dyDescent="0.25">
      <c r="B217" s="30" t="s">
        <v>171</v>
      </c>
    </row>
    <row r="218" spans="2:2" ht="15.75" x14ac:dyDescent="0.25">
      <c r="B218" s="30"/>
    </row>
    <row r="219" spans="2:2" ht="15.75" x14ac:dyDescent="0.25">
      <c r="B219" s="30"/>
    </row>
    <row r="220" spans="2:2" ht="15.75" x14ac:dyDescent="0.25">
      <c r="B220" s="30"/>
    </row>
    <row r="221" spans="2:2" ht="15.75" x14ac:dyDescent="0.25">
      <c r="B221" s="30"/>
    </row>
    <row r="222" spans="2:2" ht="15.75" x14ac:dyDescent="0.25">
      <c r="B222" s="30"/>
    </row>
    <row r="223" spans="2:2" ht="15.75" x14ac:dyDescent="0.25">
      <c r="B223" s="30"/>
    </row>
    <row r="224" spans="2:2" ht="15.75" x14ac:dyDescent="0.25">
      <c r="B224" s="30"/>
    </row>
    <row r="225" spans="2:2" ht="15.75" x14ac:dyDescent="0.25">
      <c r="B225" s="30"/>
    </row>
    <row r="226" spans="2:2" ht="15.75" x14ac:dyDescent="0.25">
      <c r="B226" s="30"/>
    </row>
    <row r="227" spans="2:2" ht="15.75" x14ac:dyDescent="0.25">
      <c r="B227" s="30"/>
    </row>
    <row r="228" spans="2:2" ht="15.75" x14ac:dyDescent="0.25">
      <c r="B228" s="30"/>
    </row>
    <row r="229" spans="2:2" ht="15.75" x14ac:dyDescent="0.25">
      <c r="B229" s="30"/>
    </row>
    <row r="230" spans="2:2" ht="15.75" x14ac:dyDescent="0.25">
      <c r="B230" s="30"/>
    </row>
    <row r="231" spans="2:2" ht="15.75" x14ac:dyDescent="0.25">
      <c r="B231" s="30"/>
    </row>
    <row r="232" spans="2:2" ht="15.75" x14ac:dyDescent="0.25">
      <c r="B232" s="30"/>
    </row>
    <row r="233" spans="2:2" ht="18.75" x14ac:dyDescent="0.25">
      <c r="B233" s="29" t="s">
        <v>172</v>
      </c>
    </row>
    <row r="234" spans="2:2" ht="15.75" x14ac:dyDescent="0.25">
      <c r="B234" s="30" t="s">
        <v>173</v>
      </c>
    </row>
    <row r="235" spans="2:2" ht="15.75" x14ac:dyDescent="0.25">
      <c r="B235" s="30" t="s">
        <v>174</v>
      </c>
    </row>
    <row r="236" spans="2:2" ht="15.75" x14ac:dyDescent="0.25">
      <c r="B236" s="30" t="s">
        <v>175</v>
      </c>
    </row>
    <row r="237" spans="2:2" ht="15.75" x14ac:dyDescent="0.25">
      <c r="B237" s="30"/>
    </row>
    <row r="238" spans="2:2" ht="15.75" x14ac:dyDescent="0.25">
      <c r="B238" s="30"/>
    </row>
    <row r="239" spans="2:2" ht="15.75" x14ac:dyDescent="0.25">
      <c r="B239" s="30"/>
    </row>
    <row r="240" spans="2:2" ht="15.75" x14ac:dyDescent="0.25">
      <c r="B240" s="30"/>
    </row>
    <row r="241" spans="2:2" ht="15.75" x14ac:dyDescent="0.25">
      <c r="B241" s="30"/>
    </row>
    <row r="242" spans="2:2" ht="15.75" x14ac:dyDescent="0.25">
      <c r="B242" s="30"/>
    </row>
    <row r="243" spans="2:2" ht="15.75" x14ac:dyDescent="0.25">
      <c r="B243" s="30"/>
    </row>
    <row r="244" spans="2:2" ht="15.75" x14ac:dyDescent="0.25">
      <c r="B244" s="30"/>
    </row>
    <row r="245" spans="2:2" ht="15.75" x14ac:dyDescent="0.25">
      <c r="B245" s="30"/>
    </row>
    <row r="246" spans="2:2" ht="15.75" x14ac:dyDescent="0.25">
      <c r="B246" s="30"/>
    </row>
    <row r="247" spans="2:2" ht="15.75" x14ac:dyDescent="0.25">
      <c r="B247" s="30"/>
    </row>
    <row r="248" spans="2:2" ht="15.75" x14ac:dyDescent="0.25">
      <c r="B248" s="30"/>
    </row>
    <row r="249" spans="2:2" ht="15.75" x14ac:dyDescent="0.25">
      <c r="B249" s="30" t="s">
        <v>176</v>
      </c>
    </row>
    <row r="250" spans="2:2" ht="15.75" x14ac:dyDescent="0.25">
      <c r="B250" s="30"/>
    </row>
    <row r="251" spans="2:2" ht="15.75" x14ac:dyDescent="0.25">
      <c r="B251" s="30"/>
    </row>
    <row r="252" spans="2:2" ht="15.75" x14ac:dyDescent="0.25">
      <c r="B252" s="30"/>
    </row>
    <row r="253" spans="2:2" ht="15.75" x14ac:dyDescent="0.25">
      <c r="B253" s="30"/>
    </row>
    <row r="254" spans="2:2" ht="15.75" x14ac:dyDescent="0.25">
      <c r="B254" s="30"/>
    </row>
    <row r="255" spans="2:2" ht="15.75" x14ac:dyDescent="0.25">
      <c r="B255" s="30"/>
    </row>
    <row r="256" spans="2:2" ht="15.75" x14ac:dyDescent="0.25">
      <c r="B256" s="30"/>
    </row>
    <row r="257" spans="2:2" ht="15.75" x14ac:dyDescent="0.25">
      <c r="B257" s="30"/>
    </row>
    <row r="258" spans="2:2" ht="15.75" x14ac:dyDescent="0.25">
      <c r="B258" s="30"/>
    </row>
    <row r="259" spans="2:2" ht="15.75" x14ac:dyDescent="0.25">
      <c r="B259" s="30"/>
    </row>
    <row r="260" spans="2:2" ht="15.75" x14ac:dyDescent="0.25">
      <c r="B260" s="30"/>
    </row>
    <row r="261" spans="2:2" ht="15.75" x14ac:dyDescent="0.25">
      <c r="B261" s="30"/>
    </row>
    <row r="262" spans="2:2" ht="15.75" x14ac:dyDescent="0.25">
      <c r="B262" s="30"/>
    </row>
    <row r="263" spans="2:2" ht="15.75" x14ac:dyDescent="0.25">
      <c r="B263" s="30" t="s">
        <v>177</v>
      </c>
    </row>
    <row r="265" spans="2:2" ht="15.75" x14ac:dyDescent="0.25">
      <c r="B265" s="30"/>
    </row>
    <row r="266" spans="2:2" ht="15.75" x14ac:dyDescent="0.25">
      <c r="B266" s="30"/>
    </row>
    <row r="267" spans="2:2" ht="15.75" x14ac:dyDescent="0.25">
      <c r="B267" s="30"/>
    </row>
    <row r="268" spans="2:2" ht="15.75" x14ac:dyDescent="0.25">
      <c r="B268" s="30"/>
    </row>
    <row r="269" spans="2:2" ht="15.75" x14ac:dyDescent="0.25">
      <c r="B269" s="30"/>
    </row>
    <row r="270" spans="2:2" ht="15.75" x14ac:dyDescent="0.25">
      <c r="B270" s="30"/>
    </row>
    <row r="271" spans="2:2" ht="15.75" x14ac:dyDescent="0.25">
      <c r="B271" s="30"/>
    </row>
    <row r="272" spans="2:2" ht="15.75" x14ac:dyDescent="0.25">
      <c r="B272" s="30"/>
    </row>
    <row r="273" spans="2:2" ht="15.75" x14ac:dyDescent="0.25">
      <c r="B273" s="30"/>
    </row>
    <row r="274" spans="2:2" ht="15.75" x14ac:dyDescent="0.25">
      <c r="B274" s="30"/>
    </row>
    <row r="275" spans="2:2" ht="15.75" x14ac:dyDescent="0.25">
      <c r="B275" s="30"/>
    </row>
    <row r="276" spans="2:2" ht="15.75" x14ac:dyDescent="0.25">
      <c r="B276" s="30"/>
    </row>
    <row r="277" spans="2:2" ht="15.75" x14ac:dyDescent="0.25">
      <c r="B277" s="30"/>
    </row>
    <row r="278" spans="2:2" ht="15.75" x14ac:dyDescent="0.25">
      <c r="B278" s="30"/>
    </row>
    <row r="279" spans="2:2" ht="15.75" x14ac:dyDescent="0.25">
      <c r="B279" s="30"/>
    </row>
    <row r="280" spans="2:2" ht="15.75" x14ac:dyDescent="0.25">
      <c r="B280" s="30"/>
    </row>
    <row r="281" spans="2:2" ht="15.75" x14ac:dyDescent="0.25">
      <c r="B281" s="30"/>
    </row>
    <row r="282" spans="2:2" ht="15.75" x14ac:dyDescent="0.25">
      <c r="B282" s="30"/>
    </row>
    <row r="283" spans="2:2" ht="15.75" x14ac:dyDescent="0.25">
      <c r="B283" s="30"/>
    </row>
    <row r="284" spans="2:2" ht="15.75" x14ac:dyDescent="0.25">
      <c r="B284" s="30"/>
    </row>
    <row r="285" spans="2:2" ht="15.75" x14ac:dyDescent="0.25">
      <c r="B285" s="30"/>
    </row>
    <row r="286" spans="2:2" ht="15.75" x14ac:dyDescent="0.25">
      <c r="B286" s="30"/>
    </row>
    <row r="287" spans="2:2" ht="15.75" x14ac:dyDescent="0.25">
      <c r="B287" s="30"/>
    </row>
    <row r="288" spans="2:2" ht="15.75" x14ac:dyDescent="0.25">
      <c r="B288" s="30"/>
    </row>
    <row r="289" spans="2:2" ht="15.75" x14ac:dyDescent="0.25">
      <c r="B289" s="30"/>
    </row>
    <row r="290" spans="2:2" ht="15.75" x14ac:dyDescent="0.25">
      <c r="B290" s="30"/>
    </row>
    <row r="291" spans="2:2" ht="15.75" x14ac:dyDescent="0.25">
      <c r="B291" s="30"/>
    </row>
    <row r="292" spans="2:2" ht="15.75" x14ac:dyDescent="0.25">
      <c r="B292" s="30"/>
    </row>
    <row r="293" spans="2:2" ht="15.75" x14ac:dyDescent="0.25">
      <c r="B293" s="30"/>
    </row>
    <row r="294" spans="2:2" ht="15.75" x14ac:dyDescent="0.25">
      <c r="B294" s="30"/>
    </row>
    <row r="295" spans="2:2" ht="15.75" x14ac:dyDescent="0.25">
      <c r="B295" s="30"/>
    </row>
    <row r="296" spans="2:2" ht="15.75" x14ac:dyDescent="0.25">
      <c r="B296" s="30"/>
    </row>
    <row r="297" spans="2:2" ht="15.75" x14ac:dyDescent="0.25">
      <c r="B297" s="30"/>
    </row>
    <row r="298" spans="2:2" ht="15.75" x14ac:dyDescent="0.25">
      <c r="B298" s="30"/>
    </row>
    <row r="299" spans="2:2" ht="15.75" x14ac:dyDescent="0.25">
      <c r="B299" s="30"/>
    </row>
    <row r="300" spans="2:2" ht="15.75" x14ac:dyDescent="0.25">
      <c r="B300" s="30"/>
    </row>
    <row r="301" spans="2:2" ht="15.75" x14ac:dyDescent="0.25">
      <c r="B301" s="30"/>
    </row>
    <row r="302" spans="2:2" ht="15.75" x14ac:dyDescent="0.25">
      <c r="B302" s="30"/>
    </row>
    <row r="303" spans="2:2" ht="15.75" x14ac:dyDescent="0.25">
      <c r="B303" s="30"/>
    </row>
    <row r="304" spans="2:2" ht="15.75" x14ac:dyDescent="0.25">
      <c r="B304" s="30"/>
    </row>
    <row r="305" spans="2:2" ht="15.75" x14ac:dyDescent="0.25">
      <c r="B305" s="30"/>
    </row>
    <row r="306" spans="2:2" ht="15.75" x14ac:dyDescent="0.25">
      <c r="B306" s="30"/>
    </row>
    <row r="307" spans="2:2" ht="15.75" x14ac:dyDescent="0.25">
      <c r="B307" s="30"/>
    </row>
    <row r="308" spans="2:2" ht="15.75" x14ac:dyDescent="0.25">
      <c r="B308" s="30"/>
    </row>
    <row r="309" spans="2:2" ht="15.75" x14ac:dyDescent="0.25">
      <c r="B309" s="30"/>
    </row>
    <row r="310" spans="2:2" ht="15.75" x14ac:dyDescent="0.25">
      <c r="B310" s="30"/>
    </row>
    <row r="311" spans="2:2" ht="15.75" x14ac:dyDescent="0.25">
      <c r="B311" s="30"/>
    </row>
    <row r="312" spans="2:2" ht="15.75" x14ac:dyDescent="0.25">
      <c r="B312" s="30"/>
    </row>
    <row r="313" spans="2:2" ht="15.75" x14ac:dyDescent="0.25">
      <c r="B313" s="30"/>
    </row>
    <row r="314" spans="2:2" ht="15.75" x14ac:dyDescent="0.25">
      <c r="B314" s="30"/>
    </row>
    <row r="315" spans="2:2" ht="15.75" x14ac:dyDescent="0.25">
      <c r="B315" s="30"/>
    </row>
    <row r="316" spans="2:2" ht="15.75" x14ac:dyDescent="0.25">
      <c r="B316" s="30"/>
    </row>
    <row r="317" spans="2:2" ht="15.75" x14ac:dyDescent="0.25">
      <c r="B317" s="30"/>
    </row>
    <row r="318" spans="2:2" ht="15.75" x14ac:dyDescent="0.25">
      <c r="B318" s="30"/>
    </row>
    <row r="319" spans="2:2" ht="15.75" x14ac:dyDescent="0.25">
      <c r="B319" s="30"/>
    </row>
    <row r="320" spans="2:2" ht="15.75" x14ac:dyDescent="0.25">
      <c r="B320" s="30"/>
    </row>
    <row r="321" spans="2:2" ht="15.75" x14ac:dyDescent="0.25">
      <c r="B321" s="30"/>
    </row>
    <row r="322" spans="2:2" ht="15.75" x14ac:dyDescent="0.25">
      <c r="B322" s="30"/>
    </row>
    <row r="323" spans="2:2" ht="15.75" x14ac:dyDescent="0.25">
      <c r="B323" s="30"/>
    </row>
    <row r="324" spans="2:2" ht="15.75" x14ac:dyDescent="0.25">
      <c r="B324" s="30"/>
    </row>
    <row r="325" spans="2:2" ht="15.75" x14ac:dyDescent="0.25">
      <c r="B325" s="30"/>
    </row>
    <row r="326" spans="2:2" ht="15.75" x14ac:dyDescent="0.25">
      <c r="B326" s="30"/>
    </row>
    <row r="327" spans="2:2" ht="15.75" x14ac:dyDescent="0.25">
      <c r="B327" s="30"/>
    </row>
    <row r="328" spans="2:2" ht="15.75" x14ac:dyDescent="0.25">
      <c r="B328" s="30"/>
    </row>
    <row r="329" spans="2:2" ht="15.75" x14ac:dyDescent="0.25">
      <c r="B329" s="30"/>
    </row>
    <row r="330" spans="2:2" ht="15.75" x14ac:dyDescent="0.25">
      <c r="B330" s="30"/>
    </row>
    <row r="331" spans="2:2" ht="15.75" x14ac:dyDescent="0.25">
      <c r="B331" s="30"/>
    </row>
    <row r="332" spans="2:2" ht="15.75" x14ac:dyDescent="0.25">
      <c r="B332" s="30"/>
    </row>
    <row r="333" spans="2:2" ht="15.75" x14ac:dyDescent="0.25">
      <c r="B333" s="30"/>
    </row>
    <row r="334" spans="2:2" ht="15.75" x14ac:dyDescent="0.25">
      <c r="B334" s="30"/>
    </row>
    <row r="335" spans="2:2" ht="15.75" x14ac:dyDescent="0.25">
      <c r="B335" s="30"/>
    </row>
    <row r="336" spans="2:2" ht="15.75" x14ac:dyDescent="0.25">
      <c r="B336" s="30"/>
    </row>
    <row r="337" spans="2:2" ht="15.75" x14ac:dyDescent="0.25">
      <c r="B337" s="30"/>
    </row>
    <row r="338" spans="2:2" ht="15.75" x14ac:dyDescent="0.25">
      <c r="B338" s="30"/>
    </row>
    <row r="339" spans="2:2" ht="15.75" x14ac:dyDescent="0.25">
      <c r="B339" s="30"/>
    </row>
    <row r="340" spans="2:2" ht="15.75" x14ac:dyDescent="0.25">
      <c r="B340" s="30"/>
    </row>
    <row r="341" spans="2:2" ht="15.75" x14ac:dyDescent="0.25">
      <c r="B341" s="30"/>
    </row>
    <row r="342" spans="2:2" ht="15.75" x14ac:dyDescent="0.25">
      <c r="B342" s="30"/>
    </row>
    <row r="343" spans="2:2" ht="15.75" x14ac:dyDescent="0.25">
      <c r="B343" s="30"/>
    </row>
    <row r="344" spans="2:2" ht="15.75" x14ac:dyDescent="0.25">
      <c r="B344" s="30"/>
    </row>
    <row r="345" spans="2:2" ht="15.75" x14ac:dyDescent="0.25">
      <c r="B345" s="30"/>
    </row>
    <row r="346" spans="2:2" ht="15.75" x14ac:dyDescent="0.25">
      <c r="B346" s="30"/>
    </row>
    <row r="347" spans="2:2" ht="15.75" x14ac:dyDescent="0.25">
      <c r="B347" s="30"/>
    </row>
    <row r="348" spans="2:2" ht="15.75" x14ac:dyDescent="0.25">
      <c r="B348" s="30"/>
    </row>
    <row r="349" spans="2:2" ht="15.75" x14ac:dyDescent="0.25">
      <c r="B349" s="30"/>
    </row>
    <row r="350" spans="2:2" ht="15.75" x14ac:dyDescent="0.25">
      <c r="B350" s="30"/>
    </row>
    <row r="351" spans="2:2" ht="15.75" x14ac:dyDescent="0.25">
      <c r="B351" s="30"/>
    </row>
    <row r="352" spans="2:2" ht="15.75" x14ac:dyDescent="0.25">
      <c r="B352" s="30"/>
    </row>
    <row r="353" spans="2:2" ht="15.75" x14ac:dyDescent="0.25">
      <c r="B353" s="30"/>
    </row>
    <row r="354" spans="2:2" ht="15.75" x14ac:dyDescent="0.25">
      <c r="B354" s="30"/>
    </row>
    <row r="355" spans="2:2" ht="15.75" x14ac:dyDescent="0.25">
      <c r="B355" s="30"/>
    </row>
    <row r="356" spans="2:2" ht="15.75" x14ac:dyDescent="0.25">
      <c r="B356" s="30"/>
    </row>
    <row r="357" spans="2:2" ht="15.75" x14ac:dyDescent="0.25">
      <c r="B357" s="30"/>
    </row>
    <row r="358" spans="2:2" ht="15.75" x14ac:dyDescent="0.25">
      <c r="B358" s="30"/>
    </row>
    <row r="359" spans="2:2" ht="15.75" x14ac:dyDescent="0.25">
      <c r="B359" s="30"/>
    </row>
    <row r="360" spans="2:2" ht="15.75" x14ac:dyDescent="0.25">
      <c r="B360" s="30"/>
    </row>
    <row r="361" spans="2:2" ht="15.75" x14ac:dyDescent="0.25">
      <c r="B361" s="30"/>
    </row>
    <row r="362" spans="2:2" ht="15.75" x14ac:dyDescent="0.25">
      <c r="B362" s="30"/>
    </row>
    <row r="363" spans="2:2" ht="15.75" x14ac:dyDescent="0.25">
      <c r="B363" s="30"/>
    </row>
    <row r="364" spans="2:2" ht="15.75" x14ac:dyDescent="0.25">
      <c r="B364" s="30"/>
    </row>
    <row r="365" spans="2:2" ht="15.75" x14ac:dyDescent="0.25">
      <c r="B365" s="30"/>
    </row>
    <row r="366" spans="2:2" ht="15.75" x14ac:dyDescent="0.25">
      <c r="B366" s="30"/>
    </row>
    <row r="367" spans="2:2" ht="15.75" x14ac:dyDescent="0.25">
      <c r="B367" s="30"/>
    </row>
    <row r="368" spans="2:2" ht="15.75" x14ac:dyDescent="0.25">
      <c r="B368" s="30"/>
    </row>
    <row r="369" spans="2:2" ht="15.75" x14ac:dyDescent="0.25">
      <c r="B369" s="30"/>
    </row>
    <row r="370" spans="2:2" ht="15.75" x14ac:dyDescent="0.25">
      <c r="B370" s="30"/>
    </row>
    <row r="371" spans="2:2" ht="15.75" x14ac:dyDescent="0.25">
      <c r="B371" s="30"/>
    </row>
    <row r="372" spans="2:2" ht="15.75" x14ac:dyDescent="0.25">
      <c r="B372" s="30"/>
    </row>
    <row r="373" spans="2:2" ht="15.75" x14ac:dyDescent="0.25">
      <c r="B373" s="30"/>
    </row>
    <row r="374" spans="2:2" ht="15.75" x14ac:dyDescent="0.25">
      <c r="B374" s="30"/>
    </row>
    <row r="375" spans="2:2" ht="15.75" x14ac:dyDescent="0.25">
      <c r="B375" s="30"/>
    </row>
    <row r="376" spans="2:2" ht="15.75" x14ac:dyDescent="0.25">
      <c r="B376" s="30"/>
    </row>
    <row r="377" spans="2:2" ht="15.75" x14ac:dyDescent="0.25">
      <c r="B377" s="30"/>
    </row>
    <row r="378" spans="2:2" ht="15.75" x14ac:dyDescent="0.25">
      <c r="B378" s="30"/>
    </row>
    <row r="379" spans="2:2" ht="15.75" x14ac:dyDescent="0.25">
      <c r="B379" s="30"/>
    </row>
    <row r="380" spans="2:2" ht="15.75" x14ac:dyDescent="0.25">
      <c r="B380" s="30"/>
    </row>
    <row r="381" spans="2:2" ht="15.75" x14ac:dyDescent="0.25">
      <c r="B381" s="30"/>
    </row>
    <row r="382" spans="2:2" ht="15.75" x14ac:dyDescent="0.25">
      <c r="B382" s="30"/>
    </row>
    <row r="383" spans="2:2" ht="15.75" x14ac:dyDescent="0.25">
      <c r="B383" s="30"/>
    </row>
    <row r="384" spans="2:2" ht="15.75" x14ac:dyDescent="0.25">
      <c r="B384" s="30"/>
    </row>
    <row r="385" spans="2:2" ht="15.75" x14ac:dyDescent="0.25">
      <c r="B385" s="30"/>
    </row>
    <row r="386" spans="2:2" ht="15.75" x14ac:dyDescent="0.25">
      <c r="B386" s="30"/>
    </row>
    <row r="387" spans="2:2" ht="15.75" x14ac:dyDescent="0.25">
      <c r="B387" s="30"/>
    </row>
    <row r="388" spans="2:2" ht="15.75" x14ac:dyDescent="0.25">
      <c r="B388" s="30"/>
    </row>
    <row r="389" spans="2:2" ht="15.75" x14ac:dyDescent="0.25">
      <c r="B389" s="30"/>
    </row>
  </sheetData>
  <mergeCells count="1">
    <mergeCell ref="B22:R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6F488-6BA2-4AE3-8E35-9D6990AF057B}">
  <sheetPr codeName="ShGantt">
    <tabColor theme="4" tint="0.39997558519241921"/>
  </sheetPr>
  <dimension ref="A1:BS53"/>
  <sheetViews>
    <sheetView showGridLines="0" tabSelected="1" zoomScaleNormal="100" workbookViewId="0">
      <selection activeCell="D18" sqref="D18"/>
    </sheetView>
  </sheetViews>
  <sheetFormatPr defaultColWidth="8.85546875" defaultRowHeight="15" x14ac:dyDescent="0.25"/>
  <cols>
    <col min="1" max="1" width="4.5703125" style="54" customWidth="1"/>
    <col min="2" max="2" width="5.85546875" style="54" customWidth="1"/>
    <col min="3" max="3" width="6.28515625" bestFit="1" customWidth="1"/>
    <col min="4" max="4" width="47.5703125" style="54" customWidth="1"/>
    <col min="5" max="5" width="10.7109375" style="54" customWidth="1"/>
    <col min="6" max="6" width="12" style="54" customWidth="1"/>
    <col min="7" max="7" width="17.5703125" style="54" customWidth="1"/>
    <col min="8" max="8" width="11.28515625" style="54" customWidth="1"/>
    <col min="9" max="9" width="10.28515625" style="54" customWidth="1"/>
    <col min="10" max="10" width="11.7109375" style="54" customWidth="1"/>
    <col min="11" max="11" width="11.140625" style="57" customWidth="1"/>
    <col min="12" max="12" width="15.28515625" style="54" hidden="1" customWidth="1"/>
    <col min="13" max="14" width="3.28515625" style="54" customWidth="1"/>
    <col min="15" max="16" width="3.140625" style="54" customWidth="1"/>
    <col min="17" max="67" width="3.28515625" style="54" customWidth="1"/>
    <col min="68" max="68" width="3.140625" style="54" customWidth="1"/>
    <col min="69" max="70" width="4.140625" style="54" hidden="1" customWidth="1"/>
    <col min="71" max="16384" width="8.85546875" style="54"/>
  </cols>
  <sheetData>
    <row r="1" spans="1:71" ht="18" customHeight="1" x14ac:dyDescent="0.25">
      <c r="E1" s="126" t="s">
        <v>26</v>
      </c>
      <c r="F1" s="126"/>
      <c r="G1" s="14" t="s">
        <v>30</v>
      </c>
      <c r="H1" s="126" t="s">
        <v>28</v>
      </c>
      <c r="I1" s="126"/>
      <c r="J1" s="128" t="s">
        <v>32</v>
      </c>
      <c r="K1" s="128"/>
      <c r="L1" s="56"/>
      <c r="M1" s="57"/>
      <c r="N1" s="123" t="s">
        <v>34</v>
      </c>
      <c r="O1" s="123"/>
      <c r="P1" s="123"/>
      <c r="Q1" s="123"/>
      <c r="R1" s="123"/>
      <c r="S1" s="123"/>
      <c r="T1" s="127">
        <v>44893</v>
      </c>
      <c r="U1" s="127"/>
      <c r="V1" s="127"/>
      <c r="W1" s="127"/>
      <c r="X1" s="127"/>
    </row>
    <row r="2" spans="1:71" ht="18" customHeight="1" x14ac:dyDescent="0.25">
      <c r="E2" s="126" t="s">
        <v>27</v>
      </c>
      <c r="F2" s="126"/>
      <c r="G2" s="14" t="s">
        <v>31</v>
      </c>
      <c r="H2" s="126" t="s">
        <v>29</v>
      </c>
      <c r="I2" s="126"/>
      <c r="J2" s="128" t="s">
        <v>33</v>
      </c>
      <c r="K2" s="128"/>
      <c r="L2" s="56"/>
      <c r="M2" s="57"/>
      <c r="N2" s="123" t="s">
        <v>35</v>
      </c>
      <c r="O2" s="123"/>
      <c r="P2" s="123"/>
      <c r="Q2" s="123"/>
      <c r="R2" s="123"/>
      <c r="S2" s="123"/>
      <c r="T2" s="123"/>
      <c r="U2" s="123"/>
      <c r="V2" s="123"/>
      <c r="W2" s="123"/>
      <c r="X2" s="123"/>
      <c r="AO2" s="58"/>
    </row>
    <row r="3" spans="1:71" ht="18" customHeight="1" thickBot="1" x14ac:dyDescent="0.3">
      <c r="I3" s="13"/>
      <c r="K3" s="59"/>
      <c r="M3" s="60"/>
      <c r="N3" s="124" t="s">
        <v>36</v>
      </c>
      <c r="O3" s="124"/>
      <c r="P3" s="124"/>
      <c r="Q3" s="124"/>
      <c r="R3" s="124"/>
      <c r="S3" s="124"/>
      <c r="T3" s="123" t="s">
        <v>37</v>
      </c>
      <c r="U3" s="123"/>
      <c r="V3" s="123"/>
      <c r="W3" s="123"/>
      <c r="X3" s="123"/>
      <c r="AM3" s="61"/>
      <c r="AN3" s="61"/>
      <c r="AO3" s="61"/>
      <c r="AS3" s="62"/>
    </row>
    <row r="4" spans="1:71" ht="28.9" customHeight="1" thickTop="1" thickBot="1" x14ac:dyDescent="0.3">
      <c r="A4" s="15"/>
      <c r="B4" s="15"/>
      <c r="C4" s="15" t="s">
        <v>568</v>
      </c>
      <c r="D4" s="15"/>
      <c r="E4" s="15"/>
      <c r="F4" s="15"/>
      <c r="G4" s="15"/>
      <c r="H4" s="15"/>
      <c r="I4" s="15"/>
      <c r="J4" s="15"/>
      <c r="K4" s="63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25">
        <v>44874</v>
      </c>
      <c r="AF4" s="125"/>
      <c r="AG4" s="125"/>
      <c r="AH4" s="125"/>
      <c r="AI4" s="12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</row>
    <row r="5" spans="1:71" ht="15.75" thickTop="1" x14ac:dyDescent="0.25">
      <c r="B5" s="120" t="s">
        <v>582</v>
      </c>
      <c r="K5" s="59"/>
      <c r="M5" s="65" t="str">
        <f>UPPER(TEXT(DATE(YEAR($M$8), MONTH($M$8), DAY($M$8)-WEEKDAY($M$8, 2) + 1),"mmmm"))</f>
        <v>NOVEMBRE</v>
      </c>
      <c r="N5" s="65"/>
      <c r="O5" s="65"/>
      <c r="P5" s="65"/>
      <c r="Q5" s="64" t="str">
        <f>UPPER(TEXT(DATE(YEAR($Q$8), MONTH($Q$8), DAY($Q$8)-WEEKDAY($Q$8, 2) + 1),"mmmm"))</f>
        <v>DÉCEMBRE</v>
      </c>
      <c r="R5" s="64"/>
      <c r="S5" s="64"/>
      <c r="T5" s="64"/>
      <c r="U5" s="65" t="str">
        <f>UPPER(TEXT(DATE(YEAR($U$8), MONTH($U$8), DAY($U$8)-WEEKDAY($U$8, 2) + 1),"mmmm"))</f>
        <v>JANVIER</v>
      </c>
      <c r="V5" s="65"/>
      <c r="W5" s="65"/>
      <c r="X5" s="65"/>
      <c r="Y5" s="65"/>
      <c r="Z5" s="64" t="str">
        <f>UPPER(TEXT(DATE(YEAR($Z$8), MONTH($Z$8), DAY($Z$8)-WEEKDAY($Z$8, 2) + 1),"mmmm"))</f>
        <v>FÉVRIER</v>
      </c>
      <c r="AA5" s="64"/>
      <c r="AB5" s="64"/>
      <c r="AC5" s="64"/>
      <c r="AD5" s="65" t="str">
        <f>UPPER(TEXT(DATE(YEAR($AD$8), MONTH($AD$8), DAY($AD$8)-WEEKDAY($AD$8, 2) + 1),"mmmm"))</f>
        <v>MARS</v>
      </c>
      <c r="AE5" s="65"/>
      <c r="AF5" s="65"/>
      <c r="AG5" s="65"/>
      <c r="AH5" s="64" t="str">
        <f>UPPER(TEXT(DATE(YEAR($AH$8), MONTH($AH$8), DAY($AH$8)-WEEKDAY($AH$8, 2) + 1),"mmmm"))</f>
        <v>AVRIL</v>
      </c>
      <c r="AI5" s="64"/>
      <c r="AJ5" s="64"/>
      <c r="AK5" s="64"/>
      <c r="AL5" s="65" t="str">
        <f>UPPER(TEXT(DATE(YEAR($AL$8), MONTH($AL$8), DAY($AL$8)-WEEKDAY($AL$8, 2) + 1),"mmmm"))</f>
        <v>MAI</v>
      </c>
      <c r="AM5" s="65"/>
      <c r="AN5" s="65"/>
      <c r="AO5" s="65"/>
      <c r="AP5" s="65"/>
      <c r="AQ5" s="64" t="str">
        <f>UPPER(TEXT(DATE(YEAR($AQ$8), MONTH($AQ$8), DAY($AQ$8)-WEEKDAY($AQ$8, 2) + 1),"mmmm"))</f>
        <v>JUIN</v>
      </c>
      <c r="AR5" s="64"/>
      <c r="AS5" s="64"/>
      <c r="AT5" s="64"/>
      <c r="AU5" s="65" t="str">
        <f>UPPER(TEXT(DATE(YEAR($AU$8), MONTH($AU$8), DAY($AU$8)-WEEKDAY($AU$8, 2) + 1),"mmmm"))</f>
        <v>JUILLET</v>
      </c>
      <c r="AV5" s="65"/>
      <c r="AW5" s="65"/>
      <c r="AX5" s="65"/>
      <c r="AY5" s="65"/>
      <c r="AZ5" s="64" t="str">
        <f>UPPER(TEXT(DATE(YEAR($AZ$8), MONTH($AZ$8), DAY($AZ$8)-WEEKDAY($AZ$8, 2) + 1),"mmmm"))</f>
        <v>AOÛT</v>
      </c>
      <c r="BA5" s="64"/>
      <c r="BB5" s="64"/>
      <c r="BC5" s="64"/>
      <c r="BD5" s="65" t="str">
        <f>UPPER(TEXT(DATE(YEAR($BD$8), MONTH($BD$8), DAY($BD$8)-WEEKDAY($BD$8, 2) + 1),"mmmm"))</f>
        <v>SEPTEMBRE</v>
      </c>
      <c r="BE5" s="65"/>
      <c r="BF5" s="65"/>
      <c r="BG5" s="65"/>
      <c r="BH5" s="64" t="str">
        <f>UPPER(TEXT(DATE(YEAR($BH$8), MONTH($BH$8), DAY($BH$8)-WEEKDAY($BH$8, 2) + 1),"mmmm"))</f>
        <v>OCTOBRE</v>
      </c>
      <c r="BI5" s="64"/>
      <c r="BJ5" s="64"/>
      <c r="BK5" s="64"/>
      <c r="BL5" s="64"/>
      <c r="BM5" s="65" t="str">
        <f>UPPER(TEXT(DATE(YEAR($BM$8), MONTH($BM$8), DAY($BM$8)-WEEKDAY($BM$8, 2) + 1),"mmmm"))</f>
        <v>NOVEMBRE</v>
      </c>
      <c r="BN5" s="65"/>
      <c r="BO5" s="65"/>
      <c r="BP5" s="65"/>
      <c r="BQ5" s="54" t="s">
        <v>504</v>
      </c>
      <c r="BR5" s="54" t="s">
        <v>504</v>
      </c>
      <c r="BS5" s="54" t="s">
        <v>127</v>
      </c>
    </row>
    <row r="6" spans="1:71" ht="15.6" customHeight="1" x14ac:dyDescent="0.25">
      <c r="B6" s="119"/>
      <c r="H6" s="66"/>
      <c r="K6" s="59"/>
      <c r="M6" s="68" t="str">
        <f>RIGHT("0000" &amp; YEAR($M$8), 4)</f>
        <v>2022</v>
      </c>
      <c r="N6" s="68"/>
      <c r="O6" s="68"/>
      <c r="P6" s="68"/>
      <c r="Q6" s="67" t="str">
        <f>RIGHT("0000" &amp; YEAR($Q$8), 4)</f>
        <v>2022</v>
      </c>
      <c r="R6" s="67"/>
      <c r="S6" s="67"/>
      <c r="T6" s="67"/>
      <c r="U6" s="68" t="str">
        <f>RIGHT("0000" &amp; YEAR($U$8), 4)</f>
        <v>2023</v>
      </c>
      <c r="V6" s="68"/>
      <c r="W6" s="68"/>
      <c r="X6" s="68"/>
      <c r="Y6" s="68"/>
      <c r="Z6" s="67" t="str">
        <f>RIGHT("0000" &amp; YEAR($Z$8), 4)</f>
        <v>2023</v>
      </c>
      <c r="AA6" s="67"/>
      <c r="AB6" s="67"/>
      <c r="AC6" s="67"/>
      <c r="AD6" s="68" t="str">
        <f>RIGHT("0000" &amp; YEAR($AD$8), 4)</f>
        <v>2023</v>
      </c>
      <c r="AE6" s="68"/>
      <c r="AF6" s="68"/>
      <c r="AG6" s="68"/>
      <c r="AH6" s="67" t="str">
        <f>RIGHT("0000" &amp; YEAR($AH$8), 4)</f>
        <v>2023</v>
      </c>
      <c r="AI6" s="67"/>
      <c r="AJ6" s="67"/>
      <c r="AK6" s="67"/>
      <c r="AL6" s="68" t="str">
        <f>RIGHT("0000" &amp; YEAR($AL$8), 4)</f>
        <v>2023</v>
      </c>
      <c r="AM6" s="68"/>
      <c r="AN6" s="68"/>
      <c r="AO6" s="68"/>
      <c r="AP6" s="68"/>
      <c r="AQ6" s="67" t="str">
        <f>RIGHT("0000" &amp; YEAR($AQ$8), 4)</f>
        <v>2023</v>
      </c>
      <c r="AR6" s="67"/>
      <c r="AS6" s="67"/>
      <c r="AT6" s="67"/>
      <c r="AU6" s="68" t="str">
        <f>RIGHT("0000" &amp; YEAR($AU$8), 4)</f>
        <v>2023</v>
      </c>
      <c r="AV6" s="68"/>
      <c r="AW6" s="68"/>
      <c r="AX6" s="68"/>
      <c r="AY6" s="68"/>
      <c r="AZ6" s="67" t="str">
        <f>RIGHT("0000" &amp; YEAR($AZ$8), 4)</f>
        <v>2023</v>
      </c>
      <c r="BA6" s="67"/>
      <c r="BB6" s="67"/>
      <c r="BC6" s="67"/>
      <c r="BD6" s="68" t="str">
        <f>RIGHT("0000" &amp; YEAR($BD$8), 4)</f>
        <v>2023</v>
      </c>
      <c r="BE6" s="68"/>
      <c r="BF6" s="68"/>
      <c r="BG6" s="68"/>
      <c r="BH6" s="67" t="str">
        <f>RIGHT("0000" &amp; YEAR($BH$8), 4)</f>
        <v>2023</v>
      </c>
      <c r="BI6" s="67"/>
      <c r="BJ6" s="67"/>
      <c r="BK6" s="67"/>
      <c r="BL6" s="67"/>
      <c r="BM6" s="68" t="str">
        <f>RIGHT("0000" &amp; YEAR($BM$8), 4)</f>
        <v>2023</v>
      </c>
      <c r="BN6" s="68"/>
      <c r="BO6" s="68"/>
      <c r="BP6" s="68"/>
      <c r="BQ6" s="54" t="s">
        <v>504</v>
      </c>
      <c r="BR6" s="54" t="s">
        <v>504</v>
      </c>
      <c r="BS6" s="54" t="s">
        <v>127</v>
      </c>
    </row>
    <row r="7" spans="1:71" hidden="1" x14ac:dyDescent="0.25">
      <c r="I7" s="13"/>
      <c r="K7" s="59"/>
      <c r="L7" s="54">
        <v>11</v>
      </c>
      <c r="M7" s="70">
        <v>11</v>
      </c>
      <c r="N7" s="70">
        <v>11</v>
      </c>
      <c r="O7" s="70">
        <v>11</v>
      </c>
      <c r="P7" s="70">
        <v>11</v>
      </c>
      <c r="Q7" s="69">
        <v>12</v>
      </c>
      <c r="R7" s="69">
        <v>12</v>
      </c>
      <c r="S7" s="69">
        <v>12</v>
      </c>
      <c r="T7" s="69">
        <v>12</v>
      </c>
      <c r="U7" s="70">
        <v>1</v>
      </c>
      <c r="V7" s="70">
        <v>1</v>
      </c>
      <c r="W7" s="70">
        <v>1</v>
      </c>
      <c r="X7" s="70">
        <v>1</v>
      </c>
      <c r="Y7" s="70">
        <v>1</v>
      </c>
      <c r="Z7" s="69">
        <v>2</v>
      </c>
      <c r="AA7" s="69">
        <v>2</v>
      </c>
      <c r="AB7" s="69">
        <v>2</v>
      </c>
      <c r="AC7" s="69">
        <v>2</v>
      </c>
      <c r="AD7" s="70">
        <v>3</v>
      </c>
      <c r="AE7" s="70">
        <v>3</v>
      </c>
      <c r="AF7" s="70">
        <v>3</v>
      </c>
      <c r="AG7" s="70">
        <v>3</v>
      </c>
      <c r="AH7" s="69">
        <v>4</v>
      </c>
      <c r="AI7" s="69">
        <v>4</v>
      </c>
      <c r="AJ7" s="69">
        <v>4</v>
      </c>
      <c r="AK7" s="69">
        <v>4</v>
      </c>
      <c r="AL7" s="70">
        <v>5</v>
      </c>
      <c r="AM7" s="70">
        <v>5</v>
      </c>
      <c r="AN7" s="70">
        <v>5</v>
      </c>
      <c r="AO7" s="70">
        <v>5</v>
      </c>
      <c r="AP7" s="70">
        <v>5</v>
      </c>
      <c r="AQ7" s="69">
        <v>6</v>
      </c>
      <c r="AR7" s="69">
        <v>6</v>
      </c>
      <c r="AS7" s="69">
        <v>6</v>
      </c>
      <c r="AT7" s="69">
        <v>6</v>
      </c>
      <c r="AU7" s="70">
        <v>7</v>
      </c>
      <c r="AV7" s="70">
        <v>7</v>
      </c>
      <c r="AW7" s="70">
        <v>7</v>
      </c>
      <c r="AX7" s="70">
        <v>7</v>
      </c>
      <c r="AY7" s="70">
        <v>7</v>
      </c>
      <c r="AZ7" s="69">
        <v>8</v>
      </c>
      <c r="BA7" s="69">
        <v>8</v>
      </c>
      <c r="BB7" s="69">
        <v>8</v>
      </c>
      <c r="BC7" s="69">
        <v>8</v>
      </c>
      <c r="BD7" s="70">
        <v>9</v>
      </c>
      <c r="BE7" s="70">
        <v>9</v>
      </c>
      <c r="BF7" s="70">
        <v>9</v>
      </c>
      <c r="BG7" s="70">
        <v>9</v>
      </c>
      <c r="BH7" s="69">
        <v>10</v>
      </c>
      <c r="BI7" s="69">
        <v>10</v>
      </c>
      <c r="BJ7" s="69">
        <v>10</v>
      </c>
      <c r="BK7" s="69">
        <v>10</v>
      </c>
      <c r="BL7" s="69">
        <v>10</v>
      </c>
      <c r="BM7" s="70">
        <v>11</v>
      </c>
      <c r="BN7" s="70">
        <v>11</v>
      </c>
      <c r="BO7" s="70">
        <v>11</v>
      </c>
      <c r="BP7" s="70">
        <v>11</v>
      </c>
    </row>
    <row r="8" spans="1:71" hidden="1" x14ac:dyDescent="0.25">
      <c r="H8" s="71"/>
      <c r="I8" s="71"/>
      <c r="J8" s="71"/>
      <c r="K8" s="59"/>
      <c r="M8" s="73">
        <f t="shared" ref="M8:AR8" si="0">IF(IsDaysGantt,ProjectStart+ COLUMN()-COLUMN($M$8),ProjectStart+7*(COLUMN()-COLUMN($M$8)))</f>
        <v>44874</v>
      </c>
      <c r="N8" s="73">
        <f t="shared" si="0"/>
        <v>44881</v>
      </c>
      <c r="O8" s="73">
        <f t="shared" si="0"/>
        <v>44888</v>
      </c>
      <c r="P8" s="73">
        <f t="shared" si="0"/>
        <v>44895</v>
      </c>
      <c r="Q8" s="72">
        <f t="shared" si="0"/>
        <v>44902</v>
      </c>
      <c r="R8" s="72">
        <f t="shared" si="0"/>
        <v>44909</v>
      </c>
      <c r="S8" s="72">
        <f t="shared" si="0"/>
        <v>44916</v>
      </c>
      <c r="T8" s="72">
        <f t="shared" si="0"/>
        <v>44923</v>
      </c>
      <c r="U8" s="73">
        <f t="shared" si="0"/>
        <v>44930</v>
      </c>
      <c r="V8" s="73">
        <f t="shared" si="0"/>
        <v>44937</v>
      </c>
      <c r="W8" s="73">
        <f t="shared" si="0"/>
        <v>44944</v>
      </c>
      <c r="X8" s="73">
        <f t="shared" si="0"/>
        <v>44951</v>
      </c>
      <c r="Y8" s="73">
        <f t="shared" si="0"/>
        <v>44958</v>
      </c>
      <c r="Z8" s="72">
        <f t="shared" si="0"/>
        <v>44965</v>
      </c>
      <c r="AA8" s="72">
        <f t="shared" si="0"/>
        <v>44972</v>
      </c>
      <c r="AB8" s="72">
        <f t="shared" si="0"/>
        <v>44979</v>
      </c>
      <c r="AC8" s="72">
        <f t="shared" si="0"/>
        <v>44986</v>
      </c>
      <c r="AD8" s="73">
        <f t="shared" si="0"/>
        <v>44993</v>
      </c>
      <c r="AE8" s="73">
        <f t="shared" si="0"/>
        <v>45000</v>
      </c>
      <c r="AF8" s="73">
        <f t="shared" si="0"/>
        <v>45007</v>
      </c>
      <c r="AG8" s="73">
        <f t="shared" si="0"/>
        <v>45014</v>
      </c>
      <c r="AH8" s="72">
        <f t="shared" si="0"/>
        <v>45021</v>
      </c>
      <c r="AI8" s="72">
        <f t="shared" si="0"/>
        <v>45028</v>
      </c>
      <c r="AJ8" s="72">
        <f t="shared" si="0"/>
        <v>45035</v>
      </c>
      <c r="AK8" s="72">
        <f t="shared" si="0"/>
        <v>45042</v>
      </c>
      <c r="AL8" s="73">
        <f t="shared" si="0"/>
        <v>45049</v>
      </c>
      <c r="AM8" s="73">
        <f t="shared" si="0"/>
        <v>45056</v>
      </c>
      <c r="AN8" s="73">
        <f t="shared" si="0"/>
        <v>45063</v>
      </c>
      <c r="AO8" s="73">
        <f t="shared" si="0"/>
        <v>45070</v>
      </c>
      <c r="AP8" s="73">
        <f t="shared" si="0"/>
        <v>45077</v>
      </c>
      <c r="AQ8" s="72">
        <f t="shared" si="0"/>
        <v>45084</v>
      </c>
      <c r="AR8" s="72">
        <f t="shared" si="0"/>
        <v>45091</v>
      </c>
      <c r="AS8" s="72">
        <f t="shared" ref="AS8:BP8" si="1">IF(IsDaysGantt,ProjectStart+ COLUMN()-COLUMN($M$8),ProjectStart+7*(COLUMN()-COLUMN($M$8)))</f>
        <v>45098</v>
      </c>
      <c r="AT8" s="72">
        <f t="shared" si="1"/>
        <v>45105</v>
      </c>
      <c r="AU8" s="73">
        <f t="shared" si="1"/>
        <v>45112</v>
      </c>
      <c r="AV8" s="73">
        <f t="shared" si="1"/>
        <v>45119</v>
      </c>
      <c r="AW8" s="73">
        <f t="shared" si="1"/>
        <v>45126</v>
      </c>
      <c r="AX8" s="73">
        <f t="shared" si="1"/>
        <v>45133</v>
      </c>
      <c r="AY8" s="73">
        <f t="shared" si="1"/>
        <v>45140</v>
      </c>
      <c r="AZ8" s="72">
        <f t="shared" si="1"/>
        <v>45147</v>
      </c>
      <c r="BA8" s="72">
        <f t="shared" si="1"/>
        <v>45154</v>
      </c>
      <c r="BB8" s="72">
        <f t="shared" si="1"/>
        <v>45161</v>
      </c>
      <c r="BC8" s="72">
        <f t="shared" si="1"/>
        <v>45168</v>
      </c>
      <c r="BD8" s="73">
        <f t="shared" si="1"/>
        <v>45175</v>
      </c>
      <c r="BE8" s="73">
        <f t="shared" si="1"/>
        <v>45182</v>
      </c>
      <c r="BF8" s="73">
        <f t="shared" si="1"/>
        <v>45189</v>
      </c>
      <c r="BG8" s="73">
        <f t="shared" si="1"/>
        <v>45196</v>
      </c>
      <c r="BH8" s="72">
        <f t="shared" si="1"/>
        <v>45203</v>
      </c>
      <c r="BI8" s="72">
        <f t="shared" si="1"/>
        <v>45210</v>
      </c>
      <c r="BJ8" s="72">
        <f t="shared" si="1"/>
        <v>45217</v>
      </c>
      <c r="BK8" s="72">
        <f t="shared" si="1"/>
        <v>45224</v>
      </c>
      <c r="BL8" s="72">
        <f t="shared" si="1"/>
        <v>45231</v>
      </c>
      <c r="BM8" s="73">
        <f t="shared" si="1"/>
        <v>45238</v>
      </c>
      <c r="BN8" s="73">
        <f t="shared" si="1"/>
        <v>45245</v>
      </c>
      <c r="BO8" s="73">
        <f t="shared" si="1"/>
        <v>45252</v>
      </c>
      <c r="BP8" s="73">
        <f t="shared" si="1"/>
        <v>45259</v>
      </c>
    </row>
    <row r="9" spans="1:71" hidden="1" x14ac:dyDescent="0.25">
      <c r="K9" s="74" t="str">
        <f>IF(IsDaysGantt,IF(Langue=2,"Jour","Day"),IF(Langue=2,"Semaine","Week"))</f>
        <v>Semaine</v>
      </c>
      <c r="M9" s="106">
        <f t="shared" ref="M9:AR9" si="2">IF(IsDaysGantt,M8,_xlfn.ISOWEEKNUM(M8))</f>
        <v>45</v>
      </c>
      <c r="N9" s="104">
        <f t="shared" si="2"/>
        <v>46</v>
      </c>
      <c r="O9" s="104">
        <f t="shared" si="2"/>
        <v>47</v>
      </c>
      <c r="P9" s="104">
        <f t="shared" si="2"/>
        <v>48</v>
      </c>
      <c r="Q9" s="102">
        <f t="shared" si="2"/>
        <v>49</v>
      </c>
      <c r="R9" s="102">
        <f t="shared" si="2"/>
        <v>50</v>
      </c>
      <c r="S9" s="103">
        <f t="shared" si="2"/>
        <v>51</v>
      </c>
      <c r="T9" s="101">
        <f t="shared" si="2"/>
        <v>52</v>
      </c>
      <c r="U9" s="104">
        <f t="shared" si="2"/>
        <v>1</v>
      </c>
      <c r="V9" s="104">
        <f t="shared" si="2"/>
        <v>2</v>
      </c>
      <c r="W9" s="104">
        <f t="shared" si="2"/>
        <v>3</v>
      </c>
      <c r="X9" s="104">
        <f t="shared" si="2"/>
        <v>4</v>
      </c>
      <c r="Y9" s="104">
        <f t="shared" si="2"/>
        <v>5</v>
      </c>
      <c r="Z9" s="103">
        <f t="shared" si="2"/>
        <v>6</v>
      </c>
      <c r="AA9" s="101">
        <f t="shared" si="2"/>
        <v>7</v>
      </c>
      <c r="AB9" s="102">
        <f t="shared" si="2"/>
        <v>8</v>
      </c>
      <c r="AC9" s="102">
        <f t="shared" si="2"/>
        <v>9</v>
      </c>
      <c r="AD9" s="104">
        <f t="shared" si="2"/>
        <v>10</v>
      </c>
      <c r="AE9" s="104">
        <f t="shared" si="2"/>
        <v>11</v>
      </c>
      <c r="AF9" s="104">
        <f t="shared" si="2"/>
        <v>12</v>
      </c>
      <c r="AG9" s="105">
        <f t="shared" si="2"/>
        <v>13</v>
      </c>
      <c r="AH9" s="101">
        <f t="shared" si="2"/>
        <v>14</v>
      </c>
      <c r="AI9" s="102">
        <f t="shared" si="2"/>
        <v>15</v>
      </c>
      <c r="AJ9" s="102">
        <f t="shared" si="2"/>
        <v>16</v>
      </c>
      <c r="AK9" s="102">
        <f t="shared" si="2"/>
        <v>17</v>
      </c>
      <c r="AL9" s="104">
        <f t="shared" si="2"/>
        <v>18</v>
      </c>
      <c r="AM9" s="104">
        <f t="shared" si="2"/>
        <v>19</v>
      </c>
      <c r="AN9" s="105">
        <f t="shared" si="2"/>
        <v>20</v>
      </c>
      <c r="AO9" s="106">
        <f t="shared" si="2"/>
        <v>21</v>
      </c>
      <c r="AP9" s="104">
        <f t="shared" si="2"/>
        <v>22</v>
      </c>
      <c r="AQ9" s="102">
        <f t="shared" si="2"/>
        <v>23</v>
      </c>
      <c r="AR9" s="102">
        <f t="shared" si="2"/>
        <v>24</v>
      </c>
      <c r="AS9" s="102">
        <f t="shared" ref="AS9:BP9" si="3">IF(IsDaysGantt,AS8,_xlfn.ISOWEEKNUM(AS8))</f>
        <v>25</v>
      </c>
      <c r="AT9" s="102">
        <f t="shared" si="3"/>
        <v>26</v>
      </c>
      <c r="AU9" s="105">
        <f t="shared" si="3"/>
        <v>27</v>
      </c>
      <c r="AV9" s="106">
        <f t="shared" si="3"/>
        <v>28</v>
      </c>
      <c r="AW9" s="104">
        <f t="shared" si="3"/>
        <v>29</v>
      </c>
      <c r="AX9" s="104">
        <f t="shared" si="3"/>
        <v>30</v>
      </c>
      <c r="AY9" s="104">
        <f t="shared" si="3"/>
        <v>31</v>
      </c>
      <c r="AZ9" s="102">
        <f t="shared" si="3"/>
        <v>32</v>
      </c>
      <c r="BA9" s="102">
        <f t="shared" si="3"/>
        <v>33</v>
      </c>
      <c r="BB9" s="103">
        <f t="shared" si="3"/>
        <v>34</v>
      </c>
      <c r="BC9" s="101">
        <f t="shared" si="3"/>
        <v>35</v>
      </c>
      <c r="BD9" s="104">
        <f t="shared" si="3"/>
        <v>36</v>
      </c>
      <c r="BE9" s="104">
        <f t="shared" si="3"/>
        <v>37</v>
      </c>
      <c r="BF9" s="104">
        <f t="shared" si="3"/>
        <v>38</v>
      </c>
      <c r="BG9" s="104">
        <f t="shared" si="3"/>
        <v>39</v>
      </c>
      <c r="BH9" s="102">
        <f t="shared" si="3"/>
        <v>40</v>
      </c>
      <c r="BI9" s="103">
        <f t="shared" si="3"/>
        <v>41</v>
      </c>
      <c r="BJ9" s="101">
        <f t="shared" si="3"/>
        <v>42</v>
      </c>
      <c r="BK9" s="102">
        <f t="shared" si="3"/>
        <v>43</v>
      </c>
      <c r="BL9" s="102">
        <f t="shared" si="3"/>
        <v>44</v>
      </c>
      <c r="BM9" s="104">
        <f t="shared" si="3"/>
        <v>45</v>
      </c>
      <c r="BN9" s="104">
        <f t="shared" si="3"/>
        <v>46</v>
      </c>
      <c r="BO9" s="104">
        <f>IF(IsDaysGantt,BO8,_xlfn.ISOWEEKNUM(BO8))</f>
        <v>47</v>
      </c>
      <c r="BP9" s="105">
        <f t="shared" si="3"/>
        <v>48</v>
      </c>
    </row>
    <row r="10" spans="1:71" hidden="1" x14ac:dyDescent="0.25">
      <c r="C10" s="55"/>
      <c r="G10" s="75"/>
      <c r="M10" s="81"/>
      <c r="N10" s="79"/>
      <c r="O10" s="79"/>
      <c r="P10" s="79"/>
      <c r="Q10" s="77"/>
      <c r="R10" s="77"/>
      <c r="S10" s="78"/>
      <c r="T10" s="76"/>
      <c r="U10" s="79"/>
      <c r="V10" s="79"/>
      <c r="W10" s="79"/>
      <c r="X10" s="79"/>
      <c r="Y10" s="79"/>
      <c r="Z10" s="78"/>
      <c r="AA10" s="76"/>
      <c r="AB10" s="77"/>
      <c r="AC10" s="77"/>
      <c r="AD10" s="79"/>
      <c r="AE10" s="79"/>
      <c r="AF10" s="79"/>
      <c r="AG10" s="80"/>
      <c r="AH10" s="76"/>
      <c r="AI10" s="77"/>
      <c r="AJ10" s="77"/>
      <c r="AK10" s="77"/>
      <c r="AL10" s="79"/>
      <c r="AM10" s="79"/>
      <c r="AN10" s="80"/>
      <c r="AO10" s="79"/>
      <c r="AP10" s="79"/>
      <c r="AQ10" s="77"/>
      <c r="AR10" s="77"/>
      <c r="AS10" s="77"/>
      <c r="AT10" s="77"/>
      <c r="AU10" s="80"/>
      <c r="AV10" s="81"/>
      <c r="AW10" s="79"/>
      <c r="AX10" s="79"/>
      <c r="AY10" s="79"/>
      <c r="AZ10" s="77"/>
      <c r="BA10" s="77"/>
      <c r="BB10" s="78"/>
      <c r="BC10" s="76"/>
      <c r="BD10" s="79"/>
      <c r="BE10" s="79"/>
      <c r="BF10" s="79"/>
      <c r="BG10" s="79"/>
      <c r="BH10" s="77"/>
      <c r="BI10" s="78"/>
      <c r="BJ10" s="76"/>
      <c r="BK10" s="77"/>
      <c r="BL10" s="77"/>
      <c r="BM10" s="79"/>
      <c r="BN10" s="79"/>
      <c r="BO10" s="79"/>
      <c r="BP10" s="80"/>
    </row>
    <row r="11" spans="1:71" ht="15.6" customHeight="1" x14ac:dyDescent="0.25">
      <c r="B11" s="91" t="s">
        <v>466</v>
      </c>
      <c r="C11" s="82" t="s">
        <v>0</v>
      </c>
      <c r="D11" s="82" t="s">
        <v>1</v>
      </c>
      <c r="E11" s="82" t="s">
        <v>39</v>
      </c>
      <c r="F11" s="82" t="s">
        <v>131</v>
      </c>
      <c r="G11" s="82" t="s">
        <v>3</v>
      </c>
      <c r="H11" s="82" t="s">
        <v>4</v>
      </c>
      <c r="I11" s="82" t="s">
        <v>265</v>
      </c>
      <c r="J11" s="82" t="s">
        <v>5</v>
      </c>
      <c r="K11" s="83" t="s">
        <v>6</v>
      </c>
      <c r="L11" s="82" t="s">
        <v>133</v>
      </c>
      <c r="M11" s="89" t="str">
        <f t="shared" ref="M11:AR11" si="4">IF(IsDaysGantt,UPPER(LEFT(CHOOSE(WEEKDAY(M8),"D","L","M","M","J","V","S"),1)),"")</f>
        <v/>
      </c>
      <c r="N11" s="89" t="str">
        <f t="shared" si="4"/>
        <v/>
      </c>
      <c r="O11" s="89" t="str">
        <f t="shared" si="4"/>
        <v/>
      </c>
      <c r="P11" s="89" t="str">
        <f t="shared" si="4"/>
        <v/>
      </c>
      <c r="Q11" s="90" t="str">
        <f t="shared" si="4"/>
        <v/>
      </c>
      <c r="R11" s="90" t="str">
        <f t="shared" si="4"/>
        <v/>
      </c>
      <c r="S11" s="90" t="str">
        <f t="shared" si="4"/>
        <v/>
      </c>
      <c r="T11" s="90" t="str">
        <f t="shared" si="4"/>
        <v/>
      </c>
      <c r="U11" s="89" t="str">
        <f t="shared" si="4"/>
        <v/>
      </c>
      <c r="V11" s="89" t="str">
        <f t="shared" si="4"/>
        <v/>
      </c>
      <c r="W11" s="89" t="str">
        <f t="shared" si="4"/>
        <v/>
      </c>
      <c r="X11" s="89" t="str">
        <f t="shared" si="4"/>
        <v/>
      </c>
      <c r="Y11" s="89" t="str">
        <f t="shared" si="4"/>
        <v/>
      </c>
      <c r="Z11" s="90" t="str">
        <f t="shared" si="4"/>
        <v/>
      </c>
      <c r="AA11" s="90" t="str">
        <f t="shared" si="4"/>
        <v/>
      </c>
      <c r="AB11" s="90" t="str">
        <f t="shared" si="4"/>
        <v/>
      </c>
      <c r="AC11" s="90" t="str">
        <f t="shared" si="4"/>
        <v/>
      </c>
      <c r="AD11" s="89" t="str">
        <f t="shared" si="4"/>
        <v/>
      </c>
      <c r="AE11" s="89" t="str">
        <f t="shared" si="4"/>
        <v/>
      </c>
      <c r="AF11" s="89" t="str">
        <f t="shared" si="4"/>
        <v/>
      </c>
      <c r="AG11" s="89" t="str">
        <f t="shared" si="4"/>
        <v/>
      </c>
      <c r="AH11" s="90" t="str">
        <f t="shared" si="4"/>
        <v/>
      </c>
      <c r="AI11" s="90" t="str">
        <f t="shared" si="4"/>
        <v/>
      </c>
      <c r="AJ11" s="90" t="str">
        <f t="shared" si="4"/>
        <v/>
      </c>
      <c r="AK11" s="90" t="str">
        <f t="shared" si="4"/>
        <v/>
      </c>
      <c r="AL11" s="89" t="str">
        <f t="shared" si="4"/>
        <v/>
      </c>
      <c r="AM11" s="89" t="str">
        <f t="shared" si="4"/>
        <v/>
      </c>
      <c r="AN11" s="89" t="str">
        <f t="shared" si="4"/>
        <v/>
      </c>
      <c r="AO11" s="89" t="str">
        <f t="shared" si="4"/>
        <v/>
      </c>
      <c r="AP11" s="89" t="str">
        <f t="shared" si="4"/>
        <v/>
      </c>
      <c r="AQ11" s="90" t="str">
        <f t="shared" si="4"/>
        <v/>
      </c>
      <c r="AR11" s="90" t="str">
        <f t="shared" si="4"/>
        <v/>
      </c>
      <c r="AS11" s="90" t="str">
        <f t="shared" ref="AS11:BP11" si="5">IF(IsDaysGantt,UPPER(LEFT(CHOOSE(WEEKDAY(AS8),"D","L","M","M","J","V","S"),1)),"")</f>
        <v/>
      </c>
      <c r="AT11" s="90" t="str">
        <f t="shared" si="5"/>
        <v/>
      </c>
      <c r="AU11" s="89" t="str">
        <f t="shared" si="5"/>
        <v/>
      </c>
      <c r="AV11" s="89" t="str">
        <f t="shared" si="5"/>
        <v/>
      </c>
      <c r="AW11" s="89" t="str">
        <f t="shared" si="5"/>
        <v/>
      </c>
      <c r="AX11" s="89" t="str">
        <f t="shared" si="5"/>
        <v/>
      </c>
      <c r="AY11" s="89" t="str">
        <f t="shared" si="5"/>
        <v/>
      </c>
      <c r="AZ11" s="90" t="str">
        <f t="shared" si="5"/>
        <v/>
      </c>
      <c r="BA11" s="90" t="str">
        <f t="shared" si="5"/>
        <v/>
      </c>
      <c r="BB11" s="90" t="str">
        <f t="shared" si="5"/>
        <v/>
      </c>
      <c r="BC11" s="90" t="str">
        <f t="shared" si="5"/>
        <v/>
      </c>
      <c r="BD11" s="89" t="str">
        <f t="shared" si="5"/>
        <v/>
      </c>
      <c r="BE11" s="89" t="str">
        <f t="shared" si="5"/>
        <v/>
      </c>
      <c r="BF11" s="89" t="str">
        <f t="shared" si="5"/>
        <v/>
      </c>
      <c r="BG11" s="89" t="str">
        <f t="shared" si="5"/>
        <v/>
      </c>
      <c r="BH11" s="90" t="str">
        <f t="shared" si="5"/>
        <v/>
      </c>
      <c r="BI11" s="90" t="str">
        <f t="shared" si="5"/>
        <v/>
      </c>
      <c r="BJ11" s="90" t="str">
        <f t="shared" si="5"/>
        <v/>
      </c>
      <c r="BK11" s="90" t="str">
        <f t="shared" si="5"/>
        <v/>
      </c>
      <c r="BL11" s="90" t="str">
        <f t="shared" si="5"/>
        <v/>
      </c>
      <c r="BM11" s="89" t="str">
        <f t="shared" si="5"/>
        <v/>
      </c>
      <c r="BN11" s="89" t="str">
        <f t="shared" si="5"/>
        <v/>
      </c>
      <c r="BO11" s="89" t="str">
        <f t="shared" si="5"/>
        <v/>
      </c>
      <c r="BP11" s="89" t="str">
        <f t="shared" si="5"/>
        <v/>
      </c>
    </row>
    <row r="12" spans="1:71" ht="15.6" customHeight="1" x14ac:dyDescent="0.25">
      <c r="B12" s="91"/>
      <c r="C12" s="84"/>
      <c r="D12" s="84" t="s">
        <v>1</v>
      </c>
      <c r="E12" s="84"/>
      <c r="F12" s="84"/>
      <c r="G12" s="84"/>
      <c r="H12" s="85">
        <f>IFERROR(MIN(TabProjet[Début]), "")</f>
        <v>44298</v>
      </c>
      <c r="I12" s="84">
        <f>IFERROR(SUMIFS(TabProjet[Charge en J],TabProjet[Level], 1), "")</f>
        <v>1494</v>
      </c>
      <c r="J12" s="85">
        <f>IFERROR(MAX(TabProjet[Deadline]), "")</f>
        <v>45792</v>
      </c>
      <c r="K12" s="86">
        <f>IFERROR(AVERAGEIFS(TabProjet[Progression],TabProjet[Level], 1), "")</f>
        <v>0.41493333333333327</v>
      </c>
      <c r="L12" s="87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100"/>
      <c r="BP12" s="100"/>
    </row>
    <row r="13" spans="1:71" s="13" customFormat="1" hidden="1" x14ac:dyDescent="0.25">
      <c r="A13" s="13" t="s">
        <v>506</v>
      </c>
      <c r="B13" s="92" t="s">
        <v>465</v>
      </c>
      <c r="C13" s="13" t="s">
        <v>0</v>
      </c>
      <c r="D13" s="13" t="s">
        <v>1</v>
      </c>
      <c r="E13" s="13" t="s">
        <v>7</v>
      </c>
      <c r="F13" s="13" t="s">
        <v>2</v>
      </c>
      <c r="G13" s="13" t="s">
        <v>3</v>
      </c>
      <c r="H13" s="13" t="s">
        <v>4</v>
      </c>
      <c r="I13" s="13" t="s">
        <v>265</v>
      </c>
      <c r="J13" s="13" t="s">
        <v>5</v>
      </c>
      <c r="K13" s="88" t="s">
        <v>6</v>
      </c>
      <c r="L13" s="13" t="s">
        <v>132</v>
      </c>
      <c r="M13" s="100" t="s">
        <v>511</v>
      </c>
      <c r="N13" s="100" t="s">
        <v>512</v>
      </c>
      <c r="O13" s="100" t="s">
        <v>513</v>
      </c>
      <c r="P13" s="100" t="s">
        <v>514</v>
      </c>
      <c r="Q13" s="100" t="s">
        <v>515</v>
      </c>
      <c r="R13" s="100" t="s">
        <v>516</v>
      </c>
      <c r="S13" s="100" t="s">
        <v>517</v>
      </c>
      <c r="T13" s="100" t="s">
        <v>518</v>
      </c>
      <c r="U13" s="100" t="s">
        <v>519</v>
      </c>
      <c r="V13" s="100" t="s">
        <v>520</v>
      </c>
      <c r="W13" s="100" t="s">
        <v>521</v>
      </c>
      <c r="X13" s="100" t="s">
        <v>522</v>
      </c>
      <c r="Y13" s="100" t="s">
        <v>523</v>
      </c>
      <c r="Z13" s="100" t="s">
        <v>524</v>
      </c>
      <c r="AA13" s="100" t="s">
        <v>525</v>
      </c>
      <c r="AB13" s="100" t="s">
        <v>526</v>
      </c>
      <c r="AC13" s="100" t="s">
        <v>527</v>
      </c>
      <c r="AD13" s="100" t="s">
        <v>528</v>
      </c>
      <c r="AE13" s="100" t="s">
        <v>529</v>
      </c>
      <c r="AF13" s="100" t="s">
        <v>530</v>
      </c>
      <c r="AG13" s="100" t="s">
        <v>531</v>
      </c>
      <c r="AH13" s="100" t="s">
        <v>532</v>
      </c>
      <c r="AI13" s="100" t="s">
        <v>533</v>
      </c>
      <c r="AJ13" s="100" t="s">
        <v>534</v>
      </c>
      <c r="AK13" s="100" t="s">
        <v>535</v>
      </c>
      <c r="AL13" s="100" t="s">
        <v>536</v>
      </c>
      <c r="AM13" s="100" t="s">
        <v>537</v>
      </c>
      <c r="AN13" s="100" t="s">
        <v>538</v>
      </c>
      <c r="AO13" s="100" t="s">
        <v>539</v>
      </c>
      <c r="AP13" s="100" t="s">
        <v>540</v>
      </c>
      <c r="AQ13" s="100" t="s">
        <v>541</v>
      </c>
      <c r="AR13" s="100" t="s">
        <v>542</v>
      </c>
      <c r="AS13" s="100" t="s">
        <v>543</v>
      </c>
      <c r="AT13" s="100" t="s">
        <v>544</v>
      </c>
      <c r="AU13" s="100" t="s">
        <v>545</v>
      </c>
      <c r="AV13" s="100" t="s">
        <v>546</v>
      </c>
      <c r="AW13" s="100" t="s">
        <v>547</v>
      </c>
      <c r="AX13" s="100" t="s">
        <v>548</v>
      </c>
      <c r="AY13" s="100" t="s">
        <v>549</v>
      </c>
      <c r="AZ13" s="100" t="s">
        <v>550</v>
      </c>
      <c r="BA13" s="100" t="s">
        <v>551</v>
      </c>
      <c r="BB13" s="100" t="s">
        <v>552</v>
      </c>
      <c r="BC13" s="100" t="s">
        <v>553</v>
      </c>
      <c r="BD13" s="100" t="s">
        <v>554</v>
      </c>
      <c r="BE13" s="100" t="s">
        <v>555</v>
      </c>
      <c r="BF13" s="100" t="s">
        <v>556</v>
      </c>
      <c r="BG13" s="100" t="s">
        <v>557</v>
      </c>
      <c r="BH13" s="100" t="s">
        <v>558</v>
      </c>
      <c r="BI13" s="100" t="s">
        <v>559</v>
      </c>
      <c r="BJ13" s="100" t="s">
        <v>560</v>
      </c>
      <c r="BK13" s="100" t="s">
        <v>561</v>
      </c>
      <c r="BL13" s="100" t="s">
        <v>562</v>
      </c>
      <c r="BM13" s="100" t="s">
        <v>563</v>
      </c>
      <c r="BN13" s="100" t="s">
        <v>564</v>
      </c>
      <c r="BO13" s="100" t="s">
        <v>565</v>
      </c>
      <c r="BP13" s="100" t="s">
        <v>566</v>
      </c>
      <c r="BQ13" s="13" t="s">
        <v>459</v>
      </c>
      <c r="BR13" s="13" t="s">
        <v>460</v>
      </c>
    </row>
    <row r="14" spans="1:71" x14ac:dyDescent="0.25">
      <c r="A14" s="110" t="s">
        <v>507</v>
      </c>
      <c r="B14" s="92">
        <v>1</v>
      </c>
      <c r="C14" s="111" t="s">
        <v>468</v>
      </c>
      <c r="D14" s="112" t="s">
        <v>94</v>
      </c>
      <c r="E14" s="113"/>
      <c r="F14" s="114"/>
      <c r="G14" s="114" t="s">
        <v>47</v>
      </c>
      <c r="H14" s="115">
        <v>44298</v>
      </c>
      <c r="I14" s="114">
        <v>48</v>
      </c>
      <c r="J14" s="115">
        <v>45380</v>
      </c>
      <c r="K14" s="116">
        <v>0.51</v>
      </c>
      <c r="L14" s="117">
        <f>TabProjet[[#This Row],[Début]]+(TabProjet[[#This Row],[Deadline]]-TabProjet[[#This Row],[Début]])*TabProjet[[#This Row],[Progression]]</f>
        <v>44849.82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  <c r="BI14" s="100"/>
      <c r="BJ14" s="100"/>
      <c r="BK14" s="100"/>
      <c r="BL14" s="100"/>
      <c r="BM14" s="100"/>
      <c r="BN14" s="100"/>
      <c r="BO14" s="100"/>
      <c r="BP14" s="100"/>
      <c r="BQ14" s="114"/>
      <c r="BR14" s="114"/>
    </row>
    <row r="15" spans="1:71" x14ac:dyDescent="0.25">
      <c r="A15" s="110" t="s">
        <v>507</v>
      </c>
      <c r="B15" s="92">
        <v>2</v>
      </c>
      <c r="C15" s="111" t="s">
        <v>467</v>
      </c>
      <c r="D15" s="112" t="s">
        <v>95</v>
      </c>
      <c r="E15" s="113" t="s">
        <v>456</v>
      </c>
      <c r="F15" s="114"/>
      <c r="G15" s="118" t="s">
        <v>8</v>
      </c>
      <c r="H15" s="115">
        <v>45345</v>
      </c>
      <c r="I15" s="114">
        <v>4</v>
      </c>
      <c r="J15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45350</v>
      </c>
      <c r="K15" s="116">
        <v>0.3</v>
      </c>
      <c r="L15" s="117">
        <f>TabProjet[[#This Row],[Début]]+(TabProjet[[#This Row],[Deadline]]-TabProjet[[#This Row],[Début]])*TabProjet[[#This Row],[Progression]]</f>
        <v>45346.5</v>
      </c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  <c r="BK15" s="118"/>
      <c r="BL15" s="118"/>
      <c r="BM15" s="118"/>
      <c r="BN15" s="118"/>
      <c r="BO15" s="118"/>
      <c r="BP15" s="118"/>
      <c r="BQ15" s="118"/>
      <c r="BR15" s="118"/>
    </row>
    <row r="16" spans="1:71" x14ac:dyDescent="0.25">
      <c r="A16" s="110" t="s">
        <v>507</v>
      </c>
      <c r="B16" s="92">
        <v>2</v>
      </c>
      <c r="C16" s="111" t="s">
        <v>469</v>
      </c>
      <c r="D16" s="112" t="s">
        <v>96</v>
      </c>
      <c r="E16" s="113" t="s">
        <v>41</v>
      </c>
      <c r="F16" s="114" t="s">
        <v>578</v>
      </c>
      <c r="G16" s="118" t="s">
        <v>9</v>
      </c>
      <c r="H16" s="115">
        <v>44958</v>
      </c>
      <c r="I16" s="114">
        <v>4</v>
      </c>
      <c r="J16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44963</v>
      </c>
      <c r="K16" s="116">
        <v>0.6</v>
      </c>
      <c r="L16" s="117">
        <f>TabProjet[[#This Row],[Début]]+(TabProjet[[#This Row],[Deadline]]-TabProjet[[#This Row],[Début]])*TabProjet[[#This Row],[Progression]]</f>
        <v>44961</v>
      </c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  <c r="BK16" s="118"/>
      <c r="BL16" s="118"/>
      <c r="BM16" s="118"/>
      <c r="BN16" s="118"/>
      <c r="BO16" s="118"/>
      <c r="BP16" s="118"/>
      <c r="BQ16" s="118"/>
      <c r="BR16" s="118"/>
    </row>
    <row r="17" spans="1:70" x14ac:dyDescent="0.25">
      <c r="A17" s="110" t="s">
        <v>507</v>
      </c>
      <c r="B17" s="92">
        <v>2</v>
      </c>
      <c r="C17" s="111" t="s">
        <v>503</v>
      </c>
      <c r="D17" s="112" t="s">
        <v>576</v>
      </c>
      <c r="E17" s="113" t="s">
        <v>41</v>
      </c>
      <c r="F17" s="114"/>
      <c r="G17" s="118" t="s">
        <v>10</v>
      </c>
      <c r="H17" s="115">
        <v>45365</v>
      </c>
      <c r="I17" s="114">
        <v>5</v>
      </c>
      <c r="J17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45371</v>
      </c>
      <c r="K17" s="116">
        <v>0.5</v>
      </c>
      <c r="L17" s="117">
        <f>TabProjet[[#This Row],[Début]]+(TabProjet[[#This Row],[Deadline]]-TabProjet[[#This Row],[Début]])*TabProjet[[#This Row],[Progression]]</f>
        <v>45368</v>
      </c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  <c r="BK17" s="118"/>
      <c r="BL17" s="118"/>
      <c r="BM17" s="118"/>
      <c r="BN17" s="118"/>
      <c r="BO17" s="118"/>
      <c r="BP17" s="118"/>
      <c r="BQ17" s="118"/>
      <c r="BR17" s="118"/>
    </row>
    <row r="18" spans="1:70" x14ac:dyDescent="0.25">
      <c r="A18" s="110" t="s">
        <v>507</v>
      </c>
      <c r="B18" s="92">
        <v>2</v>
      </c>
      <c r="C18" s="111" t="s">
        <v>509</v>
      </c>
      <c r="D18" s="112" t="s">
        <v>97</v>
      </c>
      <c r="E18" s="113" t="s">
        <v>457</v>
      </c>
      <c r="F18" s="114" t="s">
        <v>578</v>
      </c>
      <c r="G18" s="118" t="s">
        <v>8</v>
      </c>
      <c r="H18" s="115">
        <v>45361</v>
      </c>
      <c r="I18" s="114">
        <v>15</v>
      </c>
      <c r="J18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45380</v>
      </c>
      <c r="K18" s="116">
        <v>0.15</v>
      </c>
      <c r="L18" s="117">
        <f>TabProjet[[#This Row],[Début]]+(TabProjet[[#This Row],[Deadline]]-TabProjet[[#This Row],[Début]])*TabProjet[[#This Row],[Progression]]</f>
        <v>45363.85</v>
      </c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  <c r="BK18" s="118"/>
      <c r="BL18" s="118"/>
      <c r="BM18" s="118"/>
      <c r="BN18" s="118"/>
      <c r="BO18" s="118"/>
      <c r="BP18" s="118"/>
      <c r="BQ18" s="118"/>
      <c r="BR18" s="118"/>
    </row>
    <row r="19" spans="1:70" x14ac:dyDescent="0.25">
      <c r="A19" s="110" t="s">
        <v>507</v>
      </c>
      <c r="B19" s="92">
        <v>2</v>
      </c>
      <c r="C19" s="111" t="s">
        <v>510</v>
      </c>
      <c r="D19" s="112" t="s">
        <v>98</v>
      </c>
      <c r="E19" s="113" t="s">
        <v>458</v>
      </c>
      <c r="F19" s="114" t="s">
        <v>578</v>
      </c>
      <c r="G19" s="118" t="s">
        <v>10</v>
      </c>
      <c r="H19" s="115">
        <v>44298</v>
      </c>
      <c r="I19" s="114">
        <v>20</v>
      </c>
      <c r="J19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44323</v>
      </c>
      <c r="K19" s="116">
        <v>1</v>
      </c>
      <c r="L19" s="117">
        <f>TabProjet[[#This Row],[Début]]+(TabProjet[[#This Row],[Deadline]]-TabProjet[[#This Row],[Début]])*TabProjet[[#This Row],[Progression]]</f>
        <v>44323</v>
      </c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118"/>
    </row>
    <row r="20" spans="1:70" x14ac:dyDescent="0.25">
      <c r="A20" s="110" t="s">
        <v>507</v>
      </c>
      <c r="B20" s="92">
        <v>1</v>
      </c>
      <c r="C20" s="111" t="s">
        <v>470</v>
      </c>
      <c r="D20" s="112" t="s">
        <v>99</v>
      </c>
      <c r="E20" s="113"/>
      <c r="F20" s="114" t="s">
        <v>578</v>
      </c>
      <c r="G20" s="118" t="s">
        <v>11</v>
      </c>
      <c r="H20" s="115">
        <v>45035</v>
      </c>
      <c r="I20" s="114">
        <v>237</v>
      </c>
      <c r="J20" s="115">
        <v>45152</v>
      </c>
      <c r="K20" s="116">
        <v>0.57999999999999996</v>
      </c>
      <c r="L20" s="117">
        <f>TabProjet[[#This Row],[Début]]+(TabProjet[[#This Row],[Deadline]]-TabProjet[[#This Row],[Début]])*TabProjet[[#This Row],[Progression]]</f>
        <v>45102.86</v>
      </c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</row>
    <row r="21" spans="1:70" x14ac:dyDescent="0.25">
      <c r="A21" s="110" t="s">
        <v>507</v>
      </c>
      <c r="B21" s="92">
        <v>2</v>
      </c>
      <c r="C21" s="111" t="s">
        <v>471</v>
      </c>
      <c r="D21" s="112" t="s">
        <v>569</v>
      </c>
      <c r="E21" s="113" t="s">
        <v>456</v>
      </c>
      <c r="F21" s="114"/>
      <c r="G21" s="118" t="s">
        <v>54</v>
      </c>
      <c r="H21" s="115">
        <v>45038</v>
      </c>
      <c r="I21" s="114">
        <v>35</v>
      </c>
      <c r="J21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45092</v>
      </c>
      <c r="K21" s="116">
        <v>0.5</v>
      </c>
      <c r="L21" s="117">
        <f>TabProjet[[#This Row],[Début]]+(TabProjet[[#This Row],[Deadline]]-TabProjet[[#This Row],[Début]])*TabProjet[[#This Row],[Progression]]</f>
        <v>45065</v>
      </c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  <c r="BK21" s="118"/>
      <c r="BL21" s="118"/>
      <c r="BM21" s="118"/>
      <c r="BN21" s="118"/>
      <c r="BO21" s="118"/>
      <c r="BP21" s="118"/>
      <c r="BQ21" s="118"/>
      <c r="BR21" s="118"/>
    </row>
    <row r="22" spans="1:70" x14ac:dyDescent="0.25">
      <c r="A22" s="110" t="s">
        <v>507</v>
      </c>
      <c r="B22" s="92">
        <v>2</v>
      </c>
      <c r="C22" s="111" t="s">
        <v>204</v>
      </c>
      <c r="D22" s="112" t="s">
        <v>100</v>
      </c>
      <c r="E22" s="113" t="s">
        <v>458</v>
      </c>
      <c r="F22" s="114">
        <v>1.5</v>
      </c>
      <c r="G22" s="118" t="s">
        <v>12</v>
      </c>
      <c r="H22" s="115">
        <v>45038</v>
      </c>
      <c r="I22" s="114">
        <v>50</v>
      </c>
      <c r="J22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45113</v>
      </c>
      <c r="K22" s="116">
        <v>0.9</v>
      </c>
      <c r="L22" s="117">
        <f>TabProjet[[#This Row],[Début]]+(TabProjet[[#This Row],[Deadline]]-TabProjet[[#This Row],[Début]])*TabProjet[[#This Row],[Progression]]</f>
        <v>45105.5</v>
      </c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  <c r="BK22" s="118"/>
      <c r="BL22" s="118"/>
      <c r="BM22" s="118"/>
      <c r="BN22" s="118"/>
      <c r="BO22" s="118"/>
      <c r="BP22" s="118"/>
      <c r="BQ22" s="118"/>
      <c r="BR22" s="118"/>
    </row>
    <row r="23" spans="1:70" x14ac:dyDescent="0.25">
      <c r="A23" s="110" t="s">
        <v>507</v>
      </c>
      <c r="B23" s="92">
        <v>2</v>
      </c>
      <c r="C23" s="111" t="s">
        <v>472</v>
      </c>
      <c r="D23" s="112" t="s">
        <v>101</v>
      </c>
      <c r="E23" s="113" t="s">
        <v>41</v>
      </c>
      <c r="F23" s="114" t="s">
        <v>471</v>
      </c>
      <c r="G23" s="118" t="s">
        <v>13</v>
      </c>
      <c r="H23" s="115">
        <v>45065</v>
      </c>
      <c r="I23" s="114">
        <v>60</v>
      </c>
      <c r="J23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45152</v>
      </c>
      <c r="K23" s="116">
        <v>0.5</v>
      </c>
      <c r="L23" s="117">
        <f>TabProjet[[#This Row],[Début]]+(TabProjet[[#This Row],[Deadline]]-TabProjet[[#This Row],[Début]])*TabProjet[[#This Row],[Progression]]</f>
        <v>45108.5</v>
      </c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  <c r="BK23" s="118"/>
      <c r="BL23" s="118"/>
      <c r="BM23" s="118"/>
      <c r="BN23" s="118"/>
      <c r="BO23" s="118"/>
      <c r="BP23" s="118"/>
      <c r="BQ23" s="118"/>
      <c r="BR23" s="118"/>
    </row>
    <row r="24" spans="1:70" x14ac:dyDescent="0.25">
      <c r="A24" s="110" t="s">
        <v>507</v>
      </c>
      <c r="B24" s="92">
        <v>2</v>
      </c>
      <c r="C24" s="111" t="s">
        <v>480</v>
      </c>
      <c r="D24" s="112" t="s">
        <v>102</v>
      </c>
      <c r="E24" s="113" t="s">
        <v>41</v>
      </c>
      <c r="F24" s="114" t="s">
        <v>471</v>
      </c>
      <c r="G24" s="118" t="s">
        <v>11</v>
      </c>
      <c r="H24" s="115">
        <v>45035</v>
      </c>
      <c r="I24" s="114">
        <v>33</v>
      </c>
      <c r="J24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45085</v>
      </c>
      <c r="K24" s="116">
        <v>0.5</v>
      </c>
      <c r="L24" s="117">
        <f>TabProjet[[#This Row],[Début]]+(TabProjet[[#This Row],[Deadline]]-TabProjet[[#This Row],[Début]])*TabProjet[[#This Row],[Progression]]</f>
        <v>45060</v>
      </c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  <c r="BK24" s="118"/>
      <c r="BL24" s="118"/>
      <c r="BM24" s="118"/>
      <c r="BN24" s="118"/>
      <c r="BO24" s="118"/>
      <c r="BP24" s="118"/>
      <c r="BQ24" s="118"/>
      <c r="BR24" s="118"/>
    </row>
    <row r="25" spans="1:70" ht="30" x14ac:dyDescent="0.25">
      <c r="A25" s="110" t="s">
        <v>507</v>
      </c>
      <c r="B25" s="92">
        <v>2</v>
      </c>
      <c r="C25" s="111" t="s">
        <v>481</v>
      </c>
      <c r="D25" s="112" t="s">
        <v>103</v>
      </c>
      <c r="E25" s="113" t="s">
        <v>457</v>
      </c>
      <c r="F25" s="114" t="s">
        <v>471</v>
      </c>
      <c r="G25" s="118" t="s">
        <v>12</v>
      </c>
      <c r="H25" s="115">
        <v>45061</v>
      </c>
      <c r="I25" s="114">
        <v>59</v>
      </c>
      <c r="J25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45146</v>
      </c>
      <c r="K25" s="116">
        <v>0.5</v>
      </c>
      <c r="L25" s="117">
        <f>TabProjet[[#This Row],[Début]]+(TabProjet[[#This Row],[Deadline]]-TabProjet[[#This Row],[Début]])*TabProjet[[#This Row],[Progression]]</f>
        <v>45103.5</v>
      </c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  <c r="BK25" s="118"/>
      <c r="BL25" s="118"/>
      <c r="BM25" s="118"/>
      <c r="BN25" s="118"/>
      <c r="BO25" s="118"/>
      <c r="BP25" s="118"/>
      <c r="BQ25" s="118"/>
      <c r="BR25" s="118"/>
    </row>
    <row r="26" spans="1:70" x14ac:dyDescent="0.25">
      <c r="A26" s="110" t="s">
        <v>507</v>
      </c>
      <c r="B26" s="92">
        <v>1</v>
      </c>
      <c r="C26" s="111" t="s">
        <v>473</v>
      </c>
      <c r="D26" s="112" t="s">
        <v>104</v>
      </c>
      <c r="E26" s="113"/>
      <c r="F26" s="114" t="s">
        <v>581</v>
      </c>
      <c r="G26" s="118" t="s">
        <v>14</v>
      </c>
      <c r="H26" s="115">
        <v>45088</v>
      </c>
      <c r="I26" s="114">
        <v>504</v>
      </c>
      <c r="J26" s="115">
        <v>45344</v>
      </c>
      <c r="K26" s="116">
        <v>0.30499999999999999</v>
      </c>
      <c r="L26" s="117">
        <f>TabProjet[[#This Row],[Début]]+(TabProjet[[#This Row],[Deadline]]-TabProjet[[#This Row],[Début]])*TabProjet[[#This Row],[Progression]]</f>
        <v>45166.080000000002</v>
      </c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</row>
    <row r="27" spans="1:70" x14ac:dyDescent="0.25">
      <c r="A27" s="110" t="s">
        <v>507</v>
      </c>
      <c r="B27" s="92">
        <v>2</v>
      </c>
      <c r="C27" s="111" t="s">
        <v>474</v>
      </c>
      <c r="D27" s="112" t="s">
        <v>570</v>
      </c>
      <c r="E27" s="113" t="s">
        <v>458</v>
      </c>
      <c r="F27" s="114"/>
      <c r="G27" s="118" t="s">
        <v>11</v>
      </c>
      <c r="H27" s="115">
        <v>45088</v>
      </c>
      <c r="I27" s="114">
        <v>14</v>
      </c>
      <c r="J27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45106</v>
      </c>
      <c r="K27" s="116">
        <v>0.2</v>
      </c>
      <c r="L27" s="117">
        <f>TabProjet[[#This Row],[Début]]+(TabProjet[[#This Row],[Deadline]]-TabProjet[[#This Row],[Début]])*TabProjet[[#This Row],[Progression]]</f>
        <v>45091.6</v>
      </c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</row>
    <row r="28" spans="1:70" x14ac:dyDescent="0.25">
      <c r="A28" s="110" t="s">
        <v>507</v>
      </c>
      <c r="B28" s="92">
        <v>2</v>
      </c>
      <c r="C28" s="111" t="s">
        <v>475</v>
      </c>
      <c r="D28" s="112" t="s">
        <v>105</v>
      </c>
      <c r="E28" s="113" t="s">
        <v>41</v>
      </c>
      <c r="F28" s="114">
        <v>2</v>
      </c>
      <c r="G28" s="118" t="s">
        <v>14</v>
      </c>
      <c r="H28" s="115">
        <v>45120</v>
      </c>
      <c r="I28" s="114">
        <v>121</v>
      </c>
      <c r="J28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45294</v>
      </c>
      <c r="K28" s="116">
        <v>0.13</v>
      </c>
      <c r="L28" s="117">
        <f>TabProjet[[#This Row],[Début]]+(TabProjet[[#This Row],[Deadline]]-TabProjet[[#This Row],[Début]])*TabProjet[[#This Row],[Progression]]</f>
        <v>45142.62</v>
      </c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</row>
    <row r="29" spans="1:70" x14ac:dyDescent="0.25">
      <c r="A29" s="110" t="s">
        <v>507</v>
      </c>
      <c r="B29" s="92">
        <v>2</v>
      </c>
      <c r="C29" s="111" t="s">
        <v>476</v>
      </c>
      <c r="D29" s="112" t="s">
        <v>106</v>
      </c>
      <c r="E29" s="113" t="s">
        <v>456</v>
      </c>
      <c r="F29" s="114">
        <v>2</v>
      </c>
      <c r="G29" s="118" t="s">
        <v>9</v>
      </c>
      <c r="H29" s="115">
        <v>45151</v>
      </c>
      <c r="I29" s="114">
        <v>90</v>
      </c>
      <c r="J29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45279</v>
      </c>
      <c r="K29" s="116">
        <v>0.15</v>
      </c>
      <c r="L29" s="117">
        <f>TabProjet[[#This Row],[Début]]+(TabProjet[[#This Row],[Deadline]]-TabProjet[[#This Row],[Début]])*TabProjet[[#This Row],[Progression]]</f>
        <v>45170.2</v>
      </c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</row>
    <row r="30" spans="1:70" x14ac:dyDescent="0.25">
      <c r="A30" s="110" t="s">
        <v>507</v>
      </c>
      <c r="B30" s="92">
        <v>2</v>
      </c>
      <c r="C30" s="111" t="s">
        <v>477</v>
      </c>
      <c r="D30" s="112" t="s">
        <v>107</v>
      </c>
      <c r="E30" s="113" t="s">
        <v>41</v>
      </c>
      <c r="F30" s="114">
        <v>2</v>
      </c>
      <c r="G30" s="118" t="s">
        <v>20</v>
      </c>
      <c r="H30" s="115">
        <v>45182</v>
      </c>
      <c r="I30" s="114">
        <v>59</v>
      </c>
      <c r="J30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45265</v>
      </c>
      <c r="K30" s="116">
        <v>0.45</v>
      </c>
      <c r="L30" s="117">
        <f>TabProjet[[#This Row],[Début]]+(TabProjet[[#This Row],[Deadline]]-TabProjet[[#This Row],[Début]])*TabProjet[[#This Row],[Progression]]</f>
        <v>45219.35</v>
      </c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  <c r="BK30" s="118"/>
      <c r="BL30" s="118"/>
      <c r="BM30" s="118"/>
      <c r="BN30" s="118"/>
      <c r="BO30" s="118"/>
      <c r="BP30" s="118"/>
      <c r="BQ30" s="118"/>
      <c r="BR30" s="118"/>
    </row>
    <row r="31" spans="1:70" x14ac:dyDescent="0.25">
      <c r="A31" s="110" t="s">
        <v>507</v>
      </c>
      <c r="B31" s="92">
        <v>2</v>
      </c>
      <c r="C31" s="111" t="s">
        <v>478</v>
      </c>
      <c r="D31" s="112" t="s">
        <v>108</v>
      </c>
      <c r="E31" s="113" t="s">
        <v>456</v>
      </c>
      <c r="F31" s="114" t="s">
        <v>579</v>
      </c>
      <c r="G31" s="118" t="s">
        <v>16</v>
      </c>
      <c r="H31" s="115">
        <v>45088</v>
      </c>
      <c r="I31" s="114">
        <v>180</v>
      </c>
      <c r="J31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45344</v>
      </c>
      <c r="K31" s="116">
        <v>0.6</v>
      </c>
      <c r="L31" s="117">
        <f>TabProjet[[#This Row],[Début]]+(TabProjet[[#This Row],[Deadline]]-TabProjet[[#This Row],[Début]])*TabProjet[[#This Row],[Progression]]</f>
        <v>45241.599999999999</v>
      </c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  <c r="BK31" s="118"/>
      <c r="BL31" s="118"/>
      <c r="BM31" s="118"/>
      <c r="BN31" s="118"/>
      <c r="BO31" s="118"/>
      <c r="BP31" s="118"/>
      <c r="BQ31" s="118"/>
      <c r="BR31" s="118"/>
    </row>
    <row r="32" spans="1:70" x14ac:dyDescent="0.25">
      <c r="A32" s="110" t="s">
        <v>507</v>
      </c>
      <c r="B32" s="92">
        <v>2</v>
      </c>
      <c r="C32" s="111" t="s">
        <v>479</v>
      </c>
      <c r="D32" s="112" t="s">
        <v>109</v>
      </c>
      <c r="E32" s="113" t="s">
        <v>457</v>
      </c>
      <c r="F32" s="114" t="s">
        <v>477</v>
      </c>
      <c r="G32" s="118" t="s">
        <v>17</v>
      </c>
      <c r="H32" s="115">
        <v>45198</v>
      </c>
      <c r="I32" s="114">
        <v>40</v>
      </c>
      <c r="J32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45254</v>
      </c>
      <c r="K32" s="116">
        <v>0.3</v>
      </c>
      <c r="L32" s="117">
        <f>TabProjet[[#This Row],[Début]]+(TabProjet[[#This Row],[Deadline]]-TabProjet[[#This Row],[Début]])*TabProjet[[#This Row],[Progression]]</f>
        <v>45214.8</v>
      </c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  <c r="BK32" s="118"/>
      <c r="BL32" s="118"/>
      <c r="BM32" s="118"/>
      <c r="BN32" s="118"/>
      <c r="BO32" s="118"/>
      <c r="BP32" s="118"/>
      <c r="BQ32" s="118"/>
      <c r="BR32" s="118"/>
    </row>
    <row r="33" spans="1:70" x14ac:dyDescent="0.25">
      <c r="A33" s="110" t="s">
        <v>507</v>
      </c>
      <c r="B33" s="92">
        <v>1</v>
      </c>
      <c r="C33" s="111" t="s">
        <v>482</v>
      </c>
      <c r="D33" s="112" t="s">
        <v>110</v>
      </c>
      <c r="E33" s="113"/>
      <c r="F33" s="114" t="s">
        <v>478</v>
      </c>
      <c r="G33" s="118" t="s">
        <v>18</v>
      </c>
      <c r="H33" s="115">
        <v>44944</v>
      </c>
      <c r="I33" s="114">
        <v>579</v>
      </c>
      <c r="J33" s="115">
        <v>45792</v>
      </c>
      <c r="K33" s="116">
        <v>0.32466666666666671</v>
      </c>
      <c r="L33" s="117">
        <f>TabProjet[[#This Row],[Début]]+(TabProjet[[#This Row],[Deadline]]-TabProjet[[#This Row],[Début]])*TabProjet[[#This Row],[Progression]]</f>
        <v>45219.317333333332</v>
      </c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  <c r="BK33" s="118"/>
      <c r="BL33" s="118"/>
      <c r="BM33" s="118"/>
      <c r="BN33" s="118"/>
      <c r="BO33" s="118"/>
      <c r="BP33" s="118"/>
      <c r="BQ33" s="118"/>
      <c r="BR33" s="118"/>
    </row>
    <row r="34" spans="1:70" x14ac:dyDescent="0.25">
      <c r="A34" s="110" t="s">
        <v>507</v>
      </c>
      <c r="B34" s="92">
        <v>2</v>
      </c>
      <c r="C34" s="111" t="s">
        <v>483</v>
      </c>
      <c r="D34" s="112" t="s">
        <v>571</v>
      </c>
      <c r="E34" s="113" t="s">
        <v>458</v>
      </c>
      <c r="F34" s="114" t="s">
        <v>127</v>
      </c>
      <c r="G34" s="118" t="s">
        <v>22</v>
      </c>
      <c r="H34" s="115">
        <v>45268</v>
      </c>
      <c r="I34" s="114">
        <v>91</v>
      </c>
      <c r="J34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45397</v>
      </c>
      <c r="K34" s="116">
        <v>0.2</v>
      </c>
      <c r="L34" s="117">
        <f>TabProjet[[#This Row],[Début]]+(TabProjet[[#This Row],[Deadline]]-TabProjet[[#This Row],[Début]])*TabProjet[[#This Row],[Progression]]</f>
        <v>45293.8</v>
      </c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</row>
    <row r="35" spans="1:70" ht="30" x14ac:dyDescent="0.25">
      <c r="A35" s="110" t="s">
        <v>507</v>
      </c>
      <c r="B35" s="92">
        <v>2</v>
      </c>
      <c r="C35" s="111" t="s">
        <v>484</v>
      </c>
      <c r="D35" s="112" t="s">
        <v>577</v>
      </c>
      <c r="E35" s="113" t="s">
        <v>458</v>
      </c>
      <c r="F35" s="114">
        <v>3</v>
      </c>
      <c r="G35" s="118" t="s">
        <v>9</v>
      </c>
      <c r="H35" s="115">
        <v>45755</v>
      </c>
      <c r="I35" s="114">
        <v>28</v>
      </c>
      <c r="J35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45792</v>
      </c>
      <c r="K35" s="116">
        <v>0.6</v>
      </c>
      <c r="L35" s="117">
        <f>TabProjet[[#This Row],[Début]]+(TabProjet[[#This Row],[Deadline]]-TabProjet[[#This Row],[Début]])*TabProjet[[#This Row],[Progression]]</f>
        <v>45777.2</v>
      </c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  <c r="BK35" s="118"/>
      <c r="BL35" s="118"/>
      <c r="BM35" s="118"/>
      <c r="BN35" s="118"/>
      <c r="BO35" s="118"/>
      <c r="BP35" s="118"/>
      <c r="BQ35" s="118"/>
      <c r="BR35" s="118"/>
    </row>
    <row r="36" spans="1:70" x14ac:dyDescent="0.25">
      <c r="A36" s="110" t="s">
        <v>507</v>
      </c>
      <c r="B36" s="92">
        <v>2</v>
      </c>
      <c r="C36" s="111" t="s">
        <v>485</v>
      </c>
      <c r="D36" s="112" t="s">
        <v>111</v>
      </c>
      <c r="E36" s="113" t="s">
        <v>458</v>
      </c>
      <c r="F36" s="114" t="s">
        <v>483</v>
      </c>
      <c r="G36" s="118" t="s">
        <v>11</v>
      </c>
      <c r="H36" s="115">
        <v>45268</v>
      </c>
      <c r="I36" s="114">
        <v>45</v>
      </c>
      <c r="J36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45331</v>
      </c>
      <c r="K36" s="116">
        <v>0</v>
      </c>
      <c r="L36" s="117">
        <f>TabProjet[[#This Row],[Début]]+(TabProjet[[#This Row],[Deadline]]-TabProjet[[#This Row],[Début]])*TabProjet[[#This Row],[Progression]]</f>
        <v>45268</v>
      </c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</row>
    <row r="37" spans="1:70" ht="30" x14ac:dyDescent="0.25">
      <c r="A37" s="110" t="s">
        <v>507</v>
      </c>
      <c r="B37" s="92">
        <v>2</v>
      </c>
      <c r="C37" s="111" t="s">
        <v>486</v>
      </c>
      <c r="D37" s="112" t="s">
        <v>112</v>
      </c>
      <c r="E37" s="113" t="s">
        <v>457</v>
      </c>
      <c r="F37" s="114" t="s">
        <v>484</v>
      </c>
      <c r="G37" s="118" t="s">
        <v>19</v>
      </c>
      <c r="H37" s="115">
        <v>44944</v>
      </c>
      <c r="I37" s="114">
        <v>14</v>
      </c>
      <c r="J37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44963</v>
      </c>
      <c r="K37" s="116">
        <v>0.32</v>
      </c>
      <c r="L37" s="117">
        <f>TabProjet[[#This Row],[Début]]+(TabProjet[[#This Row],[Deadline]]-TabProjet[[#This Row],[Début]])*TabProjet[[#This Row],[Progression]]</f>
        <v>44950.080000000002</v>
      </c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</row>
    <row r="38" spans="1:70" x14ac:dyDescent="0.25">
      <c r="A38" s="110" t="s">
        <v>507</v>
      </c>
      <c r="B38" s="92">
        <v>2</v>
      </c>
      <c r="C38" s="111" t="s">
        <v>487</v>
      </c>
      <c r="D38" s="112" t="s">
        <v>113</v>
      </c>
      <c r="E38" s="113" t="s">
        <v>456</v>
      </c>
      <c r="F38" s="114" t="s">
        <v>485</v>
      </c>
      <c r="G38" s="118" t="s">
        <v>8</v>
      </c>
      <c r="H38" s="115">
        <v>44958</v>
      </c>
      <c r="I38" s="114">
        <v>27</v>
      </c>
      <c r="J38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44994</v>
      </c>
      <c r="K38" s="116">
        <v>0</v>
      </c>
      <c r="L38" s="117">
        <f>TabProjet[[#This Row],[Début]]+(TabProjet[[#This Row],[Deadline]]-TabProjet[[#This Row],[Début]])*TabProjet[[#This Row],[Progression]]</f>
        <v>44958</v>
      </c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</row>
    <row r="39" spans="1:70" x14ac:dyDescent="0.25">
      <c r="A39" s="110" t="s">
        <v>507</v>
      </c>
      <c r="B39" s="92">
        <v>2</v>
      </c>
      <c r="C39" s="111" t="s">
        <v>488</v>
      </c>
      <c r="D39" s="112" t="s">
        <v>114</v>
      </c>
      <c r="E39" s="113" t="s">
        <v>41</v>
      </c>
      <c r="F39" s="114" t="s">
        <v>486</v>
      </c>
      <c r="G39" s="118" t="s">
        <v>14</v>
      </c>
      <c r="H39" s="115">
        <v>44985</v>
      </c>
      <c r="I39" s="114">
        <v>2</v>
      </c>
      <c r="J39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44986</v>
      </c>
      <c r="K39" s="116">
        <v>0</v>
      </c>
      <c r="L39" s="117">
        <f>TabProjet[[#This Row],[Début]]+(TabProjet[[#This Row],[Deadline]]-TabProjet[[#This Row],[Début]])*TabProjet[[#This Row],[Progression]]</f>
        <v>44985</v>
      </c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  <c r="BK39" s="118"/>
      <c r="BL39" s="118"/>
      <c r="BM39" s="118"/>
      <c r="BN39" s="118"/>
      <c r="BO39" s="118"/>
      <c r="BP39" s="118"/>
      <c r="BQ39" s="118"/>
      <c r="BR39" s="118"/>
    </row>
    <row r="40" spans="1:70" x14ac:dyDescent="0.25">
      <c r="A40" s="110" t="s">
        <v>507</v>
      </c>
      <c r="B40" s="92">
        <v>2</v>
      </c>
      <c r="C40" s="111" t="s">
        <v>489</v>
      </c>
      <c r="D40" s="112" t="s">
        <v>115</v>
      </c>
      <c r="E40" s="113" t="s">
        <v>41</v>
      </c>
      <c r="F40" s="114" t="s">
        <v>487</v>
      </c>
      <c r="G40" s="118" t="s">
        <v>14</v>
      </c>
      <c r="H40" s="115">
        <v>44982</v>
      </c>
      <c r="I40" s="114">
        <v>123</v>
      </c>
      <c r="J40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45163</v>
      </c>
      <c r="K40" s="116">
        <v>1</v>
      </c>
      <c r="L40" s="117">
        <f>TabProjet[[#This Row],[Début]]+(TabProjet[[#This Row],[Deadline]]-TabProjet[[#This Row],[Début]])*TabProjet[[#This Row],[Progression]]</f>
        <v>45163</v>
      </c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</row>
    <row r="41" spans="1:70" x14ac:dyDescent="0.25">
      <c r="A41" s="110" t="s">
        <v>507</v>
      </c>
      <c r="B41" s="92">
        <v>2</v>
      </c>
      <c r="C41" s="111" t="s">
        <v>490</v>
      </c>
      <c r="D41" s="112" t="s">
        <v>116</v>
      </c>
      <c r="E41" s="113" t="s">
        <v>456</v>
      </c>
      <c r="F41" s="114" t="s">
        <v>488</v>
      </c>
      <c r="G41" s="118" t="s">
        <v>14</v>
      </c>
      <c r="H41" s="115">
        <v>44981</v>
      </c>
      <c r="I41" s="114">
        <v>58</v>
      </c>
      <c r="J41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45068</v>
      </c>
      <c r="K41" s="116">
        <v>0.1</v>
      </c>
      <c r="L41" s="117">
        <f>TabProjet[[#This Row],[Début]]+(TabProjet[[#This Row],[Deadline]]-TabProjet[[#This Row],[Début]])*TabProjet[[#This Row],[Progression]]</f>
        <v>44989.7</v>
      </c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</row>
    <row r="42" spans="1:70" x14ac:dyDescent="0.25">
      <c r="A42" s="110" t="s">
        <v>507</v>
      </c>
      <c r="B42" s="92">
        <v>2</v>
      </c>
      <c r="C42" s="111" t="s">
        <v>491</v>
      </c>
      <c r="D42" s="112" t="s">
        <v>117</v>
      </c>
      <c r="E42" s="113" t="s">
        <v>41</v>
      </c>
      <c r="F42" s="114" t="s">
        <v>489</v>
      </c>
      <c r="G42" s="118" t="s">
        <v>16</v>
      </c>
      <c r="H42" s="115">
        <v>44980</v>
      </c>
      <c r="I42" s="114">
        <v>27</v>
      </c>
      <c r="J42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45016</v>
      </c>
      <c r="K42" s="116">
        <v>0</v>
      </c>
      <c r="L42" s="117">
        <f>TabProjet[[#This Row],[Début]]+(TabProjet[[#This Row],[Deadline]]-TabProjet[[#This Row],[Début]])*TabProjet[[#This Row],[Progression]]</f>
        <v>44980</v>
      </c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  <c r="BK42" s="118"/>
      <c r="BL42" s="118"/>
      <c r="BM42" s="118"/>
      <c r="BN42" s="118"/>
      <c r="BO42" s="118"/>
      <c r="BP42" s="118"/>
      <c r="BQ42" s="118"/>
      <c r="BR42" s="118"/>
    </row>
    <row r="43" spans="1:70" x14ac:dyDescent="0.25">
      <c r="A43" s="110" t="s">
        <v>507</v>
      </c>
      <c r="B43" s="92">
        <v>2</v>
      </c>
      <c r="C43" s="111" t="s">
        <v>492</v>
      </c>
      <c r="D43" s="112" t="s">
        <v>118</v>
      </c>
      <c r="E43" s="113" t="s">
        <v>456</v>
      </c>
      <c r="F43" s="114" t="s">
        <v>490</v>
      </c>
      <c r="G43" s="118" t="s">
        <v>14</v>
      </c>
      <c r="H43" s="115">
        <v>44959</v>
      </c>
      <c r="I43" s="114">
        <v>3</v>
      </c>
      <c r="J43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44963</v>
      </c>
      <c r="K43" s="116">
        <v>0</v>
      </c>
      <c r="L43" s="117">
        <f>TabProjet[[#This Row],[Début]]+(TabProjet[[#This Row],[Deadline]]-TabProjet[[#This Row],[Début]])*TabProjet[[#This Row],[Progression]]</f>
        <v>44959</v>
      </c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  <c r="BK43" s="118"/>
      <c r="BL43" s="118"/>
      <c r="BM43" s="118"/>
      <c r="BN43" s="118"/>
      <c r="BO43" s="118"/>
      <c r="BP43" s="118"/>
      <c r="BQ43" s="118"/>
      <c r="BR43" s="118"/>
    </row>
    <row r="44" spans="1:70" ht="30" x14ac:dyDescent="0.25">
      <c r="A44" s="110" t="s">
        <v>507</v>
      </c>
      <c r="B44" s="92">
        <v>2</v>
      </c>
      <c r="C44" s="111" t="s">
        <v>493</v>
      </c>
      <c r="D44" s="112" t="s">
        <v>119</v>
      </c>
      <c r="E44" s="113" t="s">
        <v>41</v>
      </c>
      <c r="F44" s="114" t="s">
        <v>491</v>
      </c>
      <c r="G44" s="118" t="s">
        <v>20</v>
      </c>
      <c r="H44" s="115">
        <v>44978</v>
      </c>
      <c r="I44" s="114">
        <v>1</v>
      </c>
      <c r="J44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44978</v>
      </c>
      <c r="K44" s="116">
        <v>0</v>
      </c>
      <c r="L44" s="117">
        <f>TabProjet[[#This Row],[Début]]+(TabProjet[[#This Row],[Deadline]]-TabProjet[[#This Row],[Début]])*TabProjet[[#This Row],[Progression]]</f>
        <v>44978</v>
      </c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  <c r="BK44" s="118"/>
      <c r="BL44" s="118"/>
      <c r="BM44" s="118"/>
      <c r="BN44" s="118"/>
      <c r="BO44" s="118"/>
      <c r="BP44" s="118"/>
      <c r="BQ44" s="118"/>
      <c r="BR44" s="118"/>
    </row>
    <row r="45" spans="1:70" x14ac:dyDescent="0.25">
      <c r="A45" s="110" t="s">
        <v>507</v>
      </c>
      <c r="B45" s="92">
        <v>2</v>
      </c>
      <c r="C45" s="111" t="s">
        <v>494</v>
      </c>
      <c r="D45" s="112" t="s">
        <v>120</v>
      </c>
      <c r="E45" s="113" t="s">
        <v>41</v>
      </c>
      <c r="F45" s="114" t="s">
        <v>492</v>
      </c>
      <c r="G45" s="118" t="s">
        <v>21</v>
      </c>
      <c r="H45" s="115">
        <v>44975</v>
      </c>
      <c r="I45" s="114">
        <v>53</v>
      </c>
      <c r="J45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45051</v>
      </c>
      <c r="K45" s="116">
        <v>1</v>
      </c>
      <c r="L45" s="117">
        <f>TabProjet[[#This Row],[Début]]+(TabProjet[[#This Row],[Deadline]]-TabProjet[[#This Row],[Début]])*TabProjet[[#This Row],[Progression]]</f>
        <v>45051</v>
      </c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18"/>
      <c r="BE45" s="118"/>
      <c r="BF45" s="118"/>
      <c r="BG45" s="118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</row>
    <row r="46" spans="1:70" x14ac:dyDescent="0.25">
      <c r="A46" s="110" t="s">
        <v>507</v>
      </c>
      <c r="B46" s="92">
        <v>2</v>
      </c>
      <c r="C46" s="111" t="s">
        <v>495</v>
      </c>
      <c r="D46" s="112" t="s">
        <v>121</v>
      </c>
      <c r="E46" s="113" t="s">
        <v>456</v>
      </c>
      <c r="F46" s="114" t="s">
        <v>493</v>
      </c>
      <c r="G46" s="118" t="s">
        <v>22</v>
      </c>
      <c r="H46" s="115">
        <v>45028</v>
      </c>
      <c r="I46" s="114">
        <v>51</v>
      </c>
      <c r="J46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45104</v>
      </c>
      <c r="K46" s="116">
        <v>1</v>
      </c>
      <c r="L46" s="117">
        <f>TabProjet[[#This Row],[Début]]+(TabProjet[[#This Row],[Deadline]]-TabProjet[[#This Row],[Début]])*TabProjet[[#This Row],[Progression]]</f>
        <v>45104</v>
      </c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18"/>
      <c r="BE46" s="118"/>
      <c r="BF46" s="118"/>
      <c r="BG46" s="118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</row>
    <row r="47" spans="1:70" x14ac:dyDescent="0.25">
      <c r="A47" s="110" t="s">
        <v>507</v>
      </c>
      <c r="B47" s="92">
        <v>2</v>
      </c>
      <c r="C47" s="111" t="s">
        <v>496</v>
      </c>
      <c r="D47" s="112" t="s">
        <v>572</v>
      </c>
      <c r="E47" s="113" t="s">
        <v>456</v>
      </c>
      <c r="F47" s="114" t="s">
        <v>494</v>
      </c>
      <c r="G47" s="118" t="s">
        <v>8</v>
      </c>
      <c r="H47" s="115">
        <v>45079</v>
      </c>
      <c r="I47" s="114">
        <v>53</v>
      </c>
      <c r="J47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45155</v>
      </c>
      <c r="K47" s="116">
        <v>0.15</v>
      </c>
      <c r="L47" s="117">
        <f>TabProjet[[#This Row],[Début]]+(TabProjet[[#This Row],[Deadline]]-TabProjet[[#This Row],[Début]])*TabProjet[[#This Row],[Progression]]</f>
        <v>45090.400000000001</v>
      </c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18"/>
      <c r="BE47" s="118"/>
      <c r="BF47" s="118"/>
      <c r="BG47" s="118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</row>
    <row r="48" spans="1:70" x14ac:dyDescent="0.25">
      <c r="A48" s="110" t="s">
        <v>507</v>
      </c>
      <c r="B48" s="92">
        <v>2</v>
      </c>
      <c r="C48" s="111" t="s">
        <v>497</v>
      </c>
      <c r="D48" s="112" t="s">
        <v>122</v>
      </c>
      <c r="E48" s="113" t="s">
        <v>41</v>
      </c>
      <c r="F48" s="114" t="s">
        <v>495</v>
      </c>
      <c r="G48" s="118" t="s">
        <v>15</v>
      </c>
      <c r="H48" s="115">
        <v>45132</v>
      </c>
      <c r="I48" s="114">
        <v>3</v>
      </c>
      <c r="J48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45134</v>
      </c>
      <c r="K48" s="116">
        <v>0.5</v>
      </c>
      <c r="L48" s="117">
        <f>TabProjet[[#This Row],[Début]]+(TabProjet[[#This Row],[Deadline]]-TabProjet[[#This Row],[Début]])*TabProjet[[#This Row],[Progression]]</f>
        <v>45133</v>
      </c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118"/>
      <c r="BE48" s="118"/>
      <c r="BF48" s="118"/>
      <c r="BG48" s="118"/>
      <c r="BH48" s="118"/>
      <c r="BI48" s="118"/>
      <c r="BJ48" s="118"/>
      <c r="BK48" s="118"/>
      <c r="BL48" s="118"/>
      <c r="BM48" s="118"/>
      <c r="BN48" s="118"/>
      <c r="BO48" s="118"/>
      <c r="BP48" s="118"/>
      <c r="BQ48" s="118"/>
      <c r="BR48" s="118"/>
    </row>
    <row r="49" spans="1:70" x14ac:dyDescent="0.25">
      <c r="A49" s="110" t="s">
        <v>507</v>
      </c>
      <c r="B49" s="92">
        <v>1</v>
      </c>
      <c r="C49" s="111" t="s">
        <v>498</v>
      </c>
      <c r="D49" s="112" t="s">
        <v>123</v>
      </c>
      <c r="E49" s="113"/>
      <c r="F49" s="114" t="s">
        <v>496</v>
      </c>
      <c r="G49" s="118" t="s">
        <v>11</v>
      </c>
      <c r="H49" s="115">
        <v>45109</v>
      </c>
      <c r="I49" s="114">
        <v>126</v>
      </c>
      <c r="J49" s="115">
        <v>45203</v>
      </c>
      <c r="K49" s="116">
        <v>0.35500000000000004</v>
      </c>
      <c r="L49" s="117">
        <f>TabProjet[[#This Row],[Début]]+(TabProjet[[#This Row],[Deadline]]-TabProjet[[#This Row],[Début]])*TabProjet[[#This Row],[Progression]]</f>
        <v>45142.37</v>
      </c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18"/>
      <c r="BE49" s="118"/>
      <c r="BF49" s="118"/>
      <c r="BG49" s="118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</row>
    <row r="50" spans="1:70" x14ac:dyDescent="0.25">
      <c r="A50" s="110" t="s">
        <v>507</v>
      </c>
      <c r="B50" s="92">
        <v>2</v>
      </c>
      <c r="C50" s="111" t="s">
        <v>499</v>
      </c>
      <c r="D50" s="112" t="s">
        <v>573</v>
      </c>
      <c r="E50" s="113" t="s">
        <v>456</v>
      </c>
      <c r="F50" s="114" t="s">
        <v>580</v>
      </c>
      <c r="G50" s="118" t="s">
        <v>11</v>
      </c>
      <c r="H50" s="115">
        <v>45109</v>
      </c>
      <c r="I50" s="114">
        <v>15</v>
      </c>
      <c r="J50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45131</v>
      </c>
      <c r="K50" s="116">
        <v>0.02</v>
      </c>
      <c r="L50" s="117">
        <f>TabProjet[[#This Row],[Début]]+(TabProjet[[#This Row],[Deadline]]-TabProjet[[#This Row],[Début]])*TabProjet[[#This Row],[Progression]]</f>
        <v>45109.440000000002</v>
      </c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18"/>
      <c r="BE50" s="118"/>
      <c r="BF50" s="118"/>
      <c r="BG50" s="118"/>
      <c r="BH50" s="118"/>
      <c r="BI50" s="118"/>
      <c r="BJ50" s="118"/>
      <c r="BK50" s="118"/>
      <c r="BL50" s="118"/>
      <c r="BM50" s="118"/>
      <c r="BN50" s="118"/>
      <c r="BO50" s="118"/>
      <c r="BP50" s="118"/>
      <c r="BQ50" s="118"/>
      <c r="BR50" s="118"/>
    </row>
    <row r="51" spans="1:70" x14ac:dyDescent="0.25">
      <c r="A51" s="110" t="s">
        <v>507</v>
      </c>
      <c r="B51" s="92">
        <v>2</v>
      </c>
      <c r="C51" s="111" t="s">
        <v>500</v>
      </c>
      <c r="D51" s="112" t="s">
        <v>124</v>
      </c>
      <c r="E51" s="113" t="s">
        <v>456</v>
      </c>
      <c r="F51" s="114">
        <v>4</v>
      </c>
      <c r="G51" s="118" t="s">
        <v>13</v>
      </c>
      <c r="H51" s="115">
        <v>45140</v>
      </c>
      <c r="I51" s="114">
        <v>45</v>
      </c>
      <c r="J51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45203</v>
      </c>
      <c r="K51" s="116">
        <v>0.3</v>
      </c>
      <c r="L51" s="117">
        <f>TabProjet[[#This Row],[Début]]+(TabProjet[[#This Row],[Deadline]]-TabProjet[[#This Row],[Début]])*TabProjet[[#This Row],[Progression]]</f>
        <v>45158.9</v>
      </c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118"/>
      <c r="BE51" s="118"/>
      <c r="BF51" s="118"/>
      <c r="BG51" s="118"/>
      <c r="BH51" s="118"/>
      <c r="BI51" s="118"/>
      <c r="BJ51" s="118"/>
      <c r="BK51" s="118"/>
      <c r="BL51" s="118"/>
      <c r="BM51" s="118"/>
      <c r="BN51" s="118"/>
      <c r="BO51" s="118"/>
      <c r="BP51" s="118"/>
      <c r="BQ51" s="118"/>
      <c r="BR51" s="118"/>
    </row>
    <row r="52" spans="1:70" x14ac:dyDescent="0.25">
      <c r="A52" s="110" t="s">
        <v>507</v>
      </c>
      <c r="B52" s="92">
        <v>2</v>
      </c>
      <c r="C52" s="111" t="s">
        <v>501</v>
      </c>
      <c r="D52" s="112" t="s">
        <v>125</v>
      </c>
      <c r="E52" s="113" t="s">
        <v>456</v>
      </c>
      <c r="F52" s="114">
        <v>4</v>
      </c>
      <c r="G52" s="118" t="s">
        <v>23</v>
      </c>
      <c r="H52" s="115">
        <v>45140</v>
      </c>
      <c r="I52" s="114">
        <v>41</v>
      </c>
      <c r="J52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45197</v>
      </c>
      <c r="K52" s="116">
        <v>1</v>
      </c>
      <c r="L52" s="117">
        <f>TabProjet[[#This Row],[Début]]+(TabProjet[[#This Row],[Deadline]]-TabProjet[[#This Row],[Début]])*TabProjet[[#This Row],[Progression]]</f>
        <v>45197</v>
      </c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  <c r="BD52" s="118"/>
      <c r="BE52" s="118"/>
      <c r="BF52" s="118"/>
      <c r="BG52" s="118"/>
      <c r="BH52" s="118"/>
      <c r="BI52" s="118"/>
      <c r="BJ52" s="118"/>
      <c r="BK52" s="118"/>
      <c r="BL52" s="118"/>
      <c r="BM52" s="118"/>
      <c r="BN52" s="118"/>
      <c r="BO52" s="118"/>
      <c r="BP52" s="118"/>
      <c r="BQ52" s="118"/>
      <c r="BR52" s="118"/>
    </row>
    <row r="53" spans="1:70" x14ac:dyDescent="0.25">
      <c r="A53" s="110" t="s">
        <v>507</v>
      </c>
      <c r="B53" s="92">
        <v>2</v>
      </c>
      <c r="C53" s="111" t="s">
        <v>502</v>
      </c>
      <c r="D53" s="112" t="s">
        <v>126</v>
      </c>
      <c r="E53" s="113" t="s">
        <v>456</v>
      </c>
      <c r="F53" s="114">
        <v>4</v>
      </c>
      <c r="G53" s="118" t="s">
        <v>12</v>
      </c>
      <c r="H53" s="115">
        <v>45140</v>
      </c>
      <c r="I53" s="114">
        <v>25</v>
      </c>
      <c r="J53" s="115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45175</v>
      </c>
      <c r="K53" s="116">
        <v>0.1</v>
      </c>
      <c r="L53" s="117">
        <f>TabProjet[[#This Row],[Début]]+(TabProjet[[#This Row],[Deadline]]-TabProjet[[#This Row],[Début]])*TabProjet[[#This Row],[Progression]]</f>
        <v>45143.5</v>
      </c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  <c r="BE53" s="118"/>
      <c r="BF53" s="118"/>
      <c r="BG53" s="118"/>
      <c r="BH53" s="118"/>
      <c r="BI53" s="118"/>
      <c r="BJ53" s="118"/>
      <c r="BK53" s="118"/>
      <c r="BL53" s="118"/>
      <c r="BM53" s="118"/>
      <c r="BN53" s="118"/>
      <c r="BO53" s="118"/>
      <c r="BP53" s="118"/>
      <c r="BQ53" s="118"/>
      <c r="BR53" s="118"/>
    </row>
  </sheetData>
  <sheetProtection sheet="1" formatCells="0" formatColumns="0" formatRows="0" insertColumns="0" insertRows="0" insertHyperlinks="0" deleteColumns="0" deleteRows="0" sort="0" autoFilter="0" pivotTables="0"/>
  <mergeCells count="13">
    <mergeCell ref="N2:S2"/>
    <mergeCell ref="N3:S3"/>
    <mergeCell ref="AE4:AI4"/>
    <mergeCell ref="E1:F1"/>
    <mergeCell ref="E2:F2"/>
    <mergeCell ref="T1:X1"/>
    <mergeCell ref="T2:X2"/>
    <mergeCell ref="T3:X3"/>
    <mergeCell ref="N1:S1"/>
    <mergeCell ref="J2:K2"/>
    <mergeCell ref="J1:K1"/>
    <mergeCell ref="H2:I2"/>
    <mergeCell ref="H1:I1"/>
  </mergeCells>
  <phoneticPr fontId="1" type="noConversion"/>
  <conditionalFormatting sqref="C14:L53">
    <cfRule type="expression" dxfId="120" priority="21" stopIfTrue="1">
      <formula>$B14=1</formula>
    </cfRule>
  </conditionalFormatting>
  <conditionalFormatting sqref="M14:BP53">
    <cfRule type="expression" dxfId="119" priority="8">
      <formula>AND(_xlfn.ISOWEEKNUM(TODAY())&gt;=M$9,_xlfn.ISOWEEKNUM(TODAY())&lt;N$9)</formula>
    </cfRule>
    <cfRule type="expression" dxfId="118" priority="14" stopIfTrue="1">
      <formula>OR(AND(M$8&gt;=$H14, $H14 &lt;&gt; "", M$8&lt;=$L14, $K14 &lt;&gt; 0, $E14 ="Done"), AND(YEAR($H14) = YEAR(M$8),_xlfn.ISOWEEKNUM(M$8) = _xlfn.ISOWEEKNUM($H14), $K14 &lt;&gt; 0, $E14 ="Done"))</formula>
    </cfRule>
    <cfRule type="expression" dxfId="117" priority="16" stopIfTrue="1">
      <formula>OR(AND(M$8&gt;=$H14, $H14 &lt;&gt; "", M$8&lt;=$L14, $K14 &lt;&gt; 0, $E14 ="In Hold"), AND(YEAR($H14) = YEAR(M$8),_xlfn.ISOWEEKNUM(M$8) = _xlfn.ISOWEEKNUM($H14), $K14 &lt;&gt; 0, $E14 ="In Hold"))</formula>
    </cfRule>
    <cfRule type="expression" dxfId="116" priority="18" stopIfTrue="1">
      <formula>OR(AND(M$8&gt;=$H14, $H14 &lt;&gt; "", M$8&lt;=$L14, $K14 &lt;&gt; 0, $E14 ="En progress"), AND(YEAR($H14) = YEAR(M$8),_xlfn.ISOWEEKNUM(M$8) = _xlfn.ISOWEEKNUM($H14), $K14 &lt;&gt; 0, $E14 ="En progress"))</formula>
    </cfRule>
    <cfRule type="expression" dxfId="115" priority="20" stopIfTrue="1">
      <formula>OR(AND(M$8&gt;=$H14, $H14 &lt;&gt; "", M$8&lt;=$L14, $K14 &lt;&gt; 0, $E14 ="TODO"), AND(YEAR($H14) = YEAR(M$8),_xlfn.ISOWEEKNUM(M$8) = _xlfn.ISOWEEKNUM($H14), $K14 &lt;&gt; 0, $E14 ="TODO"))</formula>
    </cfRule>
    <cfRule type="expression" dxfId="114" priority="22" stopIfTrue="1">
      <formula>OR(AND(M$8&gt;=$H14, $H14 &lt;&gt; "", M$8&lt;=$J14, $J14 &lt;&gt; "", $E14 ="TODO"), AND(YEAR($H14) = YEAR(M$8),_xlfn.ISOWEEKNUM(M$8) = _xlfn.ISOWEEKNUM($H14), $E14 ="TODO"))</formula>
    </cfRule>
    <cfRule type="expression" dxfId="113" priority="23" stopIfTrue="1">
      <formula>OR(AND(M$8&gt;=$H14, $H14 &lt;&gt; "", M$8&lt;=$J14, $J14 &lt;&gt; "", $E14 ="En progress"), AND(YEAR($H14) = YEAR(M$8),_xlfn.ISOWEEKNUM(M$8) = _xlfn.ISOWEEKNUM($H14), $E14 ="En progress"))</formula>
    </cfRule>
    <cfRule type="expression" dxfId="112" priority="24" stopIfTrue="1">
      <formula>OR(AND(M$8&gt;=$H14, $H14 &lt;&gt; "", M$8&lt;=$J14, $J14 &lt;&gt; "", $E14 ="In Hold"), AND(YEAR($H14) = YEAR(M$8),_xlfn.ISOWEEKNUM(M$8) = _xlfn.ISOWEEKNUM($H14), $E14 ="In Hold"))</formula>
    </cfRule>
    <cfRule type="expression" dxfId="111" priority="25" stopIfTrue="1">
      <formula>OR(AND(M$8&gt;=$H14, $H14 &lt;&gt; "", M$8&lt;=$J14, $J14 &lt;&gt; "", $E14 ="Done"), AND(YEAR($H14) = YEAR(M$8),_xlfn.ISOWEEKNUM(M$8) = _xlfn.ISOWEEKNUM($H14), $E14 ="Done"))</formula>
    </cfRule>
  </conditionalFormatting>
  <conditionalFormatting sqref="E14:E53">
    <cfRule type="expression" dxfId="110" priority="9">
      <formula>$E14="Done"</formula>
    </cfRule>
    <cfRule type="expression" dxfId="109" priority="10">
      <formula>$E14="In Hold"</formula>
    </cfRule>
    <cfRule type="expression" dxfId="108" priority="11">
      <formula>$E14="En progress"</formula>
    </cfRule>
    <cfRule type="expression" dxfId="107" priority="12">
      <formula>$E14="TODO"</formula>
    </cfRule>
  </conditionalFormatting>
  <conditionalFormatting sqref="A14:A53">
    <cfRule type="expression" dxfId="106" priority="3">
      <formula>$B14=4</formula>
    </cfRule>
    <cfRule type="expression" dxfId="105" priority="4">
      <formula>$B14=3</formula>
    </cfRule>
    <cfRule type="expression" dxfId="104" priority="5">
      <formula>$B14=2</formula>
    </cfRule>
    <cfRule type="expression" dxfId="103" priority="6">
      <formula>$B14=1</formula>
    </cfRule>
    <cfRule type="expression" dxfId="102" priority="7">
      <formula>$B14="M"</formula>
    </cfRule>
  </conditionalFormatting>
  <conditionalFormatting sqref="A14:J53">
    <cfRule type="expression" dxfId="101" priority="2" stopIfTrue="1">
      <formula>$B14="M"</formula>
    </cfRule>
  </conditionalFormatting>
  <conditionalFormatting sqref="K14:K53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{CF8FE206-93FD-45CA-86C7-E06F58779103}</x14:id>
        </ext>
      </extLst>
    </cfRule>
  </conditionalFormatting>
  <dataValidations count="3">
    <dataValidation type="list" allowBlank="1" showInputMessage="1" showErrorMessage="1" sqref="E14:E53" xr:uid="{5290CA30-152B-4D77-AAAC-DFF26CD2A56B}">
      <formula1>INDIRECT("Tabtheme[Libellé]")</formula1>
    </dataValidation>
    <dataValidation type="list" allowBlank="1" showInputMessage="1" showErrorMessage="1" sqref="B14:B53" xr:uid="{9BFD73CB-52AA-4854-8672-637B25C1037A}">
      <formula1>"1,2,3,4,M"</formula1>
    </dataValidation>
    <dataValidation type="list" allowBlank="1" showInputMessage="1" showErrorMessage="1" sqref="G14:G53" xr:uid="{0DA1CA69-676C-420D-BC88-889102F0F47D}">
      <formula1>INDIRECT("tabRessources[Nom]")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8FE206-93FD-45CA-86C7-E06F5877910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K14:K53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B0BA-AB6E-4157-BC58-597B17E80E75}">
  <sheetPr codeName="ShLangue"/>
  <dimension ref="A1:F186"/>
  <sheetViews>
    <sheetView showGridLines="0" topLeftCell="A172" workbookViewId="0">
      <selection activeCell="B187" sqref="B187"/>
    </sheetView>
  </sheetViews>
  <sheetFormatPr defaultColWidth="9.140625" defaultRowHeight="15" x14ac:dyDescent="0.25"/>
  <cols>
    <col min="1" max="1" width="66.28515625" bestFit="1" customWidth="1"/>
    <col min="2" max="2" width="57.28515625" bestFit="1" customWidth="1"/>
    <col min="6" max="6" width="15" customWidth="1"/>
  </cols>
  <sheetData>
    <row r="1" spans="1:6" x14ac:dyDescent="0.25">
      <c r="A1" s="1" t="s">
        <v>270</v>
      </c>
      <c r="B1" s="1" t="s">
        <v>271</v>
      </c>
      <c r="F1" t="s">
        <v>272</v>
      </c>
    </row>
    <row r="2" spans="1:6" x14ac:dyDescent="0.25">
      <c r="A2" s="45" t="s">
        <v>34</v>
      </c>
      <c r="B2" s="1" t="s">
        <v>275</v>
      </c>
      <c r="F2" t="s">
        <v>271</v>
      </c>
    </row>
    <row r="3" spans="1:6" x14ac:dyDescent="0.25">
      <c r="A3" s="46" t="s">
        <v>35</v>
      </c>
      <c r="B3" s="1" t="s">
        <v>276</v>
      </c>
      <c r="F3" t="s">
        <v>270</v>
      </c>
    </row>
    <row r="4" spans="1:6" x14ac:dyDescent="0.25">
      <c r="A4" s="45" t="s">
        <v>36</v>
      </c>
      <c r="B4" s="1" t="s">
        <v>277</v>
      </c>
    </row>
    <row r="5" spans="1:6" x14ac:dyDescent="0.25">
      <c r="A5" s="45" t="s">
        <v>92</v>
      </c>
      <c r="B5" s="1" t="s">
        <v>274</v>
      </c>
    </row>
    <row r="6" spans="1:6" x14ac:dyDescent="0.25">
      <c r="A6" s="45" t="s">
        <v>192</v>
      </c>
      <c r="B6" s="1" t="s">
        <v>279</v>
      </c>
    </row>
    <row r="7" spans="1:6" x14ac:dyDescent="0.25">
      <c r="A7" s="45" t="s">
        <v>90</v>
      </c>
      <c r="B7" s="1" t="s">
        <v>280</v>
      </c>
    </row>
    <row r="8" spans="1:6" x14ac:dyDescent="0.25">
      <c r="A8" s="45" t="s">
        <v>91</v>
      </c>
      <c r="B8" s="1" t="s">
        <v>273</v>
      </c>
    </row>
    <row r="9" spans="1:6" x14ac:dyDescent="0.25">
      <c r="A9" s="45" t="s">
        <v>301</v>
      </c>
      <c r="B9" s="1" t="s">
        <v>300</v>
      </c>
    </row>
    <row r="10" spans="1:6" x14ac:dyDescent="0.25">
      <c r="A10" s="45" t="s">
        <v>266</v>
      </c>
      <c r="B10" s="1" t="s">
        <v>281</v>
      </c>
    </row>
    <row r="11" spans="1:6" x14ac:dyDescent="0.25">
      <c r="A11" s="45" t="s">
        <v>267</v>
      </c>
      <c r="B11" s="1" t="s">
        <v>282</v>
      </c>
    </row>
    <row r="12" spans="1:6" x14ac:dyDescent="0.25">
      <c r="A12" s="45" t="s">
        <v>268</v>
      </c>
      <c r="B12" s="1" t="s">
        <v>283</v>
      </c>
    </row>
    <row r="13" spans="1:6" x14ac:dyDescent="0.25">
      <c r="A13" s="45" t="s">
        <v>40</v>
      </c>
      <c r="B13" s="1" t="s">
        <v>40</v>
      </c>
    </row>
    <row r="14" spans="1:6" x14ac:dyDescent="0.25">
      <c r="A14" s="45" t="s">
        <v>41</v>
      </c>
      <c r="B14" s="1" t="s">
        <v>284</v>
      </c>
    </row>
    <row r="15" spans="1:6" x14ac:dyDescent="0.25">
      <c r="A15" s="45" t="s">
        <v>42</v>
      </c>
      <c r="B15" s="1" t="s">
        <v>285</v>
      </c>
    </row>
    <row r="16" spans="1:6" x14ac:dyDescent="0.25">
      <c r="A16" s="45" t="s">
        <v>93</v>
      </c>
      <c r="B16" s="1" t="s">
        <v>286</v>
      </c>
    </row>
    <row r="17" spans="1:2" x14ac:dyDescent="0.25">
      <c r="A17" s="45" t="s">
        <v>190</v>
      </c>
      <c r="B17" s="1" t="s">
        <v>287</v>
      </c>
    </row>
    <row r="18" spans="1:2" x14ac:dyDescent="0.25">
      <c r="A18" s="45" t="s">
        <v>188</v>
      </c>
      <c r="B18" s="1" t="s">
        <v>288</v>
      </c>
    </row>
    <row r="19" spans="1:2" x14ac:dyDescent="0.25">
      <c r="A19" s="45" t="s">
        <v>189</v>
      </c>
      <c r="B19" s="1" t="s">
        <v>189</v>
      </c>
    </row>
    <row r="20" spans="1:2" x14ac:dyDescent="0.25">
      <c r="A20" s="45" t="s">
        <v>178</v>
      </c>
      <c r="B20" s="1" t="s">
        <v>289</v>
      </c>
    </row>
    <row r="21" spans="1:2" x14ac:dyDescent="0.25">
      <c r="A21" s="45" t="s">
        <v>179</v>
      </c>
      <c r="B21" s="1" t="s">
        <v>290</v>
      </c>
    </row>
    <row r="22" spans="1:2" x14ac:dyDescent="0.25">
      <c r="A22" s="45" t="s">
        <v>180</v>
      </c>
      <c r="B22" s="1" t="s">
        <v>291</v>
      </c>
    </row>
    <row r="23" spans="1:2" x14ac:dyDescent="0.25">
      <c r="A23" s="47">
        <v>16565</v>
      </c>
      <c r="B23" s="1" t="s">
        <v>292</v>
      </c>
    </row>
    <row r="24" spans="1:2" x14ac:dyDescent="0.25">
      <c r="A24" s="45" t="s">
        <v>181</v>
      </c>
      <c r="B24" s="1" t="s">
        <v>293</v>
      </c>
    </row>
    <row r="25" spans="1:2" x14ac:dyDescent="0.25">
      <c r="A25" s="45" t="s">
        <v>182</v>
      </c>
      <c r="B25" s="1" t="s">
        <v>294</v>
      </c>
    </row>
    <row r="26" spans="1:2" x14ac:dyDescent="0.25">
      <c r="A26" s="45" t="s">
        <v>183</v>
      </c>
      <c r="B26" s="1" t="s">
        <v>295</v>
      </c>
    </row>
    <row r="27" spans="1:2" x14ac:dyDescent="0.25">
      <c r="A27" s="45" t="s">
        <v>184</v>
      </c>
      <c r="B27" s="1" t="s">
        <v>296</v>
      </c>
    </row>
    <row r="28" spans="1:2" x14ac:dyDescent="0.25">
      <c r="A28" s="45" t="s">
        <v>185</v>
      </c>
      <c r="B28" s="1" t="s">
        <v>297</v>
      </c>
    </row>
    <row r="29" spans="1:2" x14ac:dyDescent="0.25">
      <c r="A29" s="45" t="s">
        <v>186</v>
      </c>
      <c r="B29" s="1" t="s">
        <v>298</v>
      </c>
    </row>
    <row r="30" spans="1:2" x14ac:dyDescent="0.25">
      <c r="A30" s="45" t="s">
        <v>187</v>
      </c>
      <c r="B30" s="1" t="s">
        <v>299</v>
      </c>
    </row>
    <row r="31" spans="1:2" x14ac:dyDescent="0.25">
      <c r="A31" s="45" t="s">
        <v>302</v>
      </c>
      <c r="B31" s="1" t="s">
        <v>302</v>
      </c>
    </row>
    <row r="32" spans="1:2" x14ac:dyDescent="0.25">
      <c r="A32" s="45" t="s">
        <v>263</v>
      </c>
      <c r="B32" s="1" t="s">
        <v>305</v>
      </c>
    </row>
    <row r="33" spans="1:2" x14ac:dyDescent="0.25">
      <c r="A33" s="46" t="s">
        <v>264</v>
      </c>
      <c r="B33" s="1" t="s">
        <v>306</v>
      </c>
    </row>
    <row r="34" spans="1:2" x14ac:dyDescent="0.25">
      <c r="A34" s="45" t="s">
        <v>303</v>
      </c>
      <c r="B34" s="1" t="s">
        <v>307</v>
      </c>
    </row>
    <row r="35" spans="1:2" x14ac:dyDescent="0.25">
      <c r="A35" s="46" t="s">
        <v>304</v>
      </c>
      <c r="B35" s="1" t="s">
        <v>308</v>
      </c>
    </row>
    <row r="36" spans="1:2" x14ac:dyDescent="0.25">
      <c r="A36" s="45" t="s">
        <v>48</v>
      </c>
      <c r="B36" s="1" t="s">
        <v>309</v>
      </c>
    </row>
    <row r="37" spans="1:2" x14ac:dyDescent="0.25">
      <c r="A37" s="45" t="s">
        <v>50</v>
      </c>
      <c r="B37" s="1" t="s">
        <v>50</v>
      </c>
    </row>
    <row r="38" spans="1:2" x14ac:dyDescent="0.25">
      <c r="A38" s="45" t="s">
        <v>52</v>
      </c>
      <c r="B38" s="1" t="s">
        <v>310</v>
      </c>
    </row>
    <row r="39" spans="1:2" x14ac:dyDescent="0.25">
      <c r="A39" s="45" t="s">
        <v>55</v>
      </c>
      <c r="B39" s="1" t="s">
        <v>311</v>
      </c>
    </row>
    <row r="40" spans="1:2" x14ac:dyDescent="0.25">
      <c r="A40" s="45" t="s">
        <v>57</v>
      </c>
      <c r="B40" s="1" t="s">
        <v>312</v>
      </c>
    </row>
    <row r="41" spans="1:2" x14ac:dyDescent="0.25">
      <c r="A41" s="45" t="s">
        <v>59</v>
      </c>
      <c r="B41" s="1" t="s">
        <v>313</v>
      </c>
    </row>
    <row r="42" spans="1:2" x14ac:dyDescent="0.25">
      <c r="A42" s="46" t="s">
        <v>61</v>
      </c>
      <c r="B42" s="1" t="s">
        <v>314</v>
      </c>
    </row>
    <row r="43" spans="1:2" x14ac:dyDescent="0.25">
      <c r="A43" s="45" t="s">
        <v>63</v>
      </c>
      <c r="B43" s="1" t="s">
        <v>315</v>
      </c>
    </row>
    <row r="44" spans="1:2" x14ac:dyDescent="0.25">
      <c r="A44" s="45" t="s">
        <v>65</v>
      </c>
      <c r="B44" s="1" t="s">
        <v>316</v>
      </c>
    </row>
    <row r="45" spans="1:2" x14ac:dyDescent="0.25">
      <c r="A45" s="46" t="s">
        <v>67</v>
      </c>
      <c r="B45" s="1" t="s">
        <v>317</v>
      </c>
    </row>
    <row r="46" spans="1:2" x14ac:dyDescent="0.25">
      <c r="A46" s="45" t="s">
        <v>69</v>
      </c>
      <c r="B46" s="1" t="s">
        <v>318</v>
      </c>
    </row>
    <row r="47" spans="1:2" x14ac:dyDescent="0.25">
      <c r="A47" s="46" t="s">
        <v>71</v>
      </c>
      <c r="B47" s="1" t="s">
        <v>319</v>
      </c>
    </row>
    <row r="48" spans="1:2" x14ac:dyDescent="0.25">
      <c r="A48" s="45" t="s">
        <v>75</v>
      </c>
      <c r="B48" s="1" t="s">
        <v>320</v>
      </c>
    </row>
    <row r="49" spans="1:2" x14ac:dyDescent="0.25">
      <c r="A49" s="45" t="s">
        <v>78</v>
      </c>
      <c r="B49" s="1" t="s">
        <v>321</v>
      </c>
    </row>
    <row r="50" spans="1:2" x14ac:dyDescent="0.25">
      <c r="A50" s="45" t="s">
        <v>82</v>
      </c>
      <c r="B50" s="1" t="s">
        <v>322</v>
      </c>
    </row>
    <row r="51" spans="1:2" x14ac:dyDescent="0.25">
      <c r="A51" s="45" t="s">
        <v>84</v>
      </c>
      <c r="B51" s="1" t="s">
        <v>322</v>
      </c>
    </row>
    <row r="52" spans="1:2" x14ac:dyDescent="0.25">
      <c r="A52" s="46" t="s">
        <v>86</v>
      </c>
      <c r="B52" s="1" t="s">
        <v>323</v>
      </c>
    </row>
    <row r="53" spans="1:2" x14ac:dyDescent="0.25">
      <c r="A53" s="45" t="s">
        <v>89</v>
      </c>
      <c r="B53" s="1" t="s">
        <v>324</v>
      </c>
    </row>
    <row r="54" spans="1:2" x14ac:dyDescent="0.25">
      <c r="A54" s="46" t="s">
        <v>0</v>
      </c>
      <c r="B54" s="1" t="s">
        <v>0</v>
      </c>
    </row>
    <row r="55" spans="1:2" x14ac:dyDescent="0.25">
      <c r="A55" s="45" t="s">
        <v>43</v>
      </c>
      <c r="B55" s="1" t="s">
        <v>325</v>
      </c>
    </row>
    <row r="56" spans="1:2" x14ac:dyDescent="0.25">
      <c r="A56" s="45" t="s">
        <v>44</v>
      </c>
      <c r="B56" s="1" t="s">
        <v>326</v>
      </c>
    </row>
    <row r="57" spans="1:2" x14ac:dyDescent="0.25">
      <c r="A57" s="45" t="s">
        <v>45</v>
      </c>
      <c r="B57" s="1" t="s">
        <v>327</v>
      </c>
    </row>
    <row r="58" spans="1:2" x14ac:dyDescent="0.25">
      <c r="A58" s="45" t="s">
        <v>46</v>
      </c>
      <c r="B58" s="1" t="s">
        <v>328</v>
      </c>
    </row>
    <row r="59" spans="1:2" x14ac:dyDescent="0.25">
      <c r="A59" s="45" t="s">
        <v>256</v>
      </c>
      <c r="B59" s="1" t="s">
        <v>329</v>
      </c>
    </row>
    <row r="60" spans="1:2" x14ac:dyDescent="0.25">
      <c r="A60" s="45" t="s">
        <v>257</v>
      </c>
      <c r="B60" s="1" t="s">
        <v>330</v>
      </c>
    </row>
    <row r="61" spans="1:2" x14ac:dyDescent="0.25">
      <c r="A61" s="45" t="s">
        <v>258</v>
      </c>
      <c r="B61" s="1" t="s">
        <v>331</v>
      </c>
    </row>
    <row r="62" spans="1:2" x14ac:dyDescent="0.25">
      <c r="A62" s="45" t="s">
        <v>259</v>
      </c>
      <c r="B62" s="1" t="s">
        <v>332</v>
      </c>
    </row>
    <row r="63" spans="1:2" x14ac:dyDescent="0.25">
      <c r="A63" s="45" t="s">
        <v>260</v>
      </c>
      <c r="B63" s="1" t="s">
        <v>333</v>
      </c>
    </row>
    <row r="64" spans="1:2" x14ac:dyDescent="0.25">
      <c r="A64" s="45" t="s">
        <v>261</v>
      </c>
      <c r="B64" s="1" t="s">
        <v>334</v>
      </c>
    </row>
    <row r="65" spans="1:2" x14ac:dyDescent="0.25">
      <c r="A65" s="45" t="s">
        <v>262</v>
      </c>
      <c r="B65" s="1" t="s">
        <v>335</v>
      </c>
    </row>
    <row r="66" spans="1:2" x14ac:dyDescent="0.25">
      <c r="A66" s="45" t="s">
        <v>272</v>
      </c>
      <c r="B66" s="1" t="s">
        <v>278</v>
      </c>
    </row>
    <row r="67" spans="1:2" x14ac:dyDescent="0.25">
      <c r="A67" s="45" t="s">
        <v>94</v>
      </c>
      <c r="B67" s="1" t="s">
        <v>336</v>
      </c>
    </row>
    <row r="68" spans="1:2" x14ac:dyDescent="0.25">
      <c r="A68" s="45" t="s">
        <v>95</v>
      </c>
      <c r="B68" s="1" t="s">
        <v>337</v>
      </c>
    </row>
    <row r="69" spans="1:2" x14ac:dyDescent="0.25">
      <c r="A69" s="45" t="s">
        <v>96</v>
      </c>
      <c r="B69" s="1" t="s">
        <v>338</v>
      </c>
    </row>
    <row r="70" spans="1:2" x14ac:dyDescent="0.25">
      <c r="A70" s="45" t="s">
        <v>195</v>
      </c>
      <c r="B70" s="1" t="s">
        <v>339</v>
      </c>
    </row>
    <row r="71" spans="1:2" x14ac:dyDescent="0.25">
      <c r="A71" s="45" t="s">
        <v>196</v>
      </c>
      <c r="B71" s="1" t="s">
        <v>340</v>
      </c>
    </row>
    <row r="72" spans="1:2" x14ac:dyDescent="0.25">
      <c r="A72" s="45" t="s">
        <v>197</v>
      </c>
      <c r="B72" s="1" t="s">
        <v>341</v>
      </c>
    </row>
    <row r="73" spans="1:2" x14ac:dyDescent="0.25">
      <c r="A73" s="45" t="s">
        <v>198</v>
      </c>
      <c r="B73" s="1" t="s">
        <v>342</v>
      </c>
    </row>
    <row r="74" spans="1:2" x14ac:dyDescent="0.25">
      <c r="A74" s="45" t="s">
        <v>199</v>
      </c>
      <c r="B74" s="1" t="s">
        <v>343</v>
      </c>
    </row>
    <row r="75" spans="1:2" x14ac:dyDescent="0.25">
      <c r="A75" s="45" t="s">
        <v>200</v>
      </c>
      <c r="B75" s="1" t="s">
        <v>344</v>
      </c>
    </row>
    <row r="76" spans="1:2" x14ac:dyDescent="0.25">
      <c r="A76" s="45" t="s">
        <v>97</v>
      </c>
      <c r="B76" s="1" t="s">
        <v>345</v>
      </c>
    </row>
    <row r="77" spans="1:2" x14ac:dyDescent="0.25">
      <c r="A77" s="45" t="s">
        <v>98</v>
      </c>
      <c r="B77" s="1" t="s">
        <v>346</v>
      </c>
    </row>
    <row r="78" spans="1:2" x14ac:dyDescent="0.25">
      <c r="A78" s="45" t="s">
        <v>99</v>
      </c>
      <c r="B78" s="1" t="s">
        <v>347</v>
      </c>
    </row>
    <row r="79" spans="1:2" x14ac:dyDescent="0.25">
      <c r="A79" s="45" t="s">
        <v>202</v>
      </c>
      <c r="B79" s="1" t="s">
        <v>348</v>
      </c>
    </row>
    <row r="80" spans="1:2" x14ac:dyDescent="0.25">
      <c r="A80" s="45" t="s">
        <v>205</v>
      </c>
      <c r="B80" s="1" t="s">
        <v>349</v>
      </c>
    </row>
    <row r="81" spans="1:2" x14ac:dyDescent="0.25">
      <c r="A81" s="45" t="s">
        <v>206</v>
      </c>
      <c r="B81" s="1" t="s">
        <v>350</v>
      </c>
    </row>
    <row r="82" spans="1:2" x14ac:dyDescent="0.25">
      <c r="A82" s="45" t="s">
        <v>207</v>
      </c>
      <c r="B82" s="1" t="s">
        <v>351</v>
      </c>
    </row>
    <row r="83" spans="1:2" x14ac:dyDescent="0.25">
      <c r="A83" s="45" t="s">
        <v>208</v>
      </c>
      <c r="B83" s="1" t="s">
        <v>352</v>
      </c>
    </row>
    <row r="84" spans="1:2" x14ac:dyDescent="0.25">
      <c r="A84" s="45" t="s">
        <v>209</v>
      </c>
      <c r="B84" s="1" t="s">
        <v>353</v>
      </c>
    </row>
    <row r="85" spans="1:2" x14ac:dyDescent="0.25">
      <c r="A85" s="45" t="s">
        <v>100</v>
      </c>
      <c r="B85" s="1" t="s">
        <v>354</v>
      </c>
    </row>
    <row r="86" spans="1:2" x14ac:dyDescent="0.25">
      <c r="A86" s="45" t="s">
        <v>101</v>
      </c>
      <c r="B86" s="1" t="s">
        <v>355</v>
      </c>
    </row>
    <row r="87" spans="1:2" x14ac:dyDescent="0.25">
      <c r="A87" s="45" t="s">
        <v>102</v>
      </c>
      <c r="B87" s="1" t="s">
        <v>356</v>
      </c>
    </row>
    <row r="88" spans="1:2" x14ac:dyDescent="0.25">
      <c r="A88" s="45" t="s">
        <v>103</v>
      </c>
      <c r="B88" s="1" t="s">
        <v>357</v>
      </c>
    </row>
    <row r="89" spans="1:2" x14ac:dyDescent="0.25">
      <c r="A89" s="45" t="s">
        <v>104</v>
      </c>
      <c r="B89" s="1" t="s">
        <v>358</v>
      </c>
    </row>
    <row r="90" spans="1:2" x14ac:dyDescent="0.25">
      <c r="A90" s="45" t="s">
        <v>212</v>
      </c>
      <c r="B90" s="1" t="s">
        <v>359</v>
      </c>
    </row>
    <row r="91" spans="1:2" x14ac:dyDescent="0.25">
      <c r="A91" s="45" t="s">
        <v>213</v>
      </c>
      <c r="B91" s="1" t="s">
        <v>360</v>
      </c>
    </row>
    <row r="92" spans="1:2" x14ac:dyDescent="0.25">
      <c r="A92" s="45" t="s">
        <v>214</v>
      </c>
      <c r="B92" s="1" t="s">
        <v>361</v>
      </c>
    </row>
    <row r="93" spans="1:2" x14ac:dyDescent="0.25">
      <c r="A93" s="45" t="s">
        <v>215</v>
      </c>
      <c r="B93" s="1" t="s">
        <v>362</v>
      </c>
    </row>
    <row r="94" spans="1:2" x14ac:dyDescent="0.25">
      <c r="A94" s="45" t="s">
        <v>216</v>
      </c>
      <c r="B94" s="1" t="s">
        <v>363</v>
      </c>
    </row>
    <row r="95" spans="1:2" x14ac:dyDescent="0.25">
      <c r="A95" s="45" t="s">
        <v>217</v>
      </c>
      <c r="B95" s="1" t="s">
        <v>364</v>
      </c>
    </row>
    <row r="96" spans="1:2" x14ac:dyDescent="0.25">
      <c r="A96" s="45" t="s">
        <v>218</v>
      </c>
      <c r="B96" s="1" t="s">
        <v>365</v>
      </c>
    </row>
    <row r="97" spans="1:2" x14ac:dyDescent="0.25">
      <c r="A97" s="45" t="s">
        <v>105</v>
      </c>
      <c r="B97" s="1" t="s">
        <v>366</v>
      </c>
    </row>
    <row r="98" spans="1:2" x14ac:dyDescent="0.25">
      <c r="A98" s="45" t="s">
        <v>106</v>
      </c>
      <c r="B98" s="1" t="s">
        <v>367</v>
      </c>
    </row>
    <row r="99" spans="1:2" x14ac:dyDescent="0.25">
      <c r="A99" s="45" t="s">
        <v>219</v>
      </c>
      <c r="B99" s="1" t="s">
        <v>368</v>
      </c>
    </row>
    <row r="100" spans="1:2" x14ac:dyDescent="0.25">
      <c r="A100" s="45" t="s">
        <v>220</v>
      </c>
      <c r="B100" s="1" t="s">
        <v>369</v>
      </c>
    </row>
    <row r="101" spans="1:2" x14ac:dyDescent="0.25">
      <c r="A101" s="45" t="s">
        <v>221</v>
      </c>
      <c r="B101" s="1" t="s">
        <v>370</v>
      </c>
    </row>
    <row r="102" spans="1:2" x14ac:dyDescent="0.25">
      <c r="A102" s="45" t="s">
        <v>222</v>
      </c>
      <c r="B102" s="1" t="s">
        <v>371</v>
      </c>
    </row>
    <row r="103" spans="1:2" x14ac:dyDescent="0.25">
      <c r="A103" s="45" t="s">
        <v>223</v>
      </c>
      <c r="B103" s="1" t="s">
        <v>372</v>
      </c>
    </row>
    <row r="104" spans="1:2" x14ac:dyDescent="0.25">
      <c r="A104" s="45" t="s">
        <v>107</v>
      </c>
      <c r="B104" s="1" t="s">
        <v>373</v>
      </c>
    </row>
    <row r="105" spans="1:2" x14ac:dyDescent="0.25">
      <c r="A105" s="45" t="s">
        <v>108</v>
      </c>
      <c r="B105" s="1" t="s">
        <v>374</v>
      </c>
    </row>
    <row r="106" spans="1:2" x14ac:dyDescent="0.25">
      <c r="A106" s="45" t="s">
        <v>109</v>
      </c>
      <c r="B106" s="1" t="s">
        <v>375</v>
      </c>
    </row>
    <row r="107" spans="1:2" x14ac:dyDescent="0.25">
      <c r="A107" s="45" t="s">
        <v>110</v>
      </c>
      <c r="B107" s="1" t="s">
        <v>376</v>
      </c>
    </row>
    <row r="108" spans="1:2" x14ac:dyDescent="0.25">
      <c r="A108" s="45" t="s">
        <v>224</v>
      </c>
      <c r="B108" s="1" t="s">
        <v>377</v>
      </c>
    </row>
    <row r="109" spans="1:2" x14ac:dyDescent="0.25">
      <c r="A109" s="45" t="s">
        <v>225</v>
      </c>
      <c r="B109" s="1" t="s">
        <v>378</v>
      </c>
    </row>
    <row r="110" spans="1:2" x14ac:dyDescent="0.25">
      <c r="A110" s="45" t="s">
        <v>226</v>
      </c>
      <c r="B110" s="1" t="s">
        <v>379</v>
      </c>
    </row>
    <row r="111" spans="1:2" x14ac:dyDescent="0.25">
      <c r="A111" s="45" t="s">
        <v>227</v>
      </c>
      <c r="B111" s="1" t="s">
        <v>380</v>
      </c>
    </row>
    <row r="112" spans="1:2" x14ac:dyDescent="0.25">
      <c r="A112" s="45" t="s">
        <v>228</v>
      </c>
      <c r="B112" s="1" t="s">
        <v>381</v>
      </c>
    </row>
    <row r="113" spans="1:2" x14ac:dyDescent="0.25">
      <c r="A113" s="45" t="s">
        <v>229</v>
      </c>
      <c r="B113" s="1" t="s">
        <v>382</v>
      </c>
    </row>
    <row r="114" spans="1:2" x14ac:dyDescent="0.25">
      <c r="A114" s="45" t="s">
        <v>230</v>
      </c>
      <c r="B114" s="1" t="s">
        <v>383</v>
      </c>
    </row>
    <row r="115" spans="1:2" x14ac:dyDescent="0.25">
      <c r="A115" s="45" t="s">
        <v>231</v>
      </c>
      <c r="B115" s="1" t="s">
        <v>384</v>
      </c>
    </row>
    <row r="116" spans="1:2" x14ac:dyDescent="0.25">
      <c r="A116" s="45" t="s">
        <v>232</v>
      </c>
      <c r="B116" s="1" t="s">
        <v>385</v>
      </c>
    </row>
    <row r="117" spans="1:2" x14ac:dyDescent="0.25">
      <c r="A117" s="45" t="s">
        <v>233</v>
      </c>
      <c r="B117" s="1" t="s">
        <v>386</v>
      </c>
    </row>
    <row r="118" spans="1:2" x14ac:dyDescent="0.25">
      <c r="A118" s="45" t="s">
        <v>234</v>
      </c>
      <c r="B118" s="1" t="s">
        <v>387</v>
      </c>
    </row>
    <row r="119" spans="1:2" x14ac:dyDescent="0.25">
      <c r="A119" s="45" t="s">
        <v>235</v>
      </c>
      <c r="B119" s="1" t="s">
        <v>388</v>
      </c>
    </row>
    <row r="120" spans="1:2" x14ac:dyDescent="0.25">
      <c r="A120" s="45" t="s">
        <v>236</v>
      </c>
      <c r="B120" s="1" t="s">
        <v>389</v>
      </c>
    </row>
    <row r="121" spans="1:2" x14ac:dyDescent="0.25">
      <c r="A121" s="45" t="s">
        <v>237</v>
      </c>
      <c r="B121" s="1" t="s">
        <v>390</v>
      </c>
    </row>
    <row r="122" spans="1:2" x14ac:dyDescent="0.25">
      <c r="A122" s="45" t="s">
        <v>238</v>
      </c>
      <c r="B122" s="1" t="s">
        <v>391</v>
      </c>
    </row>
    <row r="123" spans="1:2" x14ac:dyDescent="0.25">
      <c r="A123" s="45" t="s">
        <v>111</v>
      </c>
      <c r="B123" s="1" t="s">
        <v>392</v>
      </c>
    </row>
    <row r="124" spans="1:2" x14ac:dyDescent="0.25">
      <c r="A124" s="45" t="s">
        <v>112</v>
      </c>
      <c r="B124" s="1" t="s">
        <v>393</v>
      </c>
    </row>
    <row r="125" spans="1:2" x14ac:dyDescent="0.25">
      <c r="A125" s="45" t="s">
        <v>113</v>
      </c>
      <c r="B125" s="1" t="s">
        <v>394</v>
      </c>
    </row>
    <row r="126" spans="1:2" x14ac:dyDescent="0.25">
      <c r="A126" s="45" t="s">
        <v>114</v>
      </c>
      <c r="B126" s="1" t="s">
        <v>395</v>
      </c>
    </row>
    <row r="127" spans="1:2" x14ac:dyDescent="0.25">
      <c r="A127" s="45" t="s">
        <v>115</v>
      </c>
      <c r="B127" s="1" t="s">
        <v>396</v>
      </c>
    </row>
    <row r="128" spans="1:2" x14ac:dyDescent="0.25">
      <c r="A128" s="45" t="s">
        <v>116</v>
      </c>
      <c r="B128" s="1" t="s">
        <v>397</v>
      </c>
    </row>
    <row r="129" spans="1:2" x14ac:dyDescent="0.25">
      <c r="A129" s="45" t="s">
        <v>117</v>
      </c>
      <c r="B129" s="1" t="s">
        <v>398</v>
      </c>
    </row>
    <row r="130" spans="1:2" x14ac:dyDescent="0.25">
      <c r="A130" s="45" t="s">
        <v>118</v>
      </c>
      <c r="B130" s="1" t="s">
        <v>399</v>
      </c>
    </row>
    <row r="131" spans="1:2" x14ac:dyDescent="0.25">
      <c r="A131" s="45" t="s">
        <v>119</v>
      </c>
      <c r="B131" s="1" t="s">
        <v>400</v>
      </c>
    </row>
    <row r="132" spans="1:2" x14ac:dyDescent="0.25">
      <c r="A132" s="45" t="s">
        <v>120</v>
      </c>
      <c r="B132" s="1" t="s">
        <v>401</v>
      </c>
    </row>
    <row r="133" spans="1:2" x14ac:dyDescent="0.25">
      <c r="A133" s="45" t="s">
        <v>121</v>
      </c>
      <c r="B133" s="1" t="s">
        <v>402</v>
      </c>
    </row>
    <row r="134" spans="1:2" x14ac:dyDescent="0.25">
      <c r="A134" s="45" t="s">
        <v>241</v>
      </c>
      <c r="B134" s="1" t="s">
        <v>403</v>
      </c>
    </row>
    <row r="135" spans="1:2" x14ac:dyDescent="0.25">
      <c r="A135" s="45" t="s">
        <v>242</v>
      </c>
      <c r="B135" s="1" t="s">
        <v>404</v>
      </c>
    </row>
    <row r="136" spans="1:2" x14ac:dyDescent="0.25">
      <c r="A136" s="45" t="s">
        <v>122</v>
      </c>
      <c r="B136" s="1" t="s">
        <v>405</v>
      </c>
    </row>
    <row r="137" spans="1:2" x14ac:dyDescent="0.25">
      <c r="A137" s="45" t="s">
        <v>123</v>
      </c>
      <c r="B137" s="1" t="s">
        <v>406</v>
      </c>
    </row>
    <row r="138" spans="1:2" x14ac:dyDescent="0.25">
      <c r="A138" s="45" t="s">
        <v>243</v>
      </c>
      <c r="B138" s="1" t="s">
        <v>407</v>
      </c>
    </row>
    <row r="139" spans="1:2" x14ac:dyDescent="0.25">
      <c r="A139" s="45" t="s">
        <v>244</v>
      </c>
      <c r="B139" s="1" t="s">
        <v>408</v>
      </c>
    </row>
    <row r="140" spans="1:2" x14ac:dyDescent="0.25">
      <c r="A140" s="45" t="s">
        <v>245</v>
      </c>
      <c r="B140" s="1" t="s">
        <v>409</v>
      </c>
    </row>
    <row r="141" spans="1:2" x14ac:dyDescent="0.25">
      <c r="A141" s="45" t="s">
        <v>246</v>
      </c>
      <c r="B141" s="1" t="s">
        <v>410</v>
      </c>
    </row>
    <row r="142" spans="1:2" x14ac:dyDescent="0.25">
      <c r="A142" s="45" t="s">
        <v>247</v>
      </c>
      <c r="B142" s="1" t="s">
        <v>411</v>
      </c>
    </row>
    <row r="143" spans="1:2" x14ac:dyDescent="0.25">
      <c r="A143" s="45" t="s">
        <v>248</v>
      </c>
      <c r="B143" s="1" t="s">
        <v>412</v>
      </c>
    </row>
    <row r="144" spans="1:2" x14ac:dyDescent="0.25">
      <c r="A144" s="45" t="s">
        <v>250</v>
      </c>
      <c r="B144" s="1" t="s">
        <v>413</v>
      </c>
    </row>
    <row r="145" spans="1:2" x14ac:dyDescent="0.25">
      <c r="A145" s="45" t="s">
        <v>251</v>
      </c>
      <c r="B145" s="1" t="s">
        <v>414</v>
      </c>
    </row>
    <row r="146" spans="1:2" x14ac:dyDescent="0.25">
      <c r="A146" s="45" t="s">
        <v>252</v>
      </c>
      <c r="B146" s="1" t="s">
        <v>415</v>
      </c>
    </row>
    <row r="147" spans="1:2" x14ac:dyDescent="0.25">
      <c r="A147" s="45" t="s">
        <v>253</v>
      </c>
      <c r="B147" s="1" t="s">
        <v>416</v>
      </c>
    </row>
    <row r="148" spans="1:2" x14ac:dyDescent="0.25">
      <c r="A148" s="45" t="s">
        <v>124</v>
      </c>
      <c r="B148" s="1" t="s">
        <v>417</v>
      </c>
    </row>
    <row r="149" spans="1:2" x14ac:dyDescent="0.25">
      <c r="A149" s="45" t="s">
        <v>125</v>
      </c>
      <c r="B149" s="1" t="s">
        <v>418</v>
      </c>
    </row>
    <row r="150" spans="1:2" x14ac:dyDescent="0.25">
      <c r="A150" s="45" t="s">
        <v>254</v>
      </c>
      <c r="B150" s="1" t="s">
        <v>419</v>
      </c>
    </row>
    <row r="151" spans="1:2" x14ac:dyDescent="0.25">
      <c r="A151" s="45" t="s">
        <v>126</v>
      </c>
      <c r="B151" s="1" t="s">
        <v>420</v>
      </c>
    </row>
    <row r="152" spans="1:2" x14ac:dyDescent="0.25">
      <c r="A152" s="45" t="s">
        <v>194</v>
      </c>
      <c r="B152" s="1" t="s">
        <v>421</v>
      </c>
    </row>
    <row r="153" spans="1:2" x14ac:dyDescent="0.25">
      <c r="A153" s="45" t="s">
        <v>203</v>
      </c>
      <c r="B153" s="1" t="s">
        <v>423</v>
      </c>
    </row>
    <row r="154" spans="1:2" x14ac:dyDescent="0.25">
      <c r="A154" s="45" t="s">
        <v>210</v>
      </c>
      <c r="B154" s="1" t="s">
        <v>424</v>
      </c>
    </row>
    <row r="155" spans="1:2" x14ac:dyDescent="0.25">
      <c r="A155" s="45" t="s">
        <v>211</v>
      </c>
      <c r="B155" s="1" t="s">
        <v>425</v>
      </c>
    </row>
    <row r="156" spans="1:2" x14ac:dyDescent="0.25">
      <c r="A156" s="45" t="s">
        <v>239</v>
      </c>
      <c r="B156" s="1" t="s">
        <v>426</v>
      </c>
    </row>
    <row r="157" spans="1:2" x14ac:dyDescent="0.25">
      <c r="A157" s="45" t="s">
        <v>240</v>
      </c>
      <c r="B157" s="1" t="s">
        <v>427</v>
      </c>
    </row>
    <row r="158" spans="1:2" x14ac:dyDescent="0.25">
      <c r="A158" s="45" t="s">
        <v>201</v>
      </c>
      <c r="B158" s="1" t="s">
        <v>422</v>
      </c>
    </row>
    <row r="159" spans="1:2" x14ac:dyDescent="0.25">
      <c r="A159" s="45" t="s">
        <v>249</v>
      </c>
      <c r="B159" s="1" t="s">
        <v>428</v>
      </c>
    </row>
    <row r="160" spans="1:2" x14ac:dyDescent="0.25">
      <c r="A160" s="45" t="s">
        <v>255</v>
      </c>
      <c r="B160" s="1" t="s">
        <v>429</v>
      </c>
    </row>
    <row r="161" spans="1:2" x14ac:dyDescent="0.25">
      <c r="A161" s="45" t="s">
        <v>193</v>
      </c>
      <c r="B161" s="1" t="s">
        <v>430</v>
      </c>
    </row>
    <row r="162" spans="1:2" x14ac:dyDescent="0.25">
      <c r="A162" s="45" t="s">
        <v>39</v>
      </c>
      <c r="B162" s="1" t="s">
        <v>431</v>
      </c>
    </row>
    <row r="163" spans="1:2" x14ac:dyDescent="0.25">
      <c r="A163" s="45" t="s">
        <v>131</v>
      </c>
      <c r="B163" s="1" t="s">
        <v>432</v>
      </c>
    </row>
    <row r="164" spans="1:2" x14ac:dyDescent="0.25">
      <c r="A164" s="45" t="s">
        <v>3</v>
      </c>
      <c r="B164" s="1" t="s">
        <v>433</v>
      </c>
    </row>
    <row r="165" spans="1:2" x14ac:dyDescent="0.25">
      <c r="A165" s="45" t="s">
        <v>191</v>
      </c>
      <c r="B165" s="1" t="s">
        <v>434</v>
      </c>
    </row>
    <row r="166" spans="1:2" x14ac:dyDescent="0.25">
      <c r="A166" s="45" t="s">
        <v>4</v>
      </c>
      <c r="B166" s="1" t="s">
        <v>435</v>
      </c>
    </row>
    <row r="167" spans="1:2" x14ac:dyDescent="0.25">
      <c r="A167" s="45" t="s">
        <v>265</v>
      </c>
      <c r="B167" s="1" t="s">
        <v>567</v>
      </c>
    </row>
    <row r="168" spans="1:2" x14ac:dyDescent="0.25">
      <c r="A168" s="45" t="s">
        <v>5</v>
      </c>
      <c r="B168" s="1" t="s">
        <v>5</v>
      </c>
    </row>
    <row r="169" spans="1:2" x14ac:dyDescent="0.25">
      <c r="A169" s="45" t="s">
        <v>6</v>
      </c>
      <c r="B169" s="1" t="s">
        <v>6</v>
      </c>
    </row>
    <row r="170" spans="1:2" x14ac:dyDescent="0.25">
      <c r="A170" s="45" t="s">
        <v>436</v>
      </c>
      <c r="B170" s="1" t="s">
        <v>440</v>
      </c>
    </row>
    <row r="171" spans="1:2" x14ac:dyDescent="0.25">
      <c r="A171" s="45" t="s">
        <v>437</v>
      </c>
      <c r="B171" s="1" t="s">
        <v>441</v>
      </c>
    </row>
    <row r="172" spans="1:2" x14ac:dyDescent="0.25">
      <c r="A172" s="45" t="s">
        <v>438</v>
      </c>
      <c r="B172" s="1" t="s">
        <v>442</v>
      </c>
    </row>
    <row r="173" spans="1:2" x14ac:dyDescent="0.25">
      <c r="A173" s="45" t="s">
        <v>439</v>
      </c>
      <c r="B173" s="1" t="s">
        <v>443</v>
      </c>
    </row>
    <row r="174" spans="1:2" x14ac:dyDescent="0.25">
      <c r="A174" s="45" t="s">
        <v>26</v>
      </c>
      <c r="B174" s="1" t="s">
        <v>444</v>
      </c>
    </row>
    <row r="175" spans="1:2" x14ac:dyDescent="0.25">
      <c r="A175" s="45" t="s">
        <v>27</v>
      </c>
      <c r="B175" s="1" t="s">
        <v>445</v>
      </c>
    </row>
    <row r="176" spans="1:2" x14ac:dyDescent="0.25">
      <c r="A176" s="45" t="s">
        <v>28</v>
      </c>
      <c r="B176" s="1" t="s">
        <v>446</v>
      </c>
    </row>
    <row r="177" spans="1:2" x14ac:dyDescent="0.25">
      <c r="A177" s="45" t="s">
        <v>29</v>
      </c>
      <c r="B177" s="1" t="s">
        <v>447</v>
      </c>
    </row>
    <row r="178" spans="1:2" x14ac:dyDescent="0.25">
      <c r="A178" s="45" t="s">
        <v>269</v>
      </c>
      <c r="B178" s="1" t="s">
        <v>448</v>
      </c>
    </row>
    <row r="179" spans="1:2" x14ac:dyDescent="0.25">
      <c r="A179" s="45" t="s">
        <v>449</v>
      </c>
      <c r="B179" s="1" t="s">
        <v>450</v>
      </c>
    </row>
    <row r="180" spans="1:2" x14ac:dyDescent="0.25">
      <c r="A180" s="45" t="s">
        <v>451</v>
      </c>
      <c r="B180" s="1" t="s">
        <v>452</v>
      </c>
    </row>
    <row r="181" spans="1:2" x14ac:dyDescent="0.25">
      <c r="A181" s="45" t="s">
        <v>453</v>
      </c>
      <c r="B181" s="1" t="s">
        <v>454</v>
      </c>
    </row>
    <row r="182" spans="1:2" x14ac:dyDescent="0.25">
      <c r="A182" s="45" t="s">
        <v>455</v>
      </c>
      <c r="B182" s="1" t="s">
        <v>134</v>
      </c>
    </row>
    <row r="183" spans="1:2" x14ac:dyDescent="0.25">
      <c r="A183" s="45" t="s">
        <v>461</v>
      </c>
      <c r="B183" s="1" t="s">
        <v>462</v>
      </c>
    </row>
    <row r="184" spans="1:2" x14ac:dyDescent="0.25">
      <c r="A184" s="45" t="s">
        <v>463</v>
      </c>
      <c r="B184" s="1" t="s">
        <v>464</v>
      </c>
    </row>
    <row r="185" spans="1:2" x14ac:dyDescent="0.25">
      <c r="A185" s="45" t="s">
        <v>568</v>
      </c>
      <c r="B185" s="1" t="s">
        <v>574</v>
      </c>
    </row>
    <row r="186" spans="1:2" x14ac:dyDescent="0.25">
      <c r="A186" s="45" t="s">
        <v>1</v>
      </c>
      <c r="B186" s="1" t="s">
        <v>575</v>
      </c>
    </row>
  </sheetData>
  <conditionalFormatting sqref="A2:A186">
    <cfRule type="duplicateValues" dxfId="28" priority="70"/>
  </conditionalFormatting>
  <conditionalFormatting sqref="B2:B186">
    <cfRule type="duplicateValues" dxfId="27" priority="72"/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7C7A0-268A-4D97-9BFF-85A28C4AC968}">
  <sheetPr codeName="ShRessources">
    <tabColor theme="9" tint="0.39997558519241921"/>
  </sheetPr>
  <dimension ref="B1:F97"/>
  <sheetViews>
    <sheetView showGridLines="0" workbookViewId="0">
      <selection activeCell="B5" sqref="B5"/>
    </sheetView>
  </sheetViews>
  <sheetFormatPr defaultColWidth="8.85546875" defaultRowHeight="15" x14ac:dyDescent="0.25"/>
  <cols>
    <col min="1" max="1" width="2.28515625" customWidth="1"/>
    <col min="2" max="2" width="7.28515625" customWidth="1"/>
    <col min="3" max="3" width="32.42578125" customWidth="1"/>
    <col min="4" max="4" width="41.28515625" customWidth="1"/>
    <col min="5" max="5" width="31" customWidth="1"/>
    <col min="6" max="6" width="16.42578125" customWidth="1"/>
    <col min="7" max="7" width="16.5703125" customWidth="1"/>
    <col min="8" max="8" width="13.7109375" customWidth="1"/>
    <col min="9" max="9" width="12.85546875" customWidth="1"/>
    <col min="10" max="10" width="16.7109375" bestFit="1" customWidth="1"/>
    <col min="11" max="11" width="15.140625" customWidth="1"/>
    <col min="12" max="12" width="11.28515625" customWidth="1"/>
  </cols>
  <sheetData>
    <row r="1" spans="2:6" ht="18" customHeight="1" x14ac:dyDescent="0.25">
      <c r="C1" s="1"/>
      <c r="D1" s="1"/>
      <c r="E1" s="10" t="s">
        <v>34</v>
      </c>
      <c r="F1" s="109">
        <v>44893</v>
      </c>
    </row>
    <row r="2" spans="2:6" ht="18" customHeight="1" x14ac:dyDescent="0.25">
      <c r="C2" s="1"/>
      <c r="D2" s="1"/>
      <c r="E2" s="10" t="s">
        <v>35</v>
      </c>
      <c r="F2" s="108"/>
    </row>
    <row r="3" spans="2:6" ht="18" customHeight="1" thickBot="1" x14ac:dyDescent="0.3">
      <c r="C3" s="1"/>
      <c r="D3" s="1"/>
      <c r="E3" s="9" t="s">
        <v>36</v>
      </c>
      <c r="F3" s="107" t="s">
        <v>37</v>
      </c>
    </row>
    <row r="4" spans="2:6" ht="28.9" customHeight="1" thickTop="1" thickBot="1" x14ac:dyDescent="0.3">
      <c r="B4" s="4"/>
      <c r="C4" s="4" t="s">
        <v>90</v>
      </c>
      <c r="D4" s="4"/>
      <c r="E4" s="4"/>
      <c r="F4" s="4"/>
    </row>
    <row r="5" spans="2:6" ht="15.75" thickTop="1" x14ac:dyDescent="0.25">
      <c r="B5" s="120" t="s">
        <v>582</v>
      </c>
    </row>
    <row r="6" spans="2:6" ht="4.9000000000000004" customHeight="1" x14ac:dyDescent="0.25"/>
    <row r="7" spans="2:6" ht="19.899999999999999" customHeight="1" x14ac:dyDescent="0.25">
      <c r="B7" s="51" t="s">
        <v>0</v>
      </c>
      <c r="C7" s="51" t="s">
        <v>43</v>
      </c>
      <c r="D7" s="51" t="s">
        <v>44</v>
      </c>
      <c r="E7" s="51" t="s">
        <v>45</v>
      </c>
      <c r="F7" s="51" t="s">
        <v>46</v>
      </c>
    </row>
    <row r="8" spans="2:6" hidden="1" x14ac:dyDescent="0.25">
      <c r="B8" s="8" t="s">
        <v>0</v>
      </c>
      <c r="C8" s="8" t="s">
        <v>43</v>
      </c>
      <c r="D8" s="8" t="s">
        <v>44</v>
      </c>
      <c r="E8" s="8" t="s">
        <v>45</v>
      </c>
      <c r="F8" s="8" t="s">
        <v>46</v>
      </c>
    </row>
    <row r="9" spans="2:6" ht="18" customHeight="1" x14ac:dyDescent="0.25">
      <c r="B9" s="2">
        <v>1</v>
      </c>
      <c r="C9" s="7" t="s">
        <v>47</v>
      </c>
      <c r="D9" s="7" t="s">
        <v>48</v>
      </c>
      <c r="E9" s="7" t="s">
        <v>49</v>
      </c>
      <c r="F9" s="7"/>
    </row>
    <row r="10" spans="2:6" ht="18" customHeight="1" x14ac:dyDescent="0.25">
      <c r="B10" s="2">
        <v>2</v>
      </c>
      <c r="C10" s="7" t="s">
        <v>8</v>
      </c>
      <c r="D10" s="7" t="s">
        <v>50</v>
      </c>
      <c r="E10" s="7" t="s">
        <v>51</v>
      </c>
      <c r="F10" s="7"/>
    </row>
    <row r="11" spans="2:6" ht="18" customHeight="1" x14ac:dyDescent="0.25">
      <c r="B11" s="2">
        <v>3</v>
      </c>
      <c r="C11" s="7" t="s">
        <v>21</v>
      </c>
      <c r="D11" s="7" t="s">
        <v>52</v>
      </c>
      <c r="E11" s="7" t="s">
        <v>53</v>
      </c>
      <c r="F11" s="7"/>
    </row>
    <row r="12" spans="2:6" ht="18" customHeight="1" x14ac:dyDescent="0.25">
      <c r="B12" s="2">
        <v>4</v>
      </c>
      <c r="C12" s="7" t="s">
        <v>54</v>
      </c>
      <c r="D12" s="7" t="s">
        <v>55</v>
      </c>
      <c r="E12" s="7" t="s">
        <v>56</v>
      </c>
      <c r="F12" s="7"/>
    </row>
    <row r="13" spans="2:6" ht="18" customHeight="1" x14ac:dyDescent="0.25">
      <c r="B13" s="2">
        <v>5</v>
      </c>
      <c r="C13" s="7" t="s">
        <v>11</v>
      </c>
      <c r="D13" s="7" t="s">
        <v>57</v>
      </c>
      <c r="E13" s="7" t="s">
        <v>58</v>
      </c>
      <c r="F13" s="7"/>
    </row>
    <row r="14" spans="2:6" ht="18" customHeight="1" x14ac:dyDescent="0.25">
      <c r="B14" s="2">
        <v>6</v>
      </c>
      <c r="C14" s="7" t="s">
        <v>22</v>
      </c>
      <c r="D14" s="7" t="s">
        <v>59</v>
      </c>
      <c r="E14" s="7" t="s">
        <v>60</v>
      </c>
      <c r="F14" s="7"/>
    </row>
    <row r="15" spans="2:6" ht="18" customHeight="1" x14ac:dyDescent="0.25">
      <c r="B15" s="2">
        <v>7</v>
      </c>
      <c r="C15" s="7" t="s">
        <v>10</v>
      </c>
      <c r="D15" s="7" t="s">
        <v>61</v>
      </c>
      <c r="E15" s="7" t="s">
        <v>62</v>
      </c>
      <c r="F15" s="7"/>
    </row>
    <row r="16" spans="2:6" ht="18" customHeight="1" x14ac:dyDescent="0.25">
      <c r="B16" s="2">
        <v>8</v>
      </c>
      <c r="C16" s="7" t="s">
        <v>13</v>
      </c>
      <c r="D16" s="7" t="s">
        <v>63</v>
      </c>
      <c r="E16" s="7" t="s">
        <v>64</v>
      </c>
      <c r="F16" s="7"/>
    </row>
    <row r="17" spans="2:6" ht="18" customHeight="1" x14ac:dyDescent="0.25">
      <c r="B17" s="2">
        <v>9</v>
      </c>
      <c r="C17" s="7" t="s">
        <v>9</v>
      </c>
      <c r="D17" s="7" t="s">
        <v>65</v>
      </c>
      <c r="E17" s="7" t="s">
        <v>66</v>
      </c>
      <c r="F17" s="7"/>
    </row>
    <row r="18" spans="2:6" ht="18" customHeight="1" x14ac:dyDescent="0.25">
      <c r="B18" s="2">
        <v>10</v>
      </c>
      <c r="C18" s="7" t="s">
        <v>23</v>
      </c>
      <c r="D18" s="7" t="s">
        <v>67</v>
      </c>
      <c r="E18" s="7" t="s">
        <v>68</v>
      </c>
      <c r="F18" s="7"/>
    </row>
    <row r="19" spans="2:6" ht="18" customHeight="1" x14ac:dyDescent="0.25">
      <c r="B19" s="2">
        <v>11</v>
      </c>
      <c r="C19" s="7" t="s">
        <v>19</v>
      </c>
      <c r="D19" s="7" t="s">
        <v>69</v>
      </c>
      <c r="E19" s="7" t="s">
        <v>70</v>
      </c>
      <c r="F19" s="7"/>
    </row>
    <row r="20" spans="2:6" ht="18" customHeight="1" x14ac:dyDescent="0.25">
      <c r="B20" s="2">
        <v>12</v>
      </c>
      <c r="C20" s="7" t="s">
        <v>12</v>
      </c>
      <c r="D20" s="7" t="s">
        <v>71</v>
      </c>
      <c r="E20" s="7" t="s">
        <v>72</v>
      </c>
      <c r="F20" s="7"/>
    </row>
    <row r="21" spans="2:6" ht="18" customHeight="1" x14ac:dyDescent="0.25">
      <c r="B21" s="2">
        <v>13</v>
      </c>
      <c r="C21" s="7" t="s">
        <v>73</v>
      </c>
      <c r="D21" s="7" t="s">
        <v>71</v>
      </c>
      <c r="E21" s="7" t="s">
        <v>74</v>
      </c>
      <c r="F21" s="7"/>
    </row>
    <row r="22" spans="2:6" ht="18" customHeight="1" x14ac:dyDescent="0.25">
      <c r="B22" s="2">
        <v>14</v>
      </c>
      <c r="C22" s="7" t="s">
        <v>18</v>
      </c>
      <c r="D22" s="7" t="s">
        <v>75</v>
      </c>
      <c r="E22" s="7" t="s">
        <v>76</v>
      </c>
      <c r="F22" s="7"/>
    </row>
    <row r="23" spans="2:6" ht="18" customHeight="1" x14ac:dyDescent="0.25">
      <c r="B23" s="2">
        <v>15</v>
      </c>
      <c r="C23" s="7" t="s">
        <v>20</v>
      </c>
      <c r="D23" s="7" t="s">
        <v>75</v>
      </c>
      <c r="E23" s="7" t="s">
        <v>77</v>
      </c>
      <c r="F23" s="7"/>
    </row>
    <row r="24" spans="2:6" ht="18" customHeight="1" x14ac:dyDescent="0.25">
      <c r="B24" s="2">
        <v>16</v>
      </c>
      <c r="C24" s="7" t="s">
        <v>17</v>
      </c>
      <c r="D24" s="7" t="s">
        <v>78</v>
      </c>
      <c r="E24" s="7" t="s">
        <v>79</v>
      </c>
      <c r="F24" s="7"/>
    </row>
    <row r="25" spans="2:6" ht="18" customHeight="1" x14ac:dyDescent="0.25">
      <c r="B25" s="2">
        <v>17</v>
      </c>
      <c r="C25" s="7" t="s">
        <v>15</v>
      </c>
      <c r="D25" s="7" t="s">
        <v>78</v>
      </c>
      <c r="E25" s="7" t="s">
        <v>80</v>
      </c>
      <c r="F25" s="7"/>
    </row>
    <row r="26" spans="2:6" ht="18" customHeight="1" x14ac:dyDescent="0.25">
      <c r="B26" s="2">
        <v>18</v>
      </c>
      <c r="C26" s="7" t="s">
        <v>81</v>
      </c>
      <c r="D26" s="7" t="s">
        <v>84</v>
      </c>
      <c r="E26" s="7" t="s">
        <v>83</v>
      </c>
      <c r="F26" s="7"/>
    </row>
    <row r="27" spans="2:6" ht="18" customHeight="1" x14ac:dyDescent="0.25">
      <c r="B27" s="2">
        <v>19</v>
      </c>
      <c r="C27" s="7" t="s">
        <v>16</v>
      </c>
      <c r="D27" s="7" t="s">
        <v>84</v>
      </c>
      <c r="E27" s="7" t="s">
        <v>85</v>
      </c>
      <c r="F27" s="7"/>
    </row>
    <row r="28" spans="2:6" ht="18" customHeight="1" x14ac:dyDescent="0.25">
      <c r="B28" s="2">
        <v>20</v>
      </c>
      <c r="C28" s="7" t="s">
        <v>14</v>
      </c>
      <c r="D28" s="7" t="s">
        <v>86</v>
      </c>
      <c r="E28" s="7" t="s">
        <v>87</v>
      </c>
      <c r="F28" s="7"/>
    </row>
    <row r="29" spans="2:6" ht="18" customHeight="1" x14ac:dyDescent="0.25">
      <c r="B29" s="2">
        <v>21</v>
      </c>
      <c r="C29" s="7" t="s">
        <v>88</v>
      </c>
      <c r="D29" s="7" t="s">
        <v>89</v>
      </c>
      <c r="E29" s="7"/>
      <c r="F29" s="7"/>
    </row>
    <row r="30" spans="2:6" ht="18" customHeight="1" x14ac:dyDescent="0.25"/>
    <row r="31" spans="2:6" ht="18" customHeight="1" x14ac:dyDescent="0.25"/>
    <row r="32" spans="2:6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  <row r="65" ht="18" customHeight="1" x14ac:dyDescent="0.25"/>
    <row r="66" ht="18" customHeight="1" x14ac:dyDescent="0.25"/>
    <row r="67" ht="18" customHeight="1" x14ac:dyDescent="0.25"/>
    <row r="68" ht="18" customHeight="1" x14ac:dyDescent="0.25"/>
    <row r="69" ht="18" customHeight="1" x14ac:dyDescent="0.25"/>
    <row r="70" ht="18" customHeight="1" x14ac:dyDescent="0.25"/>
    <row r="71" ht="18" customHeight="1" x14ac:dyDescent="0.25"/>
    <row r="72" ht="18" customHeight="1" x14ac:dyDescent="0.25"/>
    <row r="73" ht="18" customHeight="1" x14ac:dyDescent="0.25"/>
    <row r="74" ht="18" customHeight="1" x14ac:dyDescent="0.25"/>
    <row r="75" ht="18" customHeight="1" x14ac:dyDescent="0.25"/>
    <row r="76" ht="18" customHeight="1" x14ac:dyDescent="0.25"/>
    <row r="77" ht="18" customHeight="1" x14ac:dyDescent="0.25"/>
    <row r="78" ht="18" customHeight="1" x14ac:dyDescent="0.25"/>
    <row r="79" ht="18" customHeight="1" x14ac:dyDescent="0.25"/>
    <row r="80" ht="18" customHeight="1" x14ac:dyDescent="0.25"/>
    <row r="81" ht="18" customHeight="1" x14ac:dyDescent="0.25"/>
    <row r="82" ht="18" customHeight="1" x14ac:dyDescent="0.25"/>
    <row r="83" ht="18" customHeight="1" x14ac:dyDescent="0.25"/>
    <row r="84" ht="18" customHeight="1" x14ac:dyDescent="0.25"/>
    <row r="85" ht="18" customHeight="1" x14ac:dyDescent="0.25"/>
    <row r="86" ht="18" customHeight="1" x14ac:dyDescent="0.25"/>
    <row r="87" ht="18" customHeight="1" x14ac:dyDescent="0.25"/>
    <row r="88" ht="18" customHeight="1" x14ac:dyDescent="0.25"/>
    <row r="89" ht="18" customHeight="1" x14ac:dyDescent="0.25"/>
    <row r="90" ht="18" customHeight="1" x14ac:dyDescent="0.25"/>
    <row r="91" ht="18" customHeight="1" x14ac:dyDescent="0.25"/>
    <row r="92" ht="18" customHeight="1" x14ac:dyDescent="0.25"/>
    <row r="93" ht="18" customHeight="1" x14ac:dyDescent="0.25"/>
    <row r="94" ht="18" customHeight="1" x14ac:dyDescent="0.25"/>
    <row r="95" ht="18" customHeight="1" x14ac:dyDescent="0.25"/>
    <row r="96" ht="18" customHeight="1" x14ac:dyDescent="0.25"/>
    <row r="97" ht="18" customHeight="1" x14ac:dyDescent="0.25"/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DBDC-446C-445C-92DB-CD270F969EF7}">
  <sheetPr codeName="ShSettings">
    <tabColor rgb="FF7030A0"/>
  </sheetPr>
  <dimension ref="B1:AP21"/>
  <sheetViews>
    <sheetView showGridLines="0" workbookViewId="0">
      <selection activeCell="J12" sqref="J12"/>
    </sheetView>
  </sheetViews>
  <sheetFormatPr defaultColWidth="8.85546875" defaultRowHeight="15" x14ac:dyDescent="0.25"/>
  <cols>
    <col min="1" max="1" width="2.7109375" customWidth="1"/>
    <col min="2" max="2" width="17.42578125" customWidth="1"/>
    <col min="3" max="3" width="22.5703125" bestFit="1" customWidth="1"/>
    <col min="4" max="4" width="23.140625" bestFit="1" customWidth="1"/>
    <col min="5" max="5" width="7.85546875" customWidth="1"/>
    <col min="6" max="6" width="25.7109375" customWidth="1"/>
    <col min="7" max="7" width="17.85546875" bestFit="1" customWidth="1"/>
    <col min="8" max="8" width="4.7109375" customWidth="1"/>
    <col min="9" max="9" width="7.7109375" customWidth="1"/>
    <col min="10" max="10" width="5.28515625" customWidth="1"/>
    <col min="11" max="11" width="6.140625" customWidth="1"/>
    <col min="12" max="12" width="3.85546875" customWidth="1"/>
    <col min="13" max="13" width="15.28515625" customWidth="1"/>
    <col min="14" max="14" width="26.140625" customWidth="1"/>
    <col min="15" max="15" width="6.7109375" customWidth="1"/>
    <col min="16" max="16" width="12.28515625" customWidth="1"/>
    <col min="17" max="17" width="3.7109375" customWidth="1"/>
    <col min="18" max="18" width="8.85546875" customWidth="1"/>
    <col min="19" max="19" width="15.28515625" customWidth="1"/>
  </cols>
  <sheetData>
    <row r="1" spans="2:42" ht="18" customHeight="1" x14ac:dyDescent="0.25">
      <c r="C1" s="1"/>
      <c r="D1" s="1"/>
      <c r="E1" s="1"/>
      <c r="F1" s="1"/>
      <c r="G1" s="1"/>
      <c r="H1" s="1"/>
      <c r="I1" s="1"/>
      <c r="J1" s="1"/>
      <c r="K1" s="1"/>
      <c r="L1" s="1"/>
      <c r="M1" s="10" t="s">
        <v>34</v>
      </c>
      <c r="N1" s="6">
        <v>44893</v>
      </c>
    </row>
    <row r="2" spans="2:42" ht="18" customHeight="1" x14ac:dyDescent="0.25">
      <c r="C2" s="1"/>
      <c r="D2" s="1"/>
      <c r="E2" s="1"/>
      <c r="F2" s="1"/>
      <c r="G2" s="1"/>
      <c r="H2" s="1"/>
      <c r="I2" s="1"/>
      <c r="J2" s="1"/>
      <c r="K2" s="1"/>
      <c r="L2" s="1"/>
      <c r="M2" s="10" t="s">
        <v>35</v>
      </c>
      <c r="N2" s="5"/>
    </row>
    <row r="3" spans="2:42" ht="18" customHeight="1" thickBot="1" x14ac:dyDescent="0.3">
      <c r="C3" s="1"/>
      <c r="D3" s="1"/>
      <c r="E3" s="1"/>
      <c r="F3" s="1"/>
      <c r="G3" s="1"/>
      <c r="H3" s="1"/>
      <c r="I3" s="1"/>
      <c r="J3" s="1"/>
      <c r="K3" s="1"/>
      <c r="L3" s="1"/>
      <c r="M3" s="9" t="s">
        <v>36</v>
      </c>
      <c r="N3" s="5" t="s">
        <v>37</v>
      </c>
      <c r="AO3" t="s">
        <v>24</v>
      </c>
      <c r="AP3" s="3">
        <v>54</v>
      </c>
    </row>
    <row r="4" spans="2:42" ht="28.9" customHeight="1" thickTop="1" thickBot="1" x14ac:dyDescent="0.3">
      <c r="B4" s="4" t="s">
        <v>91</v>
      </c>
      <c r="C4" s="4"/>
      <c r="D4" s="4"/>
      <c r="E4" s="4"/>
      <c r="F4" s="4"/>
      <c r="G4" s="4"/>
      <c r="H4" s="4"/>
      <c r="I4" s="4"/>
      <c r="J4" s="4"/>
      <c r="K4" s="4"/>
      <c r="L4" s="4"/>
      <c r="M4" s="48"/>
      <c r="N4" s="93">
        <v>2</v>
      </c>
    </row>
    <row r="5" spans="2:42" ht="15.75" thickTop="1" x14ac:dyDescent="0.25">
      <c r="AH5" s="129" t="s">
        <v>138</v>
      </c>
      <c r="AI5" s="130"/>
      <c r="AJ5" s="131"/>
      <c r="AL5" s="129" t="s">
        <v>135</v>
      </c>
      <c r="AM5" s="130"/>
      <c r="AN5" s="130"/>
      <c r="AO5" s="130"/>
      <c r="AP5" s="131"/>
    </row>
    <row r="6" spans="2:42" x14ac:dyDescent="0.25">
      <c r="B6" s="129" t="s">
        <v>301</v>
      </c>
      <c r="C6" s="130"/>
      <c r="D6" s="130"/>
      <c r="F6" s="129" t="s">
        <v>190</v>
      </c>
      <c r="G6" s="131"/>
    </row>
    <row r="7" spans="2:42" ht="9" customHeight="1" x14ac:dyDescent="0.25"/>
    <row r="8" spans="2:42" ht="16.149999999999999" customHeight="1" x14ac:dyDescent="0.25">
      <c r="B8" s="49" t="s">
        <v>266</v>
      </c>
      <c r="C8" s="49" t="s">
        <v>267</v>
      </c>
      <c r="D8" s="50" t="s">
        <v>268</v>
      </c>
      <c r="F8" s="49" t="s">
        <v>188</v>
      </c>
      <c r="G8" s="50" t="s">
        <v>189</v>
      </c>
      <c r="AI8" s="12" t="s">
        <v>136</v>
      </c>
      <c r="AL8" s="132" t="s">
        <v>139</v>
      </c>
      <c r="AM8" s="133"/>
      <c r="AN8" s="134"/>
      <c r="AO8" s="20"/>
      <c r="AP8" s="3" t="s">
        <v>137</v>
      </c>
    </row>
    <row r="9" spans="2:42" ht="13.15" hidden="1" customHeight="1" x14ac:dyDescent="0.25">
      <c r="B9" s="36" t="s">
        <v>266</v>
      </c>
      <c r="C9" s="36" t="s">
        <v>267</v>
      </c>
      <c r="D9" s="36" t="s">
        <v>268</v>
      </c>
      <c r="F9" s="31" t="s">
        <v>188</v>
      </c>
      <c r="G9" s="31" t="s">
        <v>189</v>
      </c>
      <c r="AI9" s="3"/>
      <c r="AJ9" s="3"/>
      <c r="AM9" s="19" t="s">
        <v>134</v>
      </c>
      <c r="AP9" s="21">
        <v>2</v>
      </c>
    </row>
    <row r="10" spans="2:42" x14ac:dyDescent="0.25">
      <c r="B10" s="37" t="s">
        <v>456</v>
      </c>
      <c r="C10" s="38"/>
      <c r="D10" s="41"/>
      <c r="F10" s="32" t="s">
        <v>178</v>
      </c>
      <c r="G10" s="33">
        <v>44927</v>
      </c>
      <c r="AK10" s="11"/>
      <c r="AL10" s="11"/>
      <c r="AP10" s="22">
        <v>1</v>
      </c>
    </row>
    <row r="11" spans="2:42" ht="16.899999999999999" customHeight="1" x14ac:dyDescent="0.25">
      <c r="B11" s="37" t="s">
        <v>41</v>
      </c>
      <c r="C11" s="39"/>
      <c r="D11" s="42"/>
      <c r="F11" s="32" t="s">
        <v>179</v>
      </c>
      <c r="G11" s="33">
        <v>45026</v>
      </c>
    </row>
    <row r="12" spans="2:42" ht="16.899999999999999" customHeight="1" x14ac:dyDescent="0.25">
      <c r="B12" s="37" t="s">
        <v>457</v>
      </c>
      <c r="C12" s="40"/>
      <c r="D12" s="43"/>
      <c r="F12" s="32" t="s">
        <v>180</v>
      </c>
      <c r="G12" s="33">
        <v>45047</v>
      </c>
    </row>
    <row r="13" spans="2:42" x14ac:dyDescent="0.25">
      <c r="B13" s="52" t="s">
        <v>458</v>
      </c>
      <c r="C13" s="53"/>
      <c r="D13" s="44"/>
      <c r="F13" s="34">
        <v>16565</v>
      </c>
      <c r="G13" s="33">
        <v>45054</v>
      </c>
    </row>
    <row r="14" spans="2:42" x14ac:dyDescent="0.25">
      <c r="B14" s="35"/>
      <c r="C14" s="35"/>
      <c r="F14" s="32" t="s">
        <v>181</v>
      </c>
      <c r="G14" s="33">
        <v>45064</v>
      </c>
    </row>
    <row r="15" spans="2:42" x14ac:dyDescent="0.25">
      <c r="B15" s="35"/>
      <c r="C15" s="35"/>
      <c r="F15" s="32" t="s">
        <v>182</v>
      </c>
      <c r="G15" s="33">
        <v>45075</v>
      </c>
    </row>
    <row r="16" spans="2:42" x14ac:dyDescent="0.25">
      <c r="F16" s="32" t="s">
        <v>183</v>
      </c>
      <c r="G16" s="33">
        <v>45121</v>
      </c>
    </row>
    <row r="17" spans="6:12" x14ac:dyDescent="0.25">
      <c r="F17" s="32" t="s">
        <v>184</v>
      </c>
      <c r="G17" s="33">
        <v>45153</v>
      </c>
    </row>
    <row r="18" spans="6:12" x14ac:dyDescent="0.25">
      <c r="F18" s="32" t="s">
        <v>185</v>
      </c>
      <c r="G18" s="33">
        <v>45231</v>
      </c>
    </row>
    <row r="19" spans="6:12" x14ac:dyDescent="0.25">
      <c r="F19" s="32" t="s">
        <v>186</v>
      </c>
      <c r="G19" s="33">
        <v>45241</v>
      </c>
      <c r="H19" s="17"/>
      <c r="I19" s="17"/>
      <c r="J19" s="17"/>
    </row>
    <row r="20" spans="6:12" x14ac:dyDescent="0.25">
      <c r="F20" s="32" t="s">
        <v>187</v>
      </c>
      <c r="G20" s="33">
        <v>45285</v>
      </c>
    </row>
    <row r="21" spans="6:12" x14ac:dyDescent="0.25">
      <c r="H21" s="18"/>
      <c r="I21" s="18"/>
      <c r="J21" s="18"/>
      <c r="K21" s="18"/>
      <c r="L21" s="18"/>
    </row>
  </sheetData>
  <mergeCells count="5">
    <mergeCell ref="B6:D6"/>
    <mergeCell ref="AL5:AP5"/>
    <mergeCell ref="AL8:AN8"/>
    <mergeCell ref="AH5:AJ5"/>
    <mergeCell ref="F6:G6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62040-E898-4644-8F3D-1B93F2502BC1}">
  <sheetPr>
    <tabColor rgb="FFC00000"/>
  </sheetPr>
  <dimension ref="B2:W8"/>
  <sheetViews>
    <sheetView zoomScale="98" zoomScaleNormal="98" workbookViewId="0">
      <selection activeCell="M6" sqref="M6"/>
    </sheetView>
  </sheetViews>
  <sheetFormatPr defaultColWidth="8.85546875" defaultRowHeight="15" x14ac:dyDescent="0.25"/>
  <cols>
    <col min="1" max="1" width="2.28515625" style="27" customWidth="1"/>
    <col min="2" max="16384" width="8.85546875" style="27"/>
  </cols>
  <sheetData>
    <row r="2" spans="2:23" ht="23.25" x14ac:dyDescent="0.35">
      <c r="B2" s="135" t="s">
        <v>583</v>
      </c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</row>
    <row r="3" spans="2:23" x14ac:dyDescent="0.25">
      <c r="B3" s="136" t="s">
        <v>584</v>
      </c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</row>
    <row r="4" spans="2:23" x14ac:dyDescent="0.25">
      <c r="B4" s="137" t="s">
        <v>586</v>
      </c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</row>
    <row r="5" spans="2:23" x14ac:dyDescent="0.25">
      <c r="B5" s="138" t="s">
        <v>585</v>
      </c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</row>
    <row r="6" spans="2:23" x14ac:dyDescent="0.25"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</row>
    <row r="7" spans="2:23" x14ac:dyDescent="0.25"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</row>
    <row r="8" spans="2:23" x14ac:dyDescent="0.25"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</row>
  </sheetData>
  <mergeCells count="4">
    <mergeCell ref="B2:W2"/>
    <mergeCell ref="B3:W3"/>
    <mergeCell ref="B4:W4"/>
    <mergeCell ref="B5:W5"/>
  </mergeCells>
  <hyperlinks>
    <hyperlink ref="B5" r:id="rId1" xr:uid="{F9F179A4-0559-4A63-9653-476A98F9E820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A2DA-8C4C-452C-9C71-7B8473D9CF17}">
  <sheetPr codeName="ShBackend"/>
  <dimension ref="A1:F13"/>
  <sheetViews>
    <sheetView showGridLines="0" workbookViewId="0">
      <selection activeCell="D12" sqref="D12:E13"/>
    </sheetView>
  </sheetViews>
  <sheetFormatPr defaultColWidth="8.85546875" defaultRowHeight="15" x14ac:dyDescent="0.25"/>
  <cols>
    <col min="1" max="1" width="18.28515625" customWidth="1"/>
    <col min="3" max="3" width="12" customWidth="1"/>
    <col min="4" max="4" width="12.28515625" style="1" customWidth="1"/>
    <col min="5" max="5" width="11.5703125" customWidth="1"/>
  </cols>
  <sheetData>
    <row r="1" spans="1:6" x14ac:dyDescent="0.25">
      <c r="A1" s="16" t="s">
        <v>25</v>
      </c>
      <c r="B1" s="1" cm="1">
        <f t="array" ref="B1">_xlfn.IFS(IsDaysGantt,1,IsWeeksGant,7,IsMonthsGantt,30)</f>
        <v>30</v>
      </c>
      <c r="C1" s="1">
        <v>3</v>
      </c>
      <c r="D1" s="1" t="s">
        <v>508</v>
      </c>
    </row>
    <row r="2" spans="1:6" x14ac:dyDescent="0.25">
      <c r="A2" s="16" t="s">
        <v>38</v>
      </c>
      <c r="B2" t="b">
        <v>0</v>
      </c>
      <c r="D2" s="94" t="s">
        <v>505</v>
      </c>
    </row>
    <row r="3" spans="1:6" x14ac:dyDescent="0.25">
      <c r="A3" s="16" t="s">
        <v>130</v>
      </c>
      <c r="B3" t="b">
        <f>RadioBtnResult=1</f>
        <v>0</v>
      </c>
      <c r="D3" s="95">
        <v>1</v>
      </c>
    </row>
    <row r="4" spans="1:6" x14ac:dyDescent="0.25">
      <c r="A4" s="16" t="s">
        <v>128</v>
      </c>
      <c r="B4" s="3" t="b">
        <f>RadioBtnResult=2</f>
        <v>0</v>
      </c>
      <c r="D4" s="96">
        <v>2</v>
      </c>
    </row>
    <row r="5" spans="1:6" x14ac:dyDescent="0.25">
      <c r="A5" s="16" t="s">
        <v>129</v>
      </c>
      <c r="B5" t="b">
        <f>RadioBtnResult=3</f>
        <v>1</v>
      </c>
      <c r="D5" s="99">
        <v>3</v>
      </c>
    </row>
    <row r="6" spans="1:6" x14ac:dyDescent="0.25">
      <c r="D6" s="98">
        <v>4</v>
      </c>
    </row>
    <row r="11" spans="1:6" x14ac:dyDescent="0.25">
      <c r="C11" s="1"/>
      <c r="E11" s="1"/>
      <c r="F11" s="1"/>
    </row>
    <row r="12" spans="1:6" x14ac:dyDescent="0.25">
      <c r="C12" s="1"/>
      <c r="E12" s="97"/>
      <c r="F12" s="1"/>
    </row>
    <row r="13" spans="1:6" x14ac:dyDescent="0.25">
      <c r="C13" s="1"/>
      <c r="E13" s="1"/>
      <c r="F13" s="1"/>
    </row>
  </sheetData>
  <conditionalFormatting sqref="E12">
    <cfRule type="expression" dxfId="3" priority="1">
      <formula>$D$12=1</formula>
    </cfRule>
  </conditionalFormatting>
  <pageMargins left="0.7" right="0.7" top="0.75" bottom="0.75" header="0.3" footer="0.3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Picture1.png" Type="http://schemas.openxmlformats.org/officeDocument/2006/relationships/image" Target="images/Picture1.png.png"/><Relationship Id="Picture2" Type="http://schemas.openxmlformats.org/officeDocument/2006/relationships/image" Target="images/Picture2.png"/><Relationship Id="Jalon" Type="http://schemas.openxmlformats.org/officeDocument/2006/relationships/image" Target="images/Jalon.png"/><Relationship Id="project" Type="http://schemas.openxmlformats.org/officeDocument/2006/relationships/image" Target="images/project.png"/></Relationships>
</file>

<file path=customUI/customUI14.xml><?xml version="1.0" encoding="utf-8"?>
<customUI xmlns="http://schemas.microsoft.com/office/2006/01/customui" onLoad="Ribbon_Load">
  <ribbon>
    <tabs>
      <tab id="BGDPTab" label="BGDP" insertBeforeMso="TabHome">
        <group id="ImportGroup" label="Fichier">
          <button id="BtnImport" label="Importer le WBS" onAction="myRibbon" size="large" imageMso="FileOpen" getEnabled="isEnabled"/>
        </group>
        <group id="ProjectAndTasks" label="Gantt">
          <button id="BtnAddProject" label="Ajouter une phase" onAction="myRibbon" size="large" getEnabled="isEnabled" image="project"/>
          <menu id="TasksMenu" label="Tâches" image="Picture2" size="large" getEnabled="isEnabled">
            <button id="BtnAddTask2" label="Ajouter une tâche niveau 2" onAction="myRibbon" image="Picture2"/>
            <button id="BtnAddTask3" label="Ajouter une tâche niveau 3" onAction="myRibbon" image="Picture2"/>
            <button id="BtnAddTask4" label="Ajouter une tâche niveau 4" onAction="myRibbon" image="Picture2"/>
          </menu>
          <button id="BtnAddMilestone" label="Ajouter un jalon" onAction="myRibbon" size="large" image="Jalon" getEnabled="isEnabled"/>
          <!--<button id="BtnDeleteRowGantt" label="Supprimer une ligne" onAction="myRibbon" size="large" image="Delete" getEnabled="isEnabled" />-->
        </group>
        <group id="DateGroup" label="Périodes">
          <menu id="DateMenu" label="Période" size="large" imageMso="CalendarInsert" getEnabled="isEnabled">
            <button id="BtnDay" label="Jour" onAction="myRibbon" imageMso="DayView"/>
            <button id="BtnWeek" label="Semaine" onAction="myRibbon" imageMso="WeekView"/>
            <button id="BtnMonth" label="Mois" onAction="myRibbon" imageMso="MonthView"/>
          </menu>
          <button id="BtnToday" label="Aujourd'hui" size="large" onAction="myRibbon" imageMso="Today" getEnabled="isEnabled"/>
        </group>
        <group id="RowsAndColumnsGroup" label="Edit">
          <menu id="RowsMenu" label="Lignes" imageMso="TableStyleBandedRowsWord" size="large" getEnabled="isEnabled">
            <button id="BtnAddRow" label="Ajouter une ligne" onAction="myRibbon" imageMso="InsertRow" getEnabled="isEnabled"/>
            <button id="BtnDeleteRow" label="Supprimer une ligne" onAction="myRibbon" imageMso="DeleteRows"/>
          </menu>
          <menu id="ColumnsMenu" label="Colonnes" imageMso="TableStyleBandedColumnsWord" size="large" getEnabled="isEnabled">
            <button id="BtnAddColumn" label="Ajouter une colonne" onAction="myRibbon" imageMso="InsertColumns"/>
            <button id="BtnDeleteColumn" label="Supprimer une colonne" onAction="myRibbon" imageMso="DeleteColumns"/>
          </menu>
        </group>
        <group id="SettingsGroup" label="Paramètres">
          <button id="BtnSettings" label="Settings" size="large" imageMso="ControlToolboxOutlook" onAction="myRibbon"/>
          <button id="BtnFullscreen" label="Mode Plein écran" onAction="myRibbon" size="large" imageMso="ViewFullScreenView"/>
          <menu id="LangMenu" label="Langue" size="large" imageMso="SetLanguage">
            <button id="BtnFrench" label="Français" onAction="myRibbon"/>
            <button id="BtnEnglish" label="Anglais" onAction="myRibbon"/>
          </menu>
        </group>
        <group id="Help" label="Help">
          <button id="BtnHelp" label="Help" onAction="myRibbon" size="large" imageMso="Help"/>
        </group>
      </tab>
    </tabs>
  </ribbon>
</customUI>
<!--<customUI xmlns="http://schemas.microsoft.com/office/2009/07/customui">-->
<!--<ribbon>-->
<!--<tabs>-->
<!--<tab id="BGDPTab" label="BGDP"  insertAfterMso="TabHome">-->
<!--<group id="customGroup" label="Contoso Tools" >-->
<!--<button id="customButton1" label="Ajouter une ligne" size="large" onAction="AddRowGantt" imageMso="Bold" />-->
<!--<button id="customButton2" label="Supprimer une ligne" size="large" onAction="conItalicSub" imageMso="Italic" />-->
<!--<button id="customButton3" label="Ajouter une colonne" size="large" onAction="conUnderlineSub" imageMso="Underline" />-->
<!--<button id="customButton3" label="Supprimer une colonne" size="large" onAction="conUnderlineSub" imageMso="Underline" />-->
<!--</group>-->
<!--</tab>-->
<!--</tabs>-->
<!--</ribbon>-->
<!--</customUI>-->
<!--<customUI xmlns="http://schemas.microsoft.com/office/2009/07/customui">-->
<!--<ribbon>-->
<!--<tabs>-->
<!--<tab id="BGDPTab" label="BGDP" insertAfterMso="TabHome">-->
<!--<group id="RowColumnGroup" label="Contoso Tools">-->
<!--<button id="BtnAddRow" label="Ajouter une ligne" size="large" onAction="myRibbon" imageMso="InsertRows" />-->
<!--<button id="BtnDeleteRow" label="Supprimer une ligne" size="large" onAction="myRibbon" imageMso="TableDeleteRows" />-->
<!--<button id="BtnAddColumn" label="Ajouter une colonne" size="large" onAction="myRibbon" imageMso="InsertColumns" />-->
<!--<button id="BtnDeleteColumn" label="Supprimer une colonne" size="large" onAction="myRibbon" imageMso="TableDeleteColumns" />-->
<!--</group>-->
<!--</tab>-->
<!--</tabs>-->
<!--</ribbon>-->
<!--</customUI>-->
<!--<customUI xmlns="http://schemas.microsoft.com/office/2009/07/customui">-->
<!--<ribbon>-->
<!--<tabs>-->
<!--<tab id="BGDPTab" label="BGDP">-->
<!--<group id="RowsGroup" label="Lignes">-->
<!--<menu id="InsertMenu" label="Insert" imageMso="TableInsert" size="large">-->
<!--<button id="BtnAddRow" label="Ajouter une ligne" onAction="myRibbon" imageMso="InsertRows" />-->
<!--<button id="BtnDeleteRow" label="Supprimer une ligne" onAction="myRibbon" imageMso="DeleteRows" />-->
<!--</menu>-->
<!--</group>-->
<!--<group id="ColumnsGroup" label="Colonnes">-->
<!--<menu id="DeleteMenu" label="Delete" imageMso="TableDelete" size="large">-->
<!--<button id="BtnAddColumn" label="Ajouter une colonne" onAction="myRibbon" imageMso="InsertColumns" />-->
<!--<button id="BtnDeleteColumn" label="Supprimer une colonne" onAction="myRibbon" imageMso="DeleteColumns" />-->
<!--</menu>-->
<!--</group>-->
<!--</tab>-->
<!--</tabs>-->
<!--</ribbon>-->
<!--</customUI>-->
<!--<customUI xmlns="http://schemas.microsoft.com/office/2009/07/customui">-->
<!--<ribbon>-->
<!--<tabs>-->
<!--<tab id="BGDPTab" label="BGDP">-->
<!--<group id="RowsAndColumnsGroup" label="Edit">-->
<!--<menu id="RowsMenu" label="Lignes" imageMso="TableStyleBandedRowsWord" size="large">-->
<!--<button id="BtnAddRow" label="Ajouter une ligne" onAction="myRibbon" imageMso="InsertRow" />-->
<!--<button id="BtnDeleteRow" label="Supprimer une ligne" onAction="myRibbon" imageMso="DeleteRows" />-->
<!--</menu>-->
<!--<menu id="ColumnsMenu" label="Colonnes" imageMso="TableStyleBandedColumnsWord" size="large">-->
<!--<button id="BtnAddColumn" label="Ajouter une colonne" onAction="myRibbon" imageMso="InsertColumns" />-->
<!--<button id="BtnDeleteColumn" label="Supprimer une colonne" onAction="myRibbon" imageMso="DeleteColumns" />-->
<!--</menu>-->
<!--</group>-->
<!--</tab>-->
<!--</tabs>-->
<!--</ribbon>-->
<!--</customUI>-->
<!--<customUI xmlns="http://schemas.microsoft.com/office/2009/07/customui">-->
<!--<ribbon>-->
<!--<tabs>-->
<!--<tab id="BGDPTab" label="BGDP">-->
<!--<group id="ImportGroup" label="Fichier">-->
<!--<button id="BtnImport" label="Importer" onAction="myRibbon" size="large" imageMso="FileOpen" />-->
<!--</group>-->
<!--<group id="RowsAndColumnsGroup" label="Edit">-->
<!--<menu id="RowsMenu" label="Lignes" imageMso="TableStyleBandedRowsWord" size="large">-->
<!--<button id="BtnAddRow" label="Ajouter une ligne" onAction="myRibbon" imageMso="InsertRow" />-->
<!--<button id="BtnDeleteRow" label="Supprimer une ligne" onAction="myRibbon" imageMso="DeleteRows" />-->
<!--</menu>-->
<!--<menu id="ColumnsMenu" label="Colonnes" imageMso="TableStyleBandedColumnsWord" size="large">-->
<!--<button id="BtnAddColumn" label="Ajouter une colonne" onAction="myRibbon" imageMso="InsertColumns" />-->
<!--<button id="BtnDeleteColumn" label="Supprimer une colonne" onAction="myRibbon" imageMso="DeleteColumns" />-->
<!--</menu>-->
<!--</group>-->
<!--<group id="DateGroup" label="Périodes">-->
<!--<menu id="DateMenu" label="Période" size="large" imageMso="CalendarInsert">-->
<!--<button id="BtnDay" label="Jour" onAction="myRibbon" imageMso="DayView" />-->
<!--<button id="BtnWeek" label="Semaine" onAction="myRibbon" imageMso="WeekView" />-->
<!--<button id="BtnMonth" label="Mois" onAction="myRibbon" imageMso="MonthView" />-->
<!--</menu>-->
<!--<button id="BtnToday" label="Aujourd'hui" size="large" onAction="myRibbon" imageMso="Today" />-->
<!--</group>-->
<!--<group id="FullscreenGroup" label="Affichage">-->
<!--<button id="BtnFullscreen" label="Mode Plein écran" onAction="myRibbon" size="large" imageMso="ViewFullScreenView" />-->
<!--</group>-->
<!--</tab>-->
<!--</tabs>-->
<!--</ribbon>-->
<!--</customUI>-->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Diagramme de Gantt</vt:lpstr>
      <vt:lpstr>Ressources</vt:lpstr>
      <vt:lpstr>Paramétrage</vt:lpstr>
      <vt:lpstr>Logiciel en ligne</vt:lpstr>
      <vt:lpstr>DaysToIncrement</vt:lpstr>
      <vt:lpstr>FirstMonthTheme</vt:lpstr>
      <vt:lpstr>GanttHeader</vt:lpstr>
      <vt:lpstr>GanttHeaderAll</vt:lpstr>
      <vt:lpstr>GanttHeaderDateWeeks</vt:lpstr>
      <vt:lpstr>GanttHeaderMonthsWeeks</vt:lpstr>
      <vt:lpstr>GanttHeaderYears</vt:lpstr>
      <vt:lpstr>IsDaysGantt</vt:lpstr>
      <vt:lpstr>IsMaximize</vt:lpstr>
      <vt:lpstr>IsMonthsGantt</vt:lpstr>
      <vt:lpstr>IsProject</vt:lpstr>
      <vt:lpstr>IsWeeksGant</vt:lpstr>
      <vt:lpstr>Langue</vt:lpstr>
      <vt:lpstr>LBL_HOLIDAY_LIST</vt:lpstr>
      <vt:lpstr>LBL_STATUS</vt:lpstr>
      <vt:lpstr>LBL_TAB_HOLIDAYS</vt:lpstr>
      <vt:lpstr>LBL_TAB_STATUS</vt:lpstr>
      <vt:lpstr>ProgressionFormat</vt:lpstr>
      <vt:lpstr>ProjectStart</vt:lpstr>
      <vt:lpstr>RadioBtnResult</vt:lpstr>
      <vt:lpstr>RESS_LBL_TAB</vt:lpstr>
      <vt:lpstr>ScrollingIncrement</vt:lpstr>
      <vt:lpstr>SecondMonthTheme</vt:lpstr>
      <vt:lpstr>SETT_HEADER</vt:lpstr>
      <vt:lpstr>SETT_SUBHEADER</vt:lpstr>
      <vt:lpstr>SYM_MLS</vt:lpstr>
      <vt:lpstr>TodayFormat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HP</cp:lastModifiedBy>
  <cp:lastPrinted>2023-04-05T10:50:05Z</cp:lastPrinted>
  <dcterms:created xsi:type="dcterms:W3CDTF">2023-04-01T16:52:07Z</dcterms:created>
  <dcterms:modified xsi:type="dcterms:W3CDTF">2025-04-29T16:15:00Z</dcterms:modified>
</cp:coreProperties>
</file>